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 Data Analytic\Project\02-Statistical Descriptive Data Analysis in Excel\"/>
    </mc:Choice>
  </mc:AlternateContent>
  <xr:revisionPtr revIDLastSave="0" documentId="13_ncr:1_{4B6A88CF-BC13-4F5F-9AA6-2D86AE317B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  <sheet name="Gender" sheetId="7" r:id="rId2"/>
    <sheet name="Location" sheetId="8" r:id="rId3"/>
    <sheet name="Age" sheetId="9" r:id="rId4"/>
    <sheet name="Age &amp; Price" sheetId="10" r:id="rId5"/>
  </sheets>
  <definedNames>
    <definedName name="_xlnm._FilterDatabase" localSheetId="0" hidden="1">Dataset!$A$2:$Z$180</definedName>
    <definedName name="_xlchart.v1.0" hidden="1">Age!$B$4:$B$9</definedName>
    <definedName name="_xlchart.v1.1" hidden="1">Age!$C$3</definedName>
    <definedName name="_xlchart.v1.2" hidden="1">Age!$C$4:$C$9</definedName>
    <definedName name="_xlchart.v1.3" hidden="1">Age!$B$4:$B$9</definedName>
    <definedName name="_xlchart.v1.4" hidden="1">Age!$C$3</definedName>
    <definedName name="_xlchart.v1.5" hidden="1">Age!$C$4:$C$9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0" l="1"/>
  <c r="H16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3" i="10"/>
  <c r="C17" i="9"/>
  <c r="C15" i="9"/>
  <c r="C14" i="9"/>
  <c r="C13" i="9"/>
  <c r="C12" i="9"/>
  <c r="C5" i="9"/>
  <c r="C6" i="9"/>
  <c r="C7" i="9"/>
  <c r="C8" i="9"/>
  <c r="C9" i="9"/>
  <c r="C4" i="9"/>
  <c r="B4" i="9" a="1"/>
  <c r="B4" i="9" s="1"/>
  <c r="E6" i="8"/>
  <c r="E7" i="8" s="1"/>
  <c r="E8" i="8" s="1"/>
  <c r="E9" i="8" s="1"/>
  <c r="E10" i="8" s="1"/>
  <c r="E11" i="8" s="1"/>
  <c r="E12" i="8" s="1"/>
  <c r="E5" i="8"/>
  <c r="E4" i="8"/>
  <c r="D5" i="8"/>
  <c r="D6" i="8"/>
  <c r="D7" i="8"/>
  <c r="D8" i="8"/>
  <c r="D9" i="8"/>
  <c r="D10" i="8"/>
  <c r="D11" i="8"/>
  <c r="D12" i="8"/>
  <c r="D4" i="8"/>
  <c r="C5" i="8"/>
  <c r="C6" i="8"/>
  <c r="C7" i="8"/>
  <c r="C8" i="8"/>
  <c r="C9" i="8"/>
  <c r="C10" i="8"/>
  <c r="C11" i="8"/>
  <c r="C12" i="8"/>
  <c r="C4" i="8"/>
  <c r="B4" i="8" a="1"/>
  <c r="B4" i="8" s="1"/>
  <c r="C3" i="7"/>
  <c r="C2" i="7"/>
  <c r="B4" i="7"/>
  <c r="B3" i="7"/>
  <c r="B2" i="7"/>
  <c r="J158" i="1" l="1"/>
  <c r="J147" i="1" l="1"/>
  <c r="J93" i="1"/>
  <c r="J50" i="1"/>
  <c r="J33" i="1"/>
  <c r="J76" i="1"/>
  <c r="J96" i="1"/>
  <c r="J115" i="1"/>
  <c r="J25" i="1"/>
  <c r="J78" i="1"/>
  <c r="J122" i="1"/>
  <c r="J30" i="1"/>
  <c r="J178" i="1"/>
  <c r="J82" i="1"/>
  <c r="J3" i="1"/>
  <c r="J19" i="1"/>
  <c r="J153" i="1"/>
  <c r="J133" i="1"/>
  <c r="J146" i="1"/>
  <c r="J149" i="1"/>
  <c r="J176" i="1"/>
  <c r="J106" i="1"/>
  <c r="J110" i="1"/>
  <c r="J41" i="1"/>
  <c r="J89" i="1"/>
  <c r="J162" i="1"/>
  <c r="J72" i="1"/>
  <c r="J130" i="1"/>
  <c r="J175" i="1"/>
  <c r="J60" i="1"/>
  <c r="J51" i="1"/>
  <c r="J134" i="1"/>
  <c r="J17" i="1"/>
  <c r="J157" i="1"/>
  <c r="J160" i="1"/>
  <c r="J148" i="1"/>
  <c r="J80" i="1"/>
  <c r="J63" i="1"/>
  <c r="J35" i="1"/>
  <c r="J74" i="1"/>
  <c r="J126" i="1"/>
  <c r="J171" i="1"/>
  <c r="J121" i="1"/>
  <c r="J100" i="1"/>
  <c r="J132" i="1"/>
  <c r="J24" i="1"/>
  <c r="J174" i="1"/>
  <c r="J4" i="1"/>
  <c r="J95" i="1"/>
  <c r="J18" i="1"/>
  <c r="J53" i="1"/>
  <c r="J131" i="1"/>
  <c r="J85" i="1"/>
  <c r="J124" i="1"/>
  <c r="J142" i="1"/>
  <c r="J32" i="1"/>
  <c r="J59" i="1"/>
  <c r="J65" i="1"/>
  <c r="J14" i="1"/>
  <c r="J112" i="1"/>
  <c r="J135" i="1"/>
  <c r="J141" i="1"/>
  <c r="J26" i="1"/>
  <c r="J144" i="1"/>
  <c r="J45" i="1"/>
  <c r="J101" i="1"/>
  <c r="J49" i="1"/>
  <c r="J151" i="1"/>
  <c r="J7" i="1"/>
  <c r="J111" i="1"/>
  <c r="J104" i="1"/>
  <c r="J138" i="1"/>
  <c r="J64" i="1"/>
  <c r="J57" i="1"/>
  <c r="J20" i="1"/>
  <c r="J119" i="1"/>
  <c r="J123" i="1"/>
  <c r="J38" i="1"/>
  <c r="J31" i="1"/>
  <c r="J81" i="1"/>
  <c r="J52" i="1"/>
  <c r="J43" i="1"/>
  <c r="J161" i="1"/>
  <c r="J75" i="1"/>
  <c r="J125" i="1"/>
  <c r="J10" i="1"/>
  <c r="J28" i="1"/>
  <c r="J105" i="1"/>
  <c r="J87" i="1"/>
  <c r="J90" i="1"/>
  <c r="J62" i="1"/>
  <c r="J173" i="1"/>
  <c r="J44" i="1"/>
  <c r="J155" i="1"/>
  <c r="J29" i="1"/>
  <c r="J167" i="1"/>
  <c r="J66" i="1"/>
  <c r="J16" i="1"/>
  <c r="J169" i="1"/>
  <c r="J137" i="1"/>
  <c r="J67" i="1"/>
  <c r="J47" i="1"/>
  <c r="J127" i="1"/>
  <c r="J56" i="1"/>
  <c r="J136" i="1"/>
  <c r="J92" i="1"/>
  <c r="J94" i="1"/>
  <c r="J120" i="1"/>
  <c r="J163" i="1"/>
  <c r="J88" i="1"/>
  <c r="J168" i="1"/>
  <c r="J73" i="1"/>
  <c r="J48" i="1"/>
  <c r="J166" i="1"/>
  <c r="J172" i="1"/>
  <c r="J86" i="1"/>
  <c r="J117" i="1"/>
  <c r="J61" i="1"/>
  <c r="J113" i="1"/>
  <c r="J170" i="1"/>
  <c r="J165" i="1"/>
  <c r="J46" i="1"/>
  <c r="J36" i="1"/>
  <c r="J77" i="1"/>
  <c r="J103" i="1"/>
  <c r="J8" i="1"/>
  <c r="J84" i="1"/>
  <c r="J145" i="1"/>
  <c r="J102" i="1"/>
  <c r="J180" i="1"/>
  <c r="J79" i="1"/>
  <c r="J164" i="1"/>
  <c r="J23" i="1"/>
  <c r="J83" i="1"/>
  <c r="J70" i="1"/>
  <c r="J21" i="1"/>
  <c r="J13" i="1"/>
  <c r="J22" i="1"/>
  <c r="J152" i="1"/>
  <c r="J177" i="1"/>
  <c r="J98" i="1"/>
  <c r="J9" i="1"/>
  <c r="J118" i="1"/>
  <c r="J27" i="1"/>
  <c r="J97" i="1"/>
  <c r="J54" i="1"/>
  <c r="J156" i="1"/>
  <c r="J107" i="1"/>
  <c r="J12" i="1"/>
  <c r="J91" i="1"/>
  <c r="J69" i="1"/>
  <c r="J11" i="1"/>
  <c r="J109" i="1"/>
  <c r="J128" i="1"/>
  <c r="J179" i="1"/>
  <c r="J143" i="1"/>
  <c r="J139" i="1"/>
  <c r="J159" i="1"/>
  <c r="J116" i="1"/>
  <c r="J15" i="1"/>
  <c r="J114" i="1"/>
  <c r="J154" i="1"/>
  <c r="J99" i="1"/>
  <c r="J108" i="1"/>
  <c r="J55" i="1"/>
  <c r="J129" i="1"/>
  <c r="J58" i="1"/>
  <c r="J150" i="1"/>
  <c r="J68" i="1"/>
  <c r="J40" i="1"/>
  <c r="J71" i="1"/>
  <c r="J42" i="1"/>
  <c r="J37" i="1"/>
  <c r="J39" i="1"/>
  <c r="J5" i="1"/>
  <c r="J34" i="1"/>
  <c r="J6" i="1" l="1"/>
  <c r="J1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<sst xmlns="http://schemas.openxmlformats.org/spreadsheetml/2006/main" count="1284" uniqueCount="348">
  <si>
    <t>Office</t>
  </si>
  <si>
    <t>Apartment</t>
  </si>
  <si>
    <t>Area (ft.)</t>
  </si>
  <si>
    <t>State</t>
  </si>
  <si>
    <t>California</t>
  </si>
  <si>
    <t>Nevada</t>
  </si>
  <si>
    <t>Arizona</t>
  </si>
  <si>
    <t>Virginia</t>
  </si>
  <si>
    <t>Utah</t>
  </si>
  <si>
    <t>Oregon</t>
  </si>
  <si>
    <t>Colorado</t>
  </si>
  <si>
    <t>Wyoming</t>
  </si>
  <si>
    <t>Kansas</t>
  </si>
  <si>
    <t>Name</t>
  </si>
  <si>
    <t>Surname</t>
  </si>
  <si>
    <t>Gender</t>
  </si>
  <si>
    <t>Year of sale</t>
  </si>
  <si>
    <t>Home</t>
  </si>
  <si>
    <t>Investment</t>
  </si>
  <si>
    <t>Source</t>
  </si>
  <si>
    <t>Agency</t>
  </si>
  <si>
    <t>Purpose</t>
  </si>
  <si>
    <t>M</t>
  </si>
  <si>
    <t>F</t>
  </si>
  <si>
    <t>ID</t>
  </si>
  <si>
    <t>Client</t>
  </si>
  <si>
    <t>Avah</t>
  </si>
  <si>
    <t>Huang</t>
  </si>
  <si>
    <t>Ramirez</t>
  </si>
  <si>
    <t>Rodolfo</t>
  </si>
  <si>
    <t>Gibson</t>
  </si>
  <si>
    <t>Arthur</t>
  </si>
  <si>
    <t>Bray</t>
  </si>
  <si>
    <t>Davion</t>
  </si>
  <si>
    <t>Stout</t>
  </si>
  <si>
    <t>Laci</t>
  </si>
  <si>
    <t>Guerra</t>
  </si>
  <si>
    <t>Franklin</t>
  </si>
  <si>
    <t>Mack</t>
  </si>
  <si>
    <t>Harley</t>
  </si>
  <si>
    <t>Lucero</t>
  </si>
  <si>
    <t>Jaelyn</t>
  </si>
  <si>
    <t>Berger</t>
  </si>
  <si>
    <t>Nora</t>
  </si>
  <si>
    <t>Lynch</t>
  </si>
  <si>
    <t>Trystan</t>
  </si>
  <si>
    <t>Oconnor</t>
  </si>
  <si>
    <t>Victor</t>
  </si>
  <si>
    <t>Jensen</t>
  </si>
  <si>
    <t>Grant</t>
  </si>
  <si>
    <t>Weber</t>
  </si>
  <si>
    <t>Kaylin</t>
  </si>
  <si>
    <t>Villarreal</t>
  </si>
  <si>
    <t>Cedric</t>
  </si>
  <si>
    <t>Goodwin</t>
  </si>
  <si>
    <t>Alessandra</t>
  </si>
  <si>
    <t>Perry</t>
  </si>
  <si>
    <t>Memphis</t>
  </si>
  <si>
    <t>Mcconnell</t>
  </si>
  <si>
    <t>Lauryn</t>
  </si>
  <si>
    <t>Patrick</t>
  </si>
  <si>
    <t>Laurel</t>
  </si>
  <si>
    <t>Benitez</t>
  </si>
  <si>
    <t>Lara</t>
  </si>
  <si>
    <t>Carrillo</t>
  </si>
  <si>
    <t>Arabella</t>
  </si>
  <si>
    <t>Ferrell</t>
  </si>
  <si>
    <t>Madalyn</t>
  </si>
  <si>
    <t>Mercer</t>
  </si>
  <si>
    <t>Zain</t>
  </si>
  <si>
    <t>Horne</t>
  </si>
  <si>
    <t>Aiyana</t>
  </si>
  <si>
    <t>Christensen</t>
  </si>
  <si>
    <t>Irvin</t>
  </si>
  <si>
    <t>Ellis</t>
  </si>
  <si>
    <t>Olivia</t>
  </si>
  <si>
    <t>Oconnell</t>
  </si>
  <si>
    <t>Alanna</t>
  </si>
  <si>
    <t>Hess</t>
  </si>
  <si>
    <t>Bennett</t>
  </si>
  <si>
    <t>Chen</t>
  </si>
  <si>
    <t>Kole</t>
  </si>
  <si>
    <t>Shannon</t>
  </si>
  <si>
    <t>Brisa</t>
  </si>
  <si>
    <t>Mckee</t>
  </si>
  <si>
    <t>Sidney</t>
  </si>
  <si>
    <t>Cline</t>
  </si>
  <si>
    <t>Morgan</t>
  </si>
  <si>
    <t>Glass</t>
  </si>
  <si>
    <t>Mason</t>
  </si>
  <si>
    <t>Gilbert</t>
  </si>
  <si>
    <t>Emmy</t>
  </si>
  <si>
    <t>Singh</t>
  </si>
  <si>
    <t>Emilie</t>
  </si>
  <si>
    <t>Morrison</t>
  </si>
  <si>
    <t>Kamden</t>
  </si>
  <si>
    <t>Stewart</t>
  </si>
  <si>
    <t>Kayley</t>
  </si>
  <si>
    <t>Nielsen</t>
  </si>
  <si>
    <t>Belinda</t>
  </si>
  <si>
    <t>Hogan</t>
  </si>
  <si>
    <t>Araceli</t>
  </si>
  <si>
    <t>Nelson</t>
  </si>
  <si>
    <t>Colin</t>
  </si>
  <si>
    <t>Campos</t>
  </si>
  <si>
    <t>Skylar</t>
  </si>
  <si>
    <t>Buchanan</t>
  </si>
  <si>
    <t>Mohammad</t>
  </si>
  <si>
    <t>Irwin</t>
  </si>
  <si>
    <t>Alejandra</t>
  </si>
  <si>
    <t>Greer</t>
  </si>
  <si>
    <t>Matilda</t>
  </si>
  <si>
    <t>Madden</t>
  </si>
  <si>
    <t>Derick</t>
  </si>
  <si>
    <t>Li</t>
  </si>
  <si>
    <t>Aniyah</t>
  </si>
  <si>
    <t>Ali</t>
  </si>
  <si>
    <t>Anahi</t>
  </si>
  <si>
    <t>Curry</t>
  </si>
  <si>
    <t>Tyler</t>
  </si>
  <si>
    <t>Carr</t>
  </si>
  <si>
    <t>Jair</t>
  </si>
  <si>
    <t>Johns</t>
  </si>
  <si>
    <t>Henry</t>
  </si>
  <si>
    <t>Kennedy</t>
  </si>
  <si>
    <t>Gianni</t>
  </si>
  <si>
    <t>Fritz</t>
  </si>
  <si>
    <t>Christian</t>
  </si>
  <si>
    <t>Costa</t>
  </si>
  <si>
    <t>Johanna</t>
  </si>
  <si>
    <t>Fisher</t>
  </si>
  <si>
    <t>Michael</t>
  </si>
  <si>
    <t>Juarez</t>
  </si>
  <si>
    <t>Terry</t>
  </si>
  <si>
    <t>Forbes</t>
  </si>
  <si>
    <t>Enrique</t>
  </si>
  <si>
    <t>Cardenas</t>
  </si>
  <si>
    <t>Ramiro</t>
  </si>
  <si>
    <t>Oneill</t>
  </si>
  <si>
    <t>Trey</t>
  </si>
  <si>
    <t>Strong</t>
  </si>
  <si>
    <t>Adriana</t>
  </si>
  <si>
    <t>Shaffer</t>
  </si>
  <si>
    <t>Emely</t>
  </si>
  <si>
    <t>Watts</t>
  </si>
  <si>
    <t>Crystal</t>
  </si>
  <si>
    <t>Wyatt</t>
  </si>
  <si>
    <t>Valentina</t>
  </si>
  <si>
    <t>Simpson</t>
  </si>
  <si>
    <t>Conner</t>
  </si>
  <si>
    <t>Huff</t>
  </si>
  <si>
    <t>Tristian</t>
  </si>
  <si>
    <t>Fuller</t>
  </si>
  <si>
    <t>Erik</t>
  </si>
  <si>
    <t>Mora</t>
  </si>
  <si>
    <t>Michelle</t>
  </si>
  <si>
    <t>Cameron</t>
  </si>
  <si>
    <t>Anderson</t>
  </si>
  <si>
    <t>Alonso</t>
  </si>
  <si>
    <t>Terrell</t>
  </si>
  <si>
    <t>Joseph</t>
  </si>
  <si>
    <t>Reeves</t>
  </si>
  <si>
    <t>Jaylen</t>
  </si>
  <si>
    <t>Turner</t>
  </si>
  <si>
    <t>Joaquin</t>
  </si>
  <si>
    <t>Mullins</t>
  </si>
  <si>
    <t>Scarlet</t>
  </si>
  <si>
    <t>Hendricks</t>
  </si>
  <si>
    <t>Anya</t>
  </si>
  <si>
    <t>Stephenson</t>
  </si>
  <si>
    <t>Donavan</t>
  </si>
  <si>
    <t>Flowers</t>
  </si>
  <si>
    <t>Mara</t>
  </si>
  <si>
    <t>Franco</t>
  </si>
  <si>
    <t>Helen</t>
  </si>
  <si>
    <t>Williamson</t>
  </si>
  <si>
    <t>Oswaldo</t>
  </si>
  <si>
    <t>Palmer</t>
  </si>
  <si>
    <t>Jacqueline</t>
  </si>
  <si>
    <t>Nicolas</t>
  </si>
  <si>
    <t>Navarro</t>
  </si>
  <si>
    <t>Cole</t>
  </si>
  <si>
    <t>Taylor</t>
  </si>
  <si>
    <t>Kael</t>
  </si>
  <si>
    <t>Hurley</t>
  </si>
  <si>
    <t>Dayton</t>
  </si>
  <si>
    <t>Hatfield</t>
  </si>
  <si>
    <t>Lydia</t>
  </si>
  <si>
    <t>Tate</t>
  </si>
  <si>
    <t>Kyla</t>
  </si>
  <si>
    <t>Walker</t>
  </si>
  <si>
    <t>Jaylynn</t>
  </si>
  <si>
    <t>Hickman</t>
  </si>
  <si>
    <t>Sincere</t>
  </si>
  <si>
    <t>Hansen</t>
  </si>
  <si>
    <t>Kevin</t>
  </si>
  <si>
    <t>Mata</t>
  </si>
  <si>
    <t>Hazel</t>
  </si>
  <si>
    <t>Ayers</t>
  </si>
  <si>
    <t>Luke</t>
  </si>
  <si>
    <t>Lynn</t>
  </si>
  <si>
    <t>Janelle</t>
  </si>
  <si>
    <t>Espinoza</t>
  </si>
  <si>
    <t>Xavier</t>
  </si>
  <si>
    <t>Faulkner</t>
  </si>
  <si>
    <t>Zaiden</t>
  </si>
  <si>
    <t>Merritt</t>
  </si>
  <si>
    <t>Melanie</t>
  </si>
  <si>
    <t>Holland</t>
  </si>
  <si>
    <t>Violet</t>
  </si>
  <si>
    <t>Nixon</t>
  </si>
  <si>
    <t>Jordyn</t>
  </si>
  <si>
    <t>Park</t>
  </si>
  <si>
    <t>Warren</t>
  </si>
  <si>
    <t>Pugh</t>
  </si>
  <si>
    <t>Jace</t>
  </si>
  <si>
    <t>Riggs</t>
  </si>
  <si>
    <t>Mendez</t>
  </si>
  <si>
    <t>Julio</t>
  </si>
  <si>
    <t>Leonard</t>
  </si>
  <si>
    <t>Yurem</t>
  </si>
  <si>
    <t>Wright</t>
  </si>
  <si>
    <t>Antonio</t>
  </si>
  <si>
    <t>Porter</t>
  </si>
  <si>
    <t>Amanda</t>
  </si>
  <si>
    <t>Simon</t>
  </si>
  <si>
    <t>Case</t>
  </si>
  <si>
    <t>Sanchez</t>
  </si>
  <si>
    <t>Luis</t>
  </si>
  <si>
    <t>Crane</t>
  </si>
  <si>
    <t>Rodrigo</t>
  </si>
  <si>
    <t>Robinson</t>
  </si>
  <si>
    <t>Ava</t>
  </si>
  <si>
    <t>Phelps</t>
  </si>
  <si>
    <t>Grace</t>
  </si>
  <si>
    <t>Stein</t>
  </si>
  <si>
    <t>Myla</t>
  </si>
  <si>
    <t>Ewing</t>
  </si>
  <si>
    <t>Rachel</t>
  </si>
  <si>
    <t>Cross</t>
  </si>
  <si>
    <t>Frank</t>
  </si>
  <si>
    <t>Meyer</t>
  </si>
  <si>
    <t>Diana</t>
  </si>
  <si>
    <t>Hunt</t>
  </si>
  <si>
    <t>Kareem</t>
  </si>
  <si>
    <t>Liu</t>
  </si>
  <si>
    <t>Curtis</t>
  </si>
  <si>
    <t>Howard</t>
  </si>
  <si>
    <t>Jamal</t>
  </si>
  <si>
    <t>Mueller</t>
  </si>
  <si>
    <t>Jakobe</t>
  </si>
  <si>
    <t>Bailey</t>
  </si>
  <si>
    <t>Dangelo</t>
  </si>
  <si>
    <t>Shea</t>
  </si>
  <si>
    <t>Sonia</t>
  </si>
  <si>
    <t>Choi</t>
  </si>
  <si>
    <t>Kaitlin</t>
  </si>
  <si>
    <t>Owen</t>
  </si>
  <si>
    <t>Ruben</t>
  </si>
  <si>
    <t>Melton</t>
  </si>
  <si>
    <t>Maia</t>
  </si>
  <si>
    <t>Chandler</t>
  </si>
  <si>
    <t>Van</t>
  </si>
  <si>
    <t>Charles</t>
  </si>
  <si>
    <t>Brock</t>
  </si>
  <si>
    <t>Fischer</t>
  </si>
  <si>
    <t>Issac</t>
  </si>
  <si>
    <t>Edwards</t>
  </si>
  <si>
    <t>Miguel</t>
  </si>
  <si>
    <t>Walter</t>
  </si>
  <si>
    <t>Kale</t>
  </si>
  <si>
    <t>Gay</t>
  </si>
  <si>
    <t>Ivan</t>
  </si>
  <si>
    <t>Bright</t>
  </si>
  <si>
    <t>Kamila</t>
  </si>
  <si>
    <t>Collier</t>
  </si>
  <si>
    <t>Jack</t>
  </si>
  <si>
    <t>Hanson</t>
  </si>
  <si>
    <t>Russell</t>
  </si>
  <si>
    <t>Gross</t>
  </si>
  <si>
    <t>Jesus</t>
  </si>
  <si>
    <t>Obrien</t>
  </si>
  <si>
    <t>Melany</t>
  </si>
  <si>
    <t>Glover</t>
  </si>
  <si>
    <t>Aniya</t>
  </si>
  <si>
    <t>Miller</t>
  </si>
  <si>
    <t>Yesenia</t>
  </si>
  <si>
    <t>Marquez</t>
  </si>
  <si>
    <t>Annabel</t>
  </si>
  <si>
    <t>Robles</t>
  </si>
  <si>
    <t>Ezra</t>
  </si>
  <si>
    <t>Lozano</t>
  </si>
  <si>
    <t>Kassidy</t>
  </si>
  <si>
    <t>Vega</t>
  </si>
  <si>
    <t>Augustus</t>
  </si>
  <si>
    <t>Hinton</t>
  </si>
  <si>
    <t>Nyla</t>
  </si>
  <si>
    <t>Blake</t>
  </si>
  <si>
    <t>Parker</t>
  </si>
  <si>
    <t>Poole</t>
  </si>
  <si>
    <t>Madeline</t>
  </si>
  <si>
    <t>Emmett</t>
  </si>
  <si>
    <t>Estes</t>
  </si>
  <si>
    <t>Iris</t>
  </si>
  <si>
    <t>Larsen</t>
  </si>
  <si>
    <t>Kayden</t>
  </si>
  <si>
    <t>Olsen</t>
  </si>
  <si>
    <t>Logan</t>
  </si>
  <si>
    <t>Simmons</t>
  </si>
  <si>
    <t>Isis</t>
  </si>
  <si>
    <t>Rios</t>
  </si>
  <si>
    <t>Myah</t>
  </si>
  <si>
    <t>Roman</t>
  </si>
  <si>
    <t>Darien</t>
  </si>
  <si>
    <t>Dorsey</t>
  </si>
  <si>
    <t>Camille</t>
  </si>
  <si>
    <t>Sharp</t>
  </si>
  <si>
    <t>Erika</t>
  </si>
  <si>
    <t>Gallagher</t>
  </si>
  <si>
    <t>Elena</t>
  </si>
  <si>
    <t>Petrova</t>
  </si>
  <si>
    <t>Piotr</t>
  </si>
  <si>
    <t>Aleksandrov</t>
  </si>
  <si>
    <t>Aleksandra</t>
  </si>
  <si>
    <t>Karenina</t>
  </si>
  <si>
    <t>Diego</t>
  </si>
  <si>
    <t>Gordon</t>
  </si>
  <si>
    <t>Brown</t>
  </si>
  <si>
    <t>Steward</t>
  </si>
  <si>
    <t>Price</t>
  </si>
  <si>
    <t>Type of property</t>
  </si>
  <si>
    <t>Interval</t>
  </si>
  <si>
    <t>Deal satisfaction</t>
  </si>
  <si>
    <t>Website</t>
  </si>
  <si>
    <t>Frequency</t>
  </si>
  <si>
    <t>Product</t>
  </si>
  <si>
    <t>Customer</t>
  </si>
  <si>
    <t>Age</t>
  </si>
  <si>
    <t>Building</t>
  </si>
  <si>
    <t>Relative Frequency</t>
  </si>
  <si>
    <t>Total RF</t>
  </si>
  <si>
    <t>median</t>
  </si>
  <si>
    <t>mode</t>
  </si>
  <si>
    <t>mean</t>
  </si>
  <si>
    <t>max</t>
  </si>
  <si>
    <t>skewness</t>
  </si>
  <si>
    <t>covariance</t>
  </si>
  <si>
    <t xml:space="preserve">correlation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</si>
</sst>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.000"/>
  </numFmts>
  <fonts count="9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2060"/>
      <name val="Arial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</font>
    <font>
      <sz val="12"/>
      <color rgb="FF000000"/>
      <name val="Roboto"/>
    </font>
    <font>
      <b/>
      <sz val="12"/>
      <color rgb="FF000000"/>
      <name val="Roboto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rgb="FF9CC2E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rgb="FF9CC2E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1" fontId="2" fillId="2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2" fontId="2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2" fontId="2" fillId="2" borderId="0" xfId="0" applyNumberFormat="1" applyFont="1" applyFill="1" applyAlignment="1">
      <alignment horizontal="left" vertical="center"/>
    </xf>
    <xf numFmtId="44" fontId="2" fillId="0" borderId="0" xfId="1" applyFont="1" applyAlignment="1">
      <alignment vertical="center"/>
    </xf>
    <xf numFmtId="1" fontId="2" fillId="2" borderId="0" xfId="0" applyNumberFormat="1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9" fontId="0" fillId="0" borderId="0" xfId="2" applyFont="1"/>
    <xf numFmtId="0" fontId="0" fillId="0" borderId="2" xfId="0" applyBorder="1"/>
    <xf numFmtId="0" fontId="0" fillId="0" borderId="0" xfId="0" applyBorder="1"/>
    <xf numFmtId="9" fontId="0" fillId="0" borderId="3" xfId="2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9" fontId="0" fillId="0" borderId="6" xfId="2" applyFont="1" applyBorder="1"/>
    <xf numFmtId="0" fontId="7" fillId="0" borderId="0" xfId="0" applyFont="1"/>
    <xf numFmtId="0" fontId="8" fillId="0" borderId="0" xfId="0" applyFont="1"/>
    <xf numFmtId="9" fontId="7" fillId="0" borderId="0" xfId="2" applyFont="1"/>
    <xf numFmtId="0" fontId="8" fillId="0" borderId="5" xfId="0" applyFont="1" applyBorder="1"/>
    <xf numFmtId="165" fontId="7" fillId="0" borderId="0" xfId="0" applyNumberFormat="1" applyFont="1"/>
    <xf numFmtId="1" fontId="7" fillId="0" borderId="0" xfId="0" applyNumberFormat="1" applyFont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1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002060"/>
      <color rgb="FFC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Gender!$B$1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Gender!$A$2:$A$3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Gender!$B$2:$B$3</c:f>
              <c:numCache>
                <c:formatCode>General</c:formatCode>
                <c:ptCount val="2"/>
                <c:pt idx="0">
                  <c:v>70</c:v>
                </c:pt>
                <c:pt idx="1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A-4A93-9FBB-73A38FCEA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Location!$C$3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Location!$B$4:$B$12</c:f>
              <c:strCache>
                <c:ptCount val="9"/>
                <c:pt idx="0">
                  <c:v>California</c:v>
                </c:pt>
                <c:pt idx="1">
                  <c:v>Virginia</c:v>
                </c:pt>
                <c:pt idx="2">
                  <c:v>Arizona</c:v>
                </c:pt>
                <c:pt idx="3">
                  <c:v>Oregon</c:v>
                </c:pt>
                <c:pt idx="4">
                  <c:v>Nevada</c:v>
                </c:pt>
                <c:pt idx="5">
                  <c:v>Colorado</c:v>
                </c:pt>
                <c:pt idx="6">
                  <c:v>Utah</c:v>
                </c:pt>
                <c:pt idx="7">
                  <c:v>Kansas</c:v>
                </c:pt>
                <c:pt idx="8">
                  <c:v>Wyoming</c:v>
                </c:pt>
              </c:strCache>
            </c:strRef>
          </c:cat>
          <c:val>
            <c:numRef>
              <c:f>Location!$C$4:$C$12</c:f>
              <c:numCache>
                <c:formatCode>General</c:formatCode>
                <c:ptCount val="9"/>
                <c:pt idx="0">
                  <c:v>108</c:v>
                </c:pt>
                <c:pt idx="1">
                  <c:v>4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8</c:v>
                </c:pt>
                <c:pt idx="7">
                  <c:v>2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3-4B03-AC4A-3944A812A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872367"/>
        <c:axId val="897475295"/>
      </c:barChart>
      <c:lineChart>
        <c:grouping val="standard"/>
        <c:varyColors val="0"/>
        <c:ser>
          <c:idx val="1"/>
          <c:order val="1"/>
          <c:tx>
            <c:strRef>
              <c:f>Location!$E$3</c:f>
              <c:strCache>
                <c:ptCount val="1"/>
                <c:pt idx="0">
                  <c:v>Total RF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Location!$B$4:$B$12</c:f>
              <c:strCache>
                <c:ptCount val="9"/>
                <c:pt idx="0">
                  <c:v>California</c:v>
                </c:pt>
                <c:pt idx="1">
                  <c:v>Virginia</c:v>
                </c:pt>
                <c:pt idx="2">
                  <c:v>Arizona</c:v>
                </c:pt>
                <c:pt idx="3">
                  <c:v>Oregon</c:v>
                </c:pt>
                <c:pt idx="4">
                  <c:v>Nevada</c:v>
                </c:pt>
                <c:pt idx="5">
                  <c:v>Colorado</c:v>
                </c:pt>
                <c:pt idx="6">
                  <c:v>Utah</c:v>
                </c:pt>
                <c:pt idx="7">
                  <c:v>Kansas</c:v>
                </c:pt>
                <c:pt idx="8">
                  <c:v>Wyoming</c:v>
                </c:pt>
              </c:strCache>
            </c:strRef>
          </c:cat>
          <c:val>
            <c:numRef>
              <c:f>Location!$E$4:$E$12</c:f>
              <c:numCache>
                <c:formatCode>0%</c:formatCode>
                <c:ptCount val="9"/>
                <c:pt idx="0">
                  <c:v>0.6067415730337079</c:v>
                </c:pt>
                <c:pt idx="1">
                  <c:v>0.6292134831460674</c:v>
                </c:pt>
                <c:pt idx="2">
                  <c:v>0.69662921348314599</c:v>
                </c:pt>
                <c:pt idx="3">
                  <c:v>0.76404494382022459</c:v>
                </c:pt>
                <c:pt idx="4">
                  <c:v>0.83707865168539308</c:v>
                </c:pt>
                <c:pt idx="5">
                  <c:v>0.91011235955056158</c:v>
                </c:pt>
                <c:pt idx="6">
                  <c:v>0.95505617977528068</c:v>
                </c:pt>
                <c:pt idx="7">
                  <c:v>0.96629213483146048</c:v>
                </c:pt>
                <c:pt idx="8">
                  <c:v>0.99999999999999978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3-4B03-AC4A-3944A812A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872831"/>
        <c:axId val="897453215"/>
      </c:lineChart>
      <c:catAx>
        <c:axId val="23887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75295"/>
        <c:crosses val="autoZero"/>
        <c:auto val="1"/>
        <c:lblAlgn val="ctr"/>
        <c:lblOffset val="100"/>
        <c:noMultiLvlLbl val="0"/>
      </c:catAx>
      <c:valAx>
        <c:axId val="89747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72367"/>
        <c:crosses val="autoZero"/>
        <c:crossBetween val="between"/>
      </c:valAx>
      <c:valAx>
        <c:axId val="897453215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72831"/>
        <c:crosses val="max"/>
        <c:crossBetween val="between"/>
      </c:valAx>
      <c:catAx>
        <c:axId val="2388728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745321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'Age &amp; Price'!$D$2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'Age &amp; Price'!$C$3:$C$180</c:f>
              <c:numCache>
                <c:formatCode>_("$"* #,##0.00_);_("$"* \(#,##0.00\);_("$"* "-"??_);_(@_)</c:formatCode>
                <c:ptCount val="178"/>
                <c:pt idx="0">
                  <c:v>246172.67600000001</c:v>
                </c:pt>
                <c:pt idx="1">
                  <c:v>246331.90400000001</c:v>
                </c:pt>
                <c:pt idx="2">
                  <c:v>209280.91039999999</c:v>
                </c:pt>
                <c:pt idx="3">
                  <c:v>452667.00639999995</c:v>
                </c:pt>
                <c:pt idx="4">
                  <c:v>467083.31319999998</c:v>
                </c:pt>
                <c:pt idx="5">
                  <c:v>203491.84999999998</c:v>
                </c:pt>
                <c:pt idx="6">
                  <c:v>212520.826</c:v>
                </c:pt>
                <c:pt idx="7">
                  <c:v>198591.84879999998</c:v>
                </c:pt>
                <c:pt idx="8">
                  <c:v>265467.68000000005</c:v>
                </c:pt>
                <c:pt idx="9">
                  <c:v>235633.2592</c:v>
                </c:pt>
                <c:pt idx="10">
                  <c:v>317473.86080000002</c:v>
                </c:pt>
                <c:pt idx="11">
                  <c:v>503790.23080000002</c:v>
                </c:pt>
                <c:pt idx="12">
                  <c:v>217786.37600000002</c:v>
                </c:pt>
                <c:pt idx="13">
                  <c:v>460001.25599999994</c:v>
                </c:pt>
                <c:pt idx="14">
                  <c:v>460001.25599999994</c:v>
                </c:pt>
                <c:pt idx="15">
                  <c:v>448134.26880000002</c:v>
                </c:pt>
                <c:pt idx="16">
                  <c:v>249591.99479999999</c:v>
                </c:pt>
                <c:pt idx="17">
                  <c:v>196142.19200000001</c:v>
                </c:pt>
                <c:pt idx="18">
                  <c:v>258572.47760000001</c:v>
                </c:pt>
                <c:pt idx="19">
                  <c:v>310831.21159999998</c:v>
                </c:pt>
                <c:pt idx="20">
                  <c:v>207281.5912</c:v>
                </c:pt>
                <c:pt idx="21">
                  <c:v>168834.04240000001</c:v>
                </c:pt>
                <c:pt idx="22">
                  <c:v>396973.83240000001</c:v>
                </c:pt>
                <c:pt idx="23">
                  <c:v>188743.1072</c:v>
                </c:pt>
                <c:pt idx="24">
                  <c:v>179674.07519999999</c:v>
                </c:pt>
                <c:pt idx="25">
                  <c:v>306363.64360000001</c:v>
                </c:pt>
                <c:pt idx="26">
                  <c:v>200300.63399999999</c:v>
                </c:pt>
                <c:pt idx="27">
                  <c:v>382041.12799999997</c:v>
                </c:pt>
                <c:pt idx="28">
                  <c:v>245572.7936</c:v>
                </c:pt>
                <c:pt idx="29">
                  <c:v>407214.28960000002</c:v>
                </c:pt>
                <c:pt idx="30">
                  <c:v>355073.4032</c:v>
                </c:pt>
                <c:pt idx="31">
                  <c:v>256821.6404</c:v>
                </c:pt>
                <c:pt idx="32">
                  <c:v>226342.80319999999</c:v>
                </c:pt>
                <c:pt idx="33">
                  <c:v>191389.8688</c:v>
                </c:pt>
                <c:pt idx="34">
                  <c:v>297008.96519999998</c:v>
                </c:pt>
                <c:pt idx="35">
                  <c:v>250773.1452</c:v>
                </c:pt>
                <c:pt idx="36">
                  <c:v>312211.14399999997</c:v>
                </c:pt>
                <c:pt idx="37">
                  <c:v>190119.50400000002</c:v>
                </c:pt>
                <c:pt idx="38">
                  <c:v>225050.52000000002</c:v>
                </c:pt>
                <c:pt idx="39">
                  <c:v>261742.742</c:v>
                </c:pt>
                <c:pt idx="40">
                  <c:v>344530.88879999996</c:v>
                </c:pt>
                <c:pt idx="41">
                  <c:v>215410.27600000001</c:v>
                </c:pt>
                <c:pt idx="42">
                  <c:v>252185.992</c:v>
                </c:pt>
                <c:pt idx="43">
                  <c:v>480545.80959999998</c:v>
                </c:pt>
                <c:pt idx="44">
                  <c:v>300385.6176</c:v>
                </c:pt>
                <c:pt idx="45">
                  <c:v>240539.34760000001</c:v>
                </c:pt>
                <c:pt idx="46">
                  <c:v>222138.71599999999</c:v>
                </c:pt>
                <c:pt idx="47">
                  <c:v>228410.054</c:v>
                </c:pt>
                <c:pt idx="48">
                  <c:v>197053.51439999999</c:v>
                </c:pt>
                <c:pt idx="49">
                  <c:v>193660.62079999998</c:v>
                </c:pt>
                <c:pt idx="50">
                  <c:v>237060.1488</c:v>
                </c:pt>
                <c:pt idx="51">
                  <c:v>372001.69679999998</c:v>
                </c:pt>
                <c:pt idx="52">
                  <c:v>290031.25879999995</c:v>
                </c:pt>
                <c:pt idx="53">
                  <c:v>238811.06399999998</c:v>
                </c:pt>
                <c:pt idx="54">
                  <c:v>199054.1992</c:v>
                </c:pt>
                <c:pt idx="55">
                  <c:v>496266.40639999998</c:v>
                </c:pt>
                <c:pt idx="56">
                  <c:v>346906.89319999993</c:v>
                </c:pt>
                <c:pt idx="57">
                  <c:v>376964.61560000002</c:v>
                </c:pt>
                <c:pt idx="58">
                  <c:v>315733.15360000002</c:v>
                </c:pt>
                <c:pt idx="59">
                  <c:v>188273.7304</c:v>
                </c:pt>
                <c:pt idx="60">
                  <c:v>253831.02480000001</c:v>
                </c:pt>
                <c:pt idx="61">
                  <c:v>278575.86879999994</c:v>
                </c:pt>
                <c:pt idx="62">
                  <c:v>402081.79600000003</c:v>
                </c:pt>
                <c:pt idx="63">
                  <c:v>310832.58759999997</c:v>
                </c:pt>
                <c:pt idx="64">
                  <c:v>257183.48</c:v>
                </c:pt>
                <c:pt idx="65">
                  <c:v>326885.33600000001</c:v>
                </c:pt>
                <c:pt idx="66">
                  <c:v>344568.74280000001</c:v>
                </c:pt>
                <c:pt idx="67">
                  <c:v>214631.68039999998</c:v>
                </c:pt>
                <c:pt idx="68">
                  <c:v>237207.67999999999</c:v>
                </c:pt>
                <c:pt idx="69">
                  <c:v>464549.19040000002</c:v>
                </c:pt>
                <c:pt idx="70">
                  <c:v>310577.03959999996</c:v>
                </c:pt>
                <c:pt idx="71">
                  <c:v>205098.2108</c:v>
                </c:pt>
                <c:pt idx="72">
                  <c:v>248525.11680000002</c:v>
                </c:pt>
                <c:pt idx="73">
                  <c:v>224463.86599999998</c:v>
                </c:pt>
                <c:pt idx="74">
                  <c:v>220606.28</c:v>
                </c:pt>
                <c:pt idx="75">
                  <c:v>220865</c:v>
                </c:pt>
                <c:pt idx="76">
                  <c:v>338181.18080000003</c:v>
                </c:pt>
                <c:pt idx="77">
                  <c:v>432679.91199999995</c:v>
                </c:pt>
                <c:pt idx="78">
                  <c:v>196220.04800000001</c:v>
                </c:pt>
                <c:pt idx="79">
                  <c:v>323915.8112</c:v>
                </c:pt>
                <c:pt idx="80">
                  <c:v>200719.01519999999</c:v>
                </c:pt>
                <c:pt idx="81">
                  <c:v>380809.52</c:v>
                </c:pt>
                <c:pt idx="82">
                  <c:v>213942.5624</c:v>
                </c:pt>
                <c:pt idx="83">
                  <c:v>207581.42720000001</c:v>
                </c:pt>
                <c:pt idx="84">
                  <c:v>241671.52000000002</c:v>
                </c:pt>
                <c:pt idx="85">
                  <c:v>336695.2524</c:v>
                </c:pt>
                <c:pt idx="86">
                  <c:v>171262.6544</c:v>
                </c:pt>
                <c:pt idx="87">
                  <c:v>299159.1384</c:v>
                </c:pt>
                <c:pt idx="88">
                  <c:v>212265.66799999998</c:v>
                </c:pt>
                <c:pt idx="89">
                  <c:v>388515.14</c:v>
                </c:pt>
                <c:pt idx="90">
                  <c:v>263790.81440000003</c:v>
                </c:pt>
                <c:pt idx="91">
                  <c:v>367976.45760000002</c:v>
                </c:pt>
                <c:pt idx="92">
                  <c:v>243052.59039999999</c:v>
                </c:pt>
                <c:pt idx="93">
                  <c:v>269075.30160000001</c:v>
                </c:pt>
                <c:pt idx="94">
                  <c:v>223577.32</c:v>
                </c:pt>
                <c:pt idx="95">
                  <c:v>198075.992</c:v>
                </c:pt>
                <c:pt idx="96">
                  <c:v>354553.23239999998</c:v>
                </c:pt>
                <c:pt idx="97">
                  <c:v>456919.45599999995</c:v>
                </c:pt>
                <c:pt idx="98">
                  <c:v>233142.8</c:v>
                </c:pt>
                <c:pt idx="99">
                  <c:v>225401.6152</c:v>
                </c:pt>
                <c:pt idx="100">
                  <c:v>195153.16</c:v>
                </c:pt>
                <c:pt idx="101">
                  <c:v>206631.81</c:v>
                </c:pt>
                <c:pt idx="102">
                  <c:v>358525.59239999996</c:v>
                </c:pt>
                <c:pt idx="103">
                  <c:v>223917.33600000001</c:v>
                </c:pt>
                <c:pt idx="104">
                  <c:v>201518.89440000002</c:v>
                </c:pt>
                <c:pt idx="105">
                  <c:v>269278.57199999999</c:v>
                </c:pt>
                <c:pt idx="106">
                  <c:v>204808.16039999996</c:v>
                </c:pt>
                <c:pt idx="107">
                  <c:v>306878.45759999997</c:v>
                </c:pt>
                <c:pt idx="108">
                  <c:v>275394.24839999998</c:v>
                </c:pt>
                <c:pt idx="109">
                  <c:v>192092.24</c:v>
                </c:pt>
                <c:pt idx="110">
                  <c:v>165430.28200000001</c:v>
                </c:pt>
                <c:pt idx="111">
                  <c:v>310223.29079999996</c:v>
                </c:pt>
                <c:pt idx="112">
                  <c:v>231552.32559999998</c:v>
                </c:pt>
                <c:pt idx="113">
                  <c:v>215774.28439999997</c:v>
                </c:pt>
                <c:pt idx="114">
                  <c:v>289727.99040000001</c:v>
                </c:pt>
                <c:pt idx="115">
                  <c:v>195874.94399999999</c:v>
                </c:pt>
                <c:pt idx="116">
                  <c:v>357538.19519999996</c:v>
                </c:pt>
                <c:pt idx="117">
                  <c:v>239248.7512</c:v>
                </c:pt>
                <c:pt idx="118">
                  <c:v>382277.14880000002</c:v>
                </c:pt>
                <c:pt idx="119">
                  <c:v>248422.66399999999</c:v>
                </c:pt>
                <c:pt idx="120">
                  <c:v>242740.65599999999</c:v>
                </c:pt>
                <c:pt idx="121">
                  <c:v>253025.77720000001</c:v>
                </c:pt>
                <c:pt idx="122">
                  <c:v>234172.38800000004</c:v>
                </c:pt>
                <c:pt idx="123">
                  <c:v>200678.75119999997</c:v>
                </c:pt>
                <c:pt idx="124">
                  <c:v>226578.51199999999</c:v>
                </c:pt>
                <c:pt idx="125">
                  <c:v>200148.89440000002</c:v>
                </c:pt>
                <c:pt idx="126">
                  <c:v>218585.92480000001</c:v>
                </c:pt>
                <c:pt idx="127">
                  <c:v>198841.69519999996</c:v>
                </c:pt>
                <c:pt idx="128">
                  <c:v>252927.84</c:v>
                </c:pt>
                <c:pt idx="129">
                  <c:v>225290.22039999999</c:v>
                </c:pt>
                <c:pt idx="130">
                  <c:v>234750.58600000001</c:v>
                </c:pt>
                <c:pt idx="131">
                  <c:v>287466.41159999999</c:v>
                </c:pt>
                <c:pt idx="132">
                  <c:v>229464.71119999999</c:v>
                </c:pt>
                <c:pt idx="133">
                  <c:v>377313.5552</c:v>
                </c:pt>
                <c:pt idx="134">
                  <c:v>276759.18</c:v>
                </c:pt>
                <c:pt idx="135">
                  <c:v>219373.4056</c:v>
                </c:pt>
                <c:pt idx="136">
                  <c:v>230216.21919999999</c:v>
                </c:pt>
                <c:pt idx="137">
                  <c:v>410932.67319999996</c:v>
                </c:pt>
                <c:pt idx="138">
                  <c:v>214341.3364</c:v>
                </c:pt>
                <c:pt idx="139">
                  <c:v>248274.31359999999</c:v>
                </c:pt>
                <c:pt idx="140">
                  <c:v>390494.27120000002</c:v>
                </c:pt>
                <c:pt idx="141">
                  <c:v>293876.27480000001</c:v>
                </c:pt>
                <c:pt idx="142">
                  <c:v>204286.66679999998</c:v>
                </c:pt>
                <c:pt idx="143">
                  <c:v>230154.52999999997</c:v>
                </c:pt>
                <c:pt idx="144">
                  <c:v>228170.02560000002</c:v>
                </c:pt>
                <c:pt idx="145">
                  <c:v>205085.40479999999</c:v>
                </c:pt>
                <c:pt idx="146">
                  <c:v>177555.06399999998</c:v>
                </c:pt>
                <c:pt idx="147">
                  <c:v>217748.48000000001</c:v>
                </c:pt>
                <c:pt idx="148">
                  <c:v>247739.44</c:v>
                </c:pt>
                <c:pt idx="149">
                  <c:v>484458.03040000005</c:v>
                </c:pt>
                <c:pt idx="150">
                  <c:v>356506.36999999994</c:v>
                </c:pt>
                <c:pt idx="151">
                  <c:v>197869.36400000003</c:v>
                </c:pt>
                <c:pt idx="152">
                  <c:v>236608.95279999997</c:v>
                </c:pt>
                <c:pt idx="153">
                  <c:v>208930.81200000001</c:v>
                </c:pt>
                <c:pt idx="154">
                  <c:v>263123.42080000002</c:v>
                </c:pt>
                <c:pt idx="155">
                  <c:v>286433.57279999997</c:v>
                </c:pt>
                <c:pt idx="156">
                  <c:v>229581.7836</c:v>
                </c:pt>
                <c:pt idx="157">
                  <c:v>252053.0264</c:v>
                </c:pt>
                <c:pt idx="158">
                  <c:v>244820.66720000003</c:v>
                </c:pt>
                <c:pt idx="159">
                  <c:v>241620.48320000002</c:v>
                </c:pt>
                <c:pt idx="160">
                  <c:v>235762.34000000003</c:v>
                </c:pt>
                <c:pt idx="161">
                  <c:v>236639.56</c:v>
                </c:pt>
                <c:pt idx="162">
                  <c:v>294807.64799999999</c:v>
                </c:pt>
                <c:pt idx="163">
                  <c:v>293828.68799999997</c:v>
                </c:pt>
                <c:pt idx="164">
                  <c:v>412856.56159999996</c:v>
                </c:pt>
                <c:pt idx="165">
                  <c:v>224076.83600000001</c:v>
                </c:pt>
                <c:pt idx="166">
                  <c:v>258015.61439999999</c:v>
                </c:pt>
                <c:pt idx="167">
                  <c:v>153466.71240000002</c:v>
                </c:pt>
                <c:pt idx="168">
                  <c:v>261871.696</c:v>
                </c:pt>
                <c:pt idx="169">
                  <c:v>210038.6992</c:v>
                </c:pt>
                <c:pt idx="170">
                  <c:v>210824.0576</c:v>
                </c:pt>
                <c:pt idx="171">
                  <c:v>249075.6568</c:v>
                </c:pt>
                <c:pt idx="172">
                  <c:v>219865.76079999999</c:v>
                </c:pt>
                <c:pt idx="173">
                  <c:v>204292.49399999998</c:v>
                </c:pt>
                <c:pt idx="174">
                  <c:v>261579.89200000002</c:v>
                </c:pt>
                <c:pt idx="175">
                  <c:v>222867.42080000002</c:v>
                </c:pt>
                <c:pt idx="176">
                  <c:v>291494.36</c:v>
                </c:pt>
                <c:pt idx="177">
                  <c:v>296483.14399999997</c:v>
                </c:pt>
              </c:numCache>
            </c:numRef>
          </c:xVal>
          <c:yVal>
            <c:numRef>
              <c:f>'Age &amp; Price'!$D$3:$D$180</c:f>
              <c:numCache>
                <c:formatCode>General</c:formatCode>
                <c:ptCount val="178"/>
                <c:pt idx="0">
                  <c:v>19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25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27</c:v>
                </c:pt>
                <c:pt idx="9">
                  <c:v>27</c:v>
                </c:pt>
                <c:pt idx="10">
                  <c:v>28</c:v>
                </c:pt>
                <c:pt idx="11">
                  <c:v>26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33</c:v>
                </c:pt>
                <c:pt idx="28">
                  <c:v>33</c:v>
                </c:pt>
                <c:pt idx="29">
                  <c:v>33</c:v>
                </c:pt>
                <c:pt idx="30">
                  <c:v>33</c:v>
                </c:pt>
                <c:pt idx="31">
                  <c:v>33</c:v>
                </c:pt>
                <c:pt idx="32">
                  <c:v>33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36</c:v>
                </c:pt>
                <c:pt idx="42">
                  <c:v>36</c:v>
                </c:pt>
                <c:pt idx="43">
                  <c:v>37</c:v>
                </c:pt>
                <c:pt idx="44">
                  <c:v>37</c:v>
                </c:pt>
                <c:pt idx="45">
                  <c:v>37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38</c:v>
                </c:pt>
                <c:pt idx="50">
                  <c:v>38</c:v>
                </c:pt>
                <c:pt idx="51">
                  <c:v>38</c:v>
                </c:pt>
                <c:pt idx="52">
                  <c:v>38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41</c:v>
                </c:pt>
                <c:pt idx="65">
                  <c:v>41</c:v>
                </c:pt>
                <c:pt idx="66">
                  <c:v>41</c:v>
                </c:pt>
                <c:pt idx="67">
                  <c:v>41</c:v>
                </c:pt>
                <c:pt idx="68">
                  <c:v>41</c:v>
                </c:pt>
                <c:pt idx="69">
                  <c:v>41</c:v>
                </c:pt>
                <c:pt idx="70">
                  <c:v>41</c:v>
                </c:pt>
                <c:pt idx="71">
                  <c:v>41</c:v>
                </c:pt>
                <c:pt idx="72">
                  <c:v>42</c:v>
                </c:pt>
                <c:pt idx="73">
                  <c:v>42</c:v>
                </c:pt>
                <c:pt idx="74">
                  <c:v>42</c:v>
                </c:pt>
                <c:pt idx="75">
                  <c:v>42</c:v>
                </c:pt>
                <c:pt idx="76">
                  <c:v>42</c:v>
                </c:pt>
                <c:pt idx="77">
                  <c:v>43</c:v>
                </c:pt>
                <c:pt idx="78">
                  <c:v>49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48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44</c:v>
                </c:pt>
                <c:pt idx="88">
                  <c:v>44</c:v>
                </c:pt>
                <c:pt idx="89">
                  <c:v>44</c:v>
                </c:pt>
                <c:pt idx="90">
                  <c:v>45</c:v>
                </c:pt>
                <c:pt idx="91">
                  <c:v>45</c:v>
                </c:pt>
                <c:pt idx="92">
                  <c:v>45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48</c:v>
                </c:pt>
                <c:pt idx="100">
                  <c:v>48</c:v>
                </c:pt>
                <c:pt idx="101">
                  <c:v>48</c:v>
                </c:pt>
                <c:pt idx="102">
                  <c:v>48</c:v>
                </c:pt>
                <c:pt idx="103">
                  <c:v>48</c:v>
                </c:pt>
                <c:pt idx="104">
                  <c:v>48</c:v>
                </c:pt>
                <c:pt idx="105">
                  <c:v>48</c:v>
                </c:pt>
                <c:pt idx="106">
                  <c:v>48</c:v>
                </c:pt>
                <c:pt idx="107">
                  <c:v>49</c:v>
                </c:pt>
                <c:pt idx="108">
                  <c:v>49</c:v>
                </c:pt>
                <c:pt idx="109">
                  <c:v>49</c:v>
                </c:pt>
                <c:pt idx="110">
                  <c:v>49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51</c:v>
                </c:pt>
                <c:pt idx="115">
                  <c:v>51</c:v>
                </c:pt>
                <c:pt idx="116">
                  <c:v>51</c:v>
                </c:pt>
                <c:pt idx="117">
                  <c:v>51</c:v>
                </c:pt>
                <c:pt idx="118">
                  <c:v>52</c:v>
                </c:pt>
                <c:pt idx="119">
                  <c:v>52</c:v>
                </c:pt>
                <c:pt idx="120">
                  <c:v>53</c:v>
                </c:pt>
                <c:pt idx="121">
                  <c:v>53</c:v>
                </c:pt>
                <c:pt idx="122">
                  <c:v>54</c:v>
                </c:pt>
                <c:pt idx="123">
                  <c:v>54</c:v>
                </c:pt>
                <c:pt idx="124">
                  <c:v>54</c:v>
                </c:pt>
                <c:pt idx="125">
                  <c:v>54</c:v>
                </c:pt>
                <c:pt idx="126">
                  <c:v>55</c:v>
                </c:pt>
                <c:pt idx="127">
                  <c:v>55</c:v>
                </c:pt>
                <c:pt idx="128">
                  <c:v>55</c:v>
                </c:pt>
                <c:pt idx="129">
                  <c:v>55</c:v>
                </c:pt>
                <c:pt idx="130">
                  <c:v>55</c:v>
                </c:pt>
                <c:pt idx="131">
                  <c:v>55</c:v>
                </c:pt>
                <c:pt idx="132">
                  <c:v>56</c:v>
                </c:pt>
                <c:pt idx="133">
                  <c:v>56</c:v>
                </c:pt>
                <c:pt idx="134">
                  <c:v>56</c:v>
                </c:pt>
                <c:pt idx="135">
                  <c:v>56</c:v>
                </c:pt>
                <c:pt idx="136">
                  <c:v>56</c:v>
                </c:pt>
                <c:pt idx="137">
                  <c:v>57</c:v>
                </c:pt>
                <c:pt idx="138">
                  <c:v>57</c:v>
                </c:pt>
                <c:pt idx="139">
                  <c:v>57</c:v>
                </c:pt>
                <c:pt idx="140">
                  <c:v>57</c:v>
                </c:pt>
                <c:pt idx="141">
                  <c:v>59</c:v>
                </c:pt>
                <c:pt idx="142">
                  <c:v>59</c:v>
                </c:pt>
                <c:pt idx="143">
                  <c:v>59</c:v>
                </c:pt>
                <c:pt idx="144">
                  <c:v>48</c:v>
                </c:pt>
                <c:pt idx="145">
                  <c:v>48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61</c:v>
                </c:pt>
                <c:pt idx="154">
                  <c:v>61</c:v>
                </c:pt>
                <c:pt idx="155">
                  <c:v>64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66</c:v>
                </c:pt>
                <c:pt idx="161">
                  <c:v>66</c:v>
                </c:pt>
                <c:pt idx="162">
                  <c:v>66</c:v>
                </c:pt>
                <c:pt idx="163">
                  <c:v>66</c:v>
                </c:pt>
                <c:pt idx="164">
                  <c:v>67</c:v>
                </c:pt>
                <c:pt idx="165">
                  <c:v>67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69</c:v>
                </c:pt>
                <c:pt idx="170">
                  <c:v>69</c:v>
                </c:pt>
                <c:pt idx="171">
                  <c:v>69</c:v>
                </c:pt>
                <c:pt idx="172">
                  <c:v>71</c:v>
                </c:pt>
                <c:pt idx="173">
                  <c:v>71</c:v>
                </c:pt>
                <c:pt idx="174">
                  <c:v>73</c:v>
                </c:pt>
                <c:pt idx="175">
                  <c:v>73</c:v>
                </c:pt>
                <c:pt idx="176">
                  <c:v>73</c:v>
                </c:pt>
                <c:pt idx="177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2-4677-9BB8-FD6B1E544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533903"/>
        <c:axId val="90086959"/>
      </c:scatterChart>
      <c:valAx>
        <c:axId val="2119533903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86959"/>
        <c:crosses val="autoZero"/>
        <c:crossBetween val="midCat"/>
      </c:valAx>
      <c:valAx>
        <c:axId val="90086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533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plotArea>
      <cx:plotAreaRegion>
        <cx:series layoutId="clusteredColumn" uniqueId="{2FE5E9B2-9120-4D76-BC1D-D1EC51AA15E3}">
          <cx:tx>
            <cx:txData>
              <cx:f>_xlchart.v1.4</cx:f>
              <cx:v>Frequency</cx:v>
            </cx:txData>
          </cx:tx>
          <cx:dataLabels/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</xdr:row>
      <xdr:rowOff>174625</xdr:rowOff>
    </xdr:from>
    <xdr:to>
      <xdr:col>12</xdr:col>
      <xdr:colOff>28575</xdr:colOff>
      <xdr:row>16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707D69-8016-B25A-32EE-0485CBCF2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98424</xdr:colOff>
      <xdr:row>1</xdr:row>
      <xdr:rowOff>168274</xdr:rowOff>
    </xdr:from>
    <xdr:to>
      <xdr:col>16</xdr:col>
      <xdr:colOff>38100</xdr:colOff>
      <xdr:row>17</xdr:row>
      <xdr:rowOff>82549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9CF1F-56F0-E952-1677-CB1AB9002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390524</xdr:colOff>
      <xdr:row>1</xdr:row>
      <xdr:rowOff>22225</xdr:rowOff>
    </xdr:from>
    <xdr:to>
      <xdr:col>15</xdr:col>
      <xdr:colOff>482599</xdr:colOff>
      <xdr:row>15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B4BA9FA-A742-2F7A-4B64-CDAD77E5EB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3624" y="219075"/>
              <a:ext cx="61880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463550</xdr:colOff>
      <xdr:row>1</xdr:row>
      <xdr:rowOff>6348</xdr:rowOff>
    </xdr:from>
    <xdr:to>
      <xdr:col>15</xdr:col>
      <xdr:colOff>368300</xdr:colOff>
      <xdr:row>13</xdr:row>
      <xdr:rowOff>82550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3C412192-010C-E48C-EB28-FD58775F99F4}"/>
            </a:ext>
          </a:extLst>
        </xdr:cNvPr>
        <xdr:cNvSpPr/>
      </xdr:nvSpPr>
      <xdr:spPr>
        <a:xfrm>
          <a:off x="3676650" y="203198"/>
          <a:ext cx="6000750" cy="2438402"/>
        </a:xfrm>
        <a:custGeom>
          <a:avLst/>
          <a:gdLst>
            <a:gd name="connsiteX0" fmla="*/ 0 w 6000750"/>
            <a:gd name="connsiteY0" fmla="*/ 2438402 h 2438402"/>
            <a:gd name="connsiteX1" fmla="*/ 3028950 w 6000750"/>
            <a:gd name="connsiteY1" fmla="*/ 2 h 2438402"/>
            <a:gd name="connsiteX2" fmla="*/ 6000750 w 6000750"/>
            <a:gd name="connsiteY2" fmla="*/ 2425702 h 24384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000750" h="2438402">
              <a:moveTo>
                <a:pt x="0" y="2438402"/>
              </a:moveTo>
              <a:cubicBezTo>
                <a:pt x="1014412" y="1220260"/>
                <a:pt x="2028825" y="2119"/>
                <a:pt x="3028950" y="2"/>
              </a:cubicBezTo>
              <a:cubicBezTo>
                <a:pt x="4029075" y="-2115"/>
                <a:pt x="5014912" y="1211793"/>
                <a:pt x="6000750" y="2425702"/>
              </a:cubicBezTo>
            </a:path>
          </a:pathLst>
        </a:cu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476250</xdr:colOff>
      <xdr:row>1</xdr:row>
      <xdr:rowOff>95245</xdr:rowOff>
    </xdr:from>
    <xdr:to>
      <xdr:col>16</xdr:col>
      <xdr:colOff>8466</xdr:colOff>
      <xdr:row>14</xdr:row>
      <xdr:rowOff>50815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4B53DA5D-A719-0ADC-B065-A7555302B970}"/>
            </a:ext>
          </a:extLst>
        </xdr:cNvPr>
        <xdr:cNvSpPr/>
      </xdr:nvSpPr>
      <xdr:spPr>
        <a:xfrm>
          <a:off x="3689350" y="292095"/>
          <a:ext cx="6237816" cy="2514620"/>
        </a:xfrm>
        <a:custGeom>
          <a:avLst/>
          <a:gdLst>
            <a:gd name="connsiteX0" fmla="*/ 0 w 6237816"/>
            <a:gd name="connsiteY0" fmla="*/ 2368555 h 2514620"/>
            <a:gd name="connsiteX1" fmla="*/ 2800350 w 6237816"/>
            <a:gd name="connsiteY1" fmla="*/ 5 h 2514620"/>
            <a:gd name="connsiteX2" fmla="*/ 6000750 w 6237816"/>
            <a:gd name="connsiteY2" fmla="*/ 2343155 h 2514620"/>
            <a:gd name="connsiteX3" fmla="*/ 6000750 w 6237816"/>
            <a:gd name="connsiteY3" fmla="*/ 2336805 h 25146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37816" h="2514620">
              <a:moveTo>
                <a:pt x="0" y="2368555"/>
              </a:moveTo>
              <a:cubicBezTo>
                <a:pt x="900112" y="1186396"/>
                <a:pt x="1800225" y="4238"/>
                <a:pt x="2800350" y="5"/>
              </a:cubicBezTo>
              <a:cubicBezTo>
                <a:pt x="3800475" y="-4228"/>
                <a:pt x="6000750" y="2343155"/>
                <a:pt x="6000750" y="2343155"/>
              </a:cubicBezTo>
              <a:cubicBezTo>
                <a:pt x="6534150" y="2732622"/>
                <a:pt x="6000750" y="2336805"/>
                <a:pt x="6000750" y="2336805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460374</xdr:colOff>
      <xdr:row>1</xdr:row>
      <xdr:rowOff>60325</xdr:rowOff>
    </xdr:from>
    <xdr:to>
      <xdr:col>16</xdr:col>
      <xdr:colOff>590549</xdr:colOff>
      <xdr:row>13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8F8CBC-8C72-0749-7A68-0645527B5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2"/>
  <sheetViews>
    <sheetView showGridLines="0" tabSelected="1" zoomScale="102" zoomScaleNormal="102" workbookViewId="0">
      <selection sqref="A1:F1"/>
    </sheetView>
  </sheetViews>
  <sheetFormatPr defaultColWidth="0" defaultRowHeight="0" customHeight="1" zeroHeight="1" x14ac:dyDescent="0.35"/>
  <cols>
    <col min="1" max="1" width="4.54296875" style="8" customWidth="1"/>
    <col min="2" max="2" width="7.36328125" style="8" bestFit="1" customWidth="1"/>
    <col min="3" max="3" width="10.08984375" style="8" customWidth="1"/>
    <col min="4" max="4" width="13.90625" style="8" bestFit="1" customWidth="1"/>
    <col min="5" max="5" width="8.08984375" style="8" bestFit="1" customWidth="1"/>
    <col min="6" max="6" width="10.81640625" style="8" bestFit="1" customWidth="1"/>
    <col min="7" max="8" width="9.54296875" style="8" bestFit="1" customWidth="1"/>
    <col min="9" max="9" width="6.26953125" style="10" customWidth="1"/>
    <col min="10" max="10" width="12.36328125" style="10" customWidth="1"/>
    <col min="11" max="11" width="6.81640625" style="4" bestFit="1" customWidth="1"/>
    <col min="12" max="12" width="8" style="4" bestFit="1" customWidth="1"/>
    <col min="13" max="13" width="8.6328125" style="4" bestFit="1" customWidth="1"/>
    <col min="14" max="14" width="13.90625" style="4" bestFit="1" customWidth="1"/>
    <col min="15" max="15" width="10.7265625" style="4" customWidth="1"/>
    <col min="16" max="17" width="15.08984375" style="8" hidden="1" customWidth="1"/>
    <col min="18" max="26" width="0" style="8" hidden="1" customWidth="1"/>
    <col min="27" max="16384" width="15.08984375" style="8" hidden="1"/>
  </cols>
  <sheetData>
    <row r="1" spans="1:15" ht="15" customHeight="1" x14ac:dyDescent="0.35">
      <c r="A1" s="16" t="s">
        <v>335</v>
      </c>
      <c r="B1" s="16"/>
      <c r="C1" s="16"/>
      <c r="D1" s="16"/>
      <c r="E1" s="16"/>
      <c r="F1" s="16"/>
      <c r="G1" s="17" t="s">
        <v>336</v>
      </c>
      <c r="H1" s="17"/>
      <c r="I1" s="17"/>
      <c r="J1" s="17"/>
      <c r="K1" s="17"/>
      <c r="L1" s="17"/>
      <c r="M1" s="17"/>
      <c r="N1" s="17"/>
      <c r="O1" s="17"/>
    </row>
    <row r="2" spans="1:15" ht="13.75" customHeight="1" thickBot="1" x14ac:dyDescent="0.4">
      <c r="A2" s="14" t="s">
        <v>24</v>
      </c>
      <c r="B2" s="14" t="s">
        <v>338</v>
      </c>
      <c r="C2" s="14" t="s">
        <v>16</v>
      </c>
      <c r="D2" s="14" t="s">
        <v>330</v>
      </c>
      <c r="E2" s="14" t="s">
        <v>2</v>
      </c>
      <c r="F2" s="14" t="s">
        <v>329</v>
      </c>
      <c r="G2" s="15" t="s">
        <v>13</v>
      </c>
      <c r="H2" s="15" t="s">
        <v>14</v>
      </c>
      <c r="I2" s="15" t="s">
        <v>337</v>
      </c>
      <c r="J2" s="15" t="s">
        <v>331</v>
      </c>
      <c r="K2" s="15" t="s">
        <v>15</v>
      </c>
      <c r="L2" s="15" t="s">
        <v>3</v>
      </c>
      <c r="M2" s="15" t="s">
        <v>21</v>
      </c>
      <c r="N2" s="15" t="s">
        <v>332</v>
      </c>
      <c r="O2" s="15" t="s">
        <v>19</v>
      </c>
    </row>
    <row r="3" spans="1:15" ht="14.25" customHeight="1" x14ac:dyDescent="0.35">
      <c r="A3" s="13">
        <v>1030</v>
      </c>
      <c r="B3" s="2">
        <v>1</v>
      </c>
      <c r="C3" s="2">
        <v>2005</v>
      </c>
      <c r="D3" s="1" t="s">
        <v>1</v>
      </c>
      <c r="E3" s="5">
        <v>743.0856</v>
      </c>
      <c r="F3" s="12">
        <v>246172.67600000001</v>
      </c>
      <c r="G3" s="8" t="s">
        <v>67</v>
      </c>
      <c r="H3" s="8" t="s">
        <v>68</v>
      </c>
      <c r="I3" s="2">
        <v>19</v>
      </c>
      <c r="J3" s="2" t="str">
        <f t="shared" ref="J3:J34" si="0">IF(I3&lt;26,"18-25",IF(I3&lt;36,"26-35",IF(I3&lt;46,"36-45",IF(I3&lt;56,"46-55",IF(I3&lt;66,"56-65","65+")))))</f>
        <v>18-25</v>
      </c>
      <c r="K3" s="1" t="s">
        <v>23</v>
      </c>
      <c r="L3" s="1" t="s">
        <v>4</v>
      </c>
      <c r="M3" s="1" t="s">
        <v>17</v>
      </c>
      <c r="N3" s="2">
        <v>5</v>
      </c>
      <c r="O3" s="1" t="s">
        <v>333</v>
      </c>
    </row>
    <row r="4" spans="1:15" ht="14.25" customHeight="1" x14ac:dyDescent="0.35">
      <c r="A4" s="13">
        <v>1029</v>
      </c>
      <c r="B4" s="2">
        <v>1</v>
      </c>
      <c r="C4" s="2">
        <v>2005</v>
      </c>
      <c r="D4" s="1" t="s">
        <v>1</v>
      </c>
      <c r="E4" s="5">
        <v>756.21280000000002</v>
      </c>
      <c r="F4" s="12">
        <v>246331.90400000001</v>
      </c>
      <c r="G4" s="8" t="s">
        <v>63</v>
      </c>
      <c r="H4" s="8" t="s">
        <v>64</v>
      </c>
      <c r="I4" s="2">
        <v>22</v>
      </c>
      <c r="J4" s="2" t="str">
        <f t="shared" si="0"/>
        <v>18-25</v>
      </c>
      <c r="K4" s="1" t="s">
        <v>23</v>
      </c>
      <c r="L4" s="1" t="s">
        <v>4</v>
      </c>
      <c r="M4" s="1" t="s">
        <v>17</v>
      </c>
      <c r="N4" s="2">
        <v>5</v>
      </c>
      <c r="O4" s="1" t="s">
        <v>333</v>
      </c>
    </row>
    <row r="5" spans="1:15" ht="14.25" customHeight="1" x14ac:dyDescent="0.35">
      <c r="A5" s="13">
        <v>2002</v>
      </c>
      <c r="B5" s="2">
        <v>2</v>
      </c>
      <c r="C5" s="2">
        <v>2007</v>
      </c>
      <c r="D5" s="1" t="s">
        <v>1</v>
      </c>
      <c r="E5" s="5">
        <v>587.2808</v>
      </c>
      <c r="F5" s="12">
        <v>209280.91039999999</v>
      </c>
      <c r="G5" s="6" t="s">
        <v>170</v>
      </c>
      <c r="H5" s="7" t="s">
        <v>171</v>
      </c>
      <c r="I5" s="2">
        <v>22</v>
      </c>
      <c r="J5" s="2" t="str">
        <f t="shared" si="0"/>
        <v>18-25</v>
      </c>
      <c r="K5" s="1" t="s">
        <v>22</v>
      </c>
      <c r="L5" s="1" t="s">
        <v>4</v>
      </c>
      <c r="M5" s="1" t="s">
        <v>17</v>
      </c>
      <c r="N5" s="2">
        <v>1</v>
      </c>
      <c r="O5" s="1" t="s">
        <v>25</v>
      </c>
    </row>
    <row r="6" spans="1:15" ht="14.25" customHeight="1" x14ac:dyDescent="0.35">
      <c r="A6" s="13">
        <v>2031</v>
      </c>
      <c r="B6" s="2">
        <v>2</v>
      </c>
      <c r="C6" s="2">
        <v>2007</v>
      </c>
      <c r="D6" s="1" t="s">
        <v>1</v>
      </c>
      <c r="E6" s="5">
        <v>1604.7463999999998</v>
      </c>
      <c r="F6" s="12">
        <v>452667.00639999995</v>
      </c>
      <c r="G6" s="6" t="s">
        <v>313</v>
      </c>
      <c r="H6" s="7" t="s">
        <v>314</v>
      </c>
      <c r="I6" s="2">
        <v>22</v>
      </c>
      <c r="J6" s="2" t="str">
        <f t="shared" si="0"/>
        <v>18-25</v>
      </c>
      <c r="K6" s="1" t="s">
        <v>22</v>
      </c>
      <c r="L6" s="1" t="s">
        <v>4</v>
      </c>
      <c r="M6" s="1" t="s">
        <v>18</v>
      </c>
      <c r="N6" s="2">
        <v>3</v>
      </c>
      <c r="O6" s="1" t="s">
        <v>333</v>
      </c>
    </row>
    <row r="7" spans="1:15" ht="14.25" customHeight="1" x14ac:dyDescent="0.35">
      <c r="A7" s="13">
        <v>1049</v>
      </c>
      <c r="B7" s="2">
        <v>1</v>
      </c>
      <c r="C7" s="2">
        <v>2004</v>
      </c>
      <c r="D7" s="1" t="s">
        <v>1</v>
      </c>
      <c r="E7" s="5">
        <v>1375.4507999999998</v>
      </c>
      <c r="F7" s="12">
        <v>467083.31319999998</v>
      </c>
      <c r="G7" s="6" t="s">
        <v>55</v>
      </c>
      <c r="H7" s="7" t="s">
        <v>56</v>
      </c>
      <c r="I7" s="2">
        <v>25</v>
      </c>
      <c r="J7" s="2" t="str">
        <f t="shared" si="0"/>
        <v>18-25</v>
      </c>
      <c r="K7" s="1" t="s">
        <v>23</v>
      </c>
      <c r="L7" s="1" t="s">
        <v>4</v>
      </c>
      <c r="M7" s="1" t="s">
        <v>17</v>
      </c>
      <c r="N7" s="2">
        <v>4</v>
      </c>
      <c r="O7" s="1" t="s">
        <v>20</v>
      </c>
    </row>
    <row r="8" spans="1:15" ht="14.25" customHeight="1" x14ac:dyDescent="0.35">
      <c r="A8" s="13">
        <v>3011</v>
      </c>
      <c r="B8" s="2">
        <v>3</v>
      </c>
      <c r="C8" s="2">
        <v>2007</v>
      </c>
      <c r="D8" s="1" t="s">
        <v>1</v>
      </c>
      <c r="E8" s="5">
        <v>675.18999999999994</v>
      </c>
      <c r="F8" s="12">
        <v>203491.84999999998</v>
      </c>
      <c r="G8" s="6" t="s">
        <v>256</v>
      </c>
      <c r="H8" s="7" t="s">
        <v>257</v>
      </c>
      <c r="I8" s="2">
        <v>26</v>
      </c>
      <c r="J8" s="2" t="str">
        <f t="shared" si="0"/>
        <v>26-35</v>
      </c>
      <c r="K8" s="1" t="s">
        <v>23</v>
      </c>
      <c r="L8" s="1" t="s">
        <v>7</v>
      </c>
      <c r="M8" s="1" t="s">
        <v>18</v>
      </c>
      <c r="N8" s="2">
        <v>5</v>
      </c>
      <c r="O8" s="1" t="s">
        <v>25</v>
      </c>
    </row>
    <row r="9" spans="1:15" ht="14.25" customHeight="1" x14ac:dyDescent="0.35">
      <c r="A9" s="13">
        <v>3026</v>
      </c>
      <c r="B9" s="2">
        <v>3</v>
      </c>
      <c r="C9" s="2">
        <v>2007</v>
      </c>
      <c r="D9" s="1" t="s">
        <v>1</v>
      </c>
      <c r="E9" s="5">
        <v>670.88599999999997</v>
      </c>
      <c r="F9" s="12">
        <v>212520.826</v>
      </c>
      <c r="G9" s="6" t="s">
        <v>256</v>
      </c>
      <c r="H9" s="7" t="s">
        <v>257</v>
      </c>
      <c r="I9" s="2">
        <v>26</v>
      </c>
      <c r="J9" s="2" t="str">
        <f t="shared" si="0"/>
        <v>26-35</v>
      </c>
      <c r="K9" s="1" t="s">
        <v>23</v>
      </c>
      <c r="L9" s="1" t="s">
        <v>7</v>
      </c>
      <c r="M9" s="1" t="s">
        <v>18</v>
      </c>
      <c r="N9" s="2">
        <v>5</v>
      </c>
      <c r="O9" s="1" t="s">
        <v>20</v>
      </c>
    </row>
    <row r="10" spans="1:15" ht="14.25" customHeight="1" x14ac:dyDescent="0.35">
      <c r="A10" s="13">
        <v>3023</v>
      </c>
      <c r="B10" s="2">
        <v>3</v>
      </c>
      <c r="C10" s="2">
        <v>2008</v>
      </c>
      <c r="D10" s="1" t="s">
        <v>1</v>
      </c>
      <c r="E10" s="5">
        <v>720.81239999999991</v>
      </c>
      <c r="F10" s="12">
        <v>198591.84879999998</v>
      </c>
      <c r="G10" s="6" t="s">
        <v>133</v>
      </c>
      <c r="H10" s="7" t="s">
        <v>134</v>
      </c>
      <c r="I10" s="2">
        <v>26</v>
      </c>
      <c r="J10" s="2" t="str">
        <f t="shared" si="0"/>
        <v>26-35</v>
      </c>
      <c r="K10" s="1" t="s">
        <v>22</v>
      </c>
      <c r="L10" s="1" t="s">
        <v>4</v>
      </c>
      <c r="M10" s="1" t="s">
        <v>17</v>
      </c>
      <c r="N10" s="2">
        <v>5</v>
      </c>
      <c r="O10" s="1" t="s">
        <v>25</v>
      </c>
    </row>
    <row r="11" spans="1:15" ht="14.25" customHeight="1" x14ac:dyDescent="0.35">
      <c r="A11" s="13">
        <v>1031</v>
      </c>
      <c r="B11" s="2">
        <v>1</v>
      </c>
      <c r="C11" s="2">
        <v>2006</v>
      </c>
      <c r="D11" s="1" t="s">
        <v>1</v>
      </c>
      <c r="E11" s="5">
        <v>782.25200000000007</v>
      </c>
      <c r="F11" s="12">
        <v>265467.68000000005</v>
      </c>
      <c r="G11" s="6" t="s">
        <v>81</v>
      </c>
      <c r="H11" s="7" t="s">
        <v>82</v>
      </c>
      <c r="I11" s="2">
        <v>27</v>
      </c>
      <c r="J11" s="2" t="str">
        <f t="shared" si="0"/>
        <v>26-35</v>
      </c>
      <c r="K11" s="1" t="s">
        <v>22</v>
      </c>
      <c r="L11" s="1" t="s">
        <v>6</v>
      </c>
      <c r="M11" s="1" t="s">
        <v>17</v>
      </c>
      <c r="N11" s="2">
        <v>2</v>
      </c>
      <c r="O11" s="1" t="s">
        <v>333</v>
      </c>
    </row>
    <row r="12" spans="1:15" ht="14.25" customHeight="1" x14ac:dyDescent="0.35">
      <c r="A12" s="13">
        <v>4023</v>
      </c>
      <c r="B12" s="2">
        <v>4</v>
      </c>
      <c r="C12" s="2">
        <v>2006</v>
      </c>
      <c r="D12" s="1" t="s">
        <v>1</v>
      </c>
      <c r="E12" s="5">
        <v>794.51840000000004</v>
      </c>
      <c r="F12" s="12">
        <v>235633.2592</v>
      </c>
      <c r="G12" s="6" t="s">
        <v>91</v>
      </c>
      <c r="H12" s="7" t="s">
        <v>92</v>
      </c>
      <c r="I12" s="2">
        <v>27</v>
      </c>
      <c r="J12" s="2" t="str">
        <f t="shared" si="0"/>
        <v>26-35</v>
      </c>
      <c r="K12" s="1" t="s">
        <v>23</v>
      </c>
      <c r="L12" s="1" t="s">
        <v>7</v>
      </c>
      <c r="M12" s="1" t="s">
        <v>18</v>
      </c>
      <c r="N12" s="2">
        <v>3</v>
      </c>
      <c r="O12" s="1" t="s">
        <v>20</v>
      </c>
    </row>
    <row r="13" spans="1:15" ht="14.25" customHeight="1" x14ac:dyDescent="0.35">
      <c r="A13" s="13">
        <v>1036</v>
      </c>
      <c r="B13" s="2">
        <v>1</v>
      </c>
      <c r="C13" s="2">
        <v>2004</v>
      </c>
      <c r="D13" s="1" t="s">
        <v>1</v>
      </c>
      <c r="E13" s="5">
        <v>1160.3584000000001</v>
      </c>
      <c r="F13" s="12">
        <v>317473.86080000002</v>
      </c>
      <c r="G13" s="6" t="s">
        <v>65</v>
      </c>
      <c r="H13" s="7" t="s">
        <v>66</v>
      </c>
      <c r="I13" s="2">
        <v>28</v>
      </c>
      <c r="J13" s="2" t="str">
        <f t="shared" si="0"/>
        <v>26-35</v>
      </c>
      <c r="K13" s="1" t="s">
        <v>23</v>
      </c>
      <c r="L13" s="1" t="s">
        <v>9</v>
      </c>
      <c r="M13" s="1" t="s">
        <v>17</v>
      </c>
      <c r="N13" s="2">
        <v>1</v>
      </c>
      <c r="O13" s="1" t="s">
        <v>20</v>
      </c>
    </row>
    <row r="14" spans="1:15" ht="14.25" customHeight="1" x14ac:dyDescent="0.35">
      <c r="A14" s="13">
        <v>1046</v>
      </c>
      <c r="B14" s="2">
        <v>1</v>
      </c>
      <c r="C14" s="2">
        <v>2006</v>
      </c>
      <c r="D14" s="1" t="s">
        <v>1</v>
      </c>
      <c r="E14" s="5">
        <v>1942.5028</v>
      </c>
      <c r="F14" s="12">
        <v>503790.23080000002</v>
      </c>
      <c r="G14" s="6" t="s">
        <v>127</v>
      </c>
      <c r="H14" s="7" t="s">
        <v>128</v>
      </c>
      <c r="I14" s="2">
        <v>26</v>
      </c>
      <c r="J14" s="2" t="str">
        <f t="shared" si="0"/>
        <v>26-35</v>
      </c>
      <c r="K14" s="1" t="s">
        <v>22</v>
      </c>
      <c r="L14" s="1" t="s">
        <v>4</v>
      </c>
      <c r="M14" s="1" t="s">
        <v>17</v>
      </c>
      <c r="N14" s="2">
        <v>5</v>
      </c>
      <c r="O14" s="1" t="s">
        <v>333</v>
      </c>
    </row>
    <row r="15" spans="1:15" ht="14.25" customHeight="1" x14ac:dyDescent="0.35">
      <c r="A15" s="13">
        <v>4035</v>
      </c>
      <c r="B15" s="2">
        <v>4</v>
      </c>
      <c r="C15" s="2">
        <v>2007</v>
      </c>
      <c r="D15" s="1" t="s">
        <v>1</v>
      </c>
      <c r="E15" s="5">
        <v>794.51840000000004</v>
      </c>
      <c r="F15" s="12">
        <v>217786.37600000002</v>
      </c>
      <c r="G15" s="6" t="s">
        <v>155</v>
      </c>
      <c r="H15" s="7" t="s">
        <v>156</v>
      </c>
      <c r="I15" s="2">
        <v>29</v>
      </c>
      <c r="J15" s="2" t="str">
        <f t="shared" si="0"/>
        <v>26-35</v>
      </c>
      <c r="K15" s="1" t="s">
        <v>23</v>
      </c>
      <c r="L15" s="1" t="s">
        <v>5</v>
      </c>
      <c r="M15" s="1" t="s">
        <v>17</v>
      </c>
      <c r="N15" s="2">
        <v>3</v>
      </c>
      <c r="O15" s="1" t="s">
        <v>333</v>
      </c>
    </row>
    <row r="16" spans="1:15" ht="14.25" customHeight="1" x14ac:dyDescent="0.35">
      <c r="A16" s="13">
        <v>2036</v>
      </c>
      <c r="B16" s="2">
        <v>2</v>
      </c>
      <c r="C16" s="2">
        <v>2006</v>
      </c>
      <c r="D16" s="1" t="s">
        <v>1</v>
      </c>
      <c r="E16" s="5">
        <v>1109.2483999999999</v>
      </c>
      <c r="F16" s="12">
        <v>460001.25599999994</v>
      </c>
      <c r="G16" s="6" t="s">
        <v>135</v>
      </c>
      <c r="H16" s="7" t="s">
        <v>136</v>
      </c>
      <c r="I16" s="2">
        <v>29</v>
      </c>
      <c r="J16" s="2" t="str">
        <f t="shared" si="0"/>
        <v>26-35</v>
      </c>
      <c r="K16" s="1" t="s">
        <v>22</v>
      </c>
      <c r="L16" s="1" t="s">
        <v>4</v>
      </c>
      <c r="M16" s="1" t="s">
        <v>17</v>
      </c>
      <c r="N16" s="2">
        <v>2</v>
      </c>
      <c r="O16" s="1" t="s">
        <v>333</v>
      </c>
    </row>
    <row r="17" spans="1:15" ht="14.25" customHeight="1" x14ac:dyDescent="0.35">
      <c r="A17" s="13">
        <v>2056</v>
      </c>
      <c r="B17" s="2">
        <v>2</v>
      </c>
      <c r="C17" s="2">
        <v>2007</v>
      </c>
      <c r="D17" s="1" t="s">
        <v>1</v>
      </c>
      <c r="E17" s="5">
        <v>1400.9519999999998</v>
      </c>
      <c r="F17" s="12">
        <v>460001.25599999994</v>
      </c>
      <c r="G17" s="6" t="s">
        <v>224</v>
      </c>
      <c r="H17" s="7" t="s">
        <v>225</v>
      </c>
      <c r="I17" s="2">
        <v>29</v>
      </c>
      <c r="J17" s="2" t="str">
        <f t="shared" si="0"/>
        <v>26-35</v>
      </c>
      <c r="K17" s="1" t="s">
        <v>23</v>
      </c>
      <c r="L17" s="1" t="s">
        <v>4</v>
      </c>
      <c r="M17" s="1" t="s">
        <v>17</v>
      </c>
      <c r="N17" s="2">
        <v>5</v>
      </c>
      <c r="O17" s="1" t="s">
        <v>20</v>
      </c>
    </row>
    <row r="18" spans="1:15" ht="14.25" customHeight="1" x14ac:dyDescent="0.35">
      <c r="A18" s="13">
        <v>1047</v>
      </c>
      <c r="B18" s="2">
        <v>1</v>
      </c>
      <c r="C18" s="2">
        <v>2007</v>
      </c>
      <c r="D18" s="1" t="s">
        <v>1</v>
      </c>
      <c r="E18" s="5">
        <v>1479.7152000000001</v>
      </c>
      <c r="F18" s="12">
        <v>448134.26880000002</v>
      </c>
      <c r="G18" s="6" t="s">
        <v>95</v>
      </c>
      <c r="H18" s="7" t="s">
        <v>96</v>
      </c>
      <c r="I18" s="2">
        <v>29</v>
      </c>
      <c r="J18" s="2" t="str">
        <f t="shared" si="0"/>
        <v>26-35</v>
      </c>
      <c r="K18" s="1" t="s">
        <v>22</v>
      </c>
      <c r="L18" s="1" t="s">
        <v>4</v>
      </c>
      <c r="M18" s="1" t="s">
        <v>17</v>
      </c>
      <c r="N18" s="2">
        <v>5</v>
      </c>
      <c r="O18" s="1" t="s">
        <v>333</v>
      </c>
    </row>
    <row r="19" spans="1:15" ht="14.25" customHeight="1" x14ac:dyDescent="0.35">
      <c r="A19" s="13">
        <v>5051</v>
      </c>
      <c r="B19" s="2">
        <v>5</v>
      </c>
      <c r="C19" s="2">
        <v>2006</v>
      </c>
      <c r="D19" s="1" t="s">
        <v>1</v>
      </c>
      <c r="E19" s="5">
        <v>790.53719999999998</v>
      </c>
      <c r="F19" s="12">
        <v>249591.99479999999</v>
      </c>
      <c r="G19" s="6" t="s">
        <v>105</v>
      </c>
      <c r="H19" s="7" t="s">
        <v>106</v>
      </c>
      <c r="I19" s="2">
        <v>29</v>
      </c>
      <c r="J19" s="2" t="str">
        <f t="shared" si="0"/>
        <v>26-35</v>
      </c>
      <c r="K19" s="1" t="s">
        <v>22</v>
      </c>
      <c r="L19" s="1" t="s">
        <v>5</v>
      </c>
      <c r="M19" s="1" t="s">
        <v>17</v>
      </c>
      <c r="N19" s="2">
        <v>4</v>
      </c>
      <c r="O19" s="1" t="s">
        <v>333</v>
      </c>
    </row>
    <row r="20" spans="1:15" ht="14.25" customHeight="1" x14ac:dyDescent="0.35">
      <c r="A20" s="13">
        <v>2007</v>
      </c>
      <c r="B20" s="2">
        <v>2</v>
      </c>
      <c r="C20" s="2">
        <v>2006</v>
      </c>
      <c r="D20" s="1" t="s">
        <v>1</v>
      </c>
      <c r="E20" s="5">
        <v>723.93280000000004</v>
      </c>
      <c r="F20" s="12">
        <v>196142.19200000001</v>
      </c>
      <c r="G20" s="6" t="s">
        <v>131</v>
      </c>
      <c r="H20" s="7" t="s">
        <v>132</v>
      </c>
      <c r="I20" s="2">
        <v>30</v>
      </c>
      <c r="J20" s="2" t="str">
        <f t="shared" si="0"/>
        <v>26-35</v>
      </c>
      <c r="K20" s="1" t="s">
        <v>22</v>
      </c>
      <c r="L20" s="1" t="s">
        <v>10</v>
      </c>
      <c r="M20" s="1" t="s">
        <v>17</v>
      </c>
      <c r="N20" s="2">
        <v>4</v>
      </c>
      <c r="O20" s="1" t="s">
        <v>20</v>
      </c>
    </row>
    <row r="21" spans="1:15" ht="14.25" customHeight="1" x14ac:dyDescent="0.35">
      <c r="A21" s="13">
        <v>3020</v>
      </c>
      <c r="B21" s="2">
        <v>3</v>
      </c>
      <c r="C21" s="2">
        <v>2007</v>
      </c>
      <c r="D21" s="1" t="s">
        <v>1</v>
      </c>
      <c r="E21" s="5">
        <v>781.0684</v>
      </c>
      <c r="F21" s="12">
        <v>258572.47760000001</v>
      </c>
      <c r="G21" s="6" t="s">
        <v>222</v>
      </c>
      <c r="H21" s="7" t="s">
        <v>223</v>
      </c>
      <c r="I21" s="2">
        <v>30</v>
      </c>
      <c r="J21" s="2" t="str">
        <f t="shared" si="0"/>
        <v>26-35</v>
      </c>
      <c r="K21" s="1" t="s">
        <v>22</v>
      </c>
      <c r="L21" s="1" t="s">
        <v>6</v>
      </c>
      <c r="M21" s="1" t="s">
        <v>17</v>
      </c>
      <c r="N21" s="2">
        <v>5</v>
      </c>
      <c r="O21" s="1" t="s">
        <v>25</v>
      </c>
    </row>
    <row r="22" spans="1:15" ht="14.25" customHeight="1" x14ac:dyDescent="0.35">
      <c r="A22" s="13">
        <v>3029</v>
      </c>
      <c r="B22" s="2">
        <v>3</v>
      </c>
      <c r="C22" s="2">
        <v>2007</v>
      </c>
      <c r="D22" s="1" t="s">
        <v>1</v>
      </c>
      <c r="E22" s="5">
        <v>1127.7556</v>
      </c>
      <c r="F22" s="12">
        <v>310831.21159999998</v>
      </c>
      <c r="G22" s="6" t="s">
        <v>222</v>
      </c>
      <c r="H22" s="7" t="s">
        <v>223</v>
      </c>
      <c r="I22" s="2">
        <v>30</v>
      </c>
      <c r="J22" s="2" t="str">
        <f t="shared" si="0"/>
        <v>26-35</v>
      </c>
      <c r="K22" s="1" t="s">
        <v>22</v>
      </c>
      <c r="L22" s="1" t="s">
        <v>6</v>
      </c>
      <c r="M22" s="1" t="s">
        <v>17</v>
      </c>
      <c r="N22" s="2">
        <v>3</v>
      </c>
      <c r="O22" s="1" t="s">
        <v>25</v>
      </c>
    </row>
    <row r="23" spans="1:15" ht="14.25" customHeight="1" x14ac:dyDescent="0.35">
      <c r="A23" s="13">
        <v>3015</v>
      </c>
      <c r="B23" s="2">
        <v>3</v>
      </c>
      <c r="C23" s="2">
        <v>2006</v>
      </c>
      <c r="D23" s="1" t="s">
        <v>1</v>
      </c>
      <c r="E23" s="5">
        <v>720.70479999999998</v>
      </c>
      <c r="F23" s="12">
        <v>207281.5912</v>
      </c>
      <c r="G23" s="6" t="s">
        <v>149</v>
      </c>
      <c r="H23" s="7" t="s">
        <v>150</v>
      </c>
      <c r="I23" s="2">
        <v>31</v>
      </c>
      <c r="J23" s="2" t="str">
        <f t="shared" si="0"/>
        <v>26-35</v>
      </c>
      <c r="K23" s="1" t="s">
        <v>22</v>
      </c>
      <c r="L23" s="1" t="s">
        <v>5</v>
      </c>
      <c r="M23" s="1" t="s">
        <v>17</v>
      </c>
      <c r="N23" s="2">
        <v>5</v>
      </c>
      <c r="O23" s="1" t="s">
        <v>333</v>
      </c>
    </row>
    <row r="24" spans="1:15" ht="14.25" customHeight="1" x14ac:dyDescent="0.35">
      <c r="A24" s="13">
        <v>2004</v>
      </c>
      <c r="B24" s="2">
        <v>2</v>
      </c>
      <c r="C24" s="2">
        <v>2006</v>
      </c>
      <c r="D24" s="1" t="s">
        <v>1</v>
      </c>
      <c r="E24" s="5">
        <v>649.68880000000001</v>
      </c>
      <c r="F24" s="12">
        <v>168834.04240000001</v>
      </c>
      <c r="G24" s="6" t="s">
        <v>164</v>
      </c>
      <c r="H24" s="7" t="s">
        <v>165</v>
      </c>
      <c r="I24" s="2">
        <v>31</v>
      </c>
      <c r="J24" s="2" t="str">
        <f t="shared" si="0"/>
        <v>26-35</v>
      </c>
      <c r="K24" s="1" t="s">
        <v>22</v>
      </c>
      <c r="L24" s="1" t="s">
        <v>4</v>
      </c>
      <c r="M24" s="1" t="s">
        <v>18</v>
      </c>
      <c r="N24" s="2">
        <v>5</v>
      </c>
      <c r="O24" s="1" t="s">
        <v>20</v>
      </c>
    </row>
    <row r="25" spans="1:15" ht="14.25" customHeight="1" x14ac:dyDescent="0.35">
      <c r="A25" s="13">
        <v>2006</v>
      </c>
      <c r="B25" s="2">
        <v>2</v>
      </c>
      <c r="C25" s="2">
        <v>2006</v>
      </c>
      <c r="D25" s="1" t="s">
        <v>1</v>
      </c>
      <c r="E25" s="5">
        <v>1307.4476</v>
      </c>
      <c r="F25" s="12">
        <v>396973.83240000001</v>
      </c>
      <c r="G25" s="6" t="s">
        <v>164</v>
      </c>
      <c r="H25" s="7" t="s">
        <v>165</v>
      </c>
      <c r="I25" s="2">
        <v>31</v>
      </c>
      <c r="J25" s="2" t="str">
        <f t="shared" si="0"/>
        <v>26-35</v>
      </c>
      <c r="K25" s="1" t="s">
        <v>22</v>
      </c>
      <c r="L25" s="1" t="s">
        <v>4</v>
      </c>
      <c r="M25" s="1" t="s">
        <v>18</v>
      </c>
      <c r="N25" s="2">
        <v>5</v>
      </c>
      <c r="O25" s="1" t="s">
        <v>20</v>
      </c>
    </row>
    <row r="26" spans="1:15" ht="14.25" customHeight="1" x14ac:dyDescent="0.35">
      <c r="A26" s="13">
        <v>5013</v>
      </c>
      <c r="B26" s="2">
        <v>5</v>
      </c>
      <c r="C26" s="2">
        <v>2007</v>
      </c>
      <c r="D26" s="1" t="s">
        <v>1</v>
      </c>
      <c r="E26" s="5">
        <v>618.37720000000002</v>
      </c>
      <c r="F26" s="12">
        <v>188743.1072</v>
      </c>
      <c r="G26" s="6" t="s">
        <v>189</v>
      </c>
      <c r="H26" s="7" t="s">
        <v>190</v>
      </c>
      <c r="I26" s="2">
        <v>31</v>
      </c>
      <c r="J26" s="2" t="str">
        <f t="shared" si="0"/>
        <v>26-35</v>
      </c>
      <c r="K26" s="1" t="s">
        <v>23</v>
      </c>
      <c r="L26" s="1" t="s">
        <v>10</v>
      </c>
      <c r="M26" s="1" t="s">
        <v>17</v>
      </c>
      <c r="N26" s="2">
        <v>4</v>
      </c>
      <c r="O26" s="1" t="s">
        <v>20</v>
      </c>
    </row>
    <row r="27" spans="1:15" ht="14.25" customHeight="1" x14ac:dyDescent="0.35">
      <c r="A27" s="13">
        <v>1026</v>
      </c>
      <c r="B27" s="2">
        <v>1</v>
      </c>
      <c r="C27" s="2">
        <v>2005</v>
      </c>
      <c r="D27" s="1" t="s">
        <v>1</v>
      </c>
      <c r="E27" s="5">
        <v>625.80160000000001</v>
      </c>
      <c r="F27" s="12">
        <v>179674.07519999999</v>
      </c>
      <c r="G27" s="6" t="s">
        <v>47</v>
      </c>
      <c r="H27" s="7" t="s">
        <v>48</v>
      </c>
      <c r="I27" s="2">
        <v>32</v>
      </c>
      <c r="J27" s="2" t="str">
        <f t="shared" si="0"/>
        <v>26-35</v>
      </c>
      <c r="K27" s="1" t="s">
        <v>22</v>
      </c>
      <c r="L27" s="1" t="s">
        <v>4</v>
      </c>
      <c r="M27" s="1" t="s">
        <v>17</v>
      </c>
      <c r="N27" s="2">
        <v>4</v>
      </c>
      <c r="O27" s="1" t="s">
        <v>333</v>
      </c>
    </row>
    <row r="28" spans="1:15" ht="14.25" customHeight="1" x14ac:dyDescent="0.35">
      <c r="A28" s="13">
        <v>2054</v>
      </c>
      <c r="B28" s="2">
        <v>2</v>
      </c>
      <c r="C28" s="2">
        <v>2006</v>
      </c>
      <c r="D28" s="1" t="s">
        <v>1</v>
      </c>
      <c r="E28" s="5">
        <v>1203.2908</v>
      </c>
      <c r="F28" s="12">
        <v>306363.64360000001</v>
      </c>
      <c r="G28" s="6" t="s">
        <v>119</v>
      </c>
      <c r="H28" s="7" t="s">
        <v>120</v>
      </c>
      <c r="I28" s="2">
        <v>32</v>
      </c>
      <c r="J28" s="2" t="str">
        <f t="shared" si="0"/>
        <v>26-35</v>
      </c>
      <c r="K28" s="1" t="s">
        <v>22</v>
      </c>
      <c r="L28" s="1" t="s">
        <v>4</v>
      </c>
      <c r="M28" s="1" t="s">
        <v>17</v>
      </c>
      <c r="N28" s="2">
        <v>5</v>
      </c>
      <c r="O28" s="1" t="s">
        <v>25</v>
      </c>
    </row>
    <row r="29" spans="1:15" ht="14.25" customHeight="1" x14ac:dyDescent="0.35">
      <c r="A29" s="13">
        <v>3033</v>
      </c>
      <c r="B29" s="2">
        <v>3</v>
      </c>
      <c r="C29" s="2">
        <v>2007</v>
      </c>
      <c r="D29" s="1" t="s">
        <v>1</v>
      </c>
      <c r="E29" s="5">
        <v>670.88599999999997</v>
      </c>
      <c r="F29" s="12">
        <v>200300.63399999999</v>
      </c>
      <c r="G29" s="6" t="s">
        <v>260</v>
      </c>
      <c r="H29" s="7" t="s">
        <v>261</v>
      </c>
      <c r="I29" s="2">
        <v>32</v>
      </c>
      <c r="J29" s="2" t="str">
        <f t="shared" si="0"/>
        <v>26-35</v>
      </c>
      <c r="K29" s="1" t="s">
        <v>23</v>
      </c>
      <c r="L29" s="1" t="s">
        <v>8</v>
      </c>
      <c r="M29" s="1" t="s">
        <v>17</v>
      </c>
      <c r="N29" s="2">
        <v>1</v>
      </c>
      <c r="O29" s="1" t="s">
        <v>333</v>
      </c>
    </row>
    <row r="30" spans="1:15" ht="14.25" customHeight="1" x14ac:dyDescent="0.35">
      <c r="A30" s="13">
        <v>1025</v>
      </c>
      <c r="B30" s="2">
        <v>1</v>
      </c>
      <c r="C30" s="2">
        <v>2005</v>
      </c>
      <c r="D30" s="1" t="s">
        <v>1</v>
      </c>
      <c r="E30" s="5">
        <v>1434.0927999999999</v>
      </c>
      <c r="F30" s="12">
        <v>382041.12799999997</v>
      </c>
      <c r="G30" s="8" t="s">
        <v>230</v>
      </c>
      <c r="H30" s="8" t="s">
        <v>28</v>
      </c>
      <c r="I30" s="2">
        <v>33</v>
      </c>
      <c r="J30" s="2" t="str">
        <f t="shared" si="0"/>
        <v>26-35</v>
      </c>
      <c r="K30" s="1" t="s">
        <v>22</v>
      </c>
      <c r="L30" s="1" t="s">
        <v>4</v>
      </c>
      <c r="M30" s="1" t="s">
        <v>17</v>
      </c>
      <c r="N30" s="2">
        <v>1</v>
      </c>
      <c r="O30" s="1" t="s">
        <v>20</v>
      </c>
    </row>
    <row r="31" spans="1:15" ht="14.25" customHeight="1" x14ac:dyDescent="0.35">
      <c r="A31" s="13">
        <v>3027</v>
      </c>
      <c r="B31" s="2">
        <v>3</v>
      </c>
      <c r="C31" s="2">
        <v>2006</v>
      </c>
      <c r="D31" s="1" t="s">
        <v>1</v>
      </c>
      <c r="E31" s="5">
        <v>781.0684</v>
      </c>
      <c r="F31" s="12">
        <v>245572.7936</v>
      </c>
      <c r="G31" s="6" t="s">
        <v>125</v>
      </c>
      <c r="H31" s="7" t="s">
        <v>126</v>
      </c>
      <c r="I31" s="2">
        <v>33</v>
      </c>
      <c r="J31" s="2" t="str">
        <f t="shared" si="0"/>
        <v>26-35</v>
      </c>
      <c r="K31" s="1" t="s">
        <v>22</v>
      </c>
      <c r="L31" s="1" t="s">
        <v>4</v>
      </c>
      <c r="M31" s="1" t="s">
        <v>17</v>
      </c>
      <c r="N31" s="2">
        <v>3</v>
      </c>
      <c r="O31" s="1" t="s">
        <v>333</v>
      </c>
    </row>
    <row r="32" spans="1:15" ht="14.25" customHeight="1" x14ac:dyDescent="0.35">
      <c r="A32" s="13">
        <v>3031</v>
      </c>
      <c r="B32" s="2">
        <v>3</v>
      </c>
      <c r="C32" s="2">
        <v>2007</v>
      </c>
      <c r="D32" s="1" t="s">
        <v>1</v>
      </c>
      <c r="E32" s="5">
        <v>1596.3536000000001</v>
      </c>
      <c r="F32" s="12">
        <v>407214.28960000002</v>
      </c>
      <c r="G32" s="6" t="s">
        <v>201</v>
      </c>
      <c r="H32" s="7" t="s">
        <v>202</v>
      </c>
      <c r="I32" s="2">
        <v>33</v>
      </c>
      <c r="J32" s="2" t="str">
        <f t="shared" si="0"/>
        <v>26-35</v>
      </c>
      <c r="K32" s="1" t="s">
        <v>23</v>
      </c>
      <c r="L32" s="1" t="s">
        <v>4</v>
      </c>
      <c r="M32" s="1" t="s">
        <v>18</v>
      </c>
      <c r="N32" s="2">
        <v>4</v>
      </c>
      <c r="O32" s="1" t="s">
        <v>25</v>
      </c>
    </row>
    <row r="33" spans="1:15" ht="14.25" customHeight="1" x14ac:dyDescent="0.35">
      <c r="A33" s="13">
        <v>2043</v>
      </c>
      <c r="B33" s="2">
        <v>2</v>
      </c>
      <c r="C33" s="2">
        <v>2007</v>
      </c>
      <c r="D33" s="1" t="s">
        <v>1</v>
      </c>
      <c r="E33" s="5">
        <v>1110.3244</v>
      </c>
      <c r="F33" s="12">
        <v>355073.4032</v>
      </c>
      <c r="G33" s="6" t="s">
        <v>218</v>
      </c>
      <c r="H33" s="7" t="s">
        <v>219</v>
      </c>
      <c r="I33" s="2">
        <v>33</v>
      </c>
      <c r="J33" s="2" t="str">
        <f t="shared" si="0"/>
        <v>26-35</v>
      </c>
      <c r="K33" s="1" t="s">
        <v>22</v>
      </c>
      <c r="L33" s="1" t="s">
        <v>5</v>
      </c>
      <c r="M33" s="1" t="s">
        <v>17</v>
      </c>
      <c r="N33" s="2">
        <v>2</v>
      </c>
      <c r="O33" s="1" t="s">
        <v>333</v>
      </c>
    </row>
    <row r="34" spans="1:15" ht="14.25" customHeight="1" x14ac:dyDescent="0.35">
      <c r="A34" s="13">
        <v>3034</v>
      </c>
      <c r="B34" s="2">
        <v>3</v>
      </c>
      <c r="C34" s="2">
        <v>2007</v>
      </c>
      <c r="D34" s="1" t="s">
        <v>1</v>
      </c>
      <c r="E34" s="5">
        <v>781.0684</v>
      </c>
      <c r="F34" s="12">
        <v>256821.6404</v>
      </c>
      <c r="G34" s="6" t="s">
        <v>207</v>
      </c>
      <c r="H34" s="7" t="s">
        <v>208</v>
      </c>
      <c r="I34" s="2">
        <v>33</v>
      </c>
      <c r="J34" s="2" t="str">
        <f t="shared" si="0"/>
        <v>26-35</v>
      </c>
      <c r="K34" s="1" t="s">
        <v>23</v>
      </c>
      <c r="L34" s="1" t="s">
        <v>4</v>
      </c>
      <c r="M34" s="1" t="s">
        <v>18</v>
      </c>
      <c r="N34" s="2">
        <v>3</v>
      </c>
      <c r="O34" s="1" t="s">
        <v>25</v>
      </c>
    </row>
    <row r="35" spans="1:15" ht="14.25" customHeight="1" x14ac:dyDescent="0.35">
      <c r="A35" s="13">
        <v>3016</v>
      </c>
      <c r="B35" s="2">
        <v>3</v>
      </c>
      <c r="C35" s="2">
        <v>2007</v>
      </c>
      <c r="D35" s="1" t="s">
        <v>1</v>
      </c>
      <c r="E35" s="5">
        <v>697.89359999999999</v>
      </c>
      <c r="F35" s="12">
        <v>226342.80319999999</v>
      </c>
      <c r="G35" s="8" t="s">
        <v>326</v>
      </c>
      <c r="H35" s="8" t="s">
        <v>327</v>
      </c>
      <c r="I35" s="2">
        <v>33</v>
      </c>
      <c r="J35" s="2" t="str">
        <f t="shared" ref="J35:J66" si="1">IF(I35&lt;26,"18-25",IF(I35&lt;36,"26-35",IF(I35&lt;46,"36-45",IF(I35&lt;56,"46-55",IF(I35&lt;66,"56-65","65+")))))</f>
        <v>26-35</v>
      </c>
      <c r="K35" s="1" t="s">
        <v>22</v>
      </c>
      <c r="L35" s="1" t="s">
        <v>6</v>
      </c>
      <c r="M35" s="1" t="s">
        <v>18</v>
      </c>
      <c r="N35" s="2">
        <v>4</v>
      </c>
      <c r="O35" s="1" t="s">
        <v>20</v>
      </c>
    </row>
    <row r="36" spans="1:15" ht="14.25" customHeight="1" x14ac:dyDescent="0.35">
      <c r="A36" s="13">
        <v>1018</v>
      </c>
      <c r="B36" s="2">
        <v>1</v>
      </c>
      <c r="C36" s="2">
        <v>2004</v>
      </c>
      <c r="D36" s="1" t="s">
        <v>1</v>
      </c>
      <c r="E36" s="5">
        <v>625.80160000000001</v>
      </c>
      <c r="F36" s="12">
        <v>191389.8688</v>
      </c>
      <c r="G36" s="6" t="s">
        <v>41</v>
      </c>
      <c r="H36" s="7" t="s">
        <v>42</v>
      </c>
      <c r="I36" s="2">
        <v>34</v>
      </c>
      <c r="J36" s="2" t="str">
        <f t="shared" si="1"/>
        <v>26-35</v>
      </c>
      <c r="K36" s="1" t="s">
        <v>23</v>
      </c>
      <c r="L36" s="1" t="s">
        <v>4</v>
      </c>
      <c r="M36" s="1" t="s">
        <v>17</v>
      </c>
      <c r="N36" s="2">
        <v>3</v>
      </c>
      <c r="O36" s="1" t="s">
        <v>333</v>
      </c>
    </row>
    <row r="37" spans="1:15" ht="14.25" customHeight="1" x14ac:dyDescent="0.35">
      <c r="A37" s="13">
        <v>2050</v>
      </c>
      <c r="B37" s="2">
        <v>2</v>
      </c>
      <c r="C37" s="2">
        <v>2006</v>
      </c>
      <c r="D37" s="1" t="s">
        <v>1</v>
      </c>
      <c r="E37" s="5">
        <v>957.53239999999994</v>
      </c>
      <c r="F37" s="12">
        <v>297008.96519999998</v>
      </c>
      <c r="G37" s="6" t="s">
        <v>141</v>
      </c>
      <c r="H37" s="7" t="s">
        <v>142</v>
      </c>
      <c r="I37" s="2">
        <v>34</v>
      </c>
      <c r="J37" s="2" t="str">
        <f t="shared" si="1"/>
        <v>26-35</v>
      </c>
      <c r="K37" s="1" t="s">
        <v>23</v>
      </c>
      <c r="L37" s="1" t="s">
        <v>4</v>
      </c>
      <c r="M37" s="1" t="s">
        <v>18</v>
      </c>
      <c r="N37" s="2">
        <v>2</v>
      </c>
      <c r="O37" s="1" t="s">
        <v>20</v>
      </c>
    </row>
    <row r="38" spans="1:15" ht="14.25" customHeight="1" x14ac:dyDescent="0.35">
      <c r="A38" s="13">
        <v>2044</v>
      </c>
      <c r="B38" s="2">
        <v>2</v>
      </c>
      <c r="C38" s="2">
        <v>2007</v>
      </c>
      <c r="D38" s="1" t="s">
        <v>1</v>
      </c>
      <c r="E38" s="5">
        <v>722.96439999999996</v>
      </c>
      <c r="F38" s="12">
        <v>250773.1452</v>
      </c>
      <c r="G38" s="6" t="s">
        <v>172</v>
      </c>
      <c r="H38" s="7" t="s">
        <v>173</v>
      </c>
      <c r="I38" s="2">
        <v>34</v>
      </c>
      <c r="J38" s="2" t="str">
        <f t="shared" si="1"/>
        <v>26-35</v>
      </c>
      <c r="K38" s="1" t="s">
        <v>23</v>
      </c>
      <c r="L38" s="1" t="s">
        <v>4</v>
      </c>
      <c r="M38" s="1" t="s">
        <v>17</v>
      </c>
      <c r="N38" s="2">
        <v>5</v>
      </c>
      <c r="O38" s="1" t="s">
        <v>20</v>
      </c>
    </row>
    <row r="39" spans="1:15" ht="14.25" customHeight="1" x14ac:dyDescent="0.35">
      <c r="A39" s="13">
        <v>3039</v>
      </c>
      <c r="B39" s="2">
        <v>3</v>
      </c>
      <c r="C39" s="2">
        <v>2007</v>
      </c>
      <c r="D39" s="1" t="s">
        <v>1</v>
      </c>
      <c r="E39" s="5">
        <v>923.20799999999997</v>
      </c>
      <c r="F39" s="12">
        <v>312211.14399999997</v>
      </c>
      <c r="G39" s="6" t="s">
        <v>183</v>
      </c>
      <c r="H39" s="7" t="s">
        <v>184</v>
      </c>
      <c r="I39" s="2">
        <v>34</v>
      </c>
      <c r="J39" s="2" t="str">
        <f t="shared" si="1"/>
        <v>26-35</v>
      </c>
      <c r="K39" s="1" t="s">
        <v>22</v>
      </c>
      <c r="L39" s="1" t="s">
        <v>10</v>
      </c>
      <c r="M39" s="1" t="s">
        <v>17</v>
      </c>
      <c r="N39" s="2">
        <v>3</v>
      </c>
      <c r="O39" s="1" t="s">
        <v>333</v>
      </c>
    </row>
    <row r="40" spans="1:15" ht="14.25" customHeight="1" x14ac:dyDescent="0.35">
      <c r="A40" s="13">
        <v>3053</v>
      </c>
      <c r="B40" s="2">
        <v>3</v>
      </c>
      <c r="C40" s="2">
        <v>2007</v>
      </c>
      <c r="D40" s="1" t="s">
        <v>1</v>
      </c>
      <c r="E40" s="5">
        <v>670.24040000000002</v>
      </c>
      <c r="F40" s="12">
        <v>190119.50400000002</v>
      </c>
      <c r="G40" s="6" t="s">
        <v>99</v>
      </c>
      <c r="H40" s="7" t="s">
        <v>100</v>
      </c>
      <c r="I40" s="2">
        <v>34</v>
      </c>
      <c r="J40" s="2" t="str">
        <f t="shared" si="1"/>
        <v>26-35</v>
      </c>
      <c r="K40" s="1" t="s">
        <v>23</v>
      </c>
      <c r="L40" s="1" t="s">
        <v>4</v>
      </c>
      <c r="M40" s="1" t="s">
        <v>17</v>
      </c>
      <c r="N40" s="2">
        <v>1</v>
      </c>
      <c r="O40" s="1" t="s">
        <v>20</v>
      </c>
    </row>
    <row r="41" spans="1:15" ht="14.25" customHeight="1" x14ac:dyDescent="0.35">
      <c r="A41" s="13">
        <v>2041</v>
      </c>
      <c r="B41" s="2">
        <v>2</v>
      </c>
      <c r="C41" s="2">
        <v>2006</v>
      </c>
      <c r="D41" s="1" t="s">
        <v>1</v>
      </c>
      <c r="E41" s="5">
        <v>785.48</v>
      </c>
      <c r="F41" s="12">
        <v>225050.52000000002</v>
      </c>
      <c r="G41" s="6" t="s">
        <v>107</v>
      </c>
      <c r="H41" s="7" t="s">
        <v>108</v>
      </c>
      <c r="I41" s="2">
        <v>35</v>
      </c>
      <c r="J41" s="2" t="str">
        <f t="shared" si="1"/>
        <v>26-35</v>
      </c>
      <c r="K41" s="1" t="s">
        <v>22</v>
      </c>
      <c r="L41" s="1" t="s">
        <v>4</v>
      </c>
      <c r="M41" s="1" t="s">
        <v>17</v>
      </c>
      <c r="N41" s="2">
        <v>1</v>
      </c>
      <c r="O41" s="1" t="s">
        <v>333</v>
      </c>
    </row>
    <row r="42" spans="1:15" ht="14.25" customHeight="1" x14ac:dyDescent="0.35">
      <c r="A42" s="13">
        <v>5035</v>
      </c>
      <c r="B42" s="2">
        <v>5</v>
      </c>
      <c r="C42" s="2">
        <v>2008</v>
      </c>
      <c r="D42" s="1" t="s">
        <v>1</v>
      </c>
      <c r="E42" s="5">
        <v>798.28440000000001</v>
      </c>
      <c r="F42" s="12">
        <v>261742.742</v>
      </c>
      <c r="G42" s="6" t="s">
        <v>213</v>
      </c>
      <c r="H42" s="7" t="s">
        <v>214</v>
      </c>
      <c r="I42" s="2">
        <v>35</v>
      </c>
      <c r="J42" s="2" t="str">
        <f t="shared" si="1"/>
        <v>26-35</v>
      </c>
      <c r="K42" s="1" t="s">
        <v>22</v>
      </c>
      <c r="L42" s="1" t="s">
        <v>6</v>
      </c>
      <c r="M42" s="1" t="s">
        <v>18</v>
      </c>
      <c r="N42" s="2">
        <v>5</v>
      </c>
      <c r="O42" s="1" t="s">
        <v>333</v>
      </c>
    </row>
    <row r="43" spans="1:15" ht="14.25" customHeight="1" x14ac:dyDescent="0.35">
      <c r="A43" s="13">
        <v>4005</v>
      </c>
      <c r="B43" s="2">
        <v>4</v>
      </c>
      <c r="C43" s="2">
        <v>2007</v>
      </c>
      <c r="D43" s="1" t="s">
        <v>1</v>
      </c>
      <c r="E43" s="5">
        <v>1121.9451999999999</v>
      </c>
      <c r="F43" s="12">
        <v>344530.88879999996</v>
      </c>
      <c r="G43" s="6" t="s">
        <v>292</v>
      </c>
      <c r="H43" s="7" t="s">
        <v>293</v>
      </c>
      <c r="I43" s="2">
        <v>35</v>
      </c>
      <c r="J43" s="2" t="str">
        <f t="shared" si="1"/>
        <v>26-35</v>
      </c>
      <c r="K43" s="1" t="s">
        <v>23</v>
      </c>
      <c r="L43" s="1" t="s">
        <v>4</v>
      </c>
      <c r="M43" s="1" t="s">
        <v>17</v>
      </c>
      <c r="N43" s="2">
        <v>5</v>
      </c>
      <c r="O43" s="1" t="s">
        <v>333</v>
      </c>
    </row>
    <row r="44" spans="1:15" ht="14.25" customHeight="1" x14ac:dyDescent="0.35">
      <c r="A44" s="13">
        <v>1032</v>
      </c>
      <c r="B44" s="2">
        <v>1</v>
      </c>
      <c r="C44" s="2">
        <v>2005</v>
      </c>
      <c r="D44" s="1" t="s">
        <v>1</v>
      </c>
      <c r="E44" s="5">
        <v>782.25200000000007</v>
      </c>
      <c r="F44" s="12">
        <v>215410.27600000001</v>
      </c>
      <c r="G44" s="6" t="s">
        <v>59</v>
      </c>
      <c r="H44" s="7" t="s">
        <v>60</v>
      </c>
      <c r="I44" s="2">
        <v>36</v>
      </c>
      <c r="J44" s="2" t="str">
        <f t="shared" si="1"/>
        <v>36-45</v>
      </c>
      <c r="K44" s="1" t="s">
        <v>23</v>
      </c>
      <c r="L44" s="1" t="s">
        <v>12</v>
      </c>
      <c r="M44" s="1" t="s">
        <v>17</v>
      </c>
      <c r="N44" s="2">
        <v>2</v>
      </c>
      <c r="O44" s="1" t="s">
        <v>20</v>
      </c>
    </row>
    <row r="45" spans="1:15" ht="14.25" customHeight="1" x14ac:dyDescent="0.35">
      <c r="A45" s="13">
        <v>3046</v>
      </c>
      <c r="B45" s="2">
        <v>3</v>
      </c>
      <c r="C45" s="2">
        <v>2007</v>
      </c>
      <c r="D45" s="1" t="s">
        <v>1</v>
      </c>
      <c r="E45" s="5">
        <v>923.20799999999997</v>
      </c>
      <c r="F45" s="12">
        <v>252185.992</v>
      </c>
      <c r="G45" s="6" t="s">
        <v>264</v>
      </c>
      <c r="H45" s="7" t="s">
        <v>265</v>
      </c>
      <c r="I45" s="2">
        <v>36</v>
      </c>
      <c r="J45" s="2" t="str">
        <f t="shared" si="1"/>
        <v>36-45</v>
      </c>
      <c r="K45" s="1" t="s">
        <v>22</v>
      </c>
      <c r="L45" s="1" t="s">
        <v>12</v>
      </c>
      <c r="M45" s="1" t="s">
        <v>17</v>
      </c>
      <c r="N45" s="2">
        <v>3</v>
      </c>
      <c r="O45" s="1" t="s">
        <v>333</v>
      </c>
    </row>
    <row r="46" spans="1:15" ht="14.25" customHeight="1" x14ac:dyDescent="0.35">
      <c r="A46" s="13">
        <v>1041</v>
      </c>
      <c r="B46" s="2">
        <v>1</v>
      </c>
      <c r="C46" s="2">
        <v>2005</v>
      </c>
      <c r="D46" s="1" t="s">
        <v>1</v>
      </c>
      <c r="E46" s="5">
        <v>1434.0927999999999</v>
      </c>
      <c r="F46" s="12">
        <v>480545.80959999998</v>
      </c>
      <c r="G46" s="6" t="s">
        <v>57</v>
      </c>
      <c r="H46" s="7" t="s">
        <v>58</v>
      </c>
      <c r="I46" s="2">
        <v>37</v>
      </c>
      <c r="J46" s="2" t="str">
        <f t="shared" si="1"/>
        <v>36-45</v>
      </c>
      <c r="K46" s="1" t="s">
        <v>22</v>
      </c>
      <c r="L46" s="1" t="s">
        <v>4</v>
      </c>
      <c r="M46" s="1" t="s">
        <v>17</v>
      </c>
      <c r="N46" s="2">
        <v>2</v>
      </c>
      <c r="O46" s="1" t="s">
        <v>333</v>
      </c>
    </row>
    <row r="47" spans="1:15" ht="14.25" customHeight="1" x14ac:dyDescent="0.35">
      <c r="A47" s="13">
        <v>1012</v>
      </c>
      <c r="B47" s="2">
        <v>1</v>
      </c>
      <c r="C47" s="2">
        <v>2005</v>
      </c>
      <c r="D47" s="1" t="s">
        <v>1</v>
      </c>
      <c r="E47" s="5">
        <v>1160.3584000000001</v>
      </c>
      <c r="F47" s="12">
        <v>300385.6176</v>
      </c>
      <c r="G47" s="6" t="s">
        <v>49</v>
      </c>
      <c r="H47" s="7" t="s">
        <v>50</v>
      </c>
      <c r="I47" s="2">
        <v>37</v>
      </c>
      <c r="J47" s="2" t="str">
        <f t="shared" si="1"/>
        <v>36-45</v>
      </c>
      <c r="K47" s="1" t="s">
        <v>22</v>
      </c>
      <c r="L47" s="1" t="s">
        <v>4</v>
      </c>
      <c r="M47" s="1" t="s">
        <v>17</v>
      </c>
      <c r="N47" s="2">
        <v>5</v>
      </c>
      <c r="O47" s="1" t="s">
        <v>333</v>
      </c>
    </row>
    <row r="48" spans="1:15" ht="14.25" customHeight="1" x14ac:dyDescent="0.35">
      <c r="A48" s="13">
        <v>5033</v>
      </c>
      <c r="B48" s="2">
        <v>5</v>
      </c>
      <c r="C48" s="2">
        <v>2008</v>
      </c>
      <c r="D48" s="1" t="s">
        <v>1</v>
      </c>
      <c r="E48" s="5">
        <v>798.28440000000001</v>
      </c>
      <c r="F48" s="12">
        <v>240539.34760000001</v>
      </c>
      <c r="G48" s="6" t="s">
        <v>215</v>
      </c>
      <c r="H48" s="7" t="s">
        <v>216</v>
      </c>
      <c r="I48" s="2">
        <v>37</v>
      </c>
      <c r="J48" s="2" t="str">
        <f t="shared" si="1"/>
        <v>36-45</v>
      </c>
      <c r="K48" s="1" t="s">
        <v>23</v>
      </c>
      <c r="L48" s="1" t="s">
        <v>4</v>
      </c>
      <c r="M48" s="1" t="s">
        <v>17</v>
      </c>
      <c r="N48" s="2">
        <v>1</v>
      </c>
      <c r="O48" s="1" t="s">
        <v>333</v>
      </c>
    </row>
    <row r="49" spans="1:15" ht="14.25" customHeight="1" x14ac:dyDescent="0.35">
      <c r="A49" s="13">
        <v>4006</v>
      </c>
      <c r="B49" s="2">
        <v>4</v>
      </c>
      <c r="C49" s="2">
        <v>2006</v>
      </c>
      <c r="D49" s="1" t="s">
        <v>1</v>
      </c>
      <c r="E49" s="5">
        <v>733.18639999999994</v>
      </c>
      <c r="F49" s="12">
        <v>222138.71599999999</v>
      </c>
      <c r="G49" s="6" t="s">
        <v>301</v>
      </c>
      <c r="H49" s="7" t="s">
        <v>302</v>
      </c>
      <c r="I49" s="2">
        <v>37</v>
      </c>
      <c r="J49" s="2" t="str">
        <f t="shared" si="1"/>
        <v>36-45</v>
      </c>
      <c r="K49" s="1" t="s">
        <v>22</v>
      </c>
      <c r="L49" s="1" t="s">
        <v>4</v>
      </c>
      <c r="M49" s="1" t="s">
        <v>17</v>
      </c>
      <c r="N49" s="2">
        <v>3</v>
      </c>
      <c r="O49" s="1" t="s">
        <v>333</v>
      </c>
    </row>
    <row r="50" spans="1:15" ht="14.25" customHeight="1" x14ac:dyDescent="0.35">
      <c r="A50" s="13">
        <v>5040</v>
      </c>
      <c r="B50" s="2">
        <v>5</v>
      </c>
      <c r="C50" s="2">
        <v>2007</v>
      </c>
      <c r="D50" s="1" t="s">
        <v>1</v>
      </c>
      <c r="E50" s="5">
        <v>798.28440000000001</v>
      </c>
      <c r="F50" s="12">
        <v>228410.054</v>
      </c>
      <c r="G50" s="6" t="s">
        <v>309</v>
      </c>
      <c r="H50" s="7" t="s">
        <v>310</v>
      </c>
      <c r="I50" s="2">
        <v>37</v>
      </c>
      <c r="J50" s="2" t="str">
        <f t="shared" si="1"/>
        <v>36-45</v>
      </c>
      <c r="K50" s="1" t="s">
        <v>22</v>
      </c>
      <c r="L50" s="1" t="s">
        <v>4</v>
      </c>
      <c r="M50" s="1" t="s">
        <v>18</v>
      </c>
      <c r="N50" s="2">
        <v>4</v>
      </c>
      <c r="O50" s="1" t="s">
        <v>333</v>
      </c>
    </row>
    <row r="51" spans="1:15" ht="14.25" customHeight="1" x14ac:dyDescent="0.35">
      <c r="A51" s="13">
        <v>4013</v>
      </c>
      <c r="B51" s="2">
        <v>4</v>
      </c>
      <c r="C51" s="2">
        <v>2007</v>
      </c>
      <c r="D51" s="1" t="s">
        <v>1</v>
      </c>
      <c r="E51" s="5">
        <v>733.18639999999994</v>
      </c>
      <c r="F51" s="12">
        <v>197053.51439999999</v>
      </c>
      <c r="G51" s="6" t="s">
        <v>89</v>
      </c>
      <c r="H51" s="7" t="s">
        <v>90</v>
      </c>
      <c r="I51" s="2">
        <v>37</v>
      </c>
      <c r="J51" s="2" t="str">
        <f t="shared" si="1"/>
        <v>36-45</v>
      </c>
      <c r="K51" s="1" t="s">
        <v>22</v>
      </c>
      <c r="L51" s="1" t="s">
        <v>10</v>
      </c>
      <c r="M51" s="1" t="s">
        <v>17</v>
      </c>
      <c r="N51" s="2">
        <v>2</v>
      </c>
      <c r="O51" s="1" t="s">
        <v>20</v>
      </c>
    </row>
    <row r="52" spans="1:15" ht="14.25" customHeight="1" x14ac:dyDescent="0.35">
      <c r="A52" s="13">
        <v>1003</v>
      </c>
      <c r="B52" s="2">
        <v>1</v>
      </c>
      <c r="C52" s="2">
        <v>2005</v>
      </c>
      <c r="D52" s="1" t="s">
        <v>0</v>
      </c>
      <c r="E52" s="5">
        <v>717.04639999999995</v>
      </c>
      <c r="F52" s="12">
        <v>193660.62079999998</v>
      </c>
      <c r="G52" s="6" t="s">
        <v>69</v>
      </c>
      <c r="H52" s="7" t="s">
        <v>70</v>
      </c>
      <c r="I52" s="2">
        <v>38</v>
      </c>
      <c r="J52" s="2" t="str">
        <f t="shared" si="1"/>
        <v>36-45</v>
      </c>
      <c r="K52" s="1" t="s">
        <v>22</v>
      </c>
      <c r="L52" s="1" t="s">
        <v>6</v>
      </c>
      <c r="M52" s="1" t="s">
        <v>17</v>
      </c>
      <c r="N52" s="2">
        <v>1</v>
      </c>
      <c r="O52" s="1" t="s">
        <v>333</v>
      </c>
    </row>
    <row r="53" spans="1:15" ht="14.25" customHeight="1" x14ac:dyDescent="0.35">
      <c r="A53" s="13">
        <v>2009</v>
      </c>
      <c r="B53" s="2">
        <v>2</v>
      </c>
      <c r="C53" s="2">
        <v>2007</v>
      </c>
      <c r="D53" s="1" t="s">
        <v>1</v>
      </c>
      <c r="E53" s="5">
        <v>747.49720000000002</v>
      </c>
      <c r="F53" s="12">
        <v>237060.1488</v>
      </c>
      <c r="G53" s="6" t="s">
        <v>185</v>
      </c>
      <c r="H53" s="7" t="s">
        <v>186</v>
      </c>
      <c r="I53" s="2">
        <v>38</v>
      </c>
      <c r="J53" s="2" t="str">
        <f t="shared" si="1"/>
        <v>36-45</v>
      </c>
      <c r="K53" s="1" t="s">
        <v>22</v>
      </c>
      <c r="L53" s="1" t="s">
        <v>10</v>
      </c>
      <c r="M53" s="1" t="s">
        <v>18</v>
      </c>
      <c r="N53" s="2">
        <v>4</v>
      </c>
      <c r="O53" s="1" t="s">
        <v>20</v>
      </c>
    </row>
    <row r="54" spans="1:15" ht="14.25" customHeight="1" x14ac:dyDescent="0.35">
      <c r="A54" s="13">
        <v>4024</v>
      </c>
      <c r="B54" s="2">
        <v>4</v>
      </c>
      <c r="C54" s="2">
        <v>2007</v>
      </c>
      <c r="D54" s="1" t="s">
        <v>1</v>
      </c>
      <c r="E54" s="5">
        <v>1121.9451999999999</v>
      </c>
      <c r="F54" s="12">
        <v>372001.69679999998</v>
      </c>
      <c r="G54" s="6" t="s">
        <v>288</v>
      </c>
      <c r="H54" s="7" t="s">
        <v>289</v>
      </c>
      <c r="I54" s="2">
        <v>38</v>
      </c>
      <c r="J54" s="2" t="str">
        <f t="shared" si="1"/>
        <v>36-45</v>
      </c>
      <c r="K54" s="1" t="s">
        <v>23</v>
      </c>
      <c r="L54" s="1" t="s">
        <v>4</v>
      </c>
      <c r="M54" s="1" t="s">
        <v>17</v>
      </c>
      <c r="N54" s="2">
        <v>5</v>
      </c>
      <c r="O54" s="1" t="s">
        <v>333</v>
      </c>
    </row>
    <row r="55" spans="1:15" ht="14.25" customHeight="1" x14ac:dyDescent="0.35">
      <c r="A55" s="13">
        <v>4012</v>
      </c>
      <c r="B55" s="2">
        <v>4</v>
      </c>
      <c r="C55" s="2">
        <v>2007</v>
      </c>
      <c r="D55" s="1" t="s">
        <v>1</v>
      </c>
      <c r="E55" s="5">
        <v>1121.9451999999999</v>
      </c>
      <c r="F55" s="12">
        <v>290031.25879999995</v>
      </c>
      <c r="G55" s="6" t="s">
        <v>305</v>
      </c>
      <c r="H55" s="7" t="s">
        <v>306</v>
      </c>
      <c r="I55" s="2">
        <v>38</v>
      </c>
      <c r="J55" s="2" t="str">
        <f t="shared" si="1"/>
        <v>36-45</v>
      </c>
      <c r="K55" s="1" t="s">
        <v>23</v>
      </c>
      <c r="L55" s="1" t="s">
        <v>4</v>
      </c>
      <c r="M55" s="1" t="s">
        <v>17</v>
      </c>
      <c r="N55" s="2">
        <v>5</v>
      </c>
      <c r="O55" s="1" t="s">
        <v>333</v>
      </c>
    </row>
    <row r="56" spans="1:15" ht="14.25" customHeight="1" x14ac:dyDescent="0.35">
      <c r="A56" s="13">
        <v>1035</v>
      </c>
      <c r="B56" s="2">
        <v>1</v>
      </c>
      <c r="C56" s="2">
        <v>2004</v>
      </c>
      <c r="D56" s="1" t="s">
        <v>1</v>
      </c>
      <c r="E56" s="5">
        <v>827.87439999999992</v>
      </c>
      <c r="F56" s="12">
        <v>238811.06399999998</v>
      </c>
      <c r="G56" s="6" t="s">
        <v>33</v>
      </c>
      <c r="H56" s="7" t="s">
        <v>34</v>
      </c>
      <c r="I56" s="2">
        <v>39</v>
      </c>
      <c r="J56" s="2" t="str">
        <f t="shared" si="1"/>
        <v>36-45</v>
      </c>
      <c r="K56" s="1" t="s">
        <v>22</v>
      </c>
      <c r="L56" s="1" t="s">
        <v>5</v>
      </c>
      <c r="M56" s="1" t="s">
        <v>17</v>
      </c>
      <c r="N56" s="2">
        <v>1</v>
      </c>
      <c r="O56" s="1" t="s">
        <v>20</v>
      </c>
    </row>
    <row r="57" spans="1:15" ht="14.25" customHeight="1" x14ac:dyDescent="0.35">
      <c r="A57" s="13">
        <v>2017</v>
      </c>
      <c r="B57" s="2">
        <v>2</v>
      </c>
      <c r="C57" s="2">
        <v>2007</v>
      </c>
      <c r="D57" s="1" t="s">
        <v>1</v>
      </c>
      <c r="E57" s="5">
        <v>747.49720000000002</v>
      </c>
      <c r="F57" s="12">
        <v>199054.1992</v>
      </c>
      <c r="G57" s="6" t="s">
        <v>195</v>
      </c>
      <c r="H57" s="7" t="s">
        <v>196</v>
      </c>
      <c r="I57" s="2">
        <v>39</v>
      </c>
      <c r="J57" s="2" t="str">
        <f t="shared" si="1"/>
        <v>36-45</v>
      </c>
      <c r="K57" s="1" t="s">
        <v>22</v>
      </c>
      <c r="L57" s="1" t="s">
        <v>10</v>
      </c>
      <c r="M57" s="1" t="s">
        <v>18</v>
      </c>
      <c r="N57" s="2">
        <v>2</v>
      </c>
      <c r="O57" s="1" t="s">
        <v>20</v>
      </c>
    </row>
    <row r="58" spans="1:15" ht="14.25" customHeight="1" x14ac:dyDescent="0.35">
      <c r="A58" s="13">
        <v>4051</v>
      </c>
      <c r="B58" s="2">
        <v>4</v>
      </c>
      <c r="C58" s="2">
        <v>2007</v>
      </c>
      <c r="D58" s="1" t="s">
        <v>1</v>
      </c>
      <c r="E58" s="5">
        <v>1608.8352</v>
      </c>
      <c r="F58" s="12">
        <v>496266.40639999998</v>
      </c>
      <c r="G58" s="6" t="s">
        <v>244</v>
      </c>
      <c r="H58" s="7" t="s">
        <v>245</v>
      </c>
      <c r="I58" s="2">
        <v>39</v>
      </c>
      <c r="J58" s="2" t="str">
        <f t="shared" si="1"/>
        <v>36-45</v>
      </c>
      <c r="K58" s="1" t="s">
        <v>23</v>
      </c>
      <c r="L58" s="1" t="s">
        <v>4</v>
      </c>
      <c r="M58" s="1" t="s">
        <v>17</v>
      </c>
      <c r="N58" s="2">
        <v>4</v>
      </c>
      <c r="O58" s="8" t="s">
        <v>333</v>
      </c>
    </row>
    <row r="59" spans="1:15" ht="14.25" customHeight="1" x14ac:dyDescent="0.35">
      <c r="A59" s="13">
        <v>3014</v>
      </c>
      <c r="B59" s="2">
        <v>3</v>
      </c>
      <c r="C59" s="2">
        <v>2007</v>
      </c>
      <c r="D59" s="1" t="s">
        <v>1</v>
      </c>
      <c r="E59" s="5">
        <v>1132.0595999999998</v>
      </c>
      <c r="F59" s="12">
        <v>346906.89319999993</v>
      </c>
      <c r="G59" s="6" t="s">
        <v>234</v>
      </c>
      <c r="H59" s="7" t="s">
        <v>235</v>
      </c>
      <c r="I59" s="2">
        <v>39</v>
      </c>
      <c r="J59" s="2" t="str">
        <f t="shared" si="1"/>
        <v>36-45</v>
      </c>
      <c r="K59" s="1" t="s">
        <v>23</v>
      </c>
      <c r="L59" s="1" t="s">
        <v>4</v>
      </c>
      <c r="M59" s="1" t="s">
        <v>17</v>
      </c>
      <c r="N59" s="2">
        <v>3</v>
      </c>
      <c r="O59" s="1" t="s">
        <v>333</v>
      </c>
    </row>
    <row r="60" spans="1:15" ht="14.25" customHeight="1" x14ac:dyDescent="0.35">
      <c r="A60" s="13">
        <v>2051</v>
      </c>
      <c r="B60" s="2">
        <v>2</v>
      </c>
      <c r="C60" s="2">
        <v>2007</v>
      </c>
      <c r="D60" s="1" t="s">
        <v>1</v>
      </c>
      <c r="E60" s="5">
        <v>1383.8436000000002</v>
      </c>
      <c r="F60" s="12">
        <v>376964.61560000002</v>
      </c>
      <c r="G60" s="6" t="s">
        <v>187</v>
      </c>
      <c r="H60" s="7" t="s">
        <v>188</v>
      </c>
      <c r="I60" s="2">
        <v>39</v>
      </c>
      <c r="J60" s="2" t="str">
        <f t="shared" si="1"/>
        <v>36-45</v>
      </c>
      <c r="K60" s="1" t="s">
        <v>23</v>
      </c>
      <c r="L60" s="1" t="s">
        <v>4</v>
      </c>
      <c r="M60" s="1" t="s">
        <v>17</v>
      </c>
      <c r="N60" s="2">
        <v>3</v>
      </c>
      <c r="O60" s="1" t="s">
        <v>333</v>
      </c>
    </row>
    <row r="61" spans="1:15" ht="14.25" customHeight="1" x14ac:dyDescent="0.35">
      <c r="A61" s="13">
        <v>2025</v>
      </c>
      <c r="B61" s="2">
        <v>2</v>
      </c>
      <c r="C61" s="2">
        <v>2007</v>
      </c>
      <c r="D61" s="1" t="s">
        <v>1</v>
      </c>
      <c r="E61" s="5">
        <v>927.83479999999997</v>
      </c>
      <c r="F61" s="12">
        <v>315733.15360000002</v>
      </c>
      <c r="G61" s="8" t="s">
        <v>323</v>
      </c>
      <c r="H61" s="8" t="s">
        <v>324</v>
      </c>
      <c r="I61" s="2">
        <v>40</v>
      </c>
      <c r="J61" s="2" t="str">
        <f t="shared" si="1"/>
        <v>36-45</v>
      </c>
      <c r="K61" s="1" t="s">
        <v>23</v>
      </c>
      <c r="L61" s="1" t="s">
        <v>8</v>
      </c>
      <c r="M61" s="1" t="s">
        <v>17</v>
      </c>
      <c r="N61" s="2">
        <v>1</v>
      </c>
      <c r="O61" s="1" t="s">
        <v>20</v>
      </c>
    </row>
    <row r="62" spans="1:15" ht="14.25" customHeight="1" x14ac:dyDescent="0.35">
      <c r="A62" s="13">
        <v>3047</v>
      </c>
      <c r="B62" s="2">
        <v>3</v>
      </c>
      <c r="C62" s="2">
        <v>2007</v>
      </c>
      <c r="D62" s="1" t="s">
        <v>1</v>
      </c>
      <c r="E62" s="5">
        <v>669.1644</v>
      </c>
      <c r="F62" s="12">
        <v>188273.7304</v>
      </c>
      <c r="G62" s="6" t="s">
        <v>193</v>
      </c>
      <c r="H62" s="7" t="s">
        <v>194</v>
      </c>
      <c r="I62" s="2">
        <v>40</v>
      </c>
      <c r="J62" s="2" t="str">
        <f t="shared" si="1"/>
        <v>36-45</v>
      </c>
      <c r="K62" s="1" t="s">
        <v>23</v>
      </c>
      <c r="L62" s="1" t="s">
        <v>4</v>
      </c>
      <c r="M62" s="1" t="s">
        <v>18</v>
      </c>
      <c r="N62" s="2">
        <v>2</v>
      </c>
      <c r="O62" s="1" t="s">
        <v>20</v>
      </c>
    </row>
    <row r="63" spans="1:15" ht="14.25" customHeight="1" x14ac:dyDescent="0.35">
      <c r="A63" s="13">
        <v>2046</v>
      </c>
      <c r="B63" s="2">
        <v>2</v>
      </c>
      <c r="C63" s="2">
        <v>2007</v>
      </c>
      <c r="D63" s="1" t="s">
        <v>1</v>
      </c>
      <c r="E63" s="5">
        <v>928.1576</v>
      </c>
      <c r="F63" s="12">
        <v>253831.02480000001</v>
      </c>
      <c r="G63" s="6" t="s">
        <v>199</v>
      </c>
      <c r="H63" s="7" t="s">
        <v>200</v>
      </c>
      <c r="I63" s="2">
        <v>40</v>
      </c>
      <c r="J63" s="2" t="str">
        <f t="shared" si="1"/>
        <v>36-45</v>
      </c>
      <c r="K63" s="1" t="s">
        <v>22</v>
      </c>
      <c r="L63" s="1" t="s">
        <v>4</v>
      </c>
      <c r="M63" s="1" t="s">
        <v>17</v>
      </c>
      <c r="N63" s="2">
        <v>2</v>
      </c>
      <c r="O63" s="1" t="s">
        <v>20</v>
      </c>
    </row>
    <row r="64" spans="1:15" ht="14.25" customHeight="1" x14ac:dyDescent="0.35">
      <c r="A64" s="13">
        <v>5016</v>
      </c>
      <c r="B64" s="2">
        <v>5</v>
      </c>
      <c r="C64" s="2">
        <v>2007</v>
      </c>
      <c r="D64" s="1" t="s">
        <v>1</v>
      </c>
      <c r="E64" s="5">
        <v>798.49959999999987</v>
      </c>
      <c r="F64" s="12">
        <v>278575.86879999994</v>
      </c>
      <c r="G64" s="6" t="s">
        <v>236</v>
      </c>
      <c r="H64" s="7" t="s">
        <v>237</v>
      </c>
      <c r="I64" s="2">
        <v>40</v>
      </c>
      <c r="J64" s="2" t="str">
        <f t="shared" si="1"/>
        <v>36-45</v>
      </c>
      <c r="K64" s="1" t="s">
        <v>23</v>
      </c>
      <c r="L64" s="1" t="s">
        <v>9</v>
      </c>
      <c r="M64" s="1" t="s">
        <v>18</v>
      </c>
      <c r="N64" s="2">
        <v>2</v>
      </c>
      <c r="O64" s="1" t="s">
        <v>25</v>
      </c>
    </row>
    <row r="65" spans="1:15" ht="14.25" customHeight="1" x14ac:dyDescent="0.35">
      <c r="A65" s="13">
        <v>4041</v>
      </c>
      <c r="B65" s="2">
        <v>4</v>
      </c>
      <c r="C65" s="2">
        <v>2007</v>
      </c>
      <c r="D65" s="1" t="s">
        <v>1</v>
      </c>
      <c r="E65" s="5">
        <v>1305.6184000000001</v>
      </c>
      <c r="F65" s="12">
        <v>402081.79600000003</v>
      </c>
      <c r="G65" s="6" t="s">
        <v>87</v>
      </c>
      <c r="H65" s="7" t="s">
        <v>88</v>
      </c>
      <c r="I65" s="2">
        <v>40</v>
      </c>
      <c r="J65" s="2" t="str">
        <f t="shared" si="1"/>
        <v>36-45</v>
      </c>
      <c r="K65" s="1" t="s">
        <v>22</v>
      </c>
      <c r="L65" s="1" t="s">
        <v>8</v>
      </c>
      <c r="M65" s="1" t="s">
        <v>17</v>
      </c>
      <c r="N65" s="2">
        <v>5</v>
      </c>
      <c r="O65" s="1" t="s">
        <v>20</v>
      </c>
    </row>
    <row r="66" spans="1:15" ht="14.25" customHeight="1" x14ac:dyDescent="0.35">
      <c r="A66" s="13">
        <v>4018</v>
      </c>
      <c r="B66" s="2">
        <v>4</v>
      </c>
      <c r="C66" s="2">
        <v>2007</v>
      </c>
      <c r="D66" s="1" t="s">
        <v>1</v>
      </c>
      <c r="E66" s="5">
        <v>1121.9451999999999</v>
      </c>
      <c r="F66" s="12">
        <v>310832.58759999997</v>
      </c>
      <c r="G66" s="6" t="s">
        <v>315</v>
      </c>
      <c r="H66" s="7" t="s">
        <v>316</v>
      </c>
      <c r="I66" s="2">
        <v>40</v>
      </c>
      <c r="J66" s="2" t="str">
        <f t="shared" si="1"/>
        <v>36-45</v>
      </c>
      <c r="K66" s="1" t="s">
        <v>23</v>
      </c>
      <c r="L66" s="1" t="s">
        <v>4</v>
      </c>
      <c r="M66" s="1" t="s">
        <v>17</v>
      </c>
      <c r="N66" s="2">
        <v>5</v>
      </c>
      <c r="O66" s="1" t="s">
        <v>333</v>
      </c>
    </row>
    <row r="67" spans="1:15" ht="14.25" customHeight="1" x14ac:dyDescent="0.35">
      <c r="A67" s="13">
        <v>2005</v>
      </c>
      <c r="B67" s="2">
        <v>2</v>
      </c>
      <c r="C67" s="2">
        <v>2006</v>
      </c>
      <c r="D67" s="1" t="s">
        <v>1</v>
      </c>
      <c r="E67" s="5">
        <v>785.48</v>
      </c>
      <c r="F67" s="12">
        <v>257183.48</v>
      </c>
      <c r="G67" s="6" t="s">
        <v>109</v>
      </c>
      <c r="H67" s="7" t="s">
        <v>110</v>
      </c>
      <c r="I67" s="2">
        <v>41</v>
      </c>
      <c r="J67" s="2" t="str">
        <f t="shared" ref="J67:J98" si="2">IF(I67&lt;26,"18-25",IF(I67&lt;36,"26-35",IF(I67&lt;46,"36-45",IF(I67&lt;56,"46-55",IF(I67&lt;66,"56-65","65+")))))</f>
        <v>36-45</v>
      </c>
      <c r="K67" s="1" t="s">
        <v>23</v>
      </c>
      <c r="L67" s="1" t="s">
        <v>8</v>
      </c>
      <c r="M67" s="1" t="s">
        <v>18</v>
      </c>
      <c r="N67" s="2">
        <v>1</v>
      </c>
      <c r="O67" s="1" t="s">
        <v>20</v>
      </c>
    </row>
    <row r="68" spans="1:15" ht="14.25" customHeight="1" x14ac:dyDescent="0.35">
      <c r="A68" s="13">
        <v>2010</v>
      </c>
      <c r="B68" s="2">
        <v>2</v>
      </c>
      <c r="C68" s="2">
        <v>2006</v>
      </c>
      <c r="D68" s="1" t="s">
        <v>1</v>
      </c>
      <c r="E68" s="5">
        <v>927.08159999999998</v>
      </c>
      <c r="F68" s="12">
        <v>326885.33600000001</v>
      </c>
      <c r="G68" s="6" t="s">
        <v>147</v>
      </c>
      <c r="H68" s="7" t="s">
        <v>148</v>
      </c>
      <c r="I68" s="2">
        <v>41</v>
      </c>
      <c r="J68" s="2" t="str">
        <f t="shared" si="2"/>
        <v>36-45</v>
      </c>
      <c r="K68" s="1" t="s">
        <v>23</v>
      </c>
      <c r="L68" s="1" t="s">
        <v>4</v>
      </c>
      <c r="M68" s="1" t="s">
        <v>17</v>
      </c>
      <c r="N68" s="2">
        <v>4</v>
      </c>
      <c r="O68" s="1" t="s">
        <v>20</v>
      </c>
    </row>
    <row r="69" spans="1:15" ht="14.25" customHeight="1" x14ac:dyDescent="0.35">
      <c r="A69" s="13">
        <v>2022</v>
      </c>
      <c r="B69" s="2">
        <v>2</v>
      </c>
      <c r="C69" s="2">
        <v>2007</v>
      </c>
      <c r="D69" s="1" t="s">
        <v>1</v>
      </c>
      <c r="E69" s="5">
        <v>1109.2483999999999</v>
      </c>
      <c r="F69" s="12">
        <v>344568.74280000001</v>
      </c>
      <c r="G69" s="6" t="s">
        <v>174</v>
      </c>
      <c r="H69" s="7" t="s">
        <v>175</v>
      </c>
      <c r="I69" s="2">
        <v>41</v>
      </c>
      <c r="J69" s="2" t="str">
        <f t="shared" si="2"/>
        <v>36-45</v>
      </c>
      <c r="K69" s="1" t="s">
        <v>23</v>
      </c>
      <c r="L69" s="1" t="s">
        <v>10</v>
      </c>
      <c r="M69" s="1" t="s">
        <v>17</v>
      </c>
      <c r="N69" s="2">
        <v>5</v>
      </c>
      <c r="O69" s="1" t="s">
        <v>20</v>
      </c>
    </row>
    <row r="70" spans="1:15" ht="14.25" customHeight="1" x14ac:dyDescent="0.35">
      <c r="A70" s="13">
        <v>2047</v>
      </c>
      <c r="B70" s="2">
        <v>2</v>
      </c>
      <c r="C70" s="2">
        <v>2007</v>
      </c>
      <c r="D70" s="1" t="s">
        <v>1</v>
      </c>
      <c r="E70" s="5">
        <v>649.79639999999995</v>
      </c>
      <c r="F70" s="12">
        <v>214631.68039999998</v>
      </c>
      <c r="G70" s="6" t="s">
        <v>179</v>
      </c>
      <c r="H70" s="7" t="s">
        <v>180</v>
      </c>
      <c r="I70" s="2">
        <v>41</v>
      </c>
      <c r="J70" s="2" t="str">
        <f t="shared" si="2"/>
        <v>36-45</v>
      </c>
      <c r="K70" s="1" t="s">
        <v>22</v>
      </c>
      <c r="L70" s="1" t="s">
        <v>9</v>
      </c>
      <c r="M70" s="1" t="s">
        <v>18</v>
      </c>
      <c r="N70" s="2">
        <v>3</v>
      </c>
      <c r="O70" s="1" t="s">
        <v>20</v>
      </c>
    </row>
    <row r="71" spans="1:15" ht="14.25" customHeight="1" x14ac:dyDescent="0.35">
      <c r="A71" s="13">
        <v>2012</v>
      </c>
      <c r="B71" s="2">
        <v>2</v>
      </c>
      <c r="C71" s="2">
        <v>2007</v>
      </c>
      <c r="D71" s="1" t="s">
        <v>1</v>
      </c>
      <c r="E71" s="5">
        <v>785.48</v>
      </c>
      <c r="F71" s="12">
        <v>237207.67999999999</v>
      </c>
      <c r="G71" s="6" t="s">
        <v>226</v>
      </c>
      <c r="H71" s="7" t="s">
        <v>227</v>
      </c>
      <c r="I71" s="2">
        <v>41</v>
      </c>
      <c r="J71" s="2" t="str">
        <f t="shared" si="2"/>
        <v>36-45</v>
      </c>
      <c r="K71" s="1" t="s">
        <v>23</v>
      </c>
      <c r="L71" s="1" t="s">
        <v>4</v>
      </c>
      <c r="M71" s="1" t="s">
        <v>17</v>
      </c>
      <c r="N71" s="2">
        <v>5</v>
      </c>
      <c r="O71" s="1" t="s">
        <v>333</v>
      </c>
    </row>
    <row r="72" spans="1:15" ht="14.25" customHeight="1" x14ac:dyDescent="0.35">
      <c r="A72" s="13">
        <v>3038</v>
      </c>
      <c r="B72" s="2">
        <v>3</v>
      </c>
      <c r="C72" s="2">
        <v>2007</v>
      </c>
      <c r="D72" s="1" t="s">
        <v>1</v>
      </c>
      <c r="E72" s="5">
        <v>1596.3536000000001</v>
      </c>
      <c r="F72" s="12">
        <v>464549.19040000002</v>
      </c>
      <c r="G72" s="6" t="s">
        <v>230</v>
      </c>
      <c r="H72" s="7" t="s">
        <v>231</v>
      </c>
      <c r="I72" s="2">
        <v>41</v>
      </c>
      <c r="J72" s="2" t="str">
        <f t="shared" si="2"/>
        <v>36-45</v>
      </c>
      <c r="K72" s="1" t="s">
        <v>22</v>
      </c>
      <c r="L72" s="1" t="s">
        <v>4</v>
      </c>
      <c r="M72" s="1" t="s">
        <v>17</v>
      </c>
      <c r="N72" s="2">
        <v>4</v>
      </c>
      <c r="O72" s="1" t="s">
        <v>333</v>
      </c>
    </row>
    <row r="73" spans="1:15" ht="14.25" customHeight="1" x14ac:dyDescent="0.35">
      <c r="A73" s="13">
        <v>4030</v>
      </c>
      <c r="B73" s="2">
        <v>4</v>
      </c>
      <c r="C73" s="2">
        <v>2007</v>
      </c>
      <c r="D73" s="1" t="s">
        <v>1</v>
      </c>
      <c r="E73" s="5">
        <v>1121.9451999999999</v>
      </c>
      <c r="F73" s="12">
        <v>310577.03959999996</v>
      </c>
      <c r="G73" s="6" t="s">
        <v>303</v>
      </c>
      <c r="H73" s="7" t="s">
        <v>304</v>
      </c>
      <c r="I73" s="2">
        <v>41</v>
      </c>
      <c r="J73" s="2" t="str">
        <f t="shared" si="2"/>
        <v>36-45</v>
      </c>
      <c r="K73" s="1" t="s">
        <v>22</v>
      </c>
      <c r="L73" s="1" t="s">
        <v>4</v>
      </c>
      <c r="M73" s="1" t="s">
        <v>17</v>
      </c>
      <c r="N73" s="2">
        <v>4</v>
      </c>
      <c r="O73" s="1" t="s">
        <v>20</v>
      </c>
    </row>
    <row r="74" spans="1:15" ht="14.25" customHeight="1" x14ac:dyDescent="0.35">
      <c r="A74" s="13">
        <v>3017</v>
      </c>
      <c r="B74" s="2">
        <v>3</v>
      </c>
      <c r="C74" s="2">
        <v>2007</v>
      </c>
      <c r="D74" s="1" t="s">
        <v>1</v>
      </c>
      <c r="E74" s="5">
        <v>743.40840000000003</v>
      </c>
      <c r="F74" s="12">
        <v>205098.2108</v>
      </c>
      <c r="G74" s="6" t="s">
        <v>101</v>
      </c>
      <c r="H74" s="7" t="s">
        <v>102</v>
      </c>
      <c r="I74" s="2">
        <v>41</v>
      </c>
      <c r="J74" s="2" t="str">
        <f t="shared" si="2"/>
        <v>36-45</v>
      </c>
      <c r="K74" s="1" t="s">
        <v>22</v>
      </c>
      <c r="L74" s="1" t="s">
        <v>4</v>
      </c>
      <c r="M74" s="1" t="s">
        <v>18</v>
      </c>
      <c r="N74" s="2">
        <v>5</v>
      </c>
      <c r="O74" s="1" t="s">
        <v>20</v>
      </c>
    </row>
    <row r="75" spans="1:15" ht="14.25" customHeight="1" x14ac:dyDescent="0.35">
      <c r="A75" s="13">
        <v>1045</v>
      </c>
      <c r="B75" s="2">
        <v>1</v>
      </c>
      <c r="C75" s="2">
        <v>2004</v>
      </c>
      <c r="D75" s="1" t="s">
        <v>1</v>
      </c>
      <c r="E75" s="5">
        <v>756.21280000000002</v>
      </c>
      <c r="F75" s="12">
        <v>248525.11680000002</v>
      </c>
      <c r="G75" s="6" t="s">
        <v>45</v>
      </c>
      <c r="H75" s="7" t="s">
        <v>46</v>
      </c>
      <c r="I75" s="2">
        <v>42</v>
      </c>
      <c r="J75" s="2" t="str">
        <f t="shared" si="2"/>
        <v>36-45</v>
      </c>
      <c r="K75" s="1" t="s">
        <v>22</v>
      </c>
      <c r="L75" s="1" t="s">
        <v>4</v>
      </c>
      <c r="M75" s="1" t="s">
        <v>17</v>
      </c>
      <c r="N75" s="2">
        <v>1</v>
      </c>
      <c r="O75" s="1" t="s">
        <v>333</v>
      </c>
    </row>
    <row r="76" spans="1:15" ht="14.25" customHeight="1" x14ac:dyDescent="0.35">
      <c r="A76" s="13">
        <v>2040</v>
      </c>
      <c r="B76" s="2">
        <v>2</v>
      </c>
      <c r="C76" s="2">
        <v>2006</v>
      </c>
      <c r="D76" s="1" t="s">
        <v>1</v>
      </c>
      <c r="E76" s="5">
        <v>649.79639999999995</v>
      </c>
      <c r="F76" s="12">
        <v>224463.86599999998</v>
      </c>
      <c r="G76" s="6" t="s">
        <v>153</v>
      </c>
      <c r="H76" s="7" t="s">
        <v>154</v>
      </c>
      <c r="I76" s="2">
        <v>42</v>
      </c>
      <c r="J76" s="2" t="str">
        <f t="shared" si="2"/>
        <v>36-45</v>
      </c>
      <c r="K76" s="1" t="s">
        <v>22</v>
      </c>
      <c r="L76" s="1" t="s">
        <v>9</v>
      </c>
      <c r="M76" s="1" t="s">
        <v>18</v>
      </c>
      <c r="N76" s="2">
        <v>5</v>
      </c>
      <c r="O76" s="1" t="s">
        <v>20</v>
      </c>
    </row>
    <row r="77" spans="1:15" ht="14.25" customHeight="1" x14ac:dyDescent="0.35">
      <c r="A77" s="13">
        <v>2042</v>
      </c>
      <c r="B77" s="2">
        <v>2</v>
      </c>
      <c r="C77" s="2">
        <v>2006</v>
      </c>
      <c r="D77" s="1" t="s">
        <v>1</v>
      </c>
      <c r="E77" s="5">
        <v>785.48</v>
      </c>
      <c r="F77" s="12">
        <v>220606.28</v>
      </c>
      <c r="G77" s="6" t="s">
        <v>143</v>
      </c>
      <c r="H77" s="7" t="s">
        <v>144</v>
      </c>
      <c r="I77" s="2">
        <v>42</v>
      </c>
      <c r="J77" s="2" t="str">
        <f t="shared" si="2"/>
        <v>36-45</v>
      </c>
      <c r="K77" s="1" t="s">
        <v>23</v>
      </c>
      <c r="L77" s="1" t="s">
        <v>4</v>
      </c>
      <c r="M77" s="1" t="s">
        <v>17</v>
      </c>
      <c r="N77" s="2">
        <v>4</v>
      </c>
      <c r="O77" s="1" t="s">
        <v>333</v>
      </c>
    </row>
    <row r="78" spans="1:15" ht="14.25" customHeight="1" x14ac:dyDescent="0.35">
      <c r="A78" s="13">
        <v>2048</v>
      </c>
      <c r="B78" s="2">
        <v>2</v>
      </c>
      <c r="C78" s="2">
        <v>2007</v>
      </c>
      <c r="D78" s="1" t="s">
        <v>1</v>
      </c>
      <c r="E78" s="5">
        <v>785.48</v>
      </c>
      <c r="F78" s="12">
        <v>220865</v>
      </c>
      <c r="G78" s="6" t="s">
        <v>211</v>
      </c>
      <c r="H78" s="7" t="s">
        <v>212</v>
      </c>
      <c r="I78" s="2">
        <v>42</v>
      </c>
      <c r="J78" s="2" t="str">
        <f t="shared" si="2"/>
        <v>36-45</v>
      </c>
      <c r="K78" s="1" t="s">
        <v>22</v>
      </c>
      <c r="L78" s="1" t="s">
        <v>5</v>
      </c>
      <c r="M78" s="1" t="s">
        <v>18</v>
      </c>
      <c r="N78" s="2">
        <v>3</v>
      </c>
      <c r="O78" s="1" t="s">
        <v>333</v>
      </c>
    </row>
    <row r="79" spans="1:15" ht="14.25" customHeight="1" x14ac:dyDescent="0.35">
      <c r="A79" s="13">
        <v>3049</v>
      </c>
      <c r="B79" s="2">
        <v>3</v>
      </c>
      <c r="C79" s="2">
        <v>2007</v>
      </c>
      <c r="D79" s="1" t="s">
        <v>1</v>
      </c>
      <c r="E79" s="5">
        <v>1283.4528</v>
      </c>
      <c r="F79" s="12">
        <v>338181.18080000003</v>
      </c>
      <c r="G79" s="8" t="s">
        <v>325</v>
      </c>
      <c r="H79" s="8" t="s">
        <v>217</v>
      </c>
      <c r="I79" s="2">
        <v>42</v>
      </c>
      <c r="J79" s="2" t="str">
        <f t="shared" si="2"/>
        <v>36-45</v>
      </c>
      <c r="K79" s="1" t="s">
        <v>22</v>
      </c>
      <c r="L79" s="1" t="s">
        <v>4</v>
      </c>
      <c r="M79" s="1" t="s">
        <v>17</v>
      </c>
      <c r="N79" s="2">
        <v>3</v>
      </c>
      <c r="O79" s="1" t="s">
        <v>20</v>
      </c>
    </row>
    <row r="80" spans="1:15" ht="14.25" customHeight="1" x14ac:dyDescent="0.35">
      <c r="A80" s="13">
        <v>1017</v>
      </c>
      <c r="B80" s="2">
        <v>1</v>
      </c>
      <c r="C80" s="2">
        <v>2005</v>
      </c>
      <c r="D80" s="1" t="s">
        <v>1</v>
      </c>
      <c r="E80" s="5">
        <v>1434.0927999999999</v>
      </c>
      <c r="F80" s="12">
        <v>432679.91199999995</v>
      </c>
      <c r="G80" s="6" t="s">
        <v>39</v>
      </c>
      <c r="H80" s="7" t="s">
        <v>40</v>
      </c>
      <c r="I80" s="2">
        <v>43</v>
      </c>
      <c r="J80" s="2" t="str">
        <f t="shared" si="2"/>
        <v>36-45</v>
      </c>
      <c r="K80" s="1" t="s">
        <v>22</v>
      </c>
      <c r="L80" s="1" t="s">
        <v>4</v>
      </c>
      <c r="M80" s="1" t="s">
        <v>17</v>
      </c>
      <c r="N80" s="2">
        <v>1</v>
      </c>
      <c r="O80" s="1" t="s">
        <v>333</v>
      </c>
    </row>
    <row r="81" spans="1:15" ht="14.25" customHeight="1" x14ac:dyDescent="0.35">
      <c r="A81" s="13">
        <v>1039</v>
      </c>
      <c r="B81" s="2">
        <v>1</v>
      </c>
      <c r="C81" s="2">
        <v>2006</v>
      </c>
      <c r="D81" s="1" t="s">
        <v>1</v>
      </c>
      <c r="E81" s="5">
        <v>782.25200000000007</v>
      </c>
      <c r="F81" s="12">
        <v>196220.04800000001</v>
      </c>
      <c r="G81" s="6" t="s">
        <v>93</v>
      </c>
      <c r="H81" s="7" t="s">
        <v>94</v>
      </c>
      <c r="I81" s="2">
        <v>49</v>
      </c>
      <c r="J81" s="2" t="str">
        <f t="shared" si="2"/>
        <v>46-55</v>
      </c>
      <c r="K81" s="1" t="s">
        <v>23</v>
      </c>
      <c r="L81" s="1" t="s">
        <v>4</v>
      </c>
      <c r="M81" s="1" t="s">
        <v>17</v>
      </c>
      <c r="N81" s="2">
        <v>3</v>
      </c>
      <c r="O81" s="1" t="s">
        <v>333</v>
      </c>
    </row>
    <row r="82" spans="1:15" ht="14.25" customHeight="1" x14ac:dyDescent="0.35">
      <c r="A82" s="13">
        <v>2049</v>
      </c>
      <c r="B82" s="2">
        <v>2</v>
      </c>
      <c r="C82" s="2">
        <v>2006</v>
      </c>
      <c r="D82" s="1" t="s">
        <v>1</v>
      </c>
      <c r="E82" s="5">
        <v>1288.6176</v>
      </c>
      <c r="F82" s="12">
        <v>323915.8112</v>
      </c>
      <c r="G82" s="6" t="s">
        <v>162</v>
      </c>
      <c r="H82" s="7" t="s">
        <v>163</v>
      </c>
      <c r="I82" s="2">
        <v>43</v>
      </c>
      <c r="J82" s="2" t="str">
        <f t="shared" si="2"/>
        <v>36-45</v>
      </c>
      <c r="K82" s="1" t="s">
        <v>23</v>
      </c>
      <c r="L82" s="1" t="s">
        <v>4</v>
      </c>
      <c r="M82" s="1" t="s">
        <v>17</v>
      </c>
      <c r="N82" s="2">
        <v>4</v>
      </c>
      <c r="O82" s="1" t="s">
        <v>20</v>
      </c>
    </row>
    <row r="83" spans="1:15" ht="14.25" customHeight="1" x14ac:dyDescent="0.35">
      <c r="A83" s="13">
        <v>3054</v>
      </c>
      <c r="B83" s="2">
        <v>3</v>
      </c>
      <c r="C83" s="2">
        <v>2007</v>
      </c>
      <c r="D83" s="1" t="s">
        <v>1</v>
      </c>
      <c r="E83" s="5">
        <v>781.0684</v>
      </c>
      <c r="F83" s="12">
        <v>200719.01519999999</v>
      </c>
      <c r="G83" s="6" t="s">
        <v>240</v>
      </c>
      <c r="H83" s="7" t="s">
        <v>241</v>
      </c>
      <c r="I83" s="2">
        <v>43</v>
      </c>
      <c r="J83" s="2" t="str">
        <f t="shared" si="2"/>
        <v>36-45</v>
      </c>
      <c r="K83" s="1" t="s">
        <v>22</v>
      </c>
      <c r="L83" s="1" t="s">
        <v>4</v>
      </c>
      <c r="M83" s="1" t="s">
        <v>17</v>
      </c>
      <c r="N83" s="2">
        <v>2</v>
      </c>
      <c r="O83" s="1" t="s">
        <v>20</v>
      </c>
    </row>
    <row r="84" spans="1:15" ht="14.25" customHeight="1" x14ac:dyDescent="0.35">
      <c r="A84" s="13">
        <v>3055</v>
      </c>
      <c r="B84" s="2">
        <v>3</v>
      </c>
      <c r="C84" s="2">
        <v>2007</v>
      </c>
      <c r="D84" s="1" t="s">
        <v>1</v>
      </c>
      <c r="E84" s="5">
        <v>1222.336</v>
      </c>
      <c r="F84" s="12">
        <v>380809.52</v>
      </c>
      <c r="G84" s="6" t="s">
        <v>240</v>
      </c>
      <c r="H84" s="7" t="s">
        <v>241</v>
      </c>
      <c r="I84" s="2">
        <v>43</v>
      </c>
      <c r="J84" s="2" t="str">
        <f t="shared" si="2"/>
        <v>36-45</v>
      </c>
      <c r="K84" s="1" t="s">
        <v>22</v>
      </c>
      <c r="L84" s="1" t="s">
        <v>4</v>
      </c>
      <c r="M84" s="1" t="s">
        <v>17</v>
      </c>
      <c r="N84" s="2">
        <v>3</v>
      </c>
      <c r="O84" s="1" t="s">
        <v>20</v>
      </c>
    </row>
    <row r="85" spans="1:15" ht="14.25" customHeight="1" x14ac:dyDescent="0.35">
      <c r="A85" s="13">
        <v>3042</v>
      </c>
      <c r="B85" s="2">
        <v>3</v>
      </c>
      <c r="C85" s="2">
        <v>2007</v>
      </c>
      <c r="D85" s="1" t="s">
        <v>1</v>
      </c>
      <c r="E85" s="5">
        <v>781.0684</v>
      </c>
      <c r="F85" s="12">
        <v>213942.5624</v>
      </c>
      <c r="G85" s="6" t="s">
        <v>250</v>
      </c>
      <c r="H85" s="7" t="s">
        <v>251</v>
      </c>
      <c r="I85" s="2">
        <v>43</v>
      </c>
      <c r="J85" s="2" t="str">
        <f t="shared" si="2"/>
        <v>36-45</v>
      </c>
      <c r="K85" s="1" t="s">
        <v>22</v>
      </c>
      <c r="L85" s="1" t="s">
        <v>4</v>
      </c>
      <c r="M85" s="1" t="s">
        <v>18</v>
      </c>
      <c r="N85" s="2">
        <v>4</v>
      </c>
      <c r="O85" s="1" t="s">
        <v>20</v>
      </c>
    </row>
    <row r="86" spans="1:15" ht="14.25" customHeight="1" x14ac:dyDescent="0.35">
      <c r="A86" s="13">
        <v>1038</v>
      </c>
      <c r="B86" s="2">
        <v>1</v>
      </c>
      <c r="C86" s="2">
        <v>2004</v>
      </c>
      <c r="D86" s="1" t="s">
        <v>1</v>
      </c>
      <c r="E86" s="5">
        <v>743.0856</v>
      </c>
      <c r="F86" s="12">
        <v>207581.42720000001</v>
      </c>
      <c r="G86" s="6" t="s">
        <v>35</v>
      </c>
      <c r="H86" s="7" t="s">
        <v>36</v>
      </c>
      <c r="I86" s="2">
        <v>48</v>
      </c>
      <c r="J86" s="2" t="str">
        <f t="shared" si="2"/>
        <v>46-55</v>
      </c>
      <c r="K86" s="1" t="s">
        <v>23</v>
      </c>
      <c r="L86" s="1" t="s">
        <v>4</v>
      </c>
      <c r="M86" s="1" t="s">
        <v>17</v>
      </c>
      <c r="N86" s="2">
        <v>2</v>
      </c>
      <c r="O86" s="1" t="s">
        <v>333</v>
      </c>
    </row>
    <row r="87" spans="1:15" ht="14.25" customHeight="1" x14ac:dyDescent="0.35">
      <c r="A87" s="13">
        <v>2020</v>
      </c>
      <c r="B87" s="2">
        <v>2</v>
      </c>
      <c r="C87" s="2">
        <v>2006</v>
      </c>
      <c r="D87" s="1" t="s">
        <v>1</v>
      </c>
      <c r="E87" s="5">
        <v>785.48</v>
      </c>
      <c r="F87" s="12">
        <v>241671.52000000002</v>
      </c>
      <c r="G87" s="6" t="s">
        <v>166</v>
      </c>
      <c r="H87" s="7" t="s">
        <v>167</v>
      </c>
      <c r="I87" s="2">
        <v>44</v>
      </c>
      <c r="J87" s="2" t="str">
        <f t="shared" si="2"/>
        <v>36-45</v>
      </c>
      <c r="K87" s="1" t="s">
        <v>23</v>
      </c>
      <c r="L87" s="1" t="s">
        <v>4</v>
      </c>
      <c r="M87" s="1" t="s">
        <v>17</v>
      </c>
      <c r="N87" s="2">
        <v>5</v>
      </c>
      <c r="O87" s="1" t="s">
        <v>333</v>
      </c>
    </row>
    <row r="88" spans="1:15" ht="14.25" customHeight="1" x14ac:dyDescent="0.35">
      <c r="A88" s="13">
        <v>2014</v>
      </c>
      <c r="B88" s="2">
        <v>2</v>
      </c>
      <c r="C88" s="2">
        <v>2007</v>
      </c>
      <c r="D88" s="1" t="s">
        <v>1</v>
      </c>
      <c r="E88" s="5">
        <v>1109.2483999999999</v>
      </c>
      <c r="F88" s="12">
        <v>336695.2524</v>
      </c>
      <c r="G88" s="6" t="s">
        <v>158</v>
      </c>
      <c r="H88" s="7" t="s">
        <v>159</v>
      </c>
      <c r="I88" s="2">
        <v>44</v>
      </c>
      <c r="J88" s="2" t="str">
        <f t="shared" si="2"/>
        <v>36-45</v>
      </c>
      <c r="K88" s="1" t="s">
        <v>22</v>
      </c>
      <c r="L88" s="1" t="s">
        <v>4</v>
      </c>
      <c r="M88" s="1" t="s">
        <v>18</v>
      </c>
      <c r="N88" s="2">
        <v>4</v>
      </c>
      <c r="O88" s="1" t="s">
        <v>333</v>
      </c>
    </row>
    <row r="89" spans="1:15" ht="14.25" customHeight="1" x14ac:dyDescent="0.35">
      <c r="A89" s="13">
        <v>3001</v>
      </c>
      <c r="B89" s="2">
        <v>3</v>
      </c>
      <c r="C89" s="3">
        <v>2007</v>
      </c>
      <c r="D89" s="1" t="s">
        <v>1</v>
      </c>
      <c r="E89" s="5">
        <v>579.74879999999996</v>
      </c>
      <c r="F89" s="12">
        <v>171262.6544</v>
      </c>
      <c r="G89" s="6" t="s">
        <v>158</v>
      </c>
      <c r="H89" s="7" t="s">
        <v>159</v>
      </c>
      <c r="I89" s="2">
        <v>44</v>
      </c>
      <c r="J89" s="2" t="str">
        <f t="shared" si="2"/>
        <v>36-45</v>
      </c>
      <c r="K89" s="1" t="s">
        <v>22</v>
      </c>
      <c r="L89" s="1" t="s">
        <v>4</v>
      </c>
      <c r="M89" s="1" t="s">
        <v>18</v>
      </c>
      <c r="N89" s="2">
        <v>5</v>
      </c>
      <c r="O89" s="1" t="s">
        <v>333</v>
      </c>
    </row>
    <row r="90" spans="1:15" ht="14.25" customHeight="1" x14ac:dyDescent="0.35">
      <c r="A90" s="13">
        <v>3043</v>
      </c>
      <c r="B90" s="2">
        <v>3</v>
      </c>
      <c r="C90" s="2">
        <v>2007</v>
      </c>
      <c r="D90" s="1" t="s">
        <v>1</v>
      </c>
      <c r="E90" s="5">
        <v>1128.4012</v>
      </c>
      <c r="F90" s="12">
        <v>299159.1384</v>
      </c>
      <c r="G90" s="6" t="s">
        <v>158</v>
      </c>
      <c r="H90" s="7" t="s">
        <v>159</v>
      </c>
      <c r="I90" s="2">
        <v>44</v>
      </c>
      <c r="J90" s="2" t="str">
        <f t="shared" si="2"/>
        <v>36-45</v>
      </c>
      <c r="K90" s="1" t="s">
        <v>22</v>
      </c>
      <c r="L90" s="1" t="s">
        <v>4</v>
      </c>
      <c r="M90" s="1" t="s">
        <v>17</v>
      </c>
      <c r="N90" s="2">
        <v>5</v>
      </c>
      <c r="O90" s="1" t="s">
        <v>333</v>
      </c>
    </row>
    <row r="91" spans="1:15" ht="14.25" customHeight="1" x14ac:dyDescent="0.35">
      <c r="A91" s="13">
        <v>2016</v>
      </c>
      <c r="B91" s="2">
        <v>2</v>
      </c>
      <c r="C91" s="2">
        <v>2007</v>
      </c>
      <c r="D91" s="1" t="s">
        <v>1</v>
      </c>
      <c r="E91" s="5">
        <v>701.65959999999995</v>
      </c>
      <c r="F91" s="12">
        <v>212265.66799999998</v>
      </c>
      <c r="G91" s="6" t="s">
        <v>197</v>
      </c>
      <c r="H91" s="7" t="s">
        <v>198</v>
      </c>
      <c r="I91" s="2">
        <v>44</v>
      </c>
      <c r="J91" s="2" t="str">
        <f t="shared" si="2"/>
        <v>36-45</v>
      </c>
      <c r="K91" s="1" t="s">
        <v>22</v>
      </c>
      <c r="L91" s="1" t="s">
        <v>10</v>
      </c>
      <c r="M91" s="1" t="s">
        <v>17</v>
      </c>
      <c r="N91" s="2">
        <v>2</v>
      </c>
      <c r="O91" s="1" t="s">
        <v>333</v>
      </c>
    </row>
    <row r="92" spans="1:15" ht="14.25" customHeight="1" x14ac:dyDescent="0.35">
      <c r="A92" s="13">
        <v>4049</v>
      </c>
      <c r="B92" s="2">
        <v>4</v>
      </c>
      <c r="C92" s="2">
        <v>2008</v>
      </c>
      <c r="D92" s="1" t="s">
        <v>1</v>
      </c>
      <c r="E92" s="5">
        <v>1336.93</v>
      </c>
      <c r="F92" s="12">
        <v>388515.14</v>
      </c>
      <c r="G92" s="6" t="s">
        <v>83</v>
      </c>
      <c r="H92" s="7" t="s">
        <v>84</v>
      </c>
      <c r="I92" s="2">
        <v>44</v>
      </c>
      <c r="J92" s="2" t="str">
        <f t="shared" si="2"/>
        <v>36-45</v>
      </c>
      <c r="K92" s="1" t="s">
        <v>23</v>
      </c>
      <c r="L92" s="1" t="s">
        <v>4</v>
      </c>
      <c r="M92" s="1" t="s">
        <v>17</v>
      </c>
      <c r="N92" s="2">
        <v>5</v>
      </c>
      <c r="O92" s="1" t="s">
        <v>25</v>
      </c>
    </row>
    <row r="93" spans="1:15" ht="14.25" customHeight="1" x14ac:dyDescent="0.35">
      <c r="A93" s="13">
        <v>4022</v>
      </c>
      <c r="B93" s="2">
        <v>4</v>
      </c>
      <c r="C93" s="2">
        <v>2007</v>
      </c>
      <c r="D93" s="1" t="s">
        <v>1</v>
      </c>
      <c r="E93" s="5">
        <v>794.51840000000004</v>
      </c>
      <c r="F93" s="12">
        <v>263790.81440000003</v>
      </c>
      <c r="G93" s="6" t="s">
        <v>129</v>
      </c>
      <c r="H93" s="7" t="s">
        <v>130</v>
      </c>
      <c r="I93" s="2">
        <v>45</v>
      </c>
      <c r="J93" s="2" t="str">
        <f t="shared" si="2"/>
        <v>36-45</v>
      </c>
      <c r="K93" s="1" t="s">
        <v>23</v>
      </c>
      <c r="L93" s="1" t="s">
        <v>4</v>
      </c>
      <c r="M93" s="1" t="s">
        <v>17</v>
      </c>
      <c r="N93" s="2">
        <v>4</v>
      </c>
      <c r="O93" s="1" t="s">
        <v>333</v>
      </c>
    </row>
    <row r="94" spans="1:15" ht="14.25" customHeight="1" x14ac:dyDescent="0.35">
      <c r="A94" s="13">
        <v>3059</v>
      </c>
      <c r="B94" s="2">
        <v>3</v>
      </c>
      <c r="C94" s="2">
        <v>2007</v>
      </c>
      <c r="D94" s="1" t="s">
        <v>1</v>
      </c>
      <c r="E94" s="5">
        <v>1171.5488</v>
      </c>
      <c r="F94" s="12">
        <v>367976.45760000002</v>
      </c>
      <c r="G94" s="6" t="s">
        <v>246</v>
      </c>
      <c r="H94" s="7" t="s">
        <v>247</v>
      </c>
      <c r="I94" s="2">
        <v>45</v>
      </c>
      <c r="J94" s="2" t="str">
        <f t="shared" si="2"/>
        <v>36-45</v>
      </c>
      <c r="K94" s="1" t="s">
        <v>22</v>
      </c>
      <c r="L94" s="1" t="s">
        <v>4</v>
      </c>
      <c r="M94" s="1" t="s">
        <v>17</v>
      </c>
      <c r="N94" s="2">
        <v>2</v>
      </c>
      <c r="O94" s="1" t="s">
        <v>20</v>
      </c>
    </row>
    <row r="95" spans="1:15" ht="14.25" customHeight="1" x14ac:dyDescent="0.35">
      <c r="A95" s="13">
        <v>4034</v>
      </c>
      <c r="B95" s="2">
        <v>4</v>
      </c>
      <c r="C95" s="2">
        <v>2007</v>
      </c>
      <c r="D95" s="1" t="s">
        <v>1</v>
      </c>
      <c r="E95" s="5">
        <v>794.51840000000004</v>
      </c>
      <c r="F95" s="12">
        <v>243052.59039999999</v>
      </c>
      <c r="G95" s="6" t="s">
        <v>274</v>
      </c>
      <c r="H95" s="7" t="s">
        <v>275</v>
      </c>
      <c r="I95" s="2">
        <v>45</v>
      </c>
      <c r="J95" s="2" t="str">
        <f t="shared" si="2"/>
        <v>36-45</v>
      </c>
      <c r="K95" s="1" t="s">
        <v>23</v>
      </c>
      <c r="L95" s="1" t="s">
        <v>4</v>
      </c>
      <c r="M95" s="1" t="s">
        <v>17</v>
      </c>
      <c r="N95" s="2">
        <v>1</v>
      </c>
      <c r="O95" s="1" t="s">
        <v>333</v>
      </c>
    </row>
    <row r="96" spans="1:15" ht="14.25" customHeight="1" x14ac:dyDescent="0.35">
      <c r="A96" s="13">
        <v>5027</v>
      </c>
      <c r="B96" s="2">
        <v>5</v>
      </c>
      <c r="C96" s="2">
        <v>2007</v>
      </c>
      <c r="D96" s="1" t="s">
        <v>1</v>
      </c>
      <c r="E96" s="5">
        <v>798.28440000000001</v>
      </c>
      <c r="F96" s="12">
        <v>269075.30160000001</v>
      </c>
      <c r="G96" s="6" t="s">
        <v>160</v>
      </c>
      <c r="H96" s="7" t="s">
        <v>161</v>
      </c>
      <c r="I96" s="2">
        <v>45</v>
      </c>
      <c r="J96" s="2" t="str">
        <f t="shared" si="2"/>
        <v>36-45</v>
      </c>
      <c r="K96" s="1" t="s">
        <v>22</v>
      </c>
      <c r="L96" s="1" t="s">
        <v>4</v>
      </c>
      <c r="M96" s="1" t="s">
        <v>18</v>
      </c>
      <c r="N96" s="2">
        <v>5</v>
      </c>
      <c r="O96" s="1" t="s">
        <v>333</v>
      </c>
    </row>
    <row r="97" spans="1:15" ht="14.25" customHeight="1" x14ac:dyDescent="0.35">
      <c r="A97" s="13">
        <v>5028</v>
      </c>
      <c r="B97" s="2">
        <v>5</v>
      </c>
      <c r="C97" s="2">
        <v>2007</v>
      </c>
      <c r="D97" s="1" t="s">
        <v>1</v>
      </c>
      <c r="E97" s="5">
        <v>798.28440000000001</v>
      </c>
      <c r="F97" s="12">
        <v>223577.32</v>
      </c>
      <c r="G97" s="6" t="s">
        <v>160</v>
      </c>
      <c r="H97" s="7" t="s">
        <v>161</v>
      </c>
      <c r="I97" s="2">
        <v>45</v>
      </c>
      <c r="J97" s="2" t="str">
        <f t="shared" si="2"/>
        <v>36-45</v>
      </c>
      <c r="K97" s="1" t="s">
        <v>22</v>
      </c>
      <c r="L97" s="1" t="s">
        <v>4</v>
      </c>
      <c r="M97" s="1" t="s">
        <v>18</v>
      </c>
      <c r="N97" s="2">
        <v>5</v>
      </c>
      <c r="O97" s="1" t="s">
        <v>333</v>
      </c>
    </row>
    <row r="98" spans="1:15" ht="14.25" customHeight="1" x14ac:dyDescent="0.35">
      <c r="A98" s="13">
        <v>2026</v>
      </c>
      <c r="B98" s="2">
        <v>2</v>
      </c>
      <c r="C98" s="2">
        <v>2006</v>
      </c>
      <c r="D98" s="1" t="s">
        <v>1</v>
      </c>
      <c r="E98" s="5">
        <v>649.79639999999995</v>
      </c>
      <c r="F98" s="12">
        <v>198075.992</v>
      </c>
      <c r="G98" s="6" t="s">
        <v>141</v>
      </c>
      <c r="H98" s="7" t="s">
        <v>142</v>
      </c>
      <c r="I98" s="2">
        <v>47</v>
      </c>
      <c r="J98" s="2" t="str">
        <f t="shared" si="2"/>
        <v>46-55</v>
      </c>
      <c r="K98" s="1" t="s">
        <v>23</v>
      </c>
      <c r="L98" s="1" t="s">
        <v>8</v>
      </c>
      <c r="M98" s="1" t="s">
        <v>18</v>
      </c>
      <c r="N98" s="2">
        <v>1</v>
      </c>
      <c r="O98" s="1" t="s">
        <v>25</v>
      </c>
    </row>
    <row r="99" spans="1:15" ht="14.25" customHeight="1" x14ac:dyDescent="0.35">
      <c r="A99" s="13">
        <v>3022</v>
      </c>
      <c r="B99" s="2">
        <v>3</v>
      </c>
      <c r="C99" s="2">
        <v>2007</v>
      </c>
      <c r="D99" s="1" t="s">
        <v>1</v>
      </c>
      <c r="E99" s="5">
        <v>1137.4395999999999</v>
      </c>
      <c r="F99" s="12">
        <v>354553.23239999998</v>
      </c>
      <c r="G99" s="6" t="s">
        <v>176</v>
      </c>
      <c r="H99" s="7" t="s">
        <v>177</v>
      </c>
      <c r="I99" s="2">
        <v>47</v>
      </c>
      <c r="J99" s="2" t="str">
        <f t="shared" ref="J99:J130" si="3">IF(I99&lt;26,"18-25",IF(I99&lt;36,"26-35",IF(I99&lt;46,"36-45",IF(I99&lt;56,"46-55",IF(I99&lt;66,"56-65","65+")))))</f>
        <v>46-55</v>
      </c>
      <c r="K99" s="1" t="s">
        <v>22</v>
      </c>
      <c r="L99" s="1" t="s">
        <v>4</v>
      </c>
      <c r="M99" s="1" t="s">
        <v>17</v>
      </c>
      <c r="N99" s="2">
        <v>2</v>
      </c>
      <c r="O99" s="1" t="s">
        <v>333</v>
      </c>
    </row>
    <row r="100" spans="1:15" ht="14.25" customHeight="1" x14ac:dyDescent="0.35">
      <c r="A100" s="13">
        <v>2024</v>
      </c>
      <c r="B100" s="2">
        <v>2</v>
      </c>
      <c r="C100" s="2">
        <v>2005</v>
      </c>
      <c r="D100" s="1" t="s">
        <v>1</v>
      </c>
      <c r="E100" s="5">
        <v>1604.7463999999998</v>
      </c>
      <c r="F100" s="12">
        <v>456919.45599999995</v>
      </c>
      <c r="G100" s="6" t="s">
        <v>290</v>
      </c>
      <c r="H100" s="7" t="s">
        <v>291</v>
      </c>
      <c r="I100" s="2">
        <v>47</v>
      </c>
      <c r="J100" s="2" t="str">
        <f t="shared" si="3"/>
        <v>46-55</v>
      </c>
      <c r="K100" s="1" t="s">
        <v>22</v>
      </c>
      <c r="L100" s="1" t="s">
        <v>4</v>
      </c>
      <c r="M100" s="1" t="s">
        <v>17</v>
      </c>
      <c r="N100" s="2">
        <v>1</v>
      </c>
      <c r="O100" s="1" t="s">
        <v>333</v>
      </c>
    </row>
    <row r="101" spans="1:15" ht="14.25" customHeight="1" x14ac:dyDescent="0.35">
      <c r="A101" s="13">
        <v>3003</v>
      </c>
      <c r="B101" s="2">
        <v>3</v>
      </c>
      <c r="C101" s="2">
        <v>2007</v>
      </c>
      <c r="D101" s="1" t="s">
        <v>1</v>
      </c>
      <c r="E101" s="5">
        <v>675.18999999999994</v>
      </c>
      <c r="F101" s="12">
        <v>233142.8</v>
      </c>
      <c r="G101" s="6" t="s">
        <v>282</v>
      </c>
      <c r="H101" s="7" t="s">
        <v>283</v>
      </c>
      <c r="I101" s="2">
        <v>47</v>
      </c>
      <c r="J101" s="2" t="str">
        <f t="shared" si="3"/>
        <v>46-55</v>
      </c>
      <c r="K101" s="1" t="s">
        <v>23</v>
      </c>
      <c r="L101" s="1" t="s">
        <v>4</v>
      </c>
      <c r="M101" s="1" t="s">
        <v>18</v>
      </c>
      <c r="N101" s="2">
        <v>1</v>
      </c>
      <c r="O101" s="1" t="s">
        <v>20</v>
      </c>
    </row>
    <row r="102" spans="1:15" ht="14.25" customHeight="1" x14ac:dyDescent="0.35">
      <c r="A102" s="13">
        <v>2011</v>
      </c>
      <c r="B102" s="2">
        <v>2</v>
      </c>
      <c r="C102" s="2">
        <v>2007</v>
      </c>
      <c r="D102" s="1" t="s">
        <v>1</v>
      </c>
      <c r="E102" s="5">
        <v>649.68880000000001</v>
      </c>
      <c r="F102" s="12">
        <v>225401.6152</v>
      </c>
      <c r="G102" s="6" t="s">
        <v>178</v>
      </c>
      <c r="H102" s="7" t="s">
        <v>49</v>
      </c>
      <c r="I102" s="2">
        <v>48</v>
      </c>
      <c r="J102" s="2" t="str">
        <f t="shared" si="3"/>
        <v>46-55</v>
      </c>
      <c r="K102" s="1" t="s">
        <v>23</v>
      </c>
      <c r="L102" s="1" t="s">
        <v>4</v>
      </c>
      <c r="M102" s="1" t="s">
        <v>17</v>
      </c>
      <c r="N102" s="2">
        <v>4</v>
      </c>
      <c r="O102" s="1" t="s">
        <v>333</v>
      </c>
    </row>
    <row r="103" spans="1:15" ht="14.25" customHeight="1" x14ac:dyDescent="0.35">
      <c r="A103" s="13">
        <v>2028</v>
      </c>
      <c r="B103" s="2">
        <v>2</v>
      </c>
      <c r="C103" s="2">
        <v>2007</v>
      </c>
      <c r="D103" s="1" t="s">
        <v>1</v>
      </c>
      <c r="E103" s="5">
        <v>785.48</v>
      </c>
      <c r="F103" s="12">
        <v>195153.16</v>
      </c>
      <c r="G103" s="6" t="s">
        <v>209</v>
      </c>
      <c r="H103" s="7" t="s">
        <v>210</v>
      </c>
      <c r="I103" s="2">
        <v>48</v>
      </c>
      <c r="J103" s="2" t="str">
        <f t="shared" si="3"/>
        <v>46-55</v>
      </c>
      <c r="K103" s="1" t="s">
        <v>23</v>
      </c>
      <c r="L103" s="1" t="s">
        <v>9</v>
      </c>
      <c r="M103" s="1" t="s">
        <v>18</v>
      </c>
      <c r="N103" s="2">
        <v>5</v>
      </c>
      <c r="O103" s="1" t="s">
        <v>25</v>
      </c>
    </row>
    <row r="104" spans="1:15" ht="14.25" customHeight="1" x14ac:dyDescent="0.35">
      <c r="A104" s="13">
        <v>3028</v>
      </c>
      <c r="B104" s="2">
        <v>3</v>
      </c>
      <c r="C104" s="2">
        <v>2007</v>
      </c>
      <c r="D104" s="1" t="s">
        <v>1</v>
      </c>
      <c r="E104" s="5">
        <v>781.0684</v>
      </c>
      <c r="F104" s="12">
        <v>206631.81</v>
      </c>
      <c r="G104" s="6" t="s">
        <v>168</v>
      </c>
      <c r="H104" s="7" t="s">
        <v>169</v>
      </c>
      <c r="I104" s="2">
        <v>48</v>
      </c>
      <c r="J104" s="2" t="str">
        <f t="shared" si="3"/>
        <v>46-55</v>
      </c>
      <c r="K104" s="1" t="s">
        <v>23</v>
      </c>
      <c r="L104" s="1" t="s">
        <v>4</v>
      </c>
      <c r="M104" s="1" t="s">
        <v>17</v>
      </c>
      <c r="N104" s="2">
        <v>4</v>
      </c>
      <c r="O104" s="1" t="s">
        <v>333</v>
      </c>
    </row>
    <row r="105" spans="1:15" ht="14.25" customHeight="1" x14ac:dyDescent="0.35">
      <c r="A105" s="13">
        <v>3036</v>
      </c>
      <c r="B105" s="2">
        <v>3</v>
      </c>
      <c r="C105" s="2">
        <v>2007</v>
      </c>
      <c r="D105" s="1" t="s">
        <v>1</v>
      </c>
      <c r="E105" s="5">
        <v>1127.7556</v>
      </c>
      <c r="F105" s="12">
        <v>358525.59239999996</v>
      </c>
      <c r="G105" s="6" t="s">
        <v>270</v>
      </c>
      <c r="H105" s="7" t="s">
        <v>271</v>
      </c>
      <c r="I105" s="2">
        <v>48</v>
      </c>
      <c r="J105" s="2" t="str">
        <f t="shared" si="3"/>
        <v>46-55</v>
      </c>
      <c r="K105" s="1" t="s">
        <v>22</v>
      </c>
      <c r="L105" s="1" t="s">
        <v>4</v>
      </c>
      <c r="M105" s="1" t="s">
        <v>17</v>
      </c>
      <c r="N105" s="2">
        <v>4</v>
      </c>
      <c r="O105" s="1" t="s">
        <v>20</v>
      </c>
    </row>
    <row r="106" spans="1:15" ht="14.25" customHeight="1" x14ac:dyDescent="0.35">
      <c r="A106" s="13">
        <v>4010</v>
      </c>
      <c r="B106" s="2">
        <v>4</v>
      </c>
      <c r="C106" s="2">
        <v>2007</v>
      </c>
      <c r="D106" s="1" t="s">
        <v>1</v>
      </c>
      <c r="E106" s="5">
        <v>794.51840000000004</v>
      </c>
      <c r="F106" s="12">
        <v>223917.33600000001</v>
      </c>
      <c r="G106" s="6" t="s">
        <v>278</v>
      </c>
      <c r="H106" s="7" t="s">
        <v>279</v>
      </c>
      <c r="I106" s="2">
        <v>48</v>
      </c>
      <c r="J106" s="2" t="str">
        <f t="shared" si="3"/>
        <v>46-55</v>
      </c>
      <c r="K106" s="1" t="s">
        <v>22</v>
      </c>
      <c r="L106" s="1" t="s">
        <v>4</v>
      </c>
      <c r="M106" s="1" t="s">
        <v>17</v>
      </c>
      <c r="N106" s="2">
        <v>5</v>
      </c>
      <c r="O106" s="1" t="s">
        <v>333</v>
      </c>
    </row>
    <row r="107" spans="1:15" ht="14.25" customHeight="1" x14ac:dyDescent="0.35">
      <c r="A107" s="13">
        <v>4011</v>
      </c>
      <c r="B107" s="2">
        <v>4</v>
      </c>
      <c r="C107" s="2">
        <v>2007</v>
      </c>
      <c r="D107" s="1" t="s">
        <v>1</v>
      </c>
      <c r="E107" s="5">
        <v>794.51840000000004</v>
      </c>
      <c r="F107" s="12">
        <v>201518.89440000002</v>
      </c>
      <c r="G107" s="6" t="s">
        <v>278</v>
      </c>
      <c r="H107" s="7" t="s">
        <v>279</v>
      </c>
      <c r="I107" s="2">
        <v>48</v>
      </c>
      <c r="J107" s="2" t="str">
        <f t="shared" si="3"/>
        <v>46-55</v>
      </c>
      <c r="K107" s="1" t="s">
        <v>22</v>
      </c>
      <c r="L107" s="1" t="s">
        <v>4</v>
      </c>
      <c r="M107" s="1" t="s">
        <v>17</v>
      </c>
      <c r="N107" s="2">
        <v>5</v>
      </c>
      <c r="O107" s="1" t="s">
        <v>333</v>
      </c>
    </row>
    <row r="108" spans="1:15" ht="14.25" customHeight="1" x14ac:dyDescent="0.35">
      <c r="A108" s="13">
        <v>3035</v>
      </c>
      <c r="B108" s="2">
        <v>3</v>
      </c>
      <c r="C108" s="2">
        <v>2007</v>
      </c>
      <c r="D108" s="1" t="s">
        <v>1</v>
      </c>
      <c r="E108" s="5">
        <v>781.0684</v>
      </c>
      <c r="F108" s="12">
        <v>269278.57199999999</v>
      </c>
      <c r="G108" s="6" t="s">
        <v>61</v>
      </c>
      <c r="H108" s="7" t="s">
        <v>62</v>
      </c>
      <c r="I108" s="2">
        <v>48</v>
      </c>
      <c r="J108" s="2" t="str">
        <f t="shared" si="3"/>
        <v>46-55</v>
      </c>
      <c r="K108" s="1" t="s">
        <v>22</v>
      </c>
      <c r="L108" s="1" t="s">
        <v>4</v>
      </c>
      <c r="M108" s="1" t="s">
        <v>17</v>
      </c>
      <c r="N108" s="2">
        <v>4</v>
      </c>
      <c r="O108" s="1" t="s">
        <v>20</v>
      </c>
    </row>
    <row r="109" spans="1:15" ht="14.25" customHeight="1" x14ac:dyDescent="0.35">
      <c r="A109" s="13">
        <v>3037</v>
      </c>
      <c r="B109" s="2">
        <v>3</v>
      </c>
      <c r="C109" s="2">
        <v>2007</v>
      </c>
      <c r="D109" s="1" t="s">
        <v>1</v>
      </c>
      <c r="E109" s="5">
        <v>720.81239999999991</v>
      </c>
      <c r="F109" s="12">
        <v>204808.16039999996</v>
      </c>
      <c r="G109" s="6" t="s">
        <v>115</v>
      </c>
      <c r="H109" s="7" t="s">
        <v>116</v>
      </c>
      <c r="I109" s="2">
        <v>48</v>
      </c>
      <c r="J109" s="2" t="str">
        <f t="shared" si="3"/>
        <v>46-55</v>
      </c>
      <c r="K109" s="1" t="s">
        <v>23</v>
      </c>
      <c r="L109" s="1" t="s">
        <v>4</v>
      </c>
      <c r="M109" s="1" t="s">
        <v>18</v>
      </c>
      <c r="N109" s="2">
        <v>2</v>
      </c>
      <c r="O109" s="1" t="s">
        <v>333</v>
      </c>
    </row>
    <row r="110" spans="1:15" ht="14.25" customHeight="1" x14ac:dyDescent="0.35">
      <c r="A110" s="13">
        <v>2032</v>
      </c>
      <c r="B110" s="2">
        <v>2</v>
      </c>
      <c r="C110" s="2">
        <v>2006</v>
      </c>
      <c r="D110" s="1" t="s">
        <v>1</v>
      </c>
      <c r="E110" s="5">
        <v>927.83479999999997</v>
      </c>
      <c r="F110" s="12">
        <v>306878.45759999997</v>
      </c>
      <c r="G110" s="6" t="s">
        <v>113</v>
      </c>
      <c r="H110" s="7" t="s">
        <v>114</v>
      </c>
      <c r="I110" s="2">
        <v>49</v>
      </c>
      <c r="J110" s="2" t="str">
        <f t="shared" si="3"/>
        <v>46-55</v>
      </c>
      <c r="K110" s="1" t="s">
        <v>22</v>
      </c>
      <c r="L110" s="1" t="s">
        <v>4</v>
      </c>
      <c r="M110" s="1" t="s">
        <v>17</v>
      </c>
      <c r="N110" s="2">
        <v>3</v>
      </c>
      <c r="O110" s="1" t="s">
        <v>20</v>
      </c>
    </row>
    <row r="111" spans="1:15" ht="14.25" customHeight="1" x14ac:dyDescent="0.35">
      <c r="A111" s="13">
        <v>2018</v>
      </c>
      <c r="B111" s="2">
        <v>2</v>
      </c>
      <c r="C111" s="2">
        <v>2007</v>
      </c>
      <c r="D111" s="1" t="s">
        <v>1</v>
      </c>
      <c r="E111" s="5">
        <v>927.83479999999997</v>
      </c>
      <c r="F111" s="12">
        <v>275394.24839999998</v>
      </c>
      <c r="G111" s="6" t="s">
        <v>181</v>
      </c>
      <c r="H111" s="7" t="s">
        <v>182</v>
      </c>
      <c r="I111" s="2">
        <v>49</v>
      </c>
      <c r="J111" s="2" t="str">
        <f t="shared" si="3"/>
        <v>46-55</v>
      </c>
      <c r="K111" s="1" t="s">
        <v>22</v>
      </c>
      <c r="L111" s="1" t="s">
        <v>4</v>
      </c>
      <c r="M111" s="1" t="s">
        <v>17</v>
      </c>
      <c r="N111" s="2">
        <v>3</v>
      </c>
      <c r="O111" s="1" t="s">
        <v>333</v>
      </c>
    </row>
    <row r="112" spans="1:15" ht="14.25" customHeight="1" x14ac:dyDescent="0.35">
      <c r="A112" s="13">
        <v>2035</v>
      </c>
      <c r="B112" s="2">
        <v>2</v>
      </c>
      <c r="C112" s="2">
        <v>2007</v>
      </c>
      <c r="D112" s="1" t="s">
        <v>1</v>
      </c>
      <c r="E112" s="5">
        <v>785.48</v>
      </c>
      <c r="F112" s="12">
        <v>192092.24</v>
      </c>
      <c r="G112" s="6" t="s">
        <v>232</v>
      </c>
      <c r="H112" s="7" t="s">
        <v>233</v>
      </c>
      <c r="I112" s="2">
        <v>49</v>
      </c>
      <c r="J112" s="2" t="str">
        <f t="shared" si="3"/>
        <v>46-55</v>
      </c>
      <c r="K112" s="1" t="s">
        <v>23</v>
      </c>
      <c r="L112" s="1" t="s">
        <v>4</v>
      </c>
      <c r="M112" s="1" t="s">
        <v>17</v>
      </c>
      <c r="N112" s="2">
        <v>3</v>
      </c>
      <c r="O112" s="1" t="s">
        <v>25</v>
      </c>
    </row>
    <row r="113" spans="1:15" ht="14.25" customHeight="1" x14ac:dyDescent="0.35">
      <c r="A113" s="13">
        <v>5025</v>
      </c>
      <c r="B113" s="2">
        <v>5</v>
      </c>
      <c r="C113" s="2">
        <v>2008</v>
      </c>
      <c r="D113" s="1" t="s">
        <v>1</v>
      </c>
      <c r="E113" s="5">
        <v>618.16200000000003</v>
      </c>
      <c r="F113" s="12">
        <v>165430.28200000001</v>
      </c>
      <c r="G113" s="6" t="s">
        <v>296</v>
      </c>
      <c r="H113" s="7" t="s">
        <v>297</v>
      </c>
      <c r="I113" s="2">
        <v>49</v>
      </c>
      <c r="J113" s="2" t="str">
        <f t="shared" si="3"/>
        <v>46-55</v>
      </c>
      <c r="K113" s="1" t="s">
        <v>23</v>
      </c>
      <c r="L113" s="1" t="s">
        <v>4</v>
      </c>
      <c r="M113" s="1" t="s">
        <v>18</v>
      </c>
      <c r="N113" s="2">
        <v>5</v>
      </c>
      <c r="O113" s="1" t="s">
        <v>20</v>
      </c>
    </row>
    <row r="114" spans="1:15" ht="14.25" customHeight="1" x14ac:dyDescent="0.35">
      <c r="A114" s="13">
        <v>2029</v>
      </c>
      <c r="B114" s="2">
        <v>2</v>
      </c>
      <c r="C114" s="2">
        <v>2006</v>
      </c>
      <c r="D114" s="1" t="s">
        <v>1</v>
      </c>
      <c r="E114" s="5">
        <v>1109.2483999999999</v>
      </c>
      <c r="F114" s="12">
        <v>310223.29079999996</v>
      </c>
      <c r="G114" s="6" t="s">
        <v>149</v>
      </c>
      <c r="H114" s="7" t="s">
        <v>150</v>
      </c>
      <c r="I114" s="2">
        <v>50</v>
      </c>
      <c r="J114" s="2" t="str">
        <f t="shared" si="3"/>
        <v>46-55</v>
      </c>
      <c r="K114" s="1" t="s">
        <v>22</v>
      </c>
      <c r="L114" s="1" t="s">
        <v>4</v>
      </c>
      <c r="M114" s="1" t="s">
        <v>17</v>
      </c>
      <c r="N114" s="2">
        <v>5</v>
      </c>
      <c r="O114" s="1" t="s">
        <v>333</v>
      </c>
    </row>
    <row r="115" spans="1:15" ht="14.25" customHeight="1" x14ac:dyDescent="0.35">
      <c r="A115" s="13">
        <v>3007</v>
      </c>
      <c r="B115" s="2">
        <v>3</v>
      </c>
      <c r="C115" s="2">
        <v>2006</v>
      </c>
      <c r="D115" s="1" t="s">
        <v>1</v>
      </c>
      <c r="E115" s="5">
        <v>720.70479999999998</v>
      </c>
      <c r="F115" s="12">
        <v>231552.32559999998</v>
      </c>
      <c r="G115" s="6" t="s">
        <v>151</v>
      </c>
      <c r="H115" s="7" t="s">
        <v>152</v>
      </c>
      <c r="I115" s="2">
        <v>50</v>
      </c>
      <c r="J115" s="2" t="str">
        <f t="shared" si="3"/>
        <v>46-55</v>
      </c>
      <c r="K115" s="1" t="s">
        <v>22</v>
      </c>
      <c r="L115" s="1" t="s">
        <v>4</v>
      </c>
      <c r="M115" s="1" t="s">
        <v>18</v>
      </c>
      <c r="N115" s="2">
        <v>5</v>
      </c>
      <c r="O115" s="1" t="s">
        <v>20</v>
      </c>
    </row>
    <row r="116" spans="1:15" ht="14.25" customHeight="1" x14ac:dyDescent="0.35">
      <c r="A116" s="13">
        <v>3030</v>
      </c>
      <c r="B116" s="2">
        <v>3</v>
      </c>
      <c r="C116" s="2">
        <v>2006</v>
      </c>
      <c r="D116" s="1" t="s">
        <v>1</v>
      </c>
      <c r="E116" s="5">
        <v>720.81239999999991</v>
      </c>
      <c r="F116" s="12">
        <v>215774.28439999997</v>
      </c>
      <c r="G116" s="6" t="s">
        <v>151</v>
      </c>
      <c r="H116" s="7" t="s">
        <v>152</v>
      </c>
      <c r="I116" s="2">
        <v>50</v>
      </c>
      <c r="J116" s="2" t="str">
        <f t="shared" si="3"/>
        <v>46-55</v>
      </c>
      <c r="K116" s="1" t="s">
        <v>22</v>
      </c>
      <c r="L116" s="1" t="s">
        <v>4</v>
      </c>
      <c r="M116" s="1" t="s">
        <v>17</v>
      </c>
      <c r="N116" s="2">
        <v>5</v>
      </c>
      <c r="O116" s="1" t="s">
        <v>20</v>
      </c>
    </row>
    <row r="117" spans="1:15" ht="14.25" customHeight="1" x14ac:dyDescent="0.35">
      <c r="A117" s="13">
        <v>2003</v>
      </c>
      <c r="B117" s="2">
        <v>2</v>
      </c>
      <c r="C117" s="2">
        <v>2006</v>
      </c>
      <c r="D117" s="1" t="s">
        <v>1</v>
      </c>
      <c r="E117" s="5">
        <v>927.08159999999998</v>
      </c>
      <c r="F117" s="12">
        <v>289727.99040000001</v>
      </c>
      <c r="G117" s="8" t="s">
        <v>321</v>
      </c>
      <c r="H117" s="8" t="s">
        <v>322</v>
      </c>
      <c r="I117" s="2">
        <v>51</v>
      </c>
      <c r="J117" s="2" t="str">
        <f t="shared" si="3"/>
        <v>46-55</v>
      </c>
      <c r="K117" s="1" t="s">
        <v>22</v>
      </c>
      <c r="L117" s="1" t="s">
        <v>6</v>
      </c>
      <c r="M117" s="1" t="s">
        <v>18</v>
      </c>
      <c r="N117" s="2">
        <v>3</v>
      </c>
      <c r="O117" s="1" t="s">
        <v>20</v>
      </c>
    </row>
    <row r="118" spans="1:15" ht="14.25" customHeight="1" x14ac:dyDescent="0.35">
      <c r="A118" s="13">
        <v>5039</v>
      </c>
      <c r="B118" s="2">
        <v>5</v>
      </c>
      <c r="C118" s="2">
        <v>2008</v>
      </c>
      <c r="D118" s="1" t="s">
        <v>1</v>
      </c>
      <c r="E118" s="5">
        <v>798.28440000000001</v>
      </c>
      <c r="F118" s="12">
        <v>195874.94399999999</v>
      </c>
      <c r="G118" s="6" t="s">
        <v>220</v>
      </c>
      <c r="H118" s="7" t="s">
        <v>221</v>
      </c>
      <c r="I118" s="2">
        <v>51</v>
      </c>
      <c r="J118" s="2" t="str">
        <f t="shared" si="3"/>
        <v>46-55</v>
      </c>
      <c r="K118" s="1" t="s">
        <v>22</v>
      </c>
      <c r="L118" s="1" t="s">
        <v>4</v>
      </c>
      <c r="M118" s="1" t="s">
        <v>17</v>
      </c>
      <c r="N118" s="2">
        <v>3</v>
      </c>
      <c r="O118" s="1" t="s">
        <v>333</v>
      </c>
    </row>
    <row r="119" spans="1:15" ht="14.25" customHeight="1" x14ac:dyDescent="0.35">
      <c r="A119" s="13">
        <v>5030</v>
      </c>
      <c r="B119" s="2">
        <v>5</v>
      </c>
      <c r="C119" s="2">
        <v>2010</v>
      </c>
      <c r="D119" s="1" t="s">
        <v>1</v>
      </c>
      <c r="E119" s="5">
        <v>1057.9232</v>
      </c>
      <c r="F119" s="12">
        <v>357538.19519999996</v>
      </c>
      <c r="G119" s="6" t="s">
        <v>228</v>
      </c>
      <c r="H119" s="7" t="s">
        <v>229</v>
      </c>
      <c r="I119" s="2">
        <v>51</v>
      </c>
      <c r="J119" s="2" t="str">
        <f t="shared" si="3"/>
        <v>46-55</v>
      </c>
      <c r="K119" s="1" t="s">
        <v>22</v>
      </c>
      <c r="L119" s="1" t="s">
        <v>5</v>
      </c>
      <c r="M119" s="1" t="s">
        <v>17</v>
      </c>
      <c r="N119" s="2">
        <v>3</v>
      </c>
      <c r="O119" s="1" t="s">
        <v>333</v>
      </c>
    </row>
    <row r="120" spans="1:15" ht="14.25" customHeight="1" x14ac:dyDescent="0.35">
      <c r="A120" s="13">
        <v>3041</v>
      </c>
      <c r="B120" s="2">
        <v>3</v>
      </c>
      <c r="C120" s="2">
        <v>2008</v>
      </c>
      <c r="D120" s="1" t="s">
        <v>1</v>
      </c>
      <c r="E120" s="5">
        <v>781.0684</v>
      </c>
      <c r="F120" s="12">
        <v>239248.7512</v>
      </c>
      <c r="G120" s="6" t="s">
        <v>117</v>
      </c>
      <c r="H120" s="7" t="s">
        <v>118</v>
      </c>
      <c r="I120" s="2">
        <v>51</v>
      </c>
      <c r="J120" s="2" t="str">
        <f t="shared" si="3"/>
        <v>46-55</v>
      </c>
      <c r="K120" s="1" t="s">
        <v>22</v>
      </c>
      <c r="L120" s="1" t="s">
        <v>4</v>
      </c>
      <c r="M120" s="1" t="s">
        <v>17</v>
      </c>
      <c r="N120" s="2">
        <v>5</v>
      </c>
      <c r="O120" s="1" t="s">
        <v>25</v>
      </c>
    </row>
    <row r="121" spans="1:15" ht="14.25" customHeight="1" x14ac:dyDescent="0.35">
      <c r="A121" s="13">
        <v>2057</v>
      </c>
      <c r="B121" s="2">
        <v>2</v>
      </c>
      <c r="C121" s="2">
        <v>2006</v>
      </c>
      <c r="D121" s="4" t="s">
        <v>1</v>
      </c>
      <c r="E121" s="5">
        <v>1396.8632</v>
      </c>
      <c r="F121" s="12">
        <v>382277.14880000002</v>
      </c>
      <c r="G121" s="6" t="s">
        <v>137</v>
      </c>
      <c r="H121" s="7" t="s">
        <v>138</v>
      </c>
      <c r="I121" s="2">
        <v>52</v>
      </c>
      <c r="J121" s="2" t="str">
        <f t="shared" si="3"/>
        <v>46-55</v>
      </c>
      <c r="K121" s="1" t="s">
        <v>22</v>
      </c>
      <c r="L121" s="1" t="s">
        <v>4</v>
      </c>
      <c r="M121" s="1" t="s">
        <v>17</v>
      </c>
      <c r="N121" s="2">
        <v>4</v>
      </c>
      <c r="O121" s="1" t="s">
        <v>20</v>
      </c>
    </row>
    <row r="122" spans="1:15" ht="14.25" customHeight="1" x14ac:dyDescent="0.35">
      <c r="A122" s="13">
        <v>4028</v>
      </c>
      <c r="B122" s="2">
        <v>4</v>
      </c>
      <c r="C122" s="2">
        <v>2007</v>
      </c>
      <c r="D122" s="1" t="s">
        <v>1</v>
      </c>
      <c r="E122" s="5">
        <v>794.51840000000004</v>
      </c>
      <c r="F122" s="12">
        <v>248422.66399999999</v>
      </c>
      <c r="G122" s="11" t="s">
        <v>317</v>
      </c>
      <c r="H122" s="1" t="s">
        <v>328</v>
      </c>
      <c r="I122" s="2">
        <v>52</v>
      </c>
      <c r="J122" s="2" t="str">
        <f t="shared" si="3"/>
        <v>46-55</v>
      </c>
      <c r="K122" s="1" t="s">
        <v>23</v>
      </c>
      <c r="L122" s="1" t="s">
        <v>4</v>
      </c>
      <c r="M122" s="1" t="s">
        <v>18</v>
      </c>
      <c r="N122" s="2">
        <v>4</v>
      </c>
      <c r="O122" s="1" t="s">
        <v>333</v>
      </c>
    </row>
    <row r="123" spans="1:15" ht="14.25" customHeight="1" x14ac:dyDescent="0.35">
      <c r="A123" s="13">
        <v>3032</v>
      </c>
      <c r="B123" s="2">
        <v>3</v>
      </c>
      <c r="C123" s="2">
        <v>2007</v>
      </c>
      <c r="D123" s="1" t="s">
        <v>1</v>
      </c>
      <c r="E123" s="5">
        <v>923.20799999999997</v>
      </c>
      <c r="F123" s="12">
        <v>242740.65599999999</v>
      </c>
      <c r="G123" s="6" t="s">
        <v>252</v>
      </c>
      <c r="H123" s="7" t="s">
        <v>253</v>
      </c>
      <c r="I123" s="2">
        <v>53</v>
      </c>
      <c r="J123" s="2" t="str">
        <f t="shared" si="3"/>
        <v>46-55</v>
      </c>
      <c r="K123" s="1" t="s">
        <v>22</v>
      </c>
      <c r="L123" s="1" t="s">
        <v>6</v>
      </c>
      <c r="M123" s="1" t="s">
        <v>18</v>
      </c>
      <c r="N123" s="2">
        <v>4</v>
      </c>
      <c r="O123" s="1" t="s">
        <v>333</v>
      </c>
    </row>
    <row r="124" spans="1:15" ht="14.25" customHeight="1" x14ac:dyDescent="0.35">
      <c r="A124" s="13">
        <v>3013</v>
      </c>
      <c r="B124" s="2">
        <v>3</v>
      </c>
      <c r="C124" s="2">
        <v>2007</v>
      </c>
      <c r="D124" s="1" t="s">
        <v>1</v>
      </c>
      <c r="E124" s="5">
        <v>781.0684</v>
      </c>
      <c r="F124" s="12">
        <v>253025.77720000001</v>
      </c>
      <c r="G124" s="6" t="s">
        <v>268</v>
      </c>
      <c r="H124" s="7" t="s">
        <v>269</v>
      </c>
      <c r="I124" s="2">
        <v>53</v>
      </c>
      <c r="J124" s="2" t="str">
        <f t="shared" si="3"/>
        <v>46-55</v>
      </c>
      <c r="K124" s="1" t="s">
        <v>22</v>
      </c>
      <c r="L124" s="1" t="s">
        <v>6</v>
      </c>
      <c r="M124" s="1" t="s">
        <v>17</v>
      </c>
      <c r="N124" s="2">
        <v>4</v>
      </c>
      <c r="O124" s="1" t="s">
        <v>20</v>
      </c>
    </row>
    <row r="125" spans="1:15" ht="14.25" customHeight="1" x14ac:dyDescent="0.35">
      <c r="A125" s="13">
        <v>1040</v>
      </c>
      <c r="B125" s="2">
        <v>1</v>
      </c>
      <c r="C125" s="2">
        <v>2006</v>
      </c>
      <c r="D125" s="1" t="s">
        <v>1</v>
      </c>
      <c r="E125" s="5">
        <v>782.25200000000007</v>
      </c>
      <c r="F125" s="12">
        <v>234172.38800000004</v>
      </c>
      <c r="G125" s="6" t="s">
        <v>77</v>
      </c>
      <c r="H125" s="7" t="s">
        <v>78</v>
      </c>
      <c r="I125" s="2">
        <v>54</v>
      </c>
      <c r="J125" s="2" t="str">
        <f t="shared" si="3"/>
        <v>46-55</v>
      </c>
      <c r="K125" s="1" t="s">
        <v>23</v>
      </c>
      <c r="L125" s="1" t="s">
        <v>5</v>
      </c>
      <c r="M125" s="1" t="s">
        <v>17</v>
      </c>
      <c r="N125" s="2">
        <v>3</v>
      </c>
      <c r="O125" s="1" t="s">
        <v>333</v>
      </c>
    </row>
    <row r="126" spans="1:15" ht="14.25" customHeight="1" x14ac:dyDescent="0.35">
      <c r="A126" s="13">
        <v>4031</v>
      </c>
      <c r="B126" s="2">
        <v>4</v>
      </c>
      <c r="C126" s="2">
        <v>2007</v>
      </c>
      <c r="D126" s="1" t="s">
        <v>1</v>
      </c>
      <c r="E126" s="5">
        <v>733.18639999999994</v>
      </c>
      <c r="F126" s="12">
        <v>200678.75119999997</v>
      </c>
      <c r="G126" s="6" t="s">
        <v>225</v>
      </c>
      <c r="H126" s="7" t="s">
        <v>79</v>
      </c>
      <c r="I126" s="2">
        <v>54</v>
      </c>
      <c r="J126" s="2" t="str">
        <f t="shared" si="3"/>
        <v>46-55</v>
      </c>
      <c r="K126" s="1" t="s">
        <v>22</v>
      </c>
      <c r="L126" s="1" t="s">
        <v>10</v>
      </c>
      <c r="M126" s="1" t="s">
        <v>17</v>
      </c>
      <c r="N126" s="2">
        <v>4</v>
      </c>
      <c r="O126" s="1" t="s">
        <v>333</v>
      </c>
    </row>
    <row r="127" spans="1:15" ht="14.25" customHeight="1" x14ac:dyDescent="0.35">
      <c r="A127" s="13">
        <v>4019</v>
      </c>
      <c r="B127" s="2">
        <v>4</v>
      </c>
      <c r="C127" s="2">
        <v>2007</v>
      </c>
      <c r="D127" s="1" t="s">
        <v>1</v>
      </c>
      <c r="E127" s="5">
        <v>733.18639999999994</v>
      </c>
      <c r="F127" s="12">
        <v>226578.51199999999</v>
      </c>
      <c r="G127" s="6" t="s">
        <v>272</v>
      </c>
      <c r="H127" s="7" t="s">
        <v>273</v>
      </c>
      <c r="I127" s="2">
        <v>54</v>
      </c>
      <c r="J127" s="2" t="str">
        <f t="shared" si="3"/>
        <v>46-55</v>
      </c>
      <c r="K127" s="1" t="s">
        <v>22</v>
      </c>
      <c r="L127" s="1" t="s">
        <v>4</v>
      </c>
      <c r="M127" s="1" t="s">
        <v>17</v>
      </c>
      <c r="N127" s="2">
        <v>4</v>
      </c>
      <c r="O127" s="1" t="s">
        <v>333</v>
      </c>
    </row>
    <row r="128" spans="1:15" ht="14.25" customHeight="1" x14ac:dyDescent="0.35">
      <c r="A128" s="13">
        <v>4029</v>
      </c>
      <c r="B128" s="2">
        <v>4</v>
      </c>
      <c r="C128" s="2">
        <v>2007</v>
      </c>
      <c r="D128" s="1" t="s">
        <v>1</v>
      </c>
      <c r="E128" s="5">
        <v>794.51840000000004</v>
      </c>
      <c r="F128" s="12">
        <v>200148.89440000002</v>
      </c>
      <c r="G128" s="6" t="s">
        <v>300</v>
      </c>
      <c r="H128" s="7" t="s">
        <v>131</v>
      </c>
      <c r="I128" s="2">
        <v>54</v>
      </c>
      <c r="J128" s="2" t="str">
        <f t="shared" si="3"/>
        <v>46-55</v>
      </c>
      <c r="K128" s="1" t="s">
        <v>23</v>
      </c>
      <c r="L128" s="1" t="s">
        <v>4</v>
      </c>
      <c r="M128" s="1" t="s">
        <v>17</v>
      </c>
      <c r="N128" s="2">
        <v>4</v>
      </c>
      <c r="O128" s="1" t="s">
        <v>333</v>
      </c>
    </row>
    <row r="129" spans="1:15" ht="14.25" customHeight="1" x14ac:dyDescent="0.35">
      <c r="A129" s="13">
        <v>1021</v>
      </c>
      <c r="B129" s="2">
        <v>1</v>
      </c>
      <c r="C129" s="2">
        <v>2004</v>
      </c>
      <c r="D129" s="1" t="s">
        <v>1</v>
      </c>
      <c r="E129" s="5">
        <v>756.21280000000002</v>
      </c>
      <c r="F129" s="12">
        <v>218585.92480000001</v>
      </c>
      <c r="G129" s="6" t="s">
        <v>31</v>
      </c>
      <c r="H129" s="7" t="s">
        <v>32</v>
      </c>
      <c r="I129" s="2">
        <v>55</v>
      </c>
      <c r="J129" s="2" t="str">
        <f t="shared" si="3"/>
        <v>46-55</v>
      </c>
      <c r="K129" s="1" t="s">
        <v>22</v>
      </c>
      <c r="L129" s="1" t="s">
        <v>8</v>
      </c>
      <c r="M129" s="1" t="s">
        <v>18</v>
      </c>
      <c r="N129" s="2">
        <v>4</v>
      </c>
      <c r="O129" s="1" t="s">
        <v>20</v>
      </c>
    </row>
    <row r="130" spans="1:15" ht="14.25" customHeight="1" x14ac:dyDescent="0.35">
      <c r="A130" s="13">
        <v>1006</v>
      </c>
      <c r="B130" s="2">
        <v>1</v>
      </c>
      <c r="C130" s="2">
        <v>2005</v>
      </c>
      <c r="D130" s="1" t="s">
        <v>1</v>
      </c>
      <c r="E130" s="5">
        <v>736.62959999999987</v>
      </c>
      <c r="F130" s="12">
        <v>198841.69519999996</v>
      </c>
      <c r="G130" s="6" t="s">
        <v>79</v>
      </c>
      <c r="H130" s="7" t="s">
        <v>80</v>
      </c>
      <c r="I130" s="2">
        <v>55</v>
      </c>
      <c r="J130" s="2" t="str">
        <f t="shared" si="3"/>
        <v>46-55</v>
      </c>
      <c r="K130" s="1" t="s">
        <v>22</v>
      </c>
      <c r="L130" s="1" t="s">
        <v>5</v>
      </c>
      <c r="M130" s="1" t="s">
        <v>17</v>
      </c>
      <c r="N130" s="2">
        <v>2</v>
      </c>
      <c r="O130" s="1" t="s">
        <v>333</v>
      </c>
    </row>
    <row r="131" spans="1:15" ht="14.25" customHeight="1" x14ac:dyDescent="0.35">
      <c r="A131" s="13">
        <v>2034</v>
      </c>
      <c r="B131" s="2">
        <v>2</v>
      </c>
      <c r="C131" s="2">
        <v>2007</v>
      </c>
      <c r="D131" s="1" t="s">
        <v>1</v>
      </c>
      <c r="E131" s="5">
        <v>785.48</v>
      </c>
      <c r="F131" s="12">
        <v>252927.84</v>
      </c>
      <c r="G131" s="6" t="s">
        <v>262</v>
      </c>
      <c r="H131" s="7" t="s">
        <v>263</v>
      </c>
      <c r="I131" s="2">
        <v>55</v>
      </c>
      <c r="J131" s="2" t="str">
        <f t="shared" ref="J131:J162" si="4">IF(I131&lt;26,"18-25",IF(I131&lt;36,"26-35",IF(I131&lt;46,"36-45",IF(I131&lt;56,"46-55",IF(I131&lt;66,"56-65","65+")))))</f>
        <v>46-55</v>
      </c>
      <c r="K131" s="1" t="s">
        <v>22</v>
      </c>
      <c r="L131" s="1" t="s">
        <v>10</v>
      </c>
      <c r="M131" s="1" t="s">
        <v>17</v>
      </c>
      <c r="N131" s="2">
        <v>2</v>
      </c>
      <c r="O131" s="1" t="s">
        <v>25</v>
      </c>
    </row>
    <row r="132" spans="1:15" ht="14.25" customHeight="1" x14ac:dyDescent="0.35">
      <c r="A132" s="13">
        <v>3021</v>
      </c>
      <c r="B132" s="2">
        <v>3</v>
      </c>
      <c r="C132" s="2">
        <v>2007</v>
      </c>
      <c r="D132" s="1" t="s">
        <v>1</v>
      </c>
      <c r="E132" s="5">
        <v>781.0684</v>
      </c>
      <c r="F132" s="12">
        <v>225290.22039999999</v>
      </c>
      <c r="G132" s="6" t="s">
        <v>238</v>
      </c>
      <c r="H132" s="7" t="s">
        <v>239</v>
      </c>
      <c r="I132" s="2">
        <v>55</v>
      </c>
      <c r="J132" s="2" t="str">
        <f t="shared" si="4"/>
        <v>46-55</v>
      </c>
      <c r="K132" s="1" t="s">
        <v>23</v>
      </c>
      <c r="L132" s="1" t="s">
        <v>4</v>
      </c>
      <c r="M132" s="1" t="s">
        <v>17</v>
      </c>
      <c r="N132" s="2">
        <v>3</v>
      </c>
      <c r="O132" s="1" t="s">
        <v>333</v>
      </c>
    </row>
    <row r="133" spans="1:15" ht="14.25" customHeight="1" x14ac:dyDescent="0.35">
      <c r="A133" s="13">
        <v>5021</v>
      </c>
      <c r="B133" s="2">
        <v>5</v>
      </c>
      <c r="C133" s="2">
        <v>2008</v>
      </c>
      <c r="D133" s="1" t="s">
        <v>1</v>
      </c>
      <c r="E133" s="5">
        <v>798.28440000000001</v>
      </c>
      <c r="F133" s="12">
        <v>234750.58600000001</v>
      </c>
      <c r="G133" s="6" t="s">
        <v>294</v>
      </c>
      <c r="H133" s="7" t="s">
        <v>295</v>
      </c>
      <c r="I133" s="2">
        <v>55</v>
      </c>
      <c r="J133" s="2" t="str">
        <f t="shared" si="4"/>
        <v>46-55</v>
      </c>
      <c r="K133" s="1" t="s">
        <v>22</v>
      </c>
      <c r="L133" s="1" t="s">
        <v>5</v>
      </c>
      <c r="M133" s="1" t="s">
        <v>18</v>
      </c>
      <c r="N133" s="2">
        <v>2</v>
      </c>
      <c r="O133" s="1" t="s">
        <v>333</v>
      </c>
    </row>
    <row r="134" spans="1:15" ht="14.25" customHeight="1" x14ac:dyDescent="0.35">
      <c r="A134" s="13">
        <v>5022</v>
      </c>
      <c r="B134" s="2">
        <v>5</v>
      </c>
      <c r="C134" s="2">
        <v>2008</v>
      </c>
      <c r="D134" s="1" t="s">
        <v>1</v>
      </c>
      <c r="E134" s="5">
        <v>798.28440000000001</v>
      </c>
      <c r="F134" s="12">
        <v>287466.41159999999</v>
      </c>
      <c r="G134" s="6" t="s">
        <v>294</v>
      </c>
      <c r="H134" s="7" t="s">
        <v>295</v>
      </c>
      <c r="I134" s="2">
        <v>55</v>
      </c>
      <c r="J134" s="2" t="str">
        <f t="shared" si="4"/>
        <v>46-55</v>
      </c>
      <c r="K134" s="1" t="s">
        <v>22</v>
      </c>
      <c r="L134" s="1" t="s">
        <v>5</v>
      </c>
      <c r="M134" s="1" t="s">
        <v>18</v>
      </c>
      <c r="N134" s="2">
        <v>2</v>
      </c>
      <c r="O134" s="1" t="s">
        <v>333</v>
      </c>
    </row>
    <row r="135" spans="1:15" ht="14.25" customHeight="1" x14ac:dyDescent="0.35">
      <c r="A135" s="13">
        <v>1044</v>
      </c>
      <c r="B135" s="2">
        <v>1</v>
      </c>
      <c r="C135" s="2">
        <v>2004</v>
      </c>
      <c r="D135" s="1" t="s">
        <v>1</v>
      </c>
      <c r="E135" s="5">
        <v>827.87439999999992</v>
      </c>
      <c r="F135" s="12">
        <v>229464.71119999999</v>
      </c>
      <c r="G135" s="6" t="s">
        <v>26</v>
      </c>
      <c r="H135" s="7" t="s">
        <v>27</v>
      </c>
      <c r="I135" s="2">
        <v>56</v>
      </c>
      <c r="J135" s="2" t="str">
        <f t="shared" si="4"/>
        <v>56-65</v>
      </c>
      <c r="K135" s="1" t="s">
        <v>23</v>
      </c>
      <c r="L135" s="1" t="s">
        <v>4</v>
      </c>
      <c r="M135" s="1" t="s">
        <v>17</v>
      </c>
      <c r="N135" s="2">
        <v>5</v>
      </c>
      <c r="O135" s="1" t="s">
        <v>333</v>
      </c>
    </row>
    <row r="136" spans="1:15" ht="14.25" customHeight="1" x14ac:dyDescent="0.35">
      <c r="A136" s="13">
        <v>1043</v>
      </c>
      <c r="B136" s="2">
        <v>1</v>
      </c>
      <c r="C136" s="2">
        <v>2004</v>
      </c>
      <c r="D136" s="1" t="s">
        <v>1</v>
      </c>
      <c r="E136" s="5">
        <v>1160.3584000000001</v>
      </c>
      <c r="F136" s="12">
        <v>377313.5552</v>
      </c>
      <c r="G136" s="6" t="s">
        <v>43</v>
      </c>
      <c r="H136" s="7" t="s">
        <v>44</v>
      </c>
      <c r="I136" s="2">
        <v>56</v>
      </c>
      <c r="J136" s="2" t="str">
        <f t="shared" si="4"/>
        <v>56-65</v>
      </c>
      <c r="K136" s="1" t="s">
        <v>23</v>
      </c>
      <c r="L136" s="1" t="s">
        <v>4</v>
      </c>
      <c r="M136" s="1" t="s">
        <v>17</v>
      </c>
      <c r="N136" s="2">
        <v>5</v>
      </c>
      <c r="O136" s="1" t="s">
        <v>333</v>
      </c>
    </row>
    <row r="137" spans="1:15" ht="14.25" customHeight="1" x14ac:dyDescent="0.35">
      <c r="A137" s="13">
        <v>1027</v>
      </c>
      <c r="B137" s="2">
        <v>1</v>
      </c>
      <c r="C137" s="2">
        <v>2005</v>
      </c>
      <c r="D137" s="1" t="s">
        <v>1</v>
      </c>
      <c r="E137" s="5">
        <v>827.87439999999992</v>
      </c>
      <c r="F137" s="12">
        <v>276759.18</v>
      </c>
      <c r="G137" s="6" t="s">
        <v>73</v>
      </c>
      <c r="H137" s="7" t="s">
        <v>74</v>
      </c>
      <c r="I137" s="2">
        <v>56</v>
      </c>
      <c r="J137" s="2" t="str">
        <f t="shared" si="4"/>
        <v>56-65</v>
      </c>
      <c r="K137" s="1" t="s">
        <v>22</v>
      </c>
      <c r="L137" s="1" t="s">
        <v>4</v>
      </c>
      <c r="M137" s="1" t="s">
        <v>17</v>
      </c>
      <c r="N137" s="2">
        <v>3</v>
      </c>
      <c r="O137" s="1" t="s">
        <v>20</v>
      </c>
    </row>
    <row r="138" spans="1:15" ht="14.25" customHeight="1" x14ac:dyDescent="0.35">
      <c r="A138" s="13">
        <v>2023</v>
      </c>
      <c r="B138" s="2">
        <v>2</v>
      </c>
      <c r="C138" s="2">
        <v>2005</v>
      </c>
      <c r="D138" s="1" t="s">
        <v>1</v>
      </c>
      <c r="E138" s="5">
        <v>723.8252</v>
      </c>
      <c r="F138" s="12">
        <v>219373.4056</v>
      </c>
      <c r="G138" s="6" t="s">
        <v>71</v>
      </c>
      <c r="H138" s="7" t="s">
        <v>72</v>
      </c>
      <c r="I138" s="2">
        <v>56</v>
      </c>
      <c r="J138" s="2" t="str">
        <f t="shared" si="4"/>
        <v>56-65</v>
      </c>
      <c r="K138" s="1" t="s">
        <v>23</v>
      </c>
      <c r="L138" s="1" t="s">
        <v>4</v>
      </c>
      <c r="M138" s="1" t="s">
        <v>18</v>
      </c>
      <c r="N138" s="2">
        <v>3</v>
      </c>
      <c r="O138" s="1" t="s">
        <v>333</v>
      </c>
    </row>
    <row r="139" spans="1:15" ht="14.25" customHeight="1" x14ac:dyDescent="0.35">
      <c r="A139" s="13">
        <v>5046</v>
      </c>
      <c r="B139" s="2">
        <v>5</v>
      </c>
      <c r="C139" s="2">
        <v>2007</v>
      </c>
      <c r="D139" s="1" t="s">
        <v>1</v>
      </c>
      <c r="E139" s="5">
        <v>798.28440000000001</v>
      </c>
      <c r="F139" s="12">
        <v>230216.21919999999</v>
      </c>
      <c r="G139" s="6" t="s">
        <v>298</v>
      </c>
      <c r="H139" s="7" t="s">
        <v>299</v>
      </c>
      <c r="I139" s="2">
        <v>56</v>
      </c>
      <c r="J139" s="2" t="str">
        <f t="shared" si="4"/>
        <v>56-65</v>
      </c>
      <c r="K139" s="1" t="s">
        <v>22</v>
      </c>
      <c r="L139" s="1" t="s">
        <v>4</v>
      </c>
      <c r="M139" s="1" t="s">
        <v>17</v>
      </c>
      <c r="N139" s="2">
        <v>5</v>
      </c>
      <c r="O139" s="1" t="s">
        <v>333</v>
      </c>
    </row>
    <row r="140" spans="1:15" ht="14.25" customHeight="1" x14ac:dyDescent="0.35">
      <c r="A140" s="13">
        <v>1002</v>
      </c>
      <c r="B140" s="2">
        <v>1</v>
      </c>
      <c r="C140" s="2">
        <v>2004</v>
      </c>
      <c r="D140" s="1" t="s">
        <v>0</v>
      </c>
      <c r="E140" s="5">
        <v>1238.5835999999999</v>
      </c>
      <c r="F140" s="12">
        <v>410932.67319999996</v>
      </c>
      <c r="G140" s="8" t="s">
        <v>276</v>
      </c>
      <c r="H140" s="8" t="s">
        <v>157</v>
      </c>
      <c r="I140" s="2">
        <v>57</v>
      </c>
      <c r="J140" s="2" t="str">
        <f t="shared" si="4"/>
        <v>56-65</v>
      </c>
      <c r="K140" s="1" t="s">
        <v>22</v>
      </c>
      <c r="L140" s="1" t="s">
        <v>4</v>
      </c>
      <c r="M140" s="1" t="s">
        <v>18</v>
      </c>
      <c r="N140" s="2">
        <v>5</v>
      </c>
      <c r="O140" s="1" t="s">
        <v>333</v>
      </c>
    </row>
    <row r="141" spans="1:15" ht="14.25" customHeight="1" x14ac:dyDescent="0.35">
      <c r="A141" s="13">
        <v>2030</v>
      </c>
      <c r="B141" s="2">
        <v>2</v>
      </c>
      <c r="C141" s="2">
        <v>2005</v>
      </c>
      <c r="D141" s="1" t="s">
        <v>1</v>
      </c>
      <c r="E141" s="5">
        <v>723.8252</v>
      </c>
      <c r="F141" s="12">
        <v>214341.3364</v>
      </c>
      <c r="G141" s="8" t="s">
        <v>53</v>
      </c>
      <c r="H141" s="8" t="s">
        <v>54</v>
      </c>
      <c r="I141" s="2">
        <v>57</v>
      </c>
      <c r="J141" s="2" t="str">
        <f t="shared" si="4"/>
        <v>56-65</v>
      </c>
      <c r="K141" s="1" t="s">
        <v>22</v>
      </c>
      <c r="L141" s="1" t="s">
        <v>8</v>
      </c>
      <c r="M141" s="1" t="s">
        <v>17</v>
      </c>
      <c r="N141" s="2">
        <v>4</v>
      </c>
      <c r="O141" s="1" t="s">
        <v>25</v>
      </c>
    </row>
    <row r="142" spans="1:15" ht="14.25" customHeight="1" x14ac:dyDescent="0.35">
      <c r="A142" s="13">
        <v>3050</v>
      </c>
      <c r="B142" s="2">
        <v>3</v>
      </c>
      <c r="C142" s="2">
        <v>2006</v>
      </c>
      <c r="D142" s="1" t="s">
        <v>1</v>
      </c>
      <c r="E142" s="5">
        <v>977.86879999999996</v>
      </c>
      <c r="F142" s="12">
        <v>248274.31359999999</v>
      </c>
      <c r="G142" s="8" t="s">
        <v>319</v>
      </c>
      <c r="H142" s="8" t="s">
        <v>320</v>
      </c>
      <c r="I142" s="2">
        <v>57</v>
      </c>
      <c r="J142" s="2" t="str">
        <f t="shared" si="4"/>
        <v>56-65</v>
      </c>
      <c r="K142" s="1" t="s">
        <v>23</v>
      </c>
      <c r="L142" s="1" t="s">
        <v>9</v>
      </c>
      <c r="M142" s="1" t="s">
        <v>17</v>
      </c>
      <c r="N142" s="2">
        <v>3</v>
      </c>
      <c r="O142" s="1" t="s">
        <v>20</v>
      </c>
    </row>
    <row r="143" spans="1:15" ht="14.25" customHeight="1" x14ac:dyDescent="0.35">
      <c r="A143" s="13">
        <v>5050</v>
      </c>
      <c r="B143" s="2">
        <v>5</v>
      </c>
      <c r="C143" s="2">
        <v>2007</v>
      </c>
      <c r="D143" s="1" t="s">
        <v>1</v>
      </c>
      <c r="E143" s="5">
        <v>1093.0008</v>
      </c>
      <c r="F143" s="12">
        <v>390494.27120000002</v>
      </c>
      <c r="G143" s="6" t="s">
        <v>284</v>
      </c>
      <c r="H143" s="7" t="s">
        <v>285</v>
      </c>
      <c r="I143" s="2">
        <v>57</v>
      </c>
      <c r="J143" s="2" t="str">
        <f t="shared" si="4"/>
        <v>56-65</v>
      </c>
      <c r="K143" s="1" t="s">
        <v>23</v>
      </c>
      <c r="L143" s="1" t="s">
        <v>5</v>
      </c>
      <c r="M143" s="1" t="s">
        <v>17</v>
      </c>
      <c r="N143" s="2">
        <v>3</v>
      </c>
      <c r="O143" s="1" t="s">
        <v>333</v>
      </c>
    </row>
    <row r="144" spans="1:15" ht="14.25" customHeight="1" x14ac:dyDescent="0.35">
      <c r="A144" s="13">
        <v>2039</v>
      </c>
      <c r="B144" s="2">
        <v>2</v>
      </c>
      <c r="C144" s="2">
        <v>2006</v>
      </c>
      <c r="D144" s="1" t="s">
        <v>1</v>
      </c>
      <c r="E144" s="5">
        <v>927.83479999999997</v>
      </c>
      <c r="F144" s="12">
        <v>293876.27480000001</v>
      </c>
      <c r="G144" s="6" t="s">
        <v>97</v>
      </c>
      <c r="H144" s="7" t="s">
        <v>98</v>
      </c>
      <c r="I144" s="2">
        <v>59</v>
      </c>
      <c r="J144" s="2" t="str">
        <f t="shared" si="4"/>
        <v>56-65</v>
      </c>
      <c r="K144" s="1" t="s">
        <v>23</v>
      </c>
      <c r="L144" s="1" t="s">
        <v>6</v>
      </c>
      <c r="M144" s="1" t="s">
        <v>17</v>
      </c>
      <c r="N144" s="2">
        <v>4</v>
      </c>
      <c r="O144" s="1" t="s">
        <v>333</v>
      </c>
    </row>
    <row r="145" spans="1:15" ht="14.25" customHeight="1" x14ac:dyDescent="0.35">
      <c r="A145" s="13">
        <v>2008</v>
      </c>
      <c r="B145" s="2">
        <v>2</v>
      </c>
      <c r="C145" s="2">
        <v>2007</v>
      </c>
      <c r="D145" s="1" t="s">
        <v>1</v>
      </c>
      <c r="E145" s="5">
        <v>701.65959999999995</v>
      </c>
      <c r="F145" s="12">
        <v>204286.66679999998</v>
      </c>
      <c r="G145" s="6" t="s">
        <v>205</v>
      </c>
      <c r="H145" s="7" t="s">
        <v>206</v>
      </c>
      <c r="I145" s="2">
        <v>59</v>
      </c>
      <c r="J145" s="2" t="str">
        <f t="shared" si="4"/>
        <v>56-65</v>
      </c>
      <c r="K145" s="1" t="s">
        <v>22</v>
      </c>
      <c r="L145" s="1" t="s">
        <v>11</v>
      </c>
      <c r="M145" s="1" t="s">
        <v>17</v>
      </c>
      <c r="N145" s="2">
        <v>3</v>
      </c>
      <c r="O145" s="1" t="s">
        <v>20</v>
      </c>
    </row>
    <row r="146" spans="1:15" ht="14.25" customHeight="1" x14ac:dyDescent="0.35">
      <c r="A146" s="13">
        <v>3019</v>
      </c>
      <c r="B146" s="2">
        <v>3</v>
      </c>
      <c r="C146" s="2">
        <v>2007</v>
      </c>
      <c r="D146" s="1" t="s">
        <v>1</v>
      </c>
      <c r="E146" s="5">
        <v>680.56999999999994</v>
      </c>
      <c r="F146" s="12">
        <v>230154.52999999997</v>
      </c>
      <c r="G146" s="6" t="s">
        <v>254</v>
      </c>
      <c r="H146" s="7" t="s">
        <v>255</v>
      </c>
      <c r="I146" s="2">
        <v>59</v>
      </c>
      <c r="J146" s="2" t="str">
        <f t="shared" si="4"/>
        <v>56-65</v>
      </c>
      <c r="K146" s="1" t="s">
        <v>23</v>
      </c>
      <c r="L146" s="1" t="s">
        <v>9</v>
      </c>
      <c r="M146" s="1" t="s">
        <v>18</v>
      </c>
      <c r="N146" s="2">
        <v>5</v>
      </c>
      <c r="O146" s="1" t="s">
        <v>20</v>
      </c>
    </row>
    <row r="147" spans="1:15" ht="14.25" customHeight="1" x14ac:dyDescent="0.35">
      <c r="A147" s="13">
        <v>2015</v>
      </c>
      <c r="B147" s="2">
        <v>2</v>
      </c>
      <c r="C147" s="2">
        <v>2006</v>
      </c>
      <c r="D147" s="1" t="s">
        <v>1</v>
      </c>
      <c r="E147" s="5">
        <v>723.93280000000004</v>
      </c>
      <c r="F147" s="12">
        <v>228170.02560000002</v>
      </c>
      <c r="G147" s="6" t="s">
        <v>139</v>
      </c>
      <c r="H147" s="7" t="s">
        <v>140</v>
      </c>
      <c r="I147" s="2">
        <v>48</v>
      </c>
      <c r="J147" s="2" t="str">
        <f t="shared" si="4"/>
        <v>46-55</v>
      </c>
      <c r="K147" s="1" t="s">
        <v>22</v>
      </c>
      <c r="L147" s="1" t="s">
        <v>4</v>
      </c>
      <c r="M147" s="1" t="s">
        <v>17</v>
      </c>
      <c r="N147" s="2">
        <v>4</v>
      </c>
      <c r="O147" s="1" t="s">
        <v>20</v>
      </c>
    </row>
    <row r="148" spans="1:15" ht="14.25" customHeight="1" x14ac:dyDescent="0.35">
      <c r="A148" s="13">
        <v>2033</v>
      </c>
      <c r="B148" s="2">
        <v>2</v>
      </c>
      <c r="C148" s="2">
        <v>2006</v>
      </c>
      <c r="D148" s="1" t="s">
        <v>1</v>
      </c>
      <c r="E148" s="5">
        <v>649.79639999999995</v>
      </c>
      <c r="F148" s="12">
        <v>205085.40479999999</v>
      </c>
      <c r="G148" s="6" t="s">
        <v>139</v>
      </c>
      <c r="H148" s="7" t="s">
        <v>140</v>
      </c>
      <c r="I148" s="2">
        <v>48</v>
      </c>
      <c r="J148" s="2" t="str">
        <f t="shared" si="4"/>
        <v>46-55</v>
      </c>
      <c r="K148" s="1" t="s">
        <v>22</v>
      </c>
      <c r="L148" s="1" t="s">
        <v>4</v>
      </c>
      <c r="M148" s="1" t="s">
        <v>17</v>
      </c>
      <c r="N148" s="2">
        <v>3</v>
      </c>
      <c r="O148" s="1" t="s">
        <v>20</v>
      </c>
    </row>
    <row r="149" spans="1:15" ht="14.25" customHeight="1" x14ac:dyDescent="0.35">
      <c r="A149" s="13">
        <v>2019</v>
      </c>
      <c r="B149" s="2">
        <v>2</v>
      </c>
      <c r="C149" s="2">
        <v>2007</v>
      </c>
      <c r="D149" s="1" t="s">
        <v>1</v>
      </c>
      <c r="E149" s="5">
        <v>649.79639999999995</v>
      </c>
      <c r="F149" s="12">
        <v>177555.06399999998</v>
      </c>
      <c r="G149" s="6" t="s">
        <v>203</v>
      </c>
      <c r="H149" s="7" t="s">
        <v>204</v>
      </c>
      <c r="I149" s="2">
        <v>60</v>
      </c>
      <c r="J149" s="2" t="str">
        <f t="shared" si="4"/>
        <v>56-65</v>
      </c>
      <c r="K149" s="1" t="s">
        <v>22</v>
      </c>
      <c r="L149" s="1" t="s">
        <v>10</v>
      </c>
      <c r="M149" s="1" t="s">
        <v>18</v>
      </c>
      <c r="N149" s="2">
        <v>5</v>
      </c>
      <c r="O149" s="1" t="s">
        <v>333</v>
      </c>
    </row>
    <row r="150" spans="1:15" ht="14.25" customHeight="1" x14ac:dyDescent="0.35">
      <c r="A150" s="13">
        <v>2021</v>
      </c>
      <c r="B150" s="2">
        <v>2</v>
      </c>
      <c r="C150" s="2">
        <v>2007</v>
      </c>
      <c r="D150" s="1" t="s">
        <v>1</v>
      </c>
      <c r="E150" s="5">
        <v>785.48</v>
      </c>
      <c r="F150" s="12">
        <v>217748.48000000001</v>
      </c>
      <c r="G150" s="6" t="s">
        <v>203</v>
      </c>
      <c r="H150" s="7" t="s">
        <v>204</v>
      </c>
      <c r="I150" s="2">
        <v>60</v>
      </c>
      <c r="J150" s="2" t="str">
        <f t="shared" si="4"/>
        <v>56-65</v>
      </c>
      <c r="K150" s="1" t="s">
        <v>22</v>
      </c>
      <c r="L150" s="1" t="s">
        <v>11</v>
      </c>
      <c r="M150" s="1" t="s">
        <v>18</v>
      </c>
      <c r="N150" s="2">
        <v>5</v>
      </c>
      <c r="O150" s="1" t="s">
        <v>333</v>
      </c>
    </row>
    <row r="151" spans="1:15" ht="14.25" customHeight="1" x14ac:dyDescent="0.35">
      <c r="A151" s="13">
        <v>2027</v>
      </c>
      <c r="B151" s="2">
        <v>2</v>
      </c>
      <c r="C151" s="2">
        <v>2007</v>
      </c>
      <c r="D151" s="1" t="s">
        <v>1</v>
      </c>
      <c r="E151" s="5">
        <v>785.48</v>
      </c>
      <c r="F151" s="12">
        <v>247739.44</v>
      </c>
      <c r="G151" s="6" t="s">
        <v>203</v>
      </c>
      <c r="H151" s="7" t="s">
        <v>204</v>
      </c>
      <c r="I151" s="2">
        <v>60</v>
      </c>
      <c r="J151" s="2" t="str">
        <f t="shared" si="4"/>
        <v>56-65</v>
      </c>
      <c r="K151" s="1" t="s">
        <v>22</v>
      </c>
      <c r="L151" s="1" t="s">
        <v>11</v>
      </c>
      <c r="M151" s="1" t="s">
        <v>18</v>
      </c>
      <c r="N151" s="2">
        <v>5</v>
      </c>
      <c r="O151" s="1" t="s">
        <v>333</v>
      </c>
    </row>
    <row r="152" spans="1:15" ht="14.25" customHeight="1" x14ac:dyDescent="0.35">
      <c r="A152" s="13">
        <v>2052</v>
      </c>
      <c r="B152" s="2">
        <v>2</v>
      </c>
      <c r="C152" s="2">
        <v>2007</v>
      </c>
      <c r="D152" s="1" t="s">
        <v>1</v>
      </c>
      <c r="E152" s="5">
        <v>1615.2912000000001</v>
      </c>
      <c r="F152" s="12">
        <v>484458.03040000005</v>
      </c>
      <c r="G152" s="6" t="s">
        <v>203</v>
      </c>
      <c r="H152" s="7" t="s">
        <v>204</v>
      </c>
      <c r="I152" s="2">
        <v>60</v>
      </c>
      <c r="J152" s="2" t="str">
        <f t="shared" si="4"/>
        <v>56-65</v>
      </c>
      <c r="K152" s="1" t="s">
        <v>22</v>
      </c>
      <c r="L152" s="1" t="s">
        <v>11</v>
      </c>
      <c r="M152" s="1" t="s">
        <v>18</v>
      </c>
      <c r="N152" s="2">
        <v>5</v>
      </c>
      <c r="O152" s="9" t="s">
        <v>333</v>
      </c>
    </row>
    <row r="153" spans="1:15" ht="14.25" customHeight="1" x14ac:dyDescent="0.35">
      <c r="A153" s="13">
        <v>3006</v>
      </c>
      <c r="B153" s="2">
        <v>3</v>
      </c>
      <c r="C153" s="10">
        <v>2007</v>
      </c>
      <c r="D153" s="1" t="s">
        <v>1</v>
      </c>
      <c r="E153" s="5">
        <v>1132.0595999999998</v>
      </c>
      <c r="F153" s="12">
        <v>356506.36999999994</v>
      </c>
      <c r="G153" s="6" t="s">
        <v>203</v>
      </c>
      <c r="H153" s="7" t="s">
        <v>204</v>
      </c>
      <c r="I153" s="2">
        <v>60</v>
      </c>
      <c r="J153" s="2" t="str">
        <f t="shared" si="4"/>
        <v>56-65</v>
      </c>
      <c r="K153" s="1" t="s">
        <v>22</v>
      </c>
      <c r="L153" s="1" t="s">
        <v>11</v>
      </c>
      <c r="M153" s="1" t="s">
        <v>18</v>
      </c>
      <c r="N153" s="2">
        <v>5</v>
      </c>
      <c r="O153" s="1" t="s">
        <v>333</v>
      </c>
    </row>
    <row r="154" spans="1:15" ht="14.25" customHeight="1" x14ac:dyDescent="0.35">
      <c r="A154" s="13">
        <v>3044</v>
      </c>
      <c r="B154" s="2">
        <v>3</v>
      </c>
      <c r="C154" s="2">
        <v>2007</v>
      </c>
      <c r="D154" s="1" t="s">
        <v>1</v>
      </c>
      <c r="E154" s="5">
        <v>720.38200000000006</v>
      </c>
      <c r="F154" s="12">
        <v>197869.36400000003</v>
      </c>
      <c r="G154" s="6" t="s">
        <v>203</v>
      </c>
      <c r="H154" s="7" t="s">
        <v>204</v>
      </c>
      <c r="I154" s="2">
        <v>60</v>
      </c>
      <c r="J154" s="2" t="str">
        <f t="shared" si="4"/>
        <v>56-65</v>
      </c>
      <c r="K154" s="1" t="s">
        <v>22</v>
      </c>
      <c r="L154" s="1" t="s">
        <v>11</v>
      </c>
      <c r="M154" s="1" t="s">
        <v>18</v>
      </c>
      <c r="N154" s="2">
        <v>5</v>
      </c>
      <c r="O154" s="9" t="s">
        <v>333</v>
      </c>
    </row>
    <row r="155" spans="1:15" ht="14.25" customHeight="1" x14ac:dyDescent="0.35">
      <c r="A155" s="13">
        <v>4025</v>
      </c>
      <c r="B155" s="2">
        <v>4</v>
      </c>
      <c r="C155" s="2">
        <v>2007</v>
      </c>
      <c r="D155" s="1" t="s">
        <v>1</v>
      </c>
      <c r="E155" s="5">
        <v>733.18639999999994</v>
      </c>
      <c r="F155" s="12">
        <v>236608.95279999997</v>
      </c>
      <c r="G155" s="6" t="s">
        <v>203</v>
      </c>
      <c r="H155" s="7" t="s">
        <v>204</v>
      </c>
      <c r="I155" s="2">
        <v>60</v>
      </c>
      <c r="J155" s="2" t="str">
        <f t="shared" si="4"/>
        <v>56-65</v>
      </c>
      <c r="K155" s="1" t="s">
        <v>22</v>
      </c>
      <c r="L155" s="1" t="s">
        <v>10</v>
      </c>
      <c r="M155" s="1" t="s">
        <v>18</v>
      </c>
      <c r="N155" s="2">
        <v>5</v>
      </c>
      <c r="O155" s="9" t="s">
        <v>333</v>
      </c>
    </row>
    <row r="156" spans="1:15" ht="14.25" customHeight="1" x14ac:dyDescent="0.35">
      <c r="A156" s="13">
        <v>1015</v>
      </c>
      <c r="B156" s="2">
        <v>1</v>
      </c>
      <c r="C156" s="2">
        <v>2004</v>
      </c>
      <c r="D156" s="1" t="s">
        <v>1</v>
      </c>
      <c r="E156" s="5">
        <v>782.25200000000007</v>
      </c>
      <c r="F156" s="12">
        <v>208930.81200000001</v>
      </c>
      <c r="G156" s="6" t="s">
        <v>37</v>
      </c>
      <c r="H156" s="7" t="s">
        <v>38</v>
      </c>
      <c r="I156" s="2">
        <v>61</v>
      </c>
      <c r="J156" s="2" t="str">
        <f t="shared" si="4"/>
        <v>56-65</v>
      </c>
      <c r="K156" s="1" t="s">
        <v>22</v>
      </c>
      <c r="L156" s="1" t="s">
        <v>7</v>
      </c>
      <c r="M156" s="1" t="s">
        <v>17</v>
      </c>
      <c r="N156" s="2">
        <v>5</v>
      </c>
      <c r="O156" s="1" t="s">
        <v>333</v>
      </c>
    </row>
    <row r="157" spans="1:15" ht="14.25" customHeight="1" x14ac:dyDescent="0.35">
      <c r="A157" s="13">
        <v>5041</v>
      </c>
      <c r="B157" s="2">
        <v>5</v>
      </c>
      <c r="C157" s="2">
        <v>2007</v>
      </c>
      <c r="D157" s="1" t="s">
        <v>1</v>
      </c>
      <c r="E157" s="5">
        <v>798.28440000000001</v>
      </c>
      <c r="F157" s="12">
        <v>263123.42080000002</v>
      </c>
      <c r="G157" s="6" t="s">
        <v>307</v>
      </c>
      <c r="H157" s="7" t="s">
        <v>308</v>
      </c>
      <c r="I157" s="2">
        <v>61</v>
      </c>
      <c r="J157" s="2" t="str">
        <f t="shared" si="4"/>
        <v>56-65</v>
      </c>
      <c r="K157" s="1" t="s">
        <v>22</v>
      </c>
      <c r="L157" s="1" t="s">
        <v>4</v>
      </c>
      <c r="M157" s="1" t="s">
        <v>18</v>
      </c>
      <c r="N157" s="2">
        <v>4</v>
      </c>
      <c r="O157" s="1" t="s">
        <v>20</v>
      </c>
    </row>
    <row r="158" spans="1:15" ht="14.25" customHeight="1" x14ac:dyDescent="0.35">
      <c r="A158" s="13">
        <v>5036</v>
      </c>
      <c r="B158" s="2">
        <v>5</v>
      </c>
      <c r="C158" s="2">
        <v>2007</v>
      </c>
      <c r="D158" s="1" t="s">
        <v>1</v>
      </c>
      <c r="E158" s="5">
        <v>1057.9232</v>
      </c>
      <c r="F158" s="12">
        <v>286433.57279999997</v>
      </c>
      <c r="G158" s="6" t="s">
        <v>85</v>
      </c>
      <c r="H158" s="7" t="s">
        <v>86</v>
      </c>
      <c r="I158" s="2">
        <v>64</v>
      </c>
      <c r="J158" s="2" t="str">
        <f t="shared" si="4"/>
        <v>56-65</v>
      </c>
      <c r="K158" s="1" t="s">
        <v>23</v>
      </c>
      <c r="L158" s="1" t="s">
        <v>4</v>
      </c>
      <c r="M158" s="1" t="s">
        <v>17</v>
      </c>
      <c r="N158" s="2">
        <v>4</v>
      </c>
      <c r="O158" s="1" t="s">
        <v>333</v>
      </c>
    </row>
    <row r="159" spans="1:15" ht="14.25" customHeight="1" x14ac:dyDescent="0.35">
      <c r="A159" s="13">
        <v>2037</v>
      </c>
      <c r="B159" s="2">
        <v>2</v>
      </c>
      <c r="C159" s="2">
        <v>2006</v>
      </c>
      <c r="D159" s="1" t="s">
        <v>1</v>
      </c>
      <c r="E159" s="5">
        <v>723.8252</v>
      </c>
      <c r="F159" s="12">
        <v>229581.7836</v>
      </c>
      <c r="G159" s="6" t="s">
        <v>111</v>
      </c>
      <c r="H159" s="7" t="s">
        <v>112</v>
      </c>
      <c r="I159" s="2">
        <v>65</v>
      </c>
      <c r="J159" s="2" t="str">
        <f t="shared" si="4"/>
        <v>56-65</v>
      </c>
      <c r="K159" s="1" t="s">
        <v>23</v>
      </c>
      <c r="L159" s="1" t="s">
        <v>10</v>
      </c>
      <c r="M159" s="1" t="s">
        <v>17</v>
      </c>
      <c r="N159" s="2">
        <v>3</v>
      </c>
      <c r="O159" s="1" t="s">
        <v>20</v>
      </c>
    </row>
    <row r="160" spans="1:15" ht="14.25" customHeight="1" x14ac:dyDescent="0.35">
      <c r="A160" s="13">
        <v>5034</v>
      </c>
      <c r="B160" s="2">
        <v>5</v>
      </c>
      <c r="C160" s="2">
        <v>2007</v>
      </c>
      <c r="D160" s="1" t="s">
        <v>1</v>
      </c>
      <c r="E160" s="5">
        <v>798.28440000000001</v>
      </c>
      <c r="F160" s="12">
        <v>252053.0264</v>
      </c>
      <c r="G160" s="6" t="s">
        <v>286</v>
      </c>
      <c r="H160" s="7" t="s">
        <v>287</v>
      </c>
      <c r="I160" s="2">
        <v>65</v>
      </c>
      <c r="J160" s="2" t="str">
        <f t="shared" si="4"/>
        <v>56-65</v>
      </c>
      <c r="K160" s="1" t="s">
        <v>23</v>
      </c>
      <c r="L160" s="1" t="s">
        <v>6</v>
      </c>
      <c r="M160" s="1" t="s">
        <v>17</v>
      </c>
      <c r="N160" s="2">
        <v>4</v>
      </c>
      <c r="O160" s="1" t="s">
        <v>333</v>
      </c>
    </row>
    <row r="161" spans="1:15" ht="14.25" customHeight="1" x14ac:dyDescent="0.35">
      <c r="A161" s="13">
        <v>4016</v>
      </c>
      <c r="B161" s="2">
        <v>4</v>
      </c>
      <c r="C161" s="2">
        <v>2007</v>
      </c>
      <c r="D161" s="1" t="s">
        <v>1</v>
      </c>
      <c r="E161" s="5">
        <v>794.51840000000004</v>
      </c>
      <c r="F161" s="12">
        <v>244820.66720000003</v>
      </c>
      <c r="G161" s="6" t="s">
        <v>103</v>
      </c>
      <c r="H161" s="7" t="s">
        <v>104</v>
      </c>
      <c r="I161" s="2">
        <v>65</v>
      </c>
      <c r="J161" s="2" t="str">
        <f t="shared" si="4"/>
        <v>56-65</v>
      </c>
      <c r="K161" s="1" t="s">
        <v>22</v>
      </c>
      <c r="L161" s="1" t="s">
        <v>4</v>
      </c>
      <c r="M161" s="1" t="s">
        <v>17</v>
      </c>
      <c r="N161" s="2">
        <v>3</v>
      </c>
      <c r="O161" s="1" t="s">
        <v>333</v>
      </c>
    </row>
    <row r="162" spans="1:15" ht="14.25" customHeight="1" x14ac:dyDescent="0.35">
      <c r="A162" s="13">
        <v>4040</v>
      </c>
      <c r="B162" s="2">
        <v>4</v>
      </c>
      <c r="C162" s="2">
        <v>2007</v>
      </c>
      <c r="D162" s="1" t="s">
        <v>1</v>
      </c>
      <c r="E162" s="5">
        <v>794.51840000000004</v>
      </c>
      <c r="F162" s="12">
        <v>241620.48320000002</v>
      </c>
      <c r="G162" s="6" t="s">
        <v>317</v>
      </c>
      <c r="H162" s="7" t="s">
        <v>318</v>
      </c>
      <c r="I162" s="2">
        <v>65</v>
      </c>
      <c r="J162" s="2" t="str">
        <f t="shared" si="4"/>
        <v>56-65</v>
      </c>
      <c r="K162" s="1" t="s">
        <v>23</v>
      </c>
      <c r="L162" s="1" t="s">
        <v>4</v>
      </c>
      <c r="M162" s="1" t="s">
        <v>17</v>
      </c>
      <c r="N162" s="2">
        <v>1</v>
      </c>
      <c r="O162" s="1" t="s">
        <v>333</v>
      </c>
    </row>
    <row r="163" spans="1:15" ht="14.25" customHeight="1" x14ac:dyDescent="0.35">
      <c r="A163" s="13">
        <v>1024</v>
      </c>
      <c r="B163" s="2">
        <v>1</v>
      </c>
      <c r="C163" s="2">
        <v>2006</v>
      </c>
      <c r="D163" s="1" t="s">
        <v>1</v>
      </c>
      <c r="E163" s="5">
        <v>782.25200000000007</v>
      </c>
      <c r="F163" s="12">
        <v>235762.34000000003</v>
      </c>
      <c r="G163" s="6" t="s">
        <v>121</v>
      </c>
      <c r="H163" s="7" t="s">
        <v>122</v>
      </c>
      <c r="I163" s="2">
        <v>66</v>
      </c>
      <c r="J163" s="2" t="str">
        <f t="shared" ref="J163:J180" si="5">IF(I163&lt;26,"18-25",IF(I163&lt;36,"26-35",IF(I163&lt;46,"36-45",IF(I163&lt;56,"46-55",IF(I163&lt;66,"56-65","65+")))))</f>
        <v>65+</v>
      </c>
      <c r="K163" s="1" t="s">
        <v>22</v>
      </c>
      <c r="L163" s="1" t="s">
        <v>4</v>
      </c>
      <c r="M163" s="1" t="s">
        <v>17</v>
      </c>
      <c r="N163" s="2">
        <v>5</v>
      </c>
      <c r="O163" s="1" t="s">
        <v>333</v>
      </c>
    </row>
    <row r="164" spans="1:15" ht="14.25" customHeight="1" x14ac:dyDescent="0.35">
      <c r="A164" s="13">
        <v>2013</v>
      </c>
      <c r="B164" s="2">
        <v>2</v>
      </c>
      <c r="C164" s="2">
        <v>2007</v>
      </c>
      <c r="D164" s="1" t="s">
        <v>1</v>
      </c>
      <c r="E164" s="5">
        <v>785.48</v>
      </c>
      <c r="F164" s="12">
        <v>236639.56</v>
      </c>
      <c r="G164" s="6" t="s">
        <v>191</v>
      </c>
      <c r="H164" s="7" t="s">
        <v>192</v>
      </c>
      <c r="I164" s="2">
        <v>66</v>
      </c>
      <c r="J164" s="2" t="str">
        <f t="shared" si="5"/>
        <v>65+</v>
      </c>
      <c r="K164" s="1" t="s">
        <v>23</v>
      </c>
      <c r="L164" s="1" t="s">
        <v>4</v>
      </c>
      <c r="M164" s="1" t="s">
        <v>17</v>
      </c>
      <c r="N164" s="2">
        <v>5</v>
      </c>
      <c r="O164" s="1" t="s">
        <v>25</v>
      </c>
    </row>
    <row r="165" spans="1:15" ht="14.25" customHeight="1" x14ac:dyDescent="0.35">
      <c r="A165" s="13">
        <v>3010</v>
      </c>
      <c r="B165" s="2">
        <v>3</v>
      </c>
      <c r="C165" s="2">
        <v>2007</v>
      </c>
      <c r="D165" s="1" t="s">
        <v>1</v>
      </c>
      <c r="E165" s="5">
        <v>923.20799999999997</v>
      </c>
      <c r="F165" s="12">
        <v>294807.64799999999</v>
      </c>
      <c r="G165" s="6" t="s">
        <v>276</v>
      </c>
      <c r="H165" s="7" t="s">
        <v>277</v>
      </c>
      <c r="I165" s="2">
        <v>66</v>
      </c>
      <c r="J165" s="2" t="str">
        <f t="shared" si="5"/>
        <v>65+</v>
      </c>
      <c r="K165" s="1" t="s">
        <v>22</v>
      </c>
      <c r="L165" s="1" t="s">
        <v>4</v>
      </c>
      <c r="M165" s="1" t="s">
        <v>18</v>
      </c>
      <c r="N165" s="2">
        <v>4</v>
      </c>
      <c r="O165" s="1" t="s">
        <v>333</v>
      </c>
    </row>
    <row r="166" spans="1:15" ht="14.25" customHeight="1" x14ac:dyDescent="0.35">
      <c r="A166" s="13">
        <v>3018</v>
      </c>
      <c r="B166" s="2">
        <v>3</v>
      </c>
      <c r="C166" s="2">
        <v>2007</v>
      </c>
      <c r="D166" s="1" t="s">
        <v>1</v>
      </c>
      <c r="E166" s="5">
        <v>923.20799999999997</v>
      </c>
      <c r="F166" s="12">
        <v>293828.68799999997</v>
      </c>
      <c r="G166" s="6" t="s">
        <v>276</v>
      </c>
      <c r="H166" s="7" t="s">
        <v>277</v>
      </c>
      <c r="I166" s="2">
        <v>66</v>
      </c>
      <c r="J166" s="2" t="str">
        <f t="shared" si="5"/>
        <v>65+</v>
      </c>
      <c r="K166" s="1" t="s">
        <v>22</v>
      </c>
      <c r="L166" s="1" t="s">
        <v>4</v>
      </c>
      <c r="M166" s="1" t="s">
        <v>18</v>
      </c>
      <c r="N166" s="2">
        <v>5</v>
      </c>
      <c r="O166" s="1" t="s">
        <v>333</v>
      </c>
    </row>
    <row r="167" spans="1:15" ht="14.25" customHeight="1" x14ac:dyDescent="0.35">
      <c r="A167" s="13">
        <v>1033</v>
      </c>
      <c r="B167" s="2">
        <v>1</v>
      </c>
      <c r="C167" s="2">
        <v>2004</v>
      </c>
      <c r="D167" s="1" t="s">
        <v>1</v>
      </c>
      <c r="E167" s="5">
        <v>1434.0927999999999</v>
      </c>
      <c r="F167" s="12">
        <v>412856.56159999996</v>
      </c>
      <c r="G167" s="6" t="s">
        <v>29</v>
      </c>
      <c r="H167" s="7" t="s">
        <v>30</v>
      </c>
      <c r="I167" s="2">
        <v>67</v>
      </c>
      <c r="J167" s="2" t="str">
        <f t="shared" si="5"/>
        <v>65+</v>
      </c>
      <c r="K167" s="1" t="s">
        <v>22</v>
      </c>
      <c r="L167" s="1" t="s">
        <v>5</v>
      </c>
      <c r="M167" s="1" t="s">
        <v>17</v>
      </c>
      <c r="N167" s="2">
        <v>2</v>
      </c>
      <c r="O167" s="1" t="s">
        <v>333</v>
      </c>
    </row>
    <row r="168" spans="1:15" ht="14.25" customHeight="1" x14ac:dyDescent="0.35">
      <c r="A168" s="13">
        <v>1016</v>
      </c>
      <c r="B168" s="2">
        <v>1</v>
      </c>
      <c r="C168" s="2">
        <v>2006</v>
      </c>
      <c r="D168" s="1" t="s">
        <v>1</v>
      </c>
      <c r="E168" s="5">
        <v>782.25200000000007</v>
      </c>
      <c r="F168" s="12">
        <v>224076.83600000001</v>
      </c>
      <c r="G168" s="6" t="s">
        <v>75</v>
      </c>
      <c r="H168" s="7" t="s">
        <v>76</v>
      </c>
      <c r="I168" s="2">
        <v>67</v>
      </c>
      <c r="J168" s="2" t="str">
        <f t="shared" si="5"/>
        <v>65+</v>
      </c>
      <c r="K168" s="1" t="s">
        <v>23</v>
      </c>
      <c r="L168" s="1" t="s">
        <v>4</v>
      </c>
      <c r="M168" s="1" t="s">
        <v>18</v>
      </c>
      <c r="N168" s="2">
        <v>5</v>
      </c>
      <c r="O168" s="1" t="s">
        <v>333</v>
      </c>
    </row>
    <row r="169" spans="1:15" ht="14.25" customHeight="1" x14ac:dyDescent="0.35">
      <c r="A169" s="13">
        <v>3005</v>
      </c>
      <c r="B169" s="2">
        <v>3</v>
      </c>
      <c r="C169" s="2">
        <v>2006</v>
      </c>
      <c r="D169" s="1" t="s">
        <v>1</v>
      </c>
      <c r="E169" s="5">
        <v>781.0684</v>
      </c>
      <c r="F169" s="12">
        <v>258015.61439999999</v>
      </c>
      <c r="G169" s="6" t="s">
        <v>145</v>
      </c>
      <c r="H169" s="7" t="s">
        <v>146</v>
      </c>
      <c r="I169" s="2">
        <v>67</v>
      </c>
      <c r="J169" s="2" t="str">
        <f t="shared" si="5"/>
        <v>65+</v>
      </c>
      <c r="K169" s="1" t="s">
        <v>23</v>
      </c>
      <c r="L169" s="1" t="s">
        <v>9</v>
      </c>
      <c r="M169" s="1" t="s">
        <v>18</v>
      </c>
      <c r="N169" s="2">
        <v>3</v>
      </c>
      <c r="O169" s="1" t="s">
        <v>333</v>
      </c>
    </row>
    <row r="170" spans="1:15" ht="14.25" customHeight="1" x14ac:dyDescent="0.35">
      <c r="A170" s="13">
        <v>5019</v>
      </c>
      <c r="B170" s="2">
        <v>5</v>
      </c>
      <c r="C170" s="2">
        <v>2007</v>
      </c>
      <c r="D170" s="1" t="s">
        <v>1</v>
      </c>
      <c r="E170" s="5">
        <v>618.37720000000002</v>
      </c>
      <c r="F170" s="12">
        <v>153466.71240000002</v>
      </c>
      <c r="G170" s="6" t="s">
        <v>258</v>
      </c>
      <c r="H170" s="7" t="s">
        <v>259</v>
      </c>
      <c r="I170" s="2">
        <v>68</v>
      </c>
      <c r="J170" s="2" t="str">
        <f t="shared" si="5"/>
        <v>65+</v>
      </c>
      <c r="K170" s="1" t="s">
        <v>22</v>
      </c>
      <c r="L170" s="1" t="s">
        <v>8</v>
      </c>
      <c r="M170" s="1" t="s">
        <v>18</v>
      </c>
      <c r="N170" s="2">
        <v>2</v>
      </c>
      <c r="O170" s="1" t="s">
        <v>20</v>
      </c>
    </row>
    <row r="171" spans="1:15" ht="14.25" customHeight="1" x14ac:dyDescent="0.35">
      <c r="A171" s="13">
        <v>3002</v>
      </c>
      <c r="B171" s="2">
        <v>3</v>
      </c>
      <c r="C171" s="2">
        <v>2007</v>
      </c>
      <c r="D171" s="1" t="s">
        <v>1</v>
      </c>
      <c r="E171" s="5">
        <v>923.20799999999997</v>
      </c>
      <c r="F171" s="12">
        <v>261871.696</v>
      </c>
      <c r="G171" s="6" t="s">
        <v>266</v>
      </c>
      <c r="H171" s="7" t="s">
        <v>267</v>
      </c>
      <c r="I171" s="2">
        <v>69</v>
      </c>
      <c r="J171" s="2" t="str">
        <f t="shared" si="5"/>
        <v>65+</v>
      </c>
      <c r="K171" s="1" t="s">
        <v>22</v>
      </c>
      <c r="L171" s="1" t="s">
        <v>4</v>
      </c>
      <c r="M171" s="1" t="s">
        <v>17</v>
      </c>
      <c r="N171" s="2">
        <v>5</v>
      </c>
      <c r="O171" s="1" t="s">
        <v>333</v>
      </c>
    </row>
    <row r="172" spans="1:15" ht="14.25" customHeight="1" x14ac:dyDescent="0.35">
      <c r="A172" s="13">
        <v>3004</v>
      </c>
      <c r="B172" s="2">
        <v>3</v>
      </c>
      <c r="C172" s="2">
        <v>2007</v>
      </c>
      <c r="D172" s="1" t="s">
        <v>1</v>
      </c>
      <c r="E172" s="5">
        <v>781.0684</v>
      </c>
      <c r="F172" s="12">
        <v>210038.6992</v>
      </c>
      <c r="G172" s="6" t="s">
        <v>266</v>
      </c>
      <c r="H172" s="7" t="s">
        <v>267</v>
      </c>
      <c r="I172" s="2">
        <v>69</v>
      </c>
      <c r="J172" s="2" t="str">
        <f t="shared" si="5"/>
        <v>65+</v>
      </c>
      <c r="K172" s="1" t="s">
        <v>22</v>
      </c>
      <c r="L172" s="1" t="s">
        <v>4</v>
      </c>
      <c r="M172" s="1" t="s">
        <v>17</v>
      </c>
      <c r="N172" s="2">
        <v>5</v>
      </c>
      <c r="O172" s="1" t="s">
        <v>333</v>
      </c>
    </row>
    <row r="173" spans="1:15" ht="14.25" customHeight="1" x14ac:dyDescent="0.35">
      <c r="A173" s="13">
        <v>3012</v>
      </c>
      <c r="B173" s="2">
        <v>3</v>
      </c>
      <c r="C173" s="2">
        <v>2007</v>
      </c>
      <c r="D173" s="1" t="s">
        <v>1</v>
      </c>
      <c r="E173" s="5">
        <v>781.0684</v>
      </c>
      <c r="F173" s="12">
        <v>210824.0576</v>
      </c>
      <c r="G173" s="6" t="s">
        <v>280</v>
      </c>
      <c r="H173" s="7" t="s">
        <v>281</v>
      </c>
      <c r="I173" s="2">
        <v>69</v>
      </c>
      <c r="J173" s="2" t="str">
        <f t="shared" si="5"/>
        <v>65+</v>
      </c>
      <c r="K173" s="1" t="s">
        <v>22</v>
      </c>
      <c r="L173" s="1" t="s">
        <v>9</v>
      </c>
      <c r="M173" s="1" t="s">
        <v>18</v>
      </c>
      <c r="N173" s="2">
        <v>3</v>
      </c>
      <c r="O173" s="1" t="s">
        <v>333</v>
      </c>
    </row>
    <row r="174" spans="1:15" ht="14.25" customHeight="1" x14ac:dyDescent="0.35">
      <c r="A174" s="13">
        <v>3048</v>
      </c>
      <c r="B174" s="2">
        <v>3</v>
      </c>
      <c r="C174" s="2">
        <v>2007</v>
      </c>
      <c r="D174" s="1" t="s">
        <v>1</v>
      </c>
      <c r="E174" s="5">
        <v>781.0684</v>
      </c>
      <c r="F174" s="12">
        <v>249075.6568</v>
      </c>
      <c r="G174" s="6" t="s">
        <v>280</v>
      </c>
      <c r="H174" s="7" t="s">
        <v>281</v>
      </c>
      <c r="I174" s="2">
        <v>69</v>
      </c>
      <c r="J174" s="2" t="str">
        <f t="shared" si="5"/>
        <v>65+</v>
      </c>
      <c r="K174" s="1" t="s">
        <v>22</v>
      </c>
      <c r="L174" s="1" t="s">
        <v>9</v>
      </c>
      <c r="M174" s="1" t="s">
        <v>18</v>
      </c>
      <c r="N174" s="2">
        <v>3</v>
      </c>
      <c r="O174" s="1" t="s">
        <v>333</v>
      </c>
    </row>
    <row r="175" spans="1:15" ht="14.25" customHeight="1" x14ac:dyDescent="0.35">
      <c r="A175" s="13">
        <v>3008</v>
      </c>
      <c r="B175" s="2">
        <v>3</v>
      </c>
      <c r="C175" s="2">
        <v>2007</v>
      </c>
      <c r="D175" s="1" t="s">
        <v>1</v>
      </c>
      <c r="E175" s="5">
        <v>697.89359999999999</v>
      </c>
      <c r="F175" s="12">
        <v>219865.76079999999</v>
      </c>
      <c r="G175" s="6" t="s">
        <v>248</v>
      </c>
      <c r="H175" s="7" t="s">
        <v>249</v>
      </c>
      <c r="I175" s="2">
        <v>71</v>
      </c>
      <c r="J175" s="2" t="str">
        <f t="shared" si="5"/>
        <v>65+</v>
      </c>
      <c r="K175" s="1" t="s">
        <v>22</v>
      </c>
      <c r="L175" s="1" t="s">
        <v>9</v>
      </c>
      <c r="M175" s="1" t="s">
        <v>18</v>
      </c>
      <c r="N175" s="2">
        <v>2</v>
      </c>
      <c r="O175" s="1" t="s">
        <v>333</v>
      </c>
    </row>
    <row r="176" spans="1:15" ht="14.25" customHeight="1" x14ac:dyDescent="0.35">
      <c r="A176" s="13">
        <v>3040</v>
      </c>
      <c r="B176" s="2">
        <v>3</v>
      </c>
      <c r="C176" s="2">
        <v>2007</v>
      </c>
      <c r="D176" s="1" t="s">
        <v>1</v>
      </c>
      <c r="E176" s="5">
        <v>670.88599999999997</v>
      </c>
      <c r="F176" s="12">
        <v>204292.49399999998</v>
      </c>
      <c r="G176" s="6" t="s">
        <v>248</v>
      </c>
      <c r="H176" s="7" t="s">
        <v>249</v>
      </c>
      <c r="I176" s="2">
        <v>71</v>
      </c>
      <c r="J176" s="2" t="str">
        <f t="shared" si="5"/>
        <v>65+</v>
      </c>
      <c r="K176" s="1" t="s">
        <v>22</v>
      </c>
      <c r="L176" s="1" t="s">
        <v>9</v>
      </c>
      <c r="M176" s="1" t="s">
        <v>18</v>
      </c>
      <c r="N176" s="2">
        <v>2</v>
      </c>
      <c r="O176" s="1" t="s">
        <v>333</v>
      </c>
    </row>
    <row r="177" spans="1:15" ht="14.25" customHeight="1" x14ac:dyDescent="0.35">
      <c r="A177" s="13">
        <v>1023</v>
      </c>
      <c r="B177" s="2">
        <v>1</v>
      </c>
      <c r="C177" s="2">
        <v>2005</v>
      </c>
      <c r="D177" s="1" t="s">
        <v>1</v>
      </c>
      <c r="E177" s="5">
        <v>782.25200000000007</v>
      </c>
      <c r="F177" s="12">
        <v>261579.89200000002</v>
      </c>
      <c r="G177" s="6" t="s">
        <v>51</v>
      </c>
      <c r="H177" s="7" t="s">
        <v>52</v>
      </c>
      <c r="I177" s="2">
        <v>73</v>
      </c>
      <c r="J177" s="2" t="str">
        <f t="shared" si="5"/>
        <v>65+</v>
      </c>
      <c r="K177" s="1" t="s">
        <v>23</v>
      </c>
      <c r="L177" s="1" t="s">
        <v>4</v>
      </c>
      <c r="M177" s="1" t="s">
        <v>18</v>
      </c>
      <c r="N177" s="2">
        <v>3</v>
      </c>
      <c r="O177" s="1" t="s">
        <v>333</v>
      </c>
    </row>
    <row r="178" spans="1:15" ht="14.25" customHeight="1" x14ac:dyDescent="0.35">
      <c r="A178" s="13">
        <v>3009</v>
      </c>
      <c r="B178" s="2">
        <v>3</v>
      </c>
      <c r="C178" s="2">
        <v>2006</v>
      </c>
      <c r="D178" s="1" t="s">
        <v>1</v>
      </c>
      <c r="E178" s="5">
        <v>743.40840000000003</v>
      </c>
      <c r="F178" s="12">
        <v>222867.42080000002</v>
      </c>
      <c r="G178" s="6" t="s">
        <v>311</v>
      </c>
      <c r="H178" s="7" t="s">
        <v>312</v>
      </c>
      <c r="I178" s="2">
        <v>73</v>
      </c>
      <c r="J178" s="2" t="str">
        <f t="shared" si="5"/>
        <v>65+</v>
      </c>
      <c r="K178" s="1" t="s">
        <v>23</v>
      </c>
      <c r="L178" s="1" t="s">
        <v>4</v>
      </c>
      <c r="M178" s="1" t="s">
        <v>18</v>
      </c>
      <c r="N178" s="2">
        <v>5</v>
      </c>
      <c r="O178" s="1" t="s">
        <v>20</v>
      </c>
    </row>
    <row r="179" spans="1:15" ht="14.25" customHeight="1" x14ac:dyDescent="0.35">
      <c r="A179" s="13">
        <v>3052</v>
      </c>
      <c r="B179" s="2">
        <v>3</v>
      </c>
      <c r="C179" s="2">
        <v>2006</v>
      </c>
      <c r="D179" s="1" t="s">
        <v>1</v>
      </c>
      <c r="E179" s="5">
        <v>923.20799999999997</v>
      </c>
      <c r="F179" s="12">
        <v>291494.36</v>
      </c>
      <c r="G179" s="6" t="s">
        <v>123</v>
      </c>
      <c r="H179" s="7" t="s">
        <v>124</v>
      </c>
      <c r="I179" s="2">
        <v>73</v>
      </c>
      <c r="J179" s="2" t="str">
        <f t="shared" si="5"/>
        <v>65+</v>
      </c>
      <c r="K179" s="1" t="s">
        <v>22</v>
      </c>
      <c r="L179" s="1" t="s">
        <v>4</v>
      </c>
      <c r="M179" s="1" t="s">
        <v>17</v>
      </c>
      <c r="N179" s="2">
        <v>4</v>
      </c>
      <c r="O179" s="1" t="s">
        <v>20</v>
      </c>
    </row>
    <row r="180" spans="1:15" ht="14.25" customHeight="1" x14ac:dyDescent="0.35">
      <c r="A180" s="13">
        <v>3025</v>
      </c>
      <c r="B180" s="2">
        <v>3</v>
      </c>
      <c r="C180" s="2">
        <v>2007</v>
      </c>
      <c r="D180" s="1" t="s">
        <v>1</v>
      </c>
      <c r="E180" s="5">
        <v>923.20799999999997</v>
      </c>
      <c r="F180" s="12">
        <v>296483.14399999997</v>
      </c>
      <c r="G180" s="6" t="s">
        <v>242</v>
      </c>
      <c r="H180" s="7" t="s">
        <v>243</v>
      </c>
      <c r="I180" s="2">
        <v>76</v>
      </c>
      <c r="J180" s="2" t="str">
        <f t="shared" si="5"/>
        <v>65+</v>
      </c>
      <c r="K180" s="1" t="s">
        <v>23</v>
      </c>
      <c r="L180" s="1" t="s">
        <v>6</v>
      </c>
      <c r="M180" s="1" t="s">
        <v>17</v>
      </c>
      <c r="N180" s="2">
        <v>3</v>
      </c>
      <c r="O180" s="1" t="s">
        <v>333</v>
      </c>
    </row>
    <row r="181" spans="1:15" ht="15" hidden="1" customHeight="1" x14ac:dyDescent="0.35"/>
    <row r="182" spans="1:15" ht="15" hidden="1" customHeight="1" x14ac:dyDescent="0.35"/>
  </sheetData>
  <autoFilter ref="A2:Z180" xr:uid="{00000000-0001-0000-0000-000000000000}"/>
  <sortState xmlns:xlrd2="http://schemas.microsoft.com/office/spreadsheetml/2017/richdata2" ref="A3:O180">
    <sortCondition ref="I3:I180"/>
  </sortState>
  <mergeCells count="2">
    <mergeCell ref="A1:F1"/>
    <mergeCell ref="G1:O1"/>
  </mergeCells>
  <conditionalFormatting sqref="D76">
    <cfRule type="notContainsBlanks" dxfId="0" priority="1">
      <formula>LEN(TRIM(D76))&gt;0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4661-7A33-4002-8997-E4E12DC14A9D}">
  <dimension ref="A1:C4"/>
  <sheetViews>
    <sheetView workbookViewId="0">
      <selection activeCell="C6" sqref="C6"/>
    </sheetView>
  </sheetViews>
  <sheetFormatPr defaultRowHeight="14.5" x14ac:dyDescent="0.35"/>
  <cols>
    <col min="3" max="3" width="16.54296875" bestFit="1" customWidth="1"/>
  </cols>
  <sheetData>
    <row r="1" spans="1:3" x14ac:dyDescent="0.35">
      <c r="A1" s="25" t="s">
        <v>15</v>
      </c>
      <c r="B1" s="26" t="s">
        <v>334</v>
      </c>
      <c r="C1" s="27" t="s">
        <v>339</v>
      </c>
    </row>
    <row r="2" spans="1:3" x14ac:dyDescent="0.35">
      <c r="A2" s="19" t="s">
        <v>23</v>
      </c>
      <c r="B2" s="20">
        <f>COUNTIF(Dataset!$K$3:$K$180,Gender!$A2)</f>
        <v>70</v>
      </c>
      <c r="C2" s="21">
        <f>B2/B4</f>
        <v>0.39325842696629215</v>
      </c>
    </row>
    <row r="3" spans="1:3" x14ac:dyDescent="0.35">
      <c r="A3" s="22" t="s">
        <v>22</v>
      </c>
      <c r="B3" s="23">
        <f>COUNTIF(Dataset!$K$3:$K$180,Gender!$A3)</f>
        <v>108</v>
      </c>
      <c r="C3" s="28">
        <f>B3/B4</f>
        <v>0.6067415730337079</v>
      </c>
    </row>
    <row r="4" spans="1:3" x14ac:dyDescent="0.35">
      <c r="A4" s="22"/>
      <c r="B4" s="23">
        <f>SUM(B2:B3)</f>
        <v>178</v>
      </c>
      <c r="C4" s="2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B22-84A7-4AC6-A944-263D09ABD5BD}">
  <dimension ref="B3:E12"/>
  <sheetViews>
    <sheetView showGridLines="0" workbookViewId="0">
      <selection activeCell="D18" sqref="D18"/>
    </sheetView>
  </sheetViews>
  <sheetFormatPr defaultRowHeight="15.5" x14ac:dyDescent="0.35"/>
  <cols>
    <col min="1" max="1" width="8.7265625" style="30"/>
    <col min="2" max="2" width="10.54296875" style="30" bestFit="1" customWidth="1"/>
    <col min="3" max="3" width="11.26953125" style="30" bestFit="1" customWidth="1"/>
    <col min="4" max="4" width="19.81640625" style="30" bestFit="1" customWidth="1"/>
    <col min="5" max="16384" width="8.7265625" style="30"/>
  </cols>
  <sheetData>
    <row r="3" spans="2:5" x14ac:dyDescent="0.35">
      <c r="B3" s="30" t="s">
        <v>3</v>
      </c>
      <c r="C3" s="30" t="s">
        <v>334</v>
      </c>
      <c r="D3" s="30" t="s">
        <v>339</v>
      </c>
      <c r="E3" s="30" t="s">
        <v>340</v>
      </c>
    </row>
    <row r="4" spans="2:5" x14ac:dyDescent="0.35">
      <c r="B4" s="29" t="str" cm="1">
        <f t="array" ref="B4:B12">_xlfn.UNIQUE(Dataset!L3:L180)</f>
        <v>California</v>
      </c>
      <c r="C4" s="29">
        <f>COUNTIF(Dataset!$L$3:$L$180,Location!$B4)</f>
        <v>108</v>
      </c>
      <c r="D4" s="31">
        <f>$C4/SUM($C$4:$C$12)</f>
        <v>0.6067415730337079</v>
      </c>
      <c r="E4" s="31">
        <f>D4</f>
        <v>0.6067415730337079</v>
      </c>
    </row>
    <row r="5" spans="2:5" x14ac:dyDescent="0.35">
      <c r="B5" s="29" t="str">
        <v>Virginia</v>
      </c>
      <c r="C5" s="29">
        <f>COUNTIF(Dataset!$L$3:$L$180,Location!$B5)</f>
        <v>4</v>
      </c>
      <c r="D5" s="31">
        <f t="shared" ref="D5:D12" si="0">$C5/SUM($C$4:$C$12)</f>
        <v>2.247191011235955E-2</v>
      </c>
      <c r="E5" s="31">
        <f>D5+E4</f>
        <v>0.6292134831460674</v>
      </c>
    </row>
    <row r="6" spans="2:5" x14ac:dyDescent="0.35">
      <c r="B6" s="29" t="str">
        <v>Arizona</v>
      </c>
      <c r="C6" s="29">
        <f>COUNTIF(Dataset!$L$3:$L$180,Location!$B6)</f>
        <v>12</v>
      </c>
      <c r="D6" s="31">
        <f t="shared" si="0"/>
        <v>6.741573033707865E-2</v>
      </c>
      <c r="E6" s="31">
        <f t="shared" ref="E6:E12" si="1">D6+E5</f>
        <v>0.69662921348314599</v>
      </c>
    </row>
    <row r="7" spans="2:5" x14ac:dyDescent="0.35">
      <c r="B7" s="29" t="str">
        <v>Oregon</v>
      </c>
      <c r="C7" s="29">
        <f>COUNTIF(Dataset!$L$3:$L$180,Location!$B7)</f>
        <v>12</v>
      </c>
      <c r="D7" s="31">
        <f t="shared" si="0"/>
        <v>6.741573033707865E-2</v>
      </c>
      <c r="E7" s="31">
        <f t="shared" si="1"/>
        <v>0.76404494382022459</v>
      </c>
    </row>
    <row r="8" spans="2:5" x14ac:dyDescent="0.35">
      <c r="B8" s="29" t="str">
        <v>Nevada</v>
      </c>
      <c r="C8" s="29">
        <f>COUNTIF(Dataset!$L$3:$L$180,Location!$B8)</f>
        <v>13</v>
      </c>
      <c r="D8" s="31">
        <f t="shared" si="0"/>
        <v>7.3033707865168537E-2</v>
      </c>
      <c r="E8" s="31">
        <f t="shared" si="1"/>
        <v>0.83707865168539308</v>
      </c>
    </row>
    <row r="9" spans="2:5" x14ac:dyDescent="0.35">
      <c r="B9" s="29" t="str">
        <v>Colorado</v>
      </c>
      <c r="C9" s="29">
        <f>COUNTIF(Dataset!$L$3:$L$180,Location!$B9)</f>
        <v>13</v>
      </c>
      <c r="D9" s="31">
        <f t="shared" si="0"/>
        <v>7.3033707865168537E-2</v>
      </c>
      <c r="E9" s="31">
        <f t="shared" si="1"/>
        <v>0.91011235955056158</v>
      </c>
    </row>
    <row r="10" spans="2:5" x14ac:dyDescent="0.35">
      <c r="B10" s="29" t="str">
        <v>Utah</v>
      </c>
      <c r="C10" s="29">
        <f>COUNTIF(Dataset!$L$3:$L$180,Location!$B10)</f>
        <v>8</v>
      </c>
      <c r="D10" s="31">
        <f t="shared" si="0"/>
        <v>4.49438202247191E-2</v>
      </c>
      <c r="E10" s="31">
        <f t="shared" si="1"/>
        <v>0.95505617977528068</v>
      </c>
    </row>
    <row r="11" spans="2:5" x14ac:dyDescent="0.35">
      <c r="B11" s="29" t="str">
        <v>Kansas</v>
      </c>
      <c r="C11" s="29">
        <f>COUNTIF(Dataset!$L$3:$L$180,Location!$B11)</f>
        <v>2</v>
      </c>
      <c r="D11" s="31">
        <f t="shared" si="0"/>
        <v>1.1235955056179775E-2</v>
      </c>
      <c r="E11" s="31">
        <f t="shared" si="1"/>
        <v>0.96629213483146048</v>
      </c>
    </row>
    <row r="12" spans="2:5" x14ac:dyDescent="0.35">
      <c r="B12" s="29" t="str">
        <v>Wyoming</v>
      </c>
      <c r="C12" s="29">
        <f>COUNTIF(Dataset!$L$3:$L$180,Location!$B12)</f>
        <v>6</v>
      </c>
      <c r="D12" s="31">
        <f t="shared" si="0"/>
        <v>3.3707865168539325E-2</v>
      </c>
      <c r="E12" s="31">
        <f t="shared" si="1"/>
        <v>0.99999999999999978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D7CC-A814-4D54-9898-29F61BC93619}">
  <dimension ref="B3:C17"/>
  <sheetViews>
    <sheetView showGridLines="0" workbookViewId="0">
      <selection activeCell="E19" sqref="E19"/>
    </sheetView>
  </sheetViews>
  <sheetFormatPr defaultRowHeight="15.5" x14ac:dyDescent="0.35"/>
  <cols>
    <col min="1" max="2" width="8.7265625" style="29"/>
    <col min="3" max="3" width="11.08984375" style="29" bestFit="1" customWidth="1"/>
    <col min="4" max="16384" width="8.7265625" style="29"/>
  </cols>
  <sheetData>
    <row r="3" spans="2:3" x14ac:dyDescent="0.35">
      <c r="B3" s="32" t="s">
        <v>337</v>
      </c>
      <c r="C3" s="32" t="s">
        <v>334</v>
      </c>
    </row>
    <row r="4" spans="2:3" x14ac:dyDescent="0.35">
      <c r="B4" s="29" t="str" cm="1">
        <f t="array" ref="B4:B9">_xlfn.UNIQUE(Dataset!J3:J180)</f>
        <v>18-25</v>
      </c>
      <c r="C4" s="29">
        <f>COUNTIF(Dataset!J3:J180,Age!B4)</f>
        <v>5</v>
      </c>
    </row>
    <row r="5" spans="2:3" x14ac:dyDescent="0.35">
      <c r="B5" s="29" t="str">
        <v>26-35</v>
      </c>
      <c r="C5" s="29">
        <f>COUNTIF(Dataset!J4:J181,Age!B5)</f>
        <v>36</v>
      </c>
    </row>
    <row r="6" spans="2:3" x14ac:dyDescent="0.35">
      <c r="B6" s="29" t="str">
        <v>36-45</v>
      </c>
      <c r="C6" s="29">
        <f>COUNTIF(Dataset!J5:J182,Age!B6)</f>
        <v>52</v>
      </c>
    </row>
    <row r="7" spans="2:3" x14ac:dyDescent="0.35">
      <c r="B7" s="29" t="str">
        <v>46-55</v>
      </c>
      <c r="C7" s="29">
        <f>COUNTIF(Dataset!J6:J183,Age!B7)</f>
        <v>41</v>
      </c>
    </row>
    <row r="8" spans="2:3" x14ac:dyDescent="0.35">
      <c r="B8" s="29" t="str">
        <v>56-65</v>
      </c>
      <c r="C8" s="29">
        <f>COUNTIF(Dataset!J7:J184,Age!B8)</f>
        <v>26</v>
      </c>
    </row>
    <row r="9" spans="2:3" x14ac:dyDescent="0.35">
      <c r="B9" s="29" t="str">
        <v>65+</v>
      </c>
      <c r="C9" s="29">
        <f>COUNTIF(Dataset!J8:J185,Age!B9)</f>
        <v>18</v>
      </c>
    </row>
    <row r="12" spans="2:3" x14ac:dyDescent="0.35">
      <c r="B12" s="29" t="s">
        <v>343</v>
      </c>
      <c r="C12" s="34">
        <f>AVERAGE(Dataset!I3:I180)</f>
        <v>46.151685393258425</v>
      </c>
    </row>
    <row r="13" spans="2:3" x14ac:dyDescent="0.35">
      <c r="B13" s="29" t="s">
        <v>341</v>
      </c>
      <c r="C13" s="29">
        <f>MEDIAN(Dataset!I3:I180)</f>
        <v>45</v>
      </c>
    </row>
    <row r="14" spans="2:3" x14ac:dyDescent="0.35">
      <c r="B14" s="29" t="s">
        <v>342</v>
      </c>
      <c r="C14" s="29">
        <f>MODE(Dataset!I3:I180)</f>
        <v>48</v>
      </c>
    </row>
    <row r="15" spans="2:3" x14ac:dyDescent="0.35">
      <c r="B15" s="29" t="s">
        <v>344</v>
      </c>
      <c r="C15" s="29">
        <f>MAX(Dataset!I3:I180)</f>
        <v>76</v>
      </c>
    </row>
    <row r="17" spans="2:3" x14ac:dyDescent="0.35">
      <c r="B17" s="29" t="s">
        <v>345</v>
      </c>
      <c r="C17" s="33">
        <f>SKEW(Dataset!I3:I180)</f>
        <v>0.23853812208261232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5A-F698-4385-86FE-9261C5F08F93}">
  <dimension ref="B2:H180"/>
  <sheetViews>
    <sheetView workbookViewId="0">
      <selection activeCell="I18" sqref="I18"/>
    </sheetView>
  </sheetViews>
  <sheetFormatPr defaultRowHeight="14.5" x14ac:dyDescent="0.35"/>
  <cols>
    <col min="3" max="3" width="12.08984375" style="35" bestFit="1" customWidth="1"/>
    <col min="7" max="7" width="10.81640625" customWidth="1"/>
  </cols>
  <sheetData>
    <row r="2" spans="2:8" x14ac:dyDescent="0.35">
      <c r="B2" t="s">
        <v>24</v>
      </c>
      <c r="C2" s="35" t="s">
        <v>329</v>
      </c>
      <c r="D2" t="s">
        <v>337</v>
      </c>
    </row>
    <row r="3" spans="2:8" x14ac:dyDescent="0.35">
      <c r="B3">
        <v>1030</v>
      </c>
      <c r="C3" s="35">
        <f>VLOOKUP(B3,Dataset!A2:O180,6,FALSE)</f>
        <v>246172.67600000001</v>
      </c>
      <c r="D3">
        <f>VLOOKUP(B3,Dataset!A2:O180,9,FALSE)</f>
        <v>19</v>
      </c>
    </row>
    <row r="4" spans="2:8" x14ac:dyDescent="0.35">
      <c r="B4">
        <v>1029</v>
      </c>
      <c r="C4" s="35">
        <f>VLOOKUP(B4,Dataset!A3:O181,6,FALSE)</f>
        <v>246331.90400000001</v>
      </c>
      <c r="D4">
        <f>VLOOKUP(B4,Dataset!A3:O181,9,FALSE)</f>
        <v>22</v>
      </c>
    </row>
    <row r="5" spans="2:8" x14ac:dyDescent="0.35">
      <c r="B5">
        <v>2002</v>
      </c>
      <c r="C5" s="35">
        <f>VLOOKUP(B5,Dataset!A4:O182,6,FALSE)</f>
        <v>209280.91039999999</v>
      </c>
      <c r="D5">
        <f>VLOOKUP(B5,Dataset!A4:O182,9,FALSE)</f>
        <v>22</v>
      </c>
    </row>
    <row r="6" spans="2:8" x14ac:dyDescent="0.35">
      <c r="B6">
        <v>2031</v>
      </c>
      <c r="C6" s="35">
        <f>VLOOKUP(B6,Dataset!A5:O183,6,FALSE)</f>
        <v>452667.00639999995</v>
      </c>
      <c r="D6">
        <f>VLOOKUP(B6,Dataset!A5:O183,9,FALSE)</f>
        <v>22</v>
      </c>
    </row>
    <row r="7" spans="2:8" x14ac:dyDescent="0.35">
      <c r="B7">
        <v>1049</v>
      </c>
      <c r="C7" s="35">
        <f>VLOOKUP(B7,Dataset!A6:O184,6,FALSE)</f>
        <v>467083.31319999998</v>
      </c>
      <c r="D7">
        <f>VLOOKUP(B7,Dataset!A6:O184,9,FALSE)</f>
        <v>25</v>
      </c>
    </row>
    <row r="8" spans="2:8" x14ac:dyDescent="0.35">
      <c r="B8">
        <v>3011</v>
      </c>
      <c r="C8" s="35">
        <f>VLOOKUP(B8,Dataset!A7:O185,6,FALSE)</f>
        <v>203491.84999999998</v>
      </c>
      <c r="D8">
        <f>VLOOKUP(B8,Dataset!A7:O185,9,FALSE)</f>
        <v>26</v>
      </c>
    </row>
    <row r="9" spans="2:8" x14ac:dyDescent="0.35">
      <c r="B9">
        <v>3026</v>
      </c>
      <c r="C9" s="35">
        <f>VLOOKUP(B9,Dataset!A8:O186,6,FALSE)</f>
        <v>212520.826</v>
      </c>
      <c r="D9">
        <f>VLOOKUP(B9,Dataset!A8:O186,9,FALSE)</f>
        <v>26</v>
      </c>
    </row>
    <row r="10" spans="2:8" x14ac:dyDescent="0.35">
      <c r="B10">
        <v>3023</v>
      </c>
      <c r="C10" s="35">
        <f>VLOOKUP(B10,Dataset!A9:O187,6,FALSE)</f>
        <v>198591.84879999998</v>
      </c>
      <c r="D10">
        <f>VLOOKUP(B10,Dataset!A9:O187,9,FALSE)</f>
        <v>26</v>
      </c>
    </row>
    <row r="11" spans="2:8" x14ac:dyDescent="0.35">
      <c r="B11">
        <v>1031</v>
      </c>
      <c r="C11" s="35">
        <f>VLOOKUP(B11,Dataset!A10:O188,6,FALSE)</f>
        <v>265467.68000000005</v>
      </c>
      <c r="D11">
        <f>VLOOKUP(B11,Dataset!A10:O188,9,FALSE)</f>
        <v>27</v>
      </c>
    </row>
    <row r="12" spans="2:8" x14ac:dyDescent="0.35">
      <c r="B12">
        <v>4023</v>
      </c>
      <c r="C12" s="35">
        <f>VLOOKUP(B12,Dataset!A11:O189,6,FALSE)</f>
        <v>235633.2592</v>
      </c>
      <c r="D12">
        <f>VLOOKUP(B12,Dataset!A11:O189,9,FALSE)</f>
        <v>27</v>
      </c>
    </row>
    <row r="13" spans="2:8" x14ac:dyDescent="0.35">
      <c r="B13">
        <v>1036</v>
      </c>
      <c r="C13" s="35">
        <f>VLOOKUP(B13,Dataset!A12:O190,6,FALSE)</f>
        <v>317473.86080000002</v>
      </c>
      <c r="D13">
        <f>VLOOKUP(B13,Dataset!A12:O190,9,FALSE)</f>
        <v>28</v>
      </c>
    </row>
    <row r="14" spans="2:8" x14ac:dyDescent="0.35">
      <c r="B14">
        <v>1046</v>
      </c>
      <c r="C14" s="35">
        <f>VLOOKUP(B14,Dataset!A13:O191,6,FALSE)</f>
        <v>503790.23080000002</v>
      </c>
      <c r="D14">
        <f>VLOOKUP(B14,Dataset!A13:O191,9,FALSE)</f>
        <v>26</v>
      </c>
    </row>
    <row r="15" spans="2:8" x14ac:dyDescent="0.35">
      <c r="B15">
        <v>4035</v>
      </c>
      <c r="C15" s="35">
        <f>VLOOKUP(B15,Dataset!A14:O192,6,FALSE)</f>
        <v>217786.37600000002</v>
      </c>
      <c r="D15">
        <f>VLOOKUP(B15,Dataset!A14:O192,9,FALSE)</f>
        <v>29</v>
      </c>
    </row>
    <row r="16" spans="2:8" x14ac:dyDescent="0.35">
      <c r="B16">
        <v>2036</v>
      </c>
      <c r="C16" s="35">
        <f>VLOOKUP(B16,Dataset!A15:O193,6,FALSE)</f>
        <v>460001.25599999994</v>
      </c>
      <c r="D16">
        <f>VLOOKUP(B16,Dataset!A15:O193,9,FALSE)</f>
        <v>29</v>
      </c>
      <c r="G16" t="s">
        <v>346</v>
      </c>
      <c r="H16">
        <f>_xlfn.COVARIANCE.S(C3:C180,D3:D180)</f>
        <v>-176361.87100999182</v>
      </c>
    </row>
    <row r="17" spans="2:8" x14ac:dyDescent="0.35">
      <c r="B17">
        <v>2056</v>
      </c>
      <c r="C17" s="35">
        <f>VLOOKUP(B17,Dataset!A16:O194,6,FALSE)</f>
        <v>460001.25599999994</v>
      </c>
      <c r="D17">
        <f>VLOOKUP(B17,Dataset!A16:O194,9,FALSE)</f>
        <v>29</v>
      </c>
      <c r="G17" t="s">
        <v>347</v>
      </c>
      <c r="H17" s="18">
        <f>CORREL(C3:C180,D3:D180)</f>
        <v>-0.17489349098612006</v>
      </c>
    </row>
    <row r="18" spans="2:8" x14ac:dyDescent="0.35">
      <c r="B18">
        <v>1047</v>
      </c>
      <c r="C18" s="35">
        <f>VLOOKUP(B18,Dataset!A17:O195,6,FALSE)</f>
        <v>448134.26880000002</v>
      </c>
      <c r="D18">
        <f>VLOOKUP(B18,Dataset!A17:O195,9,FALSE)</f>
        <v>29</v>
      </c>
    </row>
    <row r="19" spans="2:8" x14ac:dyDescent="0.35">
      <c r="B19">
        <v>5051</v>
      </c>
      <c r="C19" s="35">
        <f>VLOOKUP(B19,Dataset!A18:O196,6,FALSE)</f>
        <v>249591.99479999999</v>
      </c>
      <c r="D19">
        <f>VLOOKUP(B19,Dataset!A18:O196,9,FALSE)</f>
        <v>29</v>
      </c>
    </row>
    <row r="20" spans="2:8" x14ac:dyDescent="0.35">
      <c r="B20">
        <v>2007</v>
      </c>
      <c r="C20" s="35">
        <f>VLOOKUP(B20,Dataset!A19:O197,6,FALSE)</f>
        <v>196142.19200000001</v>
      </c>
      <c r="D20">
        <f>VLOOKUP(B20,Dataset!A19:O197,9,FALSE)</f>
        <v>30</v>
      </c>
    </row>
    <row r="21" spans="2:8" x14ac:dyDescent="0.35">
      <c r="B21">
        <v>3020</v>
      </c>
      <c r="C21" s="35">
        <f>VLOOKUP(B21,Dataset!A20:O198,6,FALSE)</f>
        <v>258572.47760000001</v>
      </c>
      <c r="D21">
        <f>VLOOKUP(B21,Dataset!A20:O198,9,FALSE)</f>
        <v>30</v>
      </c>
    </row>
    <row r="22" spans="2:8" x14ac:dyDescent="0.35">
      <c r="B22">
        <v>3029</v>
      </c>
      <c r="C22" s="35">
        <f>VLOOKUP(B22,Dataset!A21:O199,6,FALSE)</f>
        <v>310831.21159999998</v>
      </c>
      <c r="D22">
        <f>VLOOKUP(B22,Dataset!A21:O199,9,FALSE)</f>
        <v>30</v>
      </c>
    </row>
    <row r="23" spans="2:8" x14ac:dyDescent="0.35">
      <c r="B23">
        <v>3015</v>
      </c>
      <c r="C23" s="35">
        <f>VLOOKUP(B23,Dataset!A22:O200,6,FALSE)</f>
        <v>207281.5912</v>
      </c>
      <c r="D23">
        <f>VLOOKUP(B23,Dataset!A22:O200,9,FALSE)</f>
        <v>31</v>
      </c>
    </row>
    <row r="24" spans="2:8" x14ac:dyDescent="0.35">
      <c r="B24">
        <v>2004</v>
      </c>
      <c r="C24" s="35">
        <f>VLOOKUP(B24,Dataset!A23:O201,6,FALSE)</f>
        <v>168834.04240000001</v>
      </c>
      <c r="D24">
        <f>VLOOKUP(B24,Dataset!A23:O201,9,FALSE)</f>
        <v>31</v>
      </c>
    </row>
    <row r="25" spans="2:8" x14ac:dyDescent="0.35">
      <c r="B25">
        <v>2006</v>
      </c>
      <c r="C25" s="35">
        <f>VLOOKUP(B25,Dataset!A24:O202,6,FALSE)</f>
        <v>396973.83240000001</v>
      </c>
      <c r="D25">
        <f>VLOOKUP(B25,Dataset!A24:O202,9,FALSE)</f>
        <v>31</v>
      </c>
    </row>
    <row r="26" spans="2:8" x14ac:dyDescent="0.35">
      <c r="B26">
        <v>5013</v>
      </c>
      <c r="C26" s="35">
        <f>VLOOKUP(B26,Dataset!A25:O203,6,FALSE)</f>
        <v>188743.1072</v>
      </c>
      <c r="D26">
        <f>VLOOKUP(B26,Dataset!A25:O203,9,FALSE)</f>
        <v>31</v>
      </c>
    </row>
    <row r="27" spans="2:8" x14ac:dyDescent="0.35">
      <c r="B27">
        <v>1026</v>
      </c>
      <c r="C27" s="35">
        <f>VLOOKUP(B27,Dataset!A26:O204,6,FALSE)</f>
        <v>179674.07519999999</v>
      </c>
      <c r="D27">
        <f>VLOOKUP(B27,Dataset!A26:O204,9,FALSE)</f>
        <v>32</v>
      </c>
    </row>
    <row r="28" spans="2:8" x14ac:dyDescent="0.35">
      <c r="B28">
        <v>2054</v>
      </c>
      <c r="C28" s="35">
        <f>VLOOKUP(B28,Dataset!A27:O205,6,FALSE)</f>
        <v>306363.64360000001</v>
      </c>
      <c r="D28">
        <f>VLOOKUP(B28,Dataset!A27:O205,9,FALSE)</f>
        <v>32</v>
      </c>
    </row>
    <row r="29" spans="2:8" x14ac:dyDescent="0.35">
      <c r="B29">
        <v>3033</v>
      </c>
      <c r="C29" s="35">
        <f>VLOOKUP(B29,Dataset!A28:O206,6,FALSE)</f>
        <v>200300.63399999999</v>
      </c>
      <c r="D29">
        <f>VLOOKUP(B29,Dataset!A28:O206,9,FALSE)</f>
        <v>32</v>
      </c>
    </row>
    <row r="30" spans="2:8" x14ac:dyDescent="0.35">
      <c r="B30">
        <v>1025</v>
      </c>
      <c r="C30" s="35">
        <f>VLOOKUP(B30,Dataset!A29:O207,6,FALSE)</f>
        <v>382041.12799999997</v>
      </c>
      <c r="D30">
        <f>VLOOKUP(B30,Dataset!A29:O207,9,FALSE)</f>
        <v>33</v>
      </c>
    </row>
    <row r="31" spans="2:8" x14ac:dyDescent="0.35">
      <c r="B31">
        <v>3027</v>
      </c>
      <c r="C31" s="35">
        <f>VLOOKUP(B31,Dataset!A30:O208,6,FALSE)</f>
        <v>245572.7936</v>
      </c>
      <c r="D31">
        <f>VLOOKUP(B31,Dataset!A30:O208,9,FALSE)</f>
        <v>33</v>
      </c>
    </row>
    <row r="32" spans="2:8" x14ac:dyDescent="0.35">
      <c r="B32">
        <v>3031</v>
      </c>
      <c r="C32" s="35">
        <f>VLOOKUP(B32,Dataset!A31:O209,6,FALSE)</f>
        <v>407214.28960000002</v>
      </c>
      <c r="D32">
        <f>VLOOKUP(B32,Dataset!A31:O209,9,FALSE)</f>
        <v>33</v>
      </c>
    </row>
    <row r="33" spans="2:4" x14ac:dyDescent="0.35">
      <c r="B33">
        <v>2043</v>
      </c>
      <c r="C33" s="35">
        <f>VLOOKUP(B33,Dataset!A32:O210,6,FALSE)</f>
        <v>355073.4032</v>
      </c>
      <c r="D33">
        <f>VLOOKUP(B33,Dataset!A32:O210,9,FALSE)</f>
        <v>33</v>
      </c>
    </row>
    <row r="34" spans="2:4" x14ac:dyDescent="0.35">
      <c r="B34">
        <v>3034</v>
      </c>
      <c r="C34" s="35">
        <f>VLOOKUP(B34,Dataset!A33:O211,6,FALSE)</f>
        <v>256821.6404</v>
      </c>
      <c r="D34">
        <f>VLOOKUP(B34,Dataset!A33:O211,9,FALSE)</f>
        <v>33</v>
      </c>
    </row>
    <row r="35" spans="2:4" x14ac:dyDescent="0.35">
      <c r="B35">
        <v>3016</v>
      </c>
      <c r="C35" s="35">
        <f>VLOOKUP(B35,Dataset!A34:O212,6,FALSE)</f>
        <v>226342.80319999999</v>
      </c>
      <c r="D35">
        <f>VLOOKUP(B35,Dataset!A34:O212,9,FALSE)</f>
        <v>33</v>
      </c>
    </row>
    <row r="36" spans="2:4" x14ac:dyDescent="0.35">
      <c r="B36">
        <v>1018</v>
      </c>
      <c r="C36" s="35">
        <f>VLOOKUP(B36,Dataset!A35:O213,6,FALSE)</f>
        <v>191389.8688</v>
      </c>
      <c r="D36">
        <f>VLOOKUP(B36,Dataset!A35:O213,9,FALSE)</f>
        <v>34</v>
      </c>
    </row>
    <row r="37" spans="2:4" x14ac:dyDescent="0.35">
      <c r="B37">
        <v>2050</v>
      </c>
      <c r="C37" s="35">
        <f>VLOOKUP(B37,Dataset!A36:O214,6,FALSE)</f>
        <v>297008.96519999998</v>
      </c>
      <c r="D37">
        <f>VLOOKUP(B37,Dataset!A36:O214,9,FALSE)</f>
        <v>34</v>
      </c>
    </row>
    <row r="38" spans="2:4" x14ac:dyDescent="0.35">
      <c r="B38">
        <v>2044</v>
      </c>
      <c r="C38" s="35">
        <f>VLOOKUP(B38,Dataset!A37:O215,6,FALSE)</f>
        <v>250773.1452</v>
      </c>
      <c r="D38">
        <f>VLOOKUP(B38,Dataset!A37:O215,9,FALSE)</f>
        <v>34</v>
      </c>
    </row>
    <row r="39" spans="2:4" x14ac:dyDescent="0.35">
      <c r="B39">
        <v>3039</v>
      </c>
      <c r="C39" s="35">
        <f>VLOOKUP(B39,Dataset!A38:O216,6,FALSE)</f>
        <v>312211.14399999997</v>
      </c>
      <c r="D39">
        <f>VLOOKUP(B39,Dataset!A38:O216,9,FALSE)</f>
        <v>34</v>
      </c>
    </row>
    <row r="40" spans="2:4" x14ac:dyDescent="0.35">
      <c r="B40">
        <v>3053</v>
      </c>
      <c r="C40" s="35">
        <f>VLOOKUP(B40,Dataset!A39:O217,6,FALSE)</f>
        <v>190119.50400000002</v>
      </c>
      <c r="D40">
        <f>VLOOKUP(B40,Dataset!A39:O217,9,FALSE)</f>
        <v>34</v>
      </c>
    </row>
    <row r="41" spans="2:4" x14ac:dyDescent="0.35">
      <c r="B41">
        <v>2041</v>
      </c>
      <c r="C41" s="35">
        <f>VLOOKUP(B41,Dataset!A40:O218,6,FALSE)</f>
        <v>225050.52000000002</v>
      </c>
      <c r="D41">
        <f>VLOOKUP(B41,Dataset!A40:O218,9,FALSE)</f>
        <v>35</v>
      </c>
    </row>
    <row r="42" spans="2:4" x14ac:dyDescent="0.35">
      <c r="B42">
        <v>5035</v>
      </c>
      <c r="C42" s="35">
        <f>VLOOKUP(B42,Dataset!A41:O219,6,FALSE)</f>
        <v>261742.742</v>
      </c>
      <c r="D42">
        <f>VLOOKUP(B42,Dataset!A41:O219,9,FALSE)</f>
        <v>35</v>
      </c>
    </row>
    <row r="43" spans="2:4" x14ac:dyDescent="0.35">
      <c r="B43">
        <v>4005</v>
      </c>
      <c r="C43" s="35">
        <f>VLOOKUP(B43,Dataset!A42:O220,6,FALSE)</f>
        <v>344530.88879999996</v>
      </c>
      <c r="D43">
        <f>VLOOKUP(B43,Dataset!A42:O220,9,FALSE)</f>
        <v>35</v>
      </c>
    </row>
    <row r="44" spans="2:4" x14ac:dyDescent="0.35">
      <c r="B44">
        <v>1032</v>
      </c>
      <c r="C44" s="35">
        <f>VLOOKUP(B44,Dataset!A43:O221,6,FALSE)</f>
        <v>215410.27600000001</v>
      </c>
      <c r="D44">
        <f>VLOOKUP(B44,Dataset!A43:O221,9,FALSE)</f>
        <v>36</v>
      </c>
    </row>
    <row r="45" spans="2:4" x14ac:dyDescent="0.35">
      <c r="B45">
        <v>3046</v>
      </c>
      <c r="C45" s="35">
        <f>VLOOKUP(B45,Dataset!A44:O222,6,FALSE)</f>
        <v>252185.992</v>
      </c>
      <c r="D45">
        <f>VLOOKUP(B45,Dataset!A44:O222,9,FALSE)</f>
        <v>36</v>
      </c>
    </row>
    <row r="46" spans="2:4" x14ac:dyDescent="0.35">
      <c r="B46">
        <v>1041</v>
      </c>
      <c r="C46" s="35">
        <f>VLOOKUP(B46,Dataset!A45:O223,6,FALSE)</f>
        <v>480545.80959999998</v>
      </c>
      <c r="D46">
        <f>VLOOKUP(B46,Dataset!A45:O223,9,FALSE)</f>
        <v>37</v>
      </c>
    </row>
    <row r="47" spans="2:4" x14ac:dyDescent="0.35">
      <c r="B47">
        <v>1012</v>
      </c>
      <c r="C47" s="35">
        <f>VLOOKUP(B47,Dataset!A46:O224,6,FALSE)</f>
        <v>300385.6176</v>
      </c>
      <c r="D47">
        <f>VLOOKUP(B47,Dataset!A46:O224,9,FALSE)</f>
        <v>37</v>
      </c>
    </row>
    <row r="48" spans="2:4" x14ac:dyDescent="0.35">
      <c r="B48">
        <v>5033</v>
      </c>
      <c r="C48" s="35">
        <f>VLOOKUP(B48,Dataset!A47:O225,6,FALSE)</f>
        <v>240539.34760000001</v>
      </c>
      <c r="D48">
        <f>VLOOKUP(B48,Dataset!A47:O225,9,FALSE)</f>
        <v>37</v>
      </c>
    </row>
    <row r="49" spans="2:4" x14ac:dyDescent="0.35">
      <c r="B49">
        <v>4006</v>
      </c>
      <c r="C49" s="35">
        <f>VLOOKUP(B49,Dataset!A48:O226,6,FALSE)</f>
        <v>222138.71599999999</v>
      </c>
      <c r="D49">
        <f>VLOOKUP(B49,Dataset!A48:O226,9,FALSE)</f>
        <v>37</v>
      </c>
    </row>
    <row r="50" spans="2:4" x14ac:dyDescent="0.35">
      <c r="B50">
        <v>5040</v>
      </c>
      <c r="C50" s="35">
        <f>VLOOKUP(B50,Dataset!A49:O227,6,FALSE)</f>
        <v>228410.054</v>
      </c>
      <c r="D50">
        <f>VLOOKUP(B50,Dataset!A49:O227,9,FALSE)</f>
        <v>37</v>
      </c>
    </row>
    <row r="51" spans="2:4" x14ac:dyDescent="0.35">
      <c r="B51">
        <v>4013</v>
      </c>
      <c r="C51" s="35">
        <f>VLOOKUP(B51,Dataset!A50:O228,6,FALSE)</f>
        <v>197053.51439999999</v>
      </c>
      <c r="D51">
        <f>VLOOKUP(B51,Dataset!A50:O228,9,FALSE)</f>
        <v>37</v>
      </c>
    </row>
    <row r="52" spans="2:4" x14ac:dyDescent="0.35">
      <c r="B52">
        <v>1003</v>
      </c>
      <c r="C52" s="35">
        <f>VLOOKUP(B52,Dataset!A51:O229,6,FALSE)</f>
        <v>193660.62079999998</v>
      </c>
      <c r="D52">
        <f>VLOOKUP(B52,Dataset!A51:O229,9,FALSE)</f>
        <v>38</v>
      </c>
    </row>
    <row r="53" spans="2:4" x14ac:dyDescent="0.35">
      <c r="B53">
        <v>2009</v>
      </c>
      <c r="C53" s="35">
        <f>VLOOKUP(B53,Dataset!A52:O230,6,FALSE)</f>
        <v>237060.1488</v>
      </c>
      <c r="D53">
        <f>VLOOKUP(B53,Dataset!A52:O230,9,FALSE)</f>
        <v>38</v>
      </c>
    </row>
    <row r="54" spans="2:4" x14ac:dyDescent="0.35">
      <c r="B54">
        <v>4024</v>
      </c>
      <c r="C54" s="35">
        <f>VLOOKUP(B54,Dataset!A53:O231,6,FALSE)</f>
        <v>372001.69679999998</v>
      </c>
      <c r="D54">
        <f>VLOOKUP(B54,Dataset!A53:O231,9,FALSE)</f>
        <v>38</v>
      </c>
    </row>
    <row r="55" spans="2:4" x14ac:dyDescent="0.35">
      <c r="B55">
        <v>4012</v>
      </c>
      <c r="C55" s="35">
        <f>VLOOKUP(B55,Dataset!A54:O232,6,FALSE)</f>
        <v>290031.25879999995</v>
      </c>
      <c r="D55">
        <f>VLOOKUP(B55,Dataset!A54:O232,9,FALSE)</f>
        <v>38</v>
      </c>
    </row>
    <row r="56" spans="2:4" x14ac:dyDescent="0.35">
      <c r="B56">
        <v>1035</v>
      </c>
      <c r="C56" s="35">
        <f>VLOOKUP(B56,Dataset!A55:O233,6,FALSE)</f>
        <v>238811.06399999998</v>
      </c>
      <c r="D56">
        <f>VLOOKUP(B56,Dataset!A55:O233,9,FALSE)</f>
        <v>39</v>
      </c>
    </row>
    <row r="57" spans="2:4" x14ac:dyDescent="0.35">
      <c r="B57">
        <v>2017</v>
      </c>
      <c r="C57" s="35">
        <f>VLOOKUP(B57,Dataset!A56:O234,6,FALSE)</f>
        <v>199054.1992</v>
      </c>
      <c r="D57">
        <f>VLOOKUP(B57,Dataset!A56:O234,9,FALSE)</f>
        <v>39</v>
      </c>
    </row>
    <row r="58" spans="2:4" x14ac:dyDescent="0.35">
      <c r="B58">
        <v>4051</v>
      </c>
      <c r="C58" s="35">
        <f>VLOOKUP(B58,Dataset!A57:O235,6,FALSE)</f>
        <v>496266.40639999998</v>
      </c>
      <c r="D58">
        <f>VLOOKUP(B58,Dataset!A57:O235,9,FALSE)</f>
        <v>39</v>
      </c>
    </row>
    <row r="59" spans="2:4" x14ac:dyDescent="0.35">
      <c r="B59">
        <v>3014</v>
      </c>
      <c r="C59" s="35">
        <f>VLOOKUP(B59,Dataset!A58:O236,6,FALSE)</f>
        <v>346906.89319999993</v>
      </c>
      <c r="D59">
        <f>VLOOKUP(B59,Dataset!A58:O236,9,FALSE)</f>
        <v>39</v>
      </c>
    </row>
    <row r="60" spans="2:4" x14ac:dyDescent="0.35">
      <c r="B60">
        <v>2051</v>
      </c>
      <c r="C60" s="35">
        <f>VLOOKUP(B60,Dataset!A59:O237,6,FALSE)</f>
        <v>376964.61560000002</v>
      </c>
      <c r="D60">
        <f>VLOOKUP(B60,Dataset!A59:O237,9,FALSE)</f>
        <v>39</v>
      </c>
    </row>
    <row r="61" spans="2:4" x14ac:dyDescent="0.35">
      <c r="B61">
        <v>2025</v>
      </c>
      <c r="C61" s="35">
        <f>VLOOKUP(B61,Dataset!A60:O238,6,FALSE)</f>
        <v>315733.15360000002</v>
      </c>
      <c r="D61">
        <f>VLOOKUP(B61,Dataset!A60:O238,9,FALSE)</f>
        <v>40</v>
      </c>
    </row>
    <row r="62" spans="2:4" x14ac:dyDescent="0.35">
      <c r="B62">
        <v>3047</v>
      </c>
      <c r="C62" s="35">
        <f>VLOOKUP(B62,Dataset!A61:O239,6,FALSE)</f>
        <v>188273.7304</v>
      </c>
      <c r="D62">
        <f>VLOOKUP(B62,Dataset!A61:O239,9,FALSE)</f>
        <v>40</v>
      </c>
    </row>
    <row r="63" spans="2:4" x14ac:dyDescent="0.35">
      <c r="B63">
        <v>2046</v>
      </c>
      <c r="C63" s="35">
        <f>VLOOKUP(B63,Dataset!A62:O240,6,FALSE)</f>
        <v>253831.02480000001</v>
      </c>
      <c r="D63">
        <f>VLOOKUP(B63,Dataset!A62:O240,9,FALSE)</f>
        <v>40</v>
      </c>
    </row>
    <row r="64" spans="2:4" x14ac:dyDescent="0.35">
      <c r="B64">
        <v>5016</v>
      </c>
      <c r="C64" s="35">
        <f>VLOOKUP(B64,Dataset!A63:O241,6,FALSE)</f>
        <v>278575.86879999994</v>
      </c>
      <c r="D64">
        <f>VLOOKUP(B64,Dataset!A63:O241,9,FALSE)</f>
        <v>40</v>
      </c>
    </row>
    <row r="65" spans="2:4" x14ac:dyDescent="0.35">
      <c r="B65">
        <v>4041</v>
      </c>
      <c r="C65" s="35">
        <f>VLOOKUP(B65,Dataset!A64:O242,6,FALSE)</f>
        <v>402081.79600000003</v>
      </c>
      <c r="D65">
        <f>VLOOKUP(B65,Dataset!A64:O242,9,FALSE)</f>
        <v>40</v>
      </c>
    </row>
    <row r="66" spans="2:4" x14ac:dyDescent="0.35">
      <c r="B66">
        <v>4018</v>
      </c>
      <c r="C66" s="35">
        <f>VLOOKUP(B66,Dataset!A65:O243,6,FALSE)</f>
        <v>310832.58759999997</v>
      </c>
      <c r="D66">
        <f>VLOOKUP(B66,Dataset!A65:O243,9,FALSE)</f>
        <v>40</v>
      </c>
    </row>
    <row r="67" spans="2:4" x14ac:dyDescent="0.35">
      <c r="B67">
        <v>2005</v>
      </c>
      <c r="C67" s="35">
        <f>VLOOKUP(B67,Dataset!A66:O244,6,FALSE)</f>
        <v>257183.48</v>
      </c>
      <c r="D67">
        <f>VLOOKUP(B67,Dataset!A66:O244,9,FALSE)</f>
        <v>41</v>
      </c>
    </row>
    <row r="68" spans="2:4" x14ac:dyDescent="0.35">
      <c r="B68">
        <v>2010</v>
      </c>
      <c r="C68" s="35">
        <f>VLOOKUP(B68,Dataset!A67:O245,6,FALSE)</f>
        <v>326885.33600000001</v>
      </c>
      <c r="D68">
        <f>VLOOKUP(B68,Dataset!A67:O245,9,FALSE)</f>
        <v>41</v>
      </c>
    </row>
    <row r="69" spans="2:4" x14ac:dyDescent="0.35">
      <c r="B69">
        <v>2022</v>
      </c>
      <c r="C69" s="35">
        <f>VLOOKUP(B69,Dataset!A68:O246,6,FALSE)</f>
        <v>344568.74280000001</v>
      </c>
      <c r="D69">
        <f>VLOOKUP(B69,Dataset!A68:O246,9,FALSE)</f>
        <v>41</v>
      </c>
    </row>
    <row r="70" spans="2:4" x14ac:dyDescent="0.35">
      <c r="B70">
        <v>2047</v>
      </c>
      <c r="C70" s="35">
        <f>VLOOKUP(B70,Dataset!A69:O247,6,FALSE)</f>
        <v>214631.68039999998</v>
      </c>
      <c r="D70">
        <f>VLOOKUP(B70,Dataset!A69:O247,9,FALSE)</f>
        <v>41</v>
      </c>
    </row>
    <row r="71" spans="2:4" x14ac:dyDescent="0.35">
      <c r="B71">
        <v>2012</v>
      </c>
      <c r="C71" s="35">
        <f>VLOOKUP(B71,Dataset!A70:O248,6,FALSE)</f>
        <v>237207.67999999999</v>
      </c>
      <c r="D71">
        <f>VLOOKUP(B71,Dataset!A70:O248,9,FALSE)</f>
        <v>41</v>
      </c>
    </row>
    <row r="72" spans="2:4" x14ac:dyDescent="0.35">
      <c r="B72">
        <v>3038</v>
      </c>
      <c r="C72" s="35">
        <f>VLOOKUP(B72,Dataset!A71:O249,6,FALSE)</f>
        <v>464549.19040000002</v>
      </c>
      <c r="D72">
        <f>VLOOKUP(B72,Dataset!A71:O249,9,FALSE)</f>
        <v>41</v>
      </c>
    </row>
    <row r="73" spans="2:4" x14ac:dyDescent="0.35">
      <c r="B73">
        <v>4030</v>
      </c>
      <c r="C73" s="35">
        <f>VLOOKUP(B73,Dataset!A72:O250,6,FALSE)</f>
        <v>310577.03959999996</v>
      </c>
      <c r="D73">
        <f>VLOOKUP(B73,Dataset!A72:O250,9,FALSE)</f>
        <v>41</v>
      </c>
    </row>
    <row r="74" spans="2:4" x14ac:dyDescent="0.35">
      <c r="B74">
        <v>3017</v>
      </c>
      <c r="C74" s="35">
        <f>VLOOKUP(B74,Dataset!A73:O251,6,FALSE)</f>
        <v>205098.2108</v>
      </c>
      <c r="D74">
        <f>VLOOKUP(B74,Dataset!A73:O251,9,FALSE)</f>
        <v>41</v>
      </c>
    </row>
    <row r="75" spans="2:4" x14ac:dyDescent="0.35">
      <c r="B75">
        <v>1045</v>
      </c>
      <c r="C75" s="35">
        <f>VLOOKUP(B75,Dataset!A74:O252,6,FALSE)</f>
        <v>248525.11680000002</v>
      </c>
      <c r="D75">
        <f>VLOOKUP(B75,Dataset!A74:O252,9,FALSE)</f>
        <v>42</v>
      </c>
    </row>
    <row r="76" spans="2:4" x14ac:dyDescent="0.35">
      <c r="B76">
        <v>2040</v>
      </c>
      <c r="C76" s="35">
        <f>VLOOKUP(B76,Dataset!A75:O253,6,FALSE)</f>
        <v>224463.86599999998</v>
      </c>
      <c r="D76">
        <f>VLOOKUP(B76,Dataset!A75:O253,9,FALSE)</f>
        <v>42</v>
      </c>
    </row>
    <row r="77" spans="2:4" x14ac:dyDescent="0.35">
      <c r="B77">
        <v>2042</v>
      </c>
      <c r="C77" s="35">
        <f>VLOOKUP(B77,Dataset!A76:O254,6,FALSE)</f>
        <v>220606.28</v>
      </c>
      <c r="D77">
        <f>VLOOKUP(B77,Dataset!A76:O254,9,FALSE)</f>
        <v>42</v>
      </c>
    </row>
    <row r="78" spans="2:4" x14ac:dyDescent="0.35">
      <c r="B78">
        <v>2048</v>
      </c>
      <c r="C78" s="35">
        <f>VLOOKUP(B78,Dataset!A77:O255,6,FALSE)</f>
        <v>220865</v>
      </c>
      <c r="D78">
        <f>VLOOKUP(B78,Dataset!A77:O255,9,FALSE)</f>
        <v>42</v>
      </c>
    </row>
    <row r="79" spans="2:4" x14ac:dyDescent="0.35">
      <c r="B79">
        <v>3049</v>
      </c>
      <c r="C79" s="35">
        <f>VLOOKUP(B79,Dataset!A78:O256,6,FALSE)</f>
        <v>338181.18080000003</v>
      </c>
      <c r="D79">
        <f>VLOOKUP(B79,Dataset!A78:O256,9,FALSE)</f>
        <v>42</v>
      </c>
    </row>
    <row r="80" spans="2:4" x14ac:dyDescent="0.35">
      <c r="B80">
        <v>1017</v>
      </c>
      <c r="C80" s="35">
        <f>VLOOKUP(B80,Dataset!A79:O257,6,FALSE)</f>
        <v>432679.91199999995</v>
      </c>
      <c r="D80">
        <f>VLOOKUP(B80,Dataset!A79:O257,9,FALSE)</f>
        <v>43</v>
      </c>
    </row>
    <row r="81" spans="2:4" x14ac:dyDescent="0.35">
      <c r="B81">
        <v>1039</v>
      </c>
      <c r="C81" s="35">
        <f>VLOOKUP(B81,Dataset!A80:O258,6,FALSE)</f>
        <v>196220.04800000001</v>
      </c>
      <c r="D81">
        <f>VLOOKUP(B81,Dataset!A80:O258,9,FALSE)</f>
        <v>49</v>
      </c>
    </row>
    <row r="82" spans="2:4" x14ac:dyDescent="0.35">
      <c r="B82">
        <v>2049</v>
      </c>
      <c r="C82" s="35">
        <f>VLOOKUP(B82,Dataset!A81:O259,6,FALSE)</f>
        <v>323915.8112</v>
      </c>
      <c r="D82">
        <f>VLOOKUP(B82,Dataset!A81:O259,9,FALSE)</f>
        <v>43</v>
      </c>
    </row>
    <row r="83" spans="2:4" x14ac:dyDescent="0.35">
      <c r="B83">
        <v>3054</v>
      </c>
      <c r="C83" s="35">
        <f>VLOOKUP(B83,Dataset!A82:O260,6,FALSE)</f>
        <v>200719.01519999999</v>
      </c>
      <c r="D83">
        <f>VLOOKUP(B83,Dataset!A82:O260,9,FALSE)</f>
        <v>43</v>
      </c>
    </row>
    <row r="84" spans="2:4" x14ac:dyDescent="0.35">
      <c r="B84">
        <v>3055</v>
      </c>
      <c r="C84" s="35">
        <f>VLOOKUP(B84,Dataset!A83:O261,6,FALSE)</f>
        <v>380809.52</v>
      </c>
      <c r="D84">
        <f>VLOOKUP(B84,Dataset!A83:O261,9,FALSE)</f>
        <v>43</v>
      </c>
    </row>
    <row r="85" spans="2:4" x14ac:dyDescent="0.35">
      <c r="B85">
        <v>3042</v>
      </c>
      <c r="C85" s="35">
        <f>VLOOKUP(B85,Dataset!A84:O262,6,FALSE)</f>
        <v>213942.5624</v>
      </c>
      <c r="D85">
        <f>VLOOKUP(B85,Dataset!A84:O262,9,FALSE)</f>
        <v>43</v>
      </c>
    </row>
    <row r="86" spans="2:4" x14ac:dyDescent="0.35">
      <c r="B86">
        <v>1038</v>
      </c>
      <c r="C86" s="35">
        <f>VLOOKUP(B86,Dataset!A85:O263,6,FALSE)</f>
        <v>207581.42720000001</v>
      </c>
      <c r="D86">
        <f>VLOOKUP(B86,Dataset!A85:O263,9,FALSE)</f>
        <v>48</v>
      </c>
    </row>
    <row r="87" spans="2:4" x14ac:dyDescent="0.35">
      <c r="B87">
        <v>2020</v>
      </c>
      <c r="C87" s="35">
        <f>VLOOKUP(B87,Dataset!A86:O264,6,FALSE)</f>
        <v>241671.52000000002</v>
      </c>
      <c r="D87">
        <f>VLOOKUP(B87,Dataset!A86:O264,9,FALSE)</f>
        <v>44</v>
      </c>
    </row>
    <row r="88" spans="2:4" x14ac:dyDescent="0.35">
      <c r="B88">
        <v>2014</v>
      </c>
      <c r="C88" s="35">
        <f>VLOOKUP(B88,Dataset!A87:O265,6,FALSE)</f>
        <v>336695.2524</v>
      </c>
      <c r="D88">
        <f>VLOOKUP(B88,Dataset!A87:O265,9,FALSE)</f>
        <v>44</v>
      </c>
    </row>
    <row r="89" spans="2:4" x14ac:dyDescent="0.35">
      <c r="B89">
        <v>3001</v>
      </c>
      <c r="C89" s="35">
        <f>VLOOKUP(B89,Dataset!A88:O266,6,FALSE)</f>
        <v>171262.6544</v>
      </c>
      <c r="D89">
        <f>VLOOKUP(B89,Dataset!A88:O266,9,FALSE)</f>
        <v>44</v>
      </c>
    </row>
    <row r="90" spans="2:4" x14ac:dyDescent="0.35">
      <c r="B90">
        <v>3043</v>
      </c>
      <c r="C90" s="35">
        <f>VLOOKUP(B90,Dataset!A89:O267,6,FALSE)</f>
        <v>299159.1384</v>
      </c>
      <c r="D90">
        <f>VLOOKUP(B90,Dataset!A89:O267,9,FALSE)</f>
        <v>44</v>
      </c>
    </row>
    <row r="91" spans="2:4" x14ac:dyDescent="0.35">
      <c r="B91">
        <v>2016</v>
      </c>
      <c r="C91" s="35">
        <f>VLOOKUP(B91,Dataset!A90:O268,6,FALSE)</f>
        <v>212265.66799999998</v>
      </c>
      <c r="D91">
        <f>VLOOKUP(B91,Dataset!A90:O268,9,FALSE)</f>
        <v>44</v>
      </c>
    </row>
    <row r="92" spans="2:4" x14ac:dyDescent="0.35">
      <c r="B92">
        <v>4049</v>
      </c>
      <c r="C92" s="35">
        <f>VLOOKUP(B92,Dataset!A91:O269,6,FALSE)</f>
        <v>388515.14</v>
      </c>
      <c r="D92">
        <f>VLOOKUP(B92,Dataset!A91:O269,9,FALSE)</f>
        <v>44</v>
      </c>
    </row>
    <row r="93" spans="2:4" x14ac:dyDescent="0.35">
      <c r="B93">
        <v>4022</v>
      </c>
      <c r="C93" s="35">
        <f>VLOOKUP(B93,Dataset!A92:O270,6,FALSE)</f>
        <v>263790.81440000003</v>
      </c>
      <c r="D93">
        <f>VLOOKUP(B93,Dataset!A92:O270,9,FALSE)</f>
        <v>45</v>
      </c>
    </row>
    <row r="94" spans="2:4" x14ac:dyDescent="0.35">
      <c r="B94">
        <v>3059</v>
      </c>
      <c r="C94" s="35">
        <f>VLOOKUP(B94,Dataset!A93:O271,6,FALSE)</f>
        <v>367976.45760000002</v>
      </c>
      <c r="D94">
        <f>VLOOKUP(B94,Dataset!A93:O271,9,FALSE)</f>
        <v>45</v>
      </c>
    </row>
    <row r="95" spans="2:4" x14ac:dyDescent="0.35">
      <c r="B95">
        <v>4034</v>
      </c>
      <c r="C95" s="35">
        <f>VLOOKUP(B95,Dataset!A94:O272,6,FALSE)</f>
        <v>243052.59039999999</v>
      </c>
      <c r="D95">
        <f>VLOOKUP(B95,Dataset!A94:O272,9,FALSE)</f>
        <v>45</v>
      </c>
    </row>
    <row r="96" spans="2:4" x14ac:dyDescent="0.35">
      <c r="B96">
        <v>5027</v>
      </c>
      <c r="C96" s="35">
        <f>VLOOKUP(B96,Dataset!A95:O273,6,FALSE)</f>
        <v>269075.30160000001</v>
      </c>
      <c r="D96">
        <f>VLOOKUP(B96,Dataset!A95:O273,9,FALSE)</f>
        <v>45</v>
      </c>
    </row>
    <row r="97" spans="2:4" x14ac:dyDescent="0.35">
      <c r="B97">
        <v>5028</v>
      </c>
      <c r="C97" s="35">
        <f>VLOOKUP(B97,Dataset!A96:O274,6,FALSE)</f>
        <v>223577.32</v>
      </c>
      <c r="D97">
        <f>VLOOKUP(B97,Dataset!A96:O274,9,FALSE)</f>
        <v>45</v>
      </c>
    </row>
    <row r="98" spans="2:4" x14ac:dyDescent="0.35">
      <c r="B98">
        <v>2026</v>
      </c>
      <c r="C98" s="35">
        <f>VLOOKUP(B98,Dataset!A97:O275,6,FALSE)</f>
        <v>198075.992</v>
      </c>
      <c r="D98">
        <f>VLOOKUP(B98,Dataset!A97:O275,9,FALSE)</f>
        <v>47</v>
      </c>
    </row>
    <row r="99" spans="2:4" x14ac:dyDescent="0.35">
      <c r="B99">
        <v>3022</v>
      </c>
      <c r="C99" s="35">
        <f>VLOOKUP(B99,Dataset!A98:O276,6,FALSE)</f>
        <v>354553.23239999998</v>
      </c>
      <c r="D99">
        <f>VLOOKUP(B99,Dataset!A98:O276,9,FALSE)</f>
        <v>47</v>
      </c>
    </row>
    <row r="100" spans="2:4" x14ac:dyDescent="0.35">
      <c r="B100">
        <v>2024</v>
      </c>
      <c r="C100" s="35">
        <f>VLOOKUP(B100,Dataset!A99:O277,6,FALSE)</f>
        <v>456919.45599999995</v>
      </c>
      <c r="D100">
        <f>VLOOKUP(B100,Dataset!A99:O277,9,FALSE)</f>
        <v>47</v>
      </c>
    </row>
    <row r="101" spans="2:4" x14ac:dyDescent="0.35">
      <c r="B101">
        <v>3003</v>
      </c>
      <c r="C101" s="35">
        <f>VLOOKUP(B101,Dataset!A100:O278,6,FALSE)</f>
        <v>233142.8</v>
      </c>
      <c r="D101">
        <f>VLOOKUP(B101,Dataset!A100:O278,9,FALSE)</f>
        <v>47</v>
      </c>
    </row>
    <row r="102" spans="2:4" x14ac:dyDescent="0.35">
      <c r="B102">
        <v>2011</v>
      </c>
      <c r="C102" s="35">
        <f>VLOOKUP(B102,Dataset!A101:O279,6,FALSE)</f>
        <v>225401.6152</v>
      </c>
      <c r="D102">
        <f>VLOOKUP(B102,Dataset!A101:O279,9,FALSE)</f>
        <v>48</v>
      </c>
    </row>
    <row r="103" spans="2:4" x14ac:dyDescent="0.35">
      <c r="B103">
        <v>2028</v>
      </c>
      <c r="C103" s="35">
        <f>VLOOKUP(B103,Dataset!A102:O280,6,FALSE)</f>
        <v>195153.16</v>
      </c>
      <c r="D103">
        <f>VLOOKUP(B103,Dataset!A102:O280,9,FALSE)</f>
        <v>48</v>
      </c>
    </row>
    <row r="104" spans="2:4" x14ac:dyDescent="0.35">
      <c r="B104">
        <v>3028</v>
      </c>
      <c r="C104" s="35">
        <f>VLOOKUP(B104,Dataset!A103:O281,6,FALSE)</f>
        <v>206631.81</v>
      </c>
      <c r="D104">
        <f>VLOOKUP(B104,Dataset!A103:O281,9,FALSE)</f>
        <v>48</v>
      </c>
    </row>
    <row r="105" spans="2:4" x14ac:dyDescent="0.35">
      <c r="B105">
        <v>3036</v>
      </c>
      <c r="C105" s="35">
        <f>VLOOKUP(B105,Dataset!A104:O282,6,FALSE)</f>
        <v>358525.59239999996</v>
      </c>
      <c r="D105">
        <f>VLOOKUP(B105,Dataset!A104:O282,9,FALSE)</f>
        <v>48</v>
      </c>
    </row>
    <row r="106" spans="2:4" x14ac:dyDescent="0.35">
      <c r="B106">
        <v>4010</v>
      </c>
      <c r="C106" s="35">
        <f>VLOOKUP(B106,Dataset!A105:O283,6,FALSE)</f>
        <v>223917.33600000001</v>
      </c>
      <c r="D106">
        <f>VLOOKUP(B106,Dataset!A105:O283,9,FALSE)</f>
        <v>48</v>
      </c>
    </row>
    <row r="107" spans="2:4" x14ac:dyDescent="0.35">
      <c r="B107">
        <v>4011</v>
      </c>
      <c r="C107" s="35">
        <f>VLOOKUP(B107,Dataset!A106:O284,6,FALSE)</f>
        <v>201518.89440000002</v>
      </c>
      <c r="D107">
        <f>VLOOKUP(B107,Dataset!A106:O284,9,FALSE)</f>
        <v>48</v>
      </c>
    </row>
    <row r="108" spans="2:4" x14ac:dyDescent="0.35">
      <c r="B108">
        <v>3035</v>
      </c>
      <c r="C108" s="35">
        <f>VLOOKUP(B108,Dataset!A107:O285,6,FALSE)</f>
        <v>269278.57199999999</v>
      </c>
      <c r="D108">
        <f>VLOOKUP(B108,Dataset!A107:O285,9,FALSE)</f>
        <v>48</v>
      </c>
    </row>
    <row r="109" spans="2:4" x14ac:dyDescent="0.35">
      <c r="B109">
        <v>3037</v>
      </c>
      <c r="C109" s="35">
        <f>VLOOKUP(B109,Dataset!A108:O286,6,FALSE)</f>
        <v>204808.16039999996</v>
      </c>
      <c r="D109">
        <f>VLOOKUP(B109,Dataset!A108:O286,9,FALSE)</f>
        <v>48</v>
      </c>
    </row>
    <row r="110" spans="2:4" x14ac:dyDescent="0.35">
      <c r="B110">
        <v>2032</v>
      </c>
      <c r="C110" s="35">
        <f>VLOOKUP(B110,Dataset!A109:O287,6,FALSE)</f>
        <v>306878.45759999997</v>
      </c>
      <c r="D110">
        <f>VLOOKUP(B110,Dataset!A109:O287,9,FALSE)</f>
        <v>49</v>
      </c>
    </row>
    <row r="111" spans="2:4" x14ac:dyDescent="0.35">
      <c r="B111">
        <v>2018</v>
      </c>
      <c r="C111" s="35">
        <f>VLOOKUP(B111,Dataset!A110:O288,6,FALSE)</f>
        <v>275394.24839999998</v>
      </c>
      <c r="D111">
        <f>VLOOKUP(B111,Dataset!A110:O288,9,FALSE)</f>
        <v>49</v>
      </c>
    </row>
    <row r="112" spans="2:4" x14ac:dyDescent="0.35">
      <c r="B112">
        <v>2035</v>
      </c>
      <c r="C112" s="35">
        <f>VLOOKUP(B112,Dataset!A111:O289,6,FALSE)</f>
        <v>192092.24</v>
      </c>
      <c r="D112">
        <f>VLOOKUP(B112,Dataset!A111:O289,9,FALSE)</f>
        <v>49</v>
      </c>
    </row>
    <row r="113" spans="2:4" x14ac:dyDescent="0.35">
      <c r="B113">
        <v>5025</v>
      </c>
      <c r="C113" s="35">
        <f>VLOOKUP(B113,Dataset!A112:O290,6,FALSE)</f>
        <v>165430.28200000001</v>
      </c>
      <c r="D113">
        <f>VLOOKUP(B113,Dataset!A112:O290,9,FALSE)</f>
        <v>49</v>
      </c>
    </row>
    <row r="114" spans="2:4" x14ac:dyDescent="0.35">
      <c r="B114">
        <v>2029</v>
      </c>
      <c r="C114" s="35">
        <f>VLOOKUP(B114,Dataset!A113:O291,6,FALSE)</f>
        <v>310223.29079999996</v>
      </c>
      <c r="D114">
        <f>VLOOKUP(B114,Dataset!A113:O291,9,FALSE)</f>
        <v>50</v>
      </c>
    </row>
    <row r="115" spans="2:4" x14ac:dyDescent="0.35">
      <c r="B115">
        <v>3007</v>
      </c>
      <c r="C115" s="35">
        <f>VLOOKUP(B115,Dataset!A114:O292,6,FALSE)</f>
        <v>231552.32559999998</v>
      </c>
      <c r="D115">
        <f>VLOOKUP(B115,Dataset!A114:O292,9,FALSE)</f>
        <v>50</v>
      </c>
    </row>
    <row r="116" spans="2:4" x14ac:dyDescent="0.35">
      <c r="B116">
        <v>3030</v>
      </c>
      <c r="C116" s="35">
        <f>VLOOKUP(B116,Dataset!A115:O293,6,FALSE)</f>
        <v>215774.28439999997</v>
      </c>
      <c r="D116">
        <f>VLOOKUP(B116,Dataset!A115:O293,9,FALSE)</f>
        <v>50</v>
      </c>
    </row>
    <row r="117" spans="2:4" x14ac:dyDescent="0.35">
      <c r="B117">
        <v>2003</v>
      </c>
      <c r="C117" s="35">
        <f>VLOOKUP(B117,Dataset!A116:O294,6,FALSE)</f>
        <v>289727.99040000001</v>
      </c>
      <c r="D117">
        <f>VLOOKUP(B117,Dataset!A116:O294,9,FALSE)</f>
        <v>51</v>
      </c>
    </row>
    <row r="118" spans="2:4" x14ac:dyDescent="0.35">
      <c r="B118">
        <v>5039</v>
      </c>
      <c r="C118" s="35">
        <f>VLOOKUP(B118,Dataset!A117:O295,6,FALSE)</f>
        <v>195874.94399999999</v>
      </c>
      <c r="D118">
        <f>VLOOKUP(B118,Dataset!A117:O295,9,FALSE)</f>
        <v>51</v>
      </c>
    </row>
    <row r="119" spans="2:4" x14ac:dyDescent="0.35">
      <c r="B119">
        <v>5030</v>
      </c>
      <c r="C119" s="35">
        <f>VLOOKUP(B119,Dataset!A118:O296,6,FALSE)</f>
        <v>357538.19519999996</v>
      </c>
      <c r="D119">
        <f>VLOOKUP(B119,Dataset!A118:O296,9,FALSE)</f>
        <v>51</v>
      </c>
    </row>
    <row r="120" spans="2:4" x14ac:dyDescent="0.35">
      <c r="B120">
        <v>3041</v>
      </c>
      <c r="C120" s="35">
        <f>VLOOKUP(B120,Dataset!A119:O297,6,FALSE)</f>
        <v>239248.7512</v>
      </c>
      <c r="D120">
        <f>VLOOKUP(B120,Dataset!A119:O297,9,FALSE)</f>
        <v>51</v>
      </c>
    </row>
    <row r="121" spans="2:4" x14ac:dyDescent="0.35">
      <c r="B121">
        <v>2057</v>
      </c>
      <c r="C121" s="35">
        <f>VLOOKUP(B121,Dataset!A120:O298,6,FALSE)</f>
        <v>382277.14880000002</v>
      </c>
      <c r="D121">
        <f>VLOOKUP(B121,Dataset!A120:O298,9,FALSE)</f>
        <v>52</v>
      </c>
    </row>
    <row r="122" spans="2:4" x14ac:dyDescent="0.35">
      <c r="B122">
        <v>4028</v>
      </c>
      <c r="C122" s="35">
        <f>VLOOKUP(B122,Dataset!A121:O299,6,FALSE)</f>
        <v>248422.66399999999</v>
      </c>
      <c r="D122">
        <f>VLOOKUP(B122,Dataset!A121:O299,9,FALSE)</f>
        <v>52</v>
      </c>
    </row>
    <row r="123" spans="2:4" x14ac:dyDescent="0.35">
      <c r="B123">
        <v>3032</v>
      </c>
      <c r="C123" s="35">
        <f>VLOOKUP(B123,Dataset!A122:O300,6,FALSE)</f>
        <v>242740.65599999999</v>
      </c>
      <c r="D123">
        <f>VLOOKUP(B123,Dataset!A122:O300,9,FALSE)</f>
        <v>53</v>
      </c>
    </row>
    <row r="124" spans="2:4" x14ac:dyDescent="0.35">
      <c r="B124">
        <v>3013</v>
      </c>
      <c r="C124" s="35">
        <f>VLOOKUP(B124,Dataset!A123:O301,6,FALSE)</f>
        <v>253025.77720000001</v>
      </c>
      <c r="D124">
        <f>VLOOKUP(B124,Dataset!A123:O301,9,FALSE)</f>
        <v>53</v>
      </c>
    </row>
    <row r="125" spans="2:4" x14ac:dyDescent="0.35">
      <c r="B125">
        <v>1040</v>
      </c>
      <c r="C125" s="35">
        <f>VLOOKUP(B125,Dataset!A124:O302,6,FALSE)</f>
        <v>234172.38800000004</v>
      </c>
      <c r="D125">
        <f>VLOOKUP(B125,Dataset!A124:O302,9,FALSE)</f>
        <v>54</v>
      </c>
    </row>
    <row r="126" spans="2:4" x14ac:dyDescent="0.35">
      <c r="B126">
        <v>4031</v>
      </c>
      <c r="C126" s="35">
        <f>VLOOKUP(B126,Dataset!A125:O303,6,FALSE)</f>
        <v>200678.75119999997</v>
      </c>
      <c r="D126">
        <f>VLOOKUP(B126,Dataset!A125:O303,9,FALSE)</f>
        <v>54</v>
      </c>
    </row>
    <row r="127" spans="2:4" x14ac:dyDescent="0.35">
      <c r="B127">
        <v>4019</v>
      </c>
      <c r="C127" s="35">
        <f>VLOOKUP(B127,Dataset!A126:O304,6,FALSE)</f>
        <v>226578.51199999999</v>
      </c>
      <c r="D127">
        <f>VLOOKUP(B127,Dataset!A126:O304,9,FALSE)</f>
        <v>54</v>
      </c>
    </row>
    <row r="128" spans="2:4" x14ac:dyDescent="0.35">
      <c r="B128">
        <v>4029</v>
      </c>
      <c r="C128" s="35">
        <f>VLOOKUP(B128,Dataset!A127:O305,6,FALSE)</f>
        <v>200148.89440000002</v>
      </c>
      <c r="D128">
        <f>VLOOKUP(B128,Dataset!A127:O305,9,FALSE)</f>
        <v>54</v>
      </c>
    </row>
    <row r="129" spans="2:4" x14ac:dyDescent="0.35">
      <c r="B129">
        <v>1021</v>
      </c>
      <c r="C129" s="35">
        <f>VLOOKUP(B129,Dataset!A128:O306,6,FALSE)</f>
        <v>218585.92480000001</v>
      </c>
      <c r="D129">
        <f>VLOOKUP(B129,Dataset!A128:O306,9,FALSE)</f>
        <v>55</v>
      </c>
    </row>
    <row r="130" spans="2:4" x14ac:dyDescent="0.35">
      <c r="B130">
        <v>1006</v>
      </c>
      <c r="C130" s="35">
        <f>VLOOKUP(B130,Dataset!A129:O307,6,FALSE)</f>
        <v>198841.69519999996</v>
      </c>
      <c r="D130">
        <f>VLOOKUP(B130,Dataset!A129:O307,9,FALSE)</f>
        <v>55</v>
      </c>
    </row>
    <row r="131" spans="2:4" x14ac:dyDescent="0.35">
      <c r="B131">
        <v>2034</v>
      </c>
      <c r="C131" s="35">
        <f>VLOOKUP(B131,Dataset!A130:O308,6,FALSE)</f>
        <v>252927.84</v>
      </c>
      <c r="D131">
        <f>VLOOKUP(B131,Dataset!A130:O308,9,FALSE)</f>
        <v>55</v>
      </c>
    </row>
    <row r="132" spans="2:4" x14ac:dyDescent="0.35">
      <c r="B132">
        <v>3021</v>
      </c>
      <c r="C132" s="35">
        <f>VLOOKUP(B132,Dataset!A131:O309,6,FALSE)</f>
        <v>225290.22039999999</v>
      </c>
      <c r="D132">
        <f>VLOOKUP(B132,Dataset!A131:O309,9,FALSE)</f>
        <v>55</v>
      </c>
    </row>
    <row r="133" spans="2:4" x14ac:dyDescent="0.35">
      <c r="B133">
        <v>5021</v>
      </c>
      <c r="C133" s="35">
        <f>VLOOKUP(B133,Dataset!A132:O310,6,FALSE)</f>
        <v>234750.58600000001</v>
      </c>
      <c r="D133">
        <f>VLOOKUP(B133,Dataset!A132:O310,9,FALSE)</f>
        <v>55</v>
      </c>
    </row>
    <row r="134" spans="2:4" x14ac:dyDescent="0.35">
      <c r="B134">
        <v>5022</v>
      </c>
      <c r="C134" s="35">
        <f>VLOOKUP(B134,Dataset!A133:O311,6,FALSE)</f>
        <v>287466.41159999999</v>
      </c>
      <c r="D134">
        <f>VLOOKUP(B134,Dataset!A133:O311,9,FALSE)</f>
        <v>55</v>
      </c>
    </row>
    <row r="135" spans="2:4" x14ac:dyDescent="0.35">
      <c r="B135">
        <v>1044</v>
      </c>
      <c r="C135" s="35">
        <f>VLOOKUP(B135,Dataset!A134:O312,6,FALSE)</f>
        <v>229464.71119999999</v>
      </c>
      <c r="D135">
        <f>VLOOKUP(B135,Dataset!A134:O312,9,FALSE)</f>
        <v>56</v>
      </c>
    </row>
    <row r="136" spans="2:4" x14ac:dyDescent="0.35">
      <c r="B136">
        <v>1043</v>
      </c>
      <c r="C136" s="35">
        <f>VLOOKUP(B136,Dataset!A135:O313,6,FALSE)</f>
        <v>377313.5552</v>
      </c>
      <c r="D136">
        <f>VLOOKUP(B136,Dataset!A135:O313,9,FALSE)</f>
        <v>56</v>
      </c>
    </row>
    <row r="137" spans="2:4" x14ac:dyDescent="0.35">
      <c r="B137">
        <v>1027</v>
      </c>
      <c r="C137" s="35">
        <f>VLOOKUP(B137,Dataset!A136:O314,6,FALSE)</f>
        <v>276759.18</v>
      </c>
      <c r="D137">
        <f>VLOOKUP(B137,Dataset!A136:O314,9,FALSE)</f>
        <v>56</v>
      </c>
    </row>
    <row r="138" spans="2:4" x14ac:dyDescent="0.35">
      <c r="B138">
        <v>2023</v>
      </c>
      <c r="C138" s="35">
        <f>VLOOKUP(B138,Dataset!A137:O315,6,FALSE)</f>
        <v>219373.4056</v>
      </c>
      <c r="D138">
        <f>VLOOKUP(B138,Dataset!A137:O315,9,FALSE)</f>
        <v>56</v>
      </c>
    </row>
    <row r="139" spans="2:4" x14ac:dyDescent="0.35">
      <c r="B139">
        <v>5046</v>
      </c>
      <c r="C139" s="35">
        <f>VLOOKUP(B139,Dataset!A138:O316,6,FALSE)</f>
        <v>230216.21919999999</v>
      </c>
      <c r="D139">
        <f>VLOOKUP(B139,Dataset!A138:O316,9,FALSE)</f>
        <v>56</v>
      </c>
    </row>
    <row r="140" spans="2:4" x14ac:dyDescent="0.35">
      <c r="B140">
        <v>1002</v>
      </c>
      <c r="C140" s="35">
        <f>VLOOKUP(B140,Dataset!A139:O317,6,FALSE)</f>
        <v>410932.67319999996</v>
      </c>
      <c r="D140">
        <f>VLOOKUP(B140,Dataset!A139:O317,9,FALSE)</f>
        <v>57</v>
      </c>
    </row>
    <row r="141" spans="2:4" x14ac:dyDescent="0.35">
      <c r="B141">
        <v>2030</v>
      </c>
      <c r="C141" s="35">
        <f>VLOOKUP(B141,Dataset!A140:O318,6,FALSE)</f>
        <v>214341.3364</v>
      </c>
      <c r="D141">
        <f>VLOOKUP(B141,Dataset!A140:O318,9,FALSE)</f>
        <v>57</v>
      </c>
    </row>
    <row r="142" spans="2:4" x14ac:dyDescent="0.35">
      <c r="B142">
        <v>3050</v>
      </c>
      <c r="C142" s="35">
        <f>VLOOKUP(B142,Dataset!A141:O319,6,FALSE)</f>
        <v>248274.31359999999</v>
      </c>
      <c r="D142">
        <f>VLOOKUP(B142,Dataset!A141:O319,9,FALSE)</f>
        <v>57</v>
      </c>
    </row>
    <row r="143" spans="2:4" x14ac:dyDescent="0.35">
      <c r="B143">
        <v>5050</v>
      </c>
      <c r="C143" s="35">
        <f>VLOOKUP(B143,Dataset!A142:O320,6,FALSE)</f>
        <v>390494.27120000002</v>
      </c>
      <c r="D143">
        <f>VLOOKUP(B143,Dataset!A142:O320,9,FALSE)</f>
        <v>57</v>
      </c>
    </row>
    <row r="144" spans="2:4" x14ac:dyDescent="0.35">
      <c r="B144">
        <v>2039</v>
      </c>
      <c r="C144" s="35">
        <f>VLOOKUP(B144,Dataset!A143:O321,6,FALSE)</f>
        <v>293876.27480000001</v>
      </c>
      <c r="D144">
        <f>VLOOKUP(B144,Dataset!A143:O321,9,FALSE)</f>
        <v>59</v>
      </c>
    </row>
    <row r="145" spans="2:4" x14ac:dyDescent="0.35">
      <c r="B145">
        <v>2008</v>
      </c>
      <c r="C145" s="35">
        <f>VLOOKUP(B145,Dataset!A144:O322,6,FALSE)</f>
        <v>204286.66679999998</v>
      </c>
      <c r="D145">
        <f>VLOOKUP(B145,Dataset!A144:O322,9,FALSE)</f>
        <v>59</v>
      </c>
    </row>
    <row r="146" spans="2:4" x14ac:dyDescent="0.35">
      <c r="B146">
        <v>3019</v>
      </c>
      <c r="C146" s="35">
        <f>VLOOKUP(B146,Dataset!A145:O323,6,FALSE)</f>
        <v>230154.52999999997</v>
      </c>
      <c r="D146">
        <f>VLOOKUP(B146,Dataset!A145:O323,9,FALSE)</f>
        <v>59</v>
      </c>
    </row>
    <row r="147" spans="2:4" x14ac:dyDescent="0.35">
      <c r="B147">
        <v>2015</v>
      </c>
      <c r="C147" s="35">
        <f>VLOOKUP(B147,Dataset!A146:O324,6,FALSE)</f>
        <v>228170.02560000002</v>
      </c>
      <c r="D147">
        <f>VLOOKUP(B147,Dataset!A146:O324,9,FALSE)</f>
        <v>48</v>
      </c>
    </row>
    <row r="148" spans="2:4" x14ac:dyDescent="0.35">
      <c r="B148">
        <v>2033</v>
      </c>
      <c r="C148" s="35">
        <f>VLOOKUP(B148,Dataset!A147:O325,6,FALSE)</f>
        <v>205085.40479999999</v>
      </c>
      <c r="D148">
        <f>VLOOKUP(B148,Dataset!A147:O325,9,FALSE)</f>
        <v>48</v>
      </c>
    </row>
    <row r="149" spans="2:4" x14ac:dyDescent="0.35">
      <c r="B149">
        <v>2019</v>
      </c>
      <c r="C149" s="35">
        <f>VLOOKUP(B149,Dataset!A148:O326,6,FALSE)</f>
        <v>177555.06399999998</v>
      </c>
      <c r="D149">
        <f>VLOOKUP(B149,Dataset!A148:O326,9,FALSE)</f>
        <v>60</v>
      </c>
    </row>
    <row r="150" spans="2:4" x14ac:dyDescent="0.35">
      <c r="B150">
        <v>2021</v>
      </c>
      <c r="C150" s="35">
        <f>VLOOKUP(B150,Dataset!A149:O327,6,FALSE)</f>
        <v>217748.48000000001</v>
      </c>
      <c r="D150">
        <f>VLOOKUP(B150,Dataset!A149:O327,9,FALSE)</f>
        <v>60</v>
      </c>
    </row>
    <row r="151" spans="2:4" x14ac:dyDescent="0.35">
      <c r="B151">
        <v>2027</v>
      </c>
      <c r="C151" s="35">
        <f>VLOOKUP(B151,Dataset!A150:O328,6,FALSE)</f>
        <v>247739.44</v>
      </c>
      <c r="D151">
        <f>VLOOKUP(B151,Dataset!A150:O328,9,FALSE)</f>
        <v>60</v>
      </c>
    </row>
    <row r="152" spans="2:4" x14ac:dyDescent="0.35">
      <c r="B152">
        <v>2052</v>
      </c>
      <c r="C152" s="35">
        <f>VLOOKUP(B152,Dataset!A151:O329,6,FALSE)</f>
        <v>484458.03040000005</v>
      </c>
      <c r="D152">
        <f>VLOOKUP(B152,Dataset!A151:O329,9,FALSE)</f>
        <v>60</v>
      </c>
    </row>
    <row r="153" spans="2:4" x14ac:dyDescent="0.35">
      <c r="B153">
        <v>3006</v>
      </c>
      <c r="C153" s="35">
        <f>VLOOKUP(B153,Dataset!A152:O330,6,FALSE)</f>
        <v>356506.36999999994</v>
      </c>
      <c r="D153">
        <f>VLOOKUP(B153,Dataset!A152:O330,9,FALSE)</f>
        <v>60</v>
      </c>
    </row>
    <row r="154" spans="2:4" x14ac:dyDescent="0.35">
      <c r="B154">
        <v>3044</v>
      </c>
      <c r="C154" s="35">
        <f>VLOOKUP(B154,Dataset!A153:O331,6,FALSE)</f>
        <v>197869.36400000003</v>
      </c>
      <c r="D154">
        <f>VLOOKUP(B154,Dataset!A153:O331,9,FALSE)</f>
        <v>60</v>
      </c>
    </row>
    <row r="155" spans="2:4" x14ac:dyDescent="0.35">
      <c r="B155">
        <v>4025</v>
      </c>
      <c r="C155" s="35">
        <f>VLOOKUP(B155,Dataset!A154:O332,6,FALSE)</f>
        <v>236608.95279999997</v>
      </c>
      <c r="D155">
        <f>VLOOKUP(B155,Dataset!A154:O332,9,FALSE)</f>
        <v>60</v>
      </c>
    </row>
    <row r="156" spans="2:4" x14ac:dyDescent="0.35">
      <c r="B156">
        <v>1015</v>
      </c>
      <c r="C156" s="35">
        <f>VLOOKUP(B156,Dataset!A155:O333,6,FALSE)</f>
        <v>208930.81200000001</v>
      </c>
      <c r="D156">
        <f>VLOOKUP(B156,Dataset!A155:O333,9,FALSE)</f>
        <v>61</v>
      </c>
    </row>
    <row r="157" spans="2:4" x14ac:dyDescent="0.35">
      <c r="B157">
        <v>5041</v>
      </c>
      <c r="C157" s="35">
        <f>VLOOKUP(B157,Dataset!A156:O334,6,FALSE)</f>
        <v>263123.42080000002</v>
      </c>
      <c r="D157">
        <f>VLOOKUP(B157,Dataset!A156:O334,9,FALSE)</f>
        <v>61</v>
      </c>
    </row>
    <row r="158" spans="2:4" x14ac:dyDescent="0.35">
      <c r="B158">
        <v>5036</v>
      </c>
      <c r="C158" s="35">
        <f>VLOOKUP(B158,Dataset!A157:O335,6,FALSE)</f>
        <v>286433.57279999997</v>
      </c>
      <c r="D158">
        <f>VLOOKUP(B158,Dataset!A157:O335,9,FALSE)</f>
        <v>64</v>
      </c>
    </row>
    <row r="159" spans="2:4" x14ac:dyDescent="0.35">
      <c r="B159">
        <v>2037</v>
      </c>
      <c r="C159" s="35">
        <f>VLOOKUP(B159,Dataset!A158:O336,6,FALSE)</f>
        <v>229581.7836</v>
      </c>
      <c r="D159">
        <f>VLOOKUP(B159,Dataset!A158:O336,9,FALSE)</f>
        <v>65</v>
      </c>
    </row>
    <row r="160" spans="2:4" x14ac:dyDescent="0.35">
      <c r="B160">
        <v>5034</v>
      </c>
      <c r="C160" s="35">
        <f>VLOOKUP(B160,Dataset!A159:O337,6,FALSE)</f>
        <v>252053.0264</v>
      </c>
      <c r="D160">
        <f>VLOOKUP(B160,Dataset!A159:O337,9,FALSE)</f>
        <v>65</v>
      </c>
    </row>
    <row r="161" spans="2:4" x14ac:dyDescent="0.35">
      <c r="B161">
        <v>4016</v>
      </c>
      <c r="C161" s="35">
        <f>VLOOKUP(B161,Dataset!A160:O338,6,FALSE)</f>
        <v>244820.66720000003</v>
      </c>
      <c r="D161">
        <f>VLOOKUP(B161,Dataset!A160:O338,9,FALSE)</f>
        <v>65</v>
      </c>
    </row>
    <row r="162" spans="2:4" x14ac:dyDescent="0.35">
      <c r="B162">
        <v>4040</v>
      </c>
      <c r="C162" s="35">
        <f>VLOOKUP(B162,Dataset!A161:O339,6,FALSE)</f>
        <v>241620.48320000002</v>
      </c>
      <c r="D162">
        <f>VLOOKUP(B162,Dataset!A161:O339,9,FALSE)</f>
        <v>65</v>
      </c>
    </row>
    <row r="163" spans="2:4" x14ac:dyDescent="0.35">
      <c r="B163">
        <v>1024</v>
      </c>
      <c r="C163" s="35">
        <f>VLOOKUP(B163,Dataset!A162:O340,6,FALSE)</f>
        <v>235762.34000000003</v>
      </c>
      <c r="D163">
        <f>VLOOKUP(B163,Dataset!A162:O340,9,FALSE)</f>
        <v>66</v>
      </c>
    </row>
    <row r="164" spans="2:4" x14ac:dyDescent="0.35">
      <c r="B164">
        <v>2013</v>
      </c>
      <c r="C164" s="35">
        <f>VLOOKUP(B164,Dataset!A163:O341,6,FALSE)</f>
        <v>236639.56</v>
      </c>
      <c r="D164">
        <f>VLOOKUP(B164,Dataset!A163:O341,9,FALSE)</f>
        <v>66</v>
      </c>
    </row>
    <row r="165" spans="2:4" x14ac:dyDescent="0.35">
      <c r="B165">
        <v>3010</v>
      </c>
      <c r="C165" s="35">
        <f>VLOOKUP(B165,Dataset!A164:O342,6,FALSE)</f>
        <v>294807.64799999999</v>
      </c>
      <c r="D165">
        <f>VLOOKUP(B165,Dataset!A164:O342,9,FALSE)</f>
        <v>66</v>
      </c>
    </row>
    <row r="166" spans="2:4" x14ac:dyDescent="0.35">
      <c r="B166">
        <v>3018</v>
      </c>
      <c r="C166" s="35">
        <f>VLOOKUP(B166,Dataset!A165:O343,6,FALSE)</f>
        <v>293828.68799999997</v>
      </c>
      <c r="D166">
        <f>VLOOKUP(B166,Dataset!A165:O343,9,FALSE)</f>
        <v>66</v>
      </c>
    </row>
    <row r="167" spans="2:4" x14ac:dyDescent="0.35">
      <c r="B167">
        <v>1033</v>
      </c>
      <c r="C167" s="35">
        <f>VLOOKUP(B167,Dataset!A166:O344,6,FALSE)</f>
        <v>412856.56159999996</v>
      </c>
      <c r="D167">
        <f>VLOOKUP(B167,Dataset!A166:O344,9,FALSE)</f>
        <v>67</v>
      </c>
    </row>
    <row r="168" spans="2:4" x14ac:dyDescent="0.35">
      <c r="B168">
        <v>1016</v>
      </c>
      <c r="C168" s="35">
        <f>VLOOKUP(B168,Dataset!A167:O345,6,FALSE)</f>
        <v>224076.83600000001</v>
      </c>
      <c r="D168">
        <f>VLOOKUP(B168,Dataset!A167:O345,9,FALSE)</f>
        <v>67</v>
      </c>
    </row>
    <row r="169" spans="2:4" x14ac:dyDescent="0.35">
      <c r="B169">
        <v>3005</v>
      </c>
      <c r="C169" s="35">
        <f>VLOOKUP(B169,Dataset!A168:O346,6,FALSE)</f>
        <v>258015.61439999999</v>
      </c>
      <c r="D169">
        <f>VLOOKUP(B169,Dataset!A168:O346,9,FALSE)</f>
        <v>67</v>
      </c>
    </row>
    <row r="170" spans="2:4" x14ac:dyDescent="0.35">
      <c r="B170">
        <v>5019</v>
      </c>
      <c r="C170" s="35">
        <f>VLOOKUP(B170,Dataset!A169:O347,6,FALSE)</f>
        <v>153466.71240000002</v>
      </c>
      <c r="D170">
        <f>VLOOKUP(B170,Dataset!A169:O347,9,FALSE)</f>
        <v>68</v>
      </c>
    </row>
    <row r="171" spans="2:4" x14ac:dyDescent="0.35">
      <c r="B171">
        <v>3002</v>
      </c>
      <c r="C171" s="35">
        <f>VLOOKUP(B171,Dataset!A170:O348,6,FALSE)</f>
        <v>261871.696</v>
      </c>
      <c r="D171">
        <f>VLOOKUP(B171,Dataset!A170:O348,9,FALSE)</f>
        <v>69</v>
      </c>
    </row>
    <row r="172" spans="2:4" x14ac:dyDescent="0.35">
      <c r="B172">
        <v>3004</v>
      </c>
      <c r="C172" s="35">
        <f>VLOOKUP(B172,Dataset!A171:O349,6,FALSE)</f>
        <v>210038.6992</v>
      </c>
      <c r="D172">
        <f>VLOOKUP(B172,Dataset!A171:O349,9,FALSE)</f>
        <v>69</v>
      </c>
    </row>
    <row r="173" spans="2:4" x14ac:dyDescent="0.35">
      <c r="B173">
        <v>3012</v>
      </c>
      <c r="C173" s="35">
        <f>VLOOKUP(B173,Dataset!A172:O350,6,FALSE)</f>
        <v>210824.0576</v>
      </c>
      <c r="D173">
        <f>VLOOKUP(B173,Dataset!A172:O350,9,FALSE)</f>
        <v>69</v>
      </c>
    </row>
    <row r="174" spans="2:4" x14ac:dyDescent="0.35">
      <c r="B174">
        <v>3048</v>
      </c>
      <c r="C174" s="35">
        <f>VLOOKUP(B174,Dataset!A173:O351,6,FALSE)</f>
        <v>249075.6568</v>
      </c>
      <c r="D174">
        <f>VLOOKUP(B174,Dataset!A173:O351,9,FALSE)</f>
        <v>69</v>
      </c>
    </row>
    <row r="175" spans="2:4" x14ac:dyDescent="0.35">
      <c r="B175">
        <v>3008</v>
      </c>
      <c r="C175" s="35">
        <f>VLOOKUP(B175,Dataset!A174:O352,6,FALSE)</f>
        <v>219865.76079999999</v>
      </c>
      <c r="D175">
        <f>VLOOKUP(B175,Dataset!A174:O352,9,FALSE)</f>
        <v>71</v>
      </c>
    </row>
    <row r="176" spans="2:4" x14ac:dyDescent="0.35">
      <c r="B176">
        <v>3040</v>
      </c>
      <c r="C176" s="35">
        <f>VLOOKUP(B176,Dataset!A175:O353,6,FALSE)</f>
        <v>204292.49399999998</v>
      </c>
      <c r="D176">
        <f>VLOOKUP(B176,Dataset!A175:O353,9,FALSE)</f>
        <v>71</v>
      </c>
    </row>
    <row r="177" spans="2:4" x14ac:dyDescent="0.35">
      <c r="B177">
        <v>1023</v>
      </c>
      <c r="C177" s="35">
        <f>VLOOKUP(B177,Dataset!A176:O354,6,FALSE)</f>
        <v>261579.89200000002</v>
      </c>
      <c r="D177">
        <f>VLOOKUP(B177,Dataset!A176:O354,9,FALSE)</f>
        <v>73</v>
      </c>
    </row>
    <row r="178" spans="2:4" x14ac:dyDescent="0.35">
      <c r="B178">
        <v>3009</v>
      </c>
      <c r="C178" s="35">
        <f>VLOOKUP(B178,Dataset!A177:O355,6,FALSE)</f>
        <v>222867.42080000002</v>
      </c>
      <c r="D178">
        <f>VLOOKUP(B178,Dataset!A177:O355,9,FALSE)</f>
        <v>73</v>
      </c>
    </row>
    <row r="179" spans="2:4" x14ac:dyDescent="0.35">
      <c r="B179">
        <v>3052</v>
      </c>
      <c r="C179" s="35">
        <f>VLOOKUP(B179,Dataset!A178:O356,6,FALSE)</f>
        <v>291494.36</v>
      </c>
      <c r="D179">
        <f>VLOOKUP(B179,Dataset!A178:O356,9,FALSE)</f>
        <v>73</v>
      </c>
    </row>
    <row r="180" spans="2:4" x14ac:dyDescent="0.35">
      <c r="B180">
        <v>3025</v>
      </c>
      <c r="C180" s="35">
        <f>VLOOKUP(B180,Dataset!A179:O357,6,FALSE)</f>
        <v>296483.14399999997</v>
      </c>
      <c r="D180">
        <f>VLOOKUP(B180,Dataset!A179:O357,9,FALSE)</f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Gender</vt:lpstr>
      <vt:lpstr>Location</vt:lpstr>
      <vt:lpstr>Age</vt:lpstr>
      <vt:lpstr>Age &amp;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M.Dehghan</dc:creator>
  <cp:lastModifiedBy>mehrdad mansourdehghan</cp:lastModifiedBy>
  <dcterms:created xsi:type="dcterms:W3CDTF">2017-06-08T15:05:34Z</dcterms:created>
  <dcterms:modified xsi:type="dcterms:W3CDTF">2023-03-10T03:53:04Z</dcterms:modified>
</cp:coreProperties>
</file>