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NCEMENT" sheetId="1" r:id="rId3"/>
    <sheet state="visible" name="Indicateurs davancement" sheetId="2" r:id="rId4"/>
    <sheet state="visible" name="Valeur acquise" sheetId="3" r:id="rId5"/>
    <sheet state="visible" name="PARTICIPATION" sheetId="4" r:id="rId6"/>
  </sheets>
  <definedNames/>
  <calcPr/>
</workbook>
</file>

<file path=xl/sharedStrings.xml><?xml version="1.0" encoding="utf-8"?>
<sst xmlns="http://schemas.openxmlformats.org/spreadsheetml/2006/main" count="71" uniqueCount="65">
  <si>
    <t>Prévu</t>
  </si>
  <si>
    <t>Effectué</t>
  </si>
  <si>
    <t>Répartiton constatée en %</t>
  </si>
  <si>
    <t>Code</t>
  </si>
  <si>
    <t>Tâche</t>
  </si>
  <si>
    <t>Début</t>
  </si>
  <si>
    <t>Fin</t>
  </si>
  <si>
    <t>Coût</t>
  </si>
  <si>
    <t>Varnamahanajah</t>
  </si>
  <si>
    <t>Hassan</t>
  </si>
  <si>
    <t>I</t>
  </si>
  <si>
    <t>Compréhension du sujet</t>
  </si>
  <si>
    <t>II</t>
  </si>
  <si>
    <t>Amorçage du projet : mise en place des documents</t>
  </si>
  <si>
    <t>III</t>
  </si>
  <si>
    <t>Etablir un diagramme de cas d'utilisation générale</t>
  </si>
  <si>
    <t>IV</t>
  </si>
  <si>
    <t>Etablir un diagramme de classe</t>
  </si>
  <si>
    <t>V</t>
  </si>
  <si>
    <t>Mise en place d'un environnement de développement (GIT)</t>
  </si>
  <si>
    <t>VI</t>
  </si>
  <si>
    <t>Planification approximative du projet (listes des tâches a faire, difficulté)</t>
  </si>
  <si>
    <t>VII</t>
  </si>
  <si>
    <t xml:space="preserve">Établir un planning détaillé des tâches </t>
  </si>
  <si>
    <t>VIII</t>
  </si>
  <si>
    <t>Élaboration de toutes les classes Java nécessaires</t>
  </si>
  <si>
    <t>IX</t>
  </si>
  <si>
    <t>Affichage de l'échiquier sur le terminal</t>
  </si>
  <si>
    <t>X</t>
  </si>
  <si>
    <t>Vérification du Tour</t>
  </si>
  <si>
    <t>XI</t>
  </si>
  <si>
    <t>Vérification du Cavalier</t>
  </si>
  <si>
    <t>XII</t>
  </si>
  <si>
    <t>Vérification du Fou</t>
  </si>
  <si>
    <t>XIII</t>
  </si>
  <si>
    <t>Vérification du Roi</t>
  </si>
  <si>
    <t>XIV</t>
  </si>
  <si>
    <t>Vérification du Reine</t>
  </si>
  <si>
    <t>XV</t>
  </si>
  <si>
    <t>Vérification du Pion</t>
  </si>
  <si>
    <t>XVI</t>
  </si>
  <si>
    <t>Déplacer Piece</t>
  </si>
  <si>
    <t>XVII</t>
  </si>
  <si>
    <t>Restaurer la partie (code et modèles)</t>
  </si>
  <si>
    <t>XVIII</t>
  </si>
  <si>
    <t>Lancer partie</t>
  </si>
  <si>
    <t>XIX</t>
  </si>
  <si>
    <t xml:space="preserve">MAT </t>
  </si>
  <si>
    <t>XX</t>
  </si>
  <si>
    <t>Correction des bugs</t>
  </si>
  <si>
    <t>XXI</t>
  </si>
  <si>
    <t>Fin projet : Documentation</t>
  </si>
  <si>
    <t>Date</t>
  </si>
  <si>
    <t>CBTP</t>
  </si>
  <si>
    <t>CRTE</t>
  </si>
  <si>
    <t>CBTE</t>
  </si>
  <si>
    <t>Valeur acquise</t>
  </si>
  <si>
    <t>Respect délais</t>
  </si>
  <si>
    <t>Respect coûts</t>
  </si>
  <si>
    <t>Travail en heures (en fctn de l'effort prévu)</t>
  </si>
  <si>
    <t>Travail en heures (en fctn de l'effort réel)</t>
  </si>
  <si>
    <t>Pondération en fct du réel et du prévu</t>
  </si>
  <si>
    <t>NOM1</t>
  </si>
  <si>
    <t>NOM2</t>
  </si>
  <si>
    <t>NOM3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</si>
</sst>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"/>
    <numFmt numFmtId="165" formatCode="dd/mm"/>
    <numFmt numFmtId="166" formatCode="dd/mm/yy"/>
    <numFmt numFmtId="167" formatCode="dd/mm/yyyy"/>
    <numFmt numFmtId="168" formatCode="0.0"/>
  </numFmts>
  <fonts count="12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b/>
      <sz val="10.0"/>
      <color rgb="FFCCCCCC"/>
      <name val="Arial"/>
    </font>
    <font>
      <b/>
      <sz val="10.0"/>
      <color rgb="FF000000"/>
      <name val="Arial"/>
    </font>
    <font>
      <sz val="10.0"/>
      <color rgb="FFCCCCCC"/>
      <name val="Arial"/>
    </font>
    <font>
      <b/>
      <sz val="10.0"/>
      <color rgb="FFCC4125"/>
      <name val="Arial"/>
    </font>
    <font>
      <sz val="10.0"/>
      <color rgb="FFCC4125"/>
      <name val="Arial"/>
    </font>
    <font>
      <b/>
      <sz val="10.0"/>
      <color rgb="FF999999"/>
      <name val="Arial"/>
    </font>
    <font>
      <sz val="10.0"/>
      <color rgb="FF999999"/>
      <name val="Arial"/>
    </font>
    <font>
      <sz val="10.0"/>
      <color rgb="FFD9D9D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9ED"/>
        <bgColor rgb="FFFFF9ED"/>
      </patternFill>
    </fill>
    <fill>
      <patternFill patternType="solid">
        <fgColor rgb="FFE2EAF3"/>
        <bgColor rgb="FFE2EA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B7B7B7"/>
      </bottom>
    </border>
    <border>
      <top style="thin">
        <color rgb="FF000000"/>
      </top>
      <bottom style="thin">
        <color rgb="FFB7B7B7"/>
      </bottom>
    </border>
    <border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top style="thin">
        <color rgb="FF000000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1" fillId="2" fontId="1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1" fillId="3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4" fillId="4" fontId="1" numFmtId="0" xfId="0" applyAlignment="1" applyBorder="1" applyFill="1" applyFont="1">
      <alignment horizontal="center"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center" wrapText="0"/>
    </xf>
    <xf borderId="5" fillId="3" fontId="1" numFmtId="0" xfId="0" applyAlignment="1" applyBorder="1" applyFont="1">
      <alignment horizontal="center"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4" fillId="2" fontId="1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7" fillId="2" fontId="1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7" fillId="3" fontId="1" numFmtId="0" xfId="0" applyAlignment="1" applyBorder="1" applyFont="1">
      <alignment horizontal="center" shrinkToFit="0" vertical="center" wrapText="0"/>
    </xf>
    <xf borderId="10" fillId="5" fontId="3" numFmtId="0" xfId="0" applyAlignment="1" applyBorder="1" applyFill="1" applyFont="1">
      <alignment horizontal="center" readingOrder="0" shrinkToFit="0" vertical="center" wrapText="0"/>
    </xf>
    <xf borderId="10" fillId="5" fontId="3" numFmtId="0" xfId="0" applyAlignment="1" applyBorder="1" applyFont="1">
      <alignment horizontal="left" readingOrder="0" shrinkToFit="0" vertical="center" wrapText="0"/>
    </xf>
    <xf borderId="10" fillId="6" fontId="3" numFmtId="164" xfId="0" applyAlignment="1" applyBorder="1" applyFill="1" applyFont="1" applyNumberFormat="1">
      <alignment readingOrder="0" shrinkToFit="0" vertical="center" wrapText="0"/>
    </xf>
    <xf borderId="7" fillId="6" fontId="3" numFmtId="0" xfId="0" applyAlignment="1" applyBorder="1" applyFont="1">
      <alignment readingOrder="0" shrinkToFit="0" vertical="center" wrapText="0"/>
    </xf>
    <xf borderId="10" fillId="6" fontId="3" numFmtId="9" xfId="0" applyAlignment="1" applyBorder="1" applyFont="1" applyNumberFormat="1">
      <alignment horizontal="center" readingOrder="0" shrinkToFit="0" wrapText="0"/>
    </xf>
    <xf borderId="10" fillId="6" fontId="3" numFmtId="0" xfId="0" applyAlignment="1" applyBorder="1" applyFont="1">
      <alignment readingOrder="0" shrinkToFit="0" vertical="center" wrapText="0"/>
    </xf>
    <xf borderId="10" fillId="6" fontId="3" numFmtId="9" xfId="0" applyAlignment="1" applyBorder="1" applyFont="1" applyNumberFormat="1">
      <alignment horizontal="center" shrinkToFit="0" wrapText="0"/>
    </xf>
    <xf borderId="10" fillId="6" fontId="3" numFmtId="164" xfId="0" applyAlignment="1" applyBorder="1" applyFont="1" applyNumberFormat="1">
      <alignment readingOrder="0" shrinkToFit="0" vertical="center" wrapText="0"/>
    </xf>
    <xf borderId="10" fillId="6" fontId="3" numFmtId="165" xfId="0" applyAlignment="1" applyBorder="1" applyFont="1" applyNumberFormat="1">
      <alignment readingOrder="0" shrinkToFit="0" vertical="center" wrapText="0"/>
    </xf>
    <xf borderId="10" fillId="6" fontId="3" numFmtId="9" xfId="0" applyAlignment="1" applyBorder="1" applyFont="1" applyNumberFormat="1">
      <alignment horizontal="center" readingOrder="0" shrinkToFit="0" wrapText="0"/>
    </xf>
    <xf borderId="10" fillId="7" fontId="1" numFmtId="0" xfId="0" applyAlignment="1" applyBorder="1" applyFill="1" applyFont="1">
      <alignment horizontal="center" shrinkToFit="0" vertical="center" wrapText="0"/>
    </xf>
    <xf borderId="10" fillId="8" fontId="4" numFmtId="0" xfId="0" applyAlignment="1" applyBorder="1" applyFill="1" applyFont="1">
      <alignment horizontal="center" shrinkToFit="0" wrapText="0"/>
    </xf>
    <xf borderId="10" fillId="4" fontId="5" numFmtId="0" xfId="0" applyAlignment="1" applyBorder="1" applyFont="1">
      <alignment horizontal="center" shrinkToFit="0" wrapText="0"/>
    </xf>
    <xf borderId="10" fillId="4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10" fillId="7" fontId="3" numFmtId="166" xfId="0" applyAlignment="1" applyBorder="1" applyFont="1" applyNumberFormat="1">
      <alignment readingOrder="0" shrinkToFit="0" wrapText="0"/>
    </xf>
    <xf borderId="10" fillId="8" fontId="6" numFmtId="0" xfId="0" applyAlignment="1" applyBorder="1" applyFont="1">
      <alignment shrinkToFit="0" wrapText="0"/>
    </xf>
    <xf borderId="10" fillId="4" fontId="0" numFmtId="9" xfId="0" applyAlignment="1" applyBorder="1" applyFont="1" applyNumberFormat="1">
      <alignment shrinkToFit="0" wrapText="0"/>
    </xf>
    <xf borderId="10" fillId="4" fontId="3" numFmtId="9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10" fillId="7" fontId="3" numFmtId="165" xfId="0" applyAlignment="1" applyBorder="1" applyFont="1" applyNumberFormat="1">
      <alignment readingOrder="0" shrinkToFit="0" wrapText="0"/>
    </xf>
    <xf borderId="10" fillId="7" fontId="3" numFmtId="167" xfId="0" applyAlignment="1" applyBorder="1" applyFont="1" applyNumberFormat="1">
      <alignment readingOrder="0" shrinkToFit="0" wrapText="0"/>
    </xf>
    <xf borderId="0" fillId="0" fontId="7" numFmtId="0" xfId="0" applyAlignment="1" applyFont="1">
      <alignment horizontal="right"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11" fillId="9" fontId="9" numFmtId="0" xfId="0" applyAlignment="1" applyBorder="1" applyFill="1" applyFont="1">
      <alignment horizontal="center" readingOrder="0" shrinkToFit="0" vertical="center" wrapText="0"/>
    </xf>
    <xf borderId="12" fillId="0" fontId="2" numFmtId="0" xfId="0" applyBorder="1" applyFont="1"/>
    <xf borderId="13" fillId="0" fontId="2" numFmtId="0" xfId="0" applyBorder="1" applyFont="1"/>
    <xf borderId="14" fillId="9" fontId="9" numFmtId="0" xfId="0" applyAlignment="1" applyBorder="1" applyFont="1">
      <alignment horizontal="center" readingOrder="0" shrinkToFit="0" vertical="center" wrapText="0"/>
    </xf>
    <xf borderId="15" fillId="0" fontId="2" numFmtId="0" xfId="0" applyBorder="1" applyFont="1"/>
    <xf borderId="4" fillId="4" fontId="1" numFmtId="0" xfId="0" applyAlignment="1" applyBorder="1" applyFont="1">
      <alignment horizontal="center" readingOrder="0" shrinkToFit="0" vertical="center" wrapText="0"/>
    </xf>
    <xf borderId="16" fillId="9" fontId="9" numFmtId="0" xfId="0" applyAlignment="1" applyBorder="1" applyFont="1">
      <alignment horizontal="center" readingOrder="0" shrinkToFit="0" vertical="center" wrapText="0"/>
    </xf>
    <xf borderId="17" fillId="9" fontId="9" numFmtId="0" xfId="0" applyAlignment="1" applyBorder="1" applyFont="1">
      <alignment horizontal="center" readingOrder="0" shrinkToFit="0" vertical="center" wrapText="0"/>
    </xf>
    <xf borderId="17" fillId="9" fontId="10" numFmtId="0" xfId="0" applyAlignment="1" applyBorder="1" applyFont="1">
      <alignment horizontal="center" readingOrder="0" shrinkToFit="0" vertical="center" wrapText="0"/>
    </xf>
    <xf borderId="18" fillId="9" fontId="10" numFmtId="0" xfId="0" applyAlignment="1" applyBorder="1" applyFont="1">
      <alignment horizontal="center" readingOrder="0" shrinkToFit="0" vertical="center" wrapText="0"/>
    </xf>
    <xf borderId="16" fillId="9" fontId="5" numFmtId="0" xfId="0" applyAlignment="1" applyBorder="1" applyFont="1">
      <alignment horizontal="center" readingOrder="0" shrinkToFit="0" vertical="center" wrapText="0"/>
    </xf>
    <xf borderId="17" fillId="9" fontId="5" numFmtId="0" xfId="0" applyAlignment="1" applyBorder="1" applyFont="1">
      <alignment horizontal="center" readingOrder="0" shrinkToFit="0" vertical="center" wrapText="0"/>
    </xf>
    <xf borderId="18" fillId="9" fontId="5" numFmtId="0" xfId="0" applyAlignment="1" applyBorder="1" applyFont="1">
      <alignment horizontal="center" readingOrder="0" shrinkToFit="0" vertical="center" wrapText="0"/>
    </xf>
    <xf borderId="16" fillId="9" fontId="9" numFmtId="168" xfId="0" applyAlignment="1" applyBorder="1" applyFont="1" applyNumberFormat="1">
      <alignment horizontal="center" shrinkToFit="0" vertical="center" wrapText="0"/>
    </xf>
    <xf borderId="17" fillId="9" fontId="9" numFmtId="168" xfId="0" applyAlignment="1" applyBorder="1" applyFont="1" applyNumberFormat="1">
      <alignment horizontal="center" shrinkToFit="0" vertical="center" wrapText="0"/>
    </xf>
    <xf borderId="17" fillId="9" fontId="10" numFmtId="168" xfId="0" applyAlignment="1" applyBorder="1" applyFont="1" applyNumberFormat="1">
      <alignment horizontal="center" shrinkToFit="0" vertical="center" wrapText="0"/>
    </xf>
    <xf borderId="18" fillId="9" fontId="10" numFmtId="168" xfId="0" applyAlignment="1" applyBorder="1" applyFont="1" applyNumberFormat="1">
      <alignment horizontal="center" shrinkToFit="0" vertical="center" wrapText="0"/>
    </xf>
    <xf borderId="19" fillId="9" fontId="7" numFmtId="168" xfId="0" applyAlignment="1" applyBorder="1" applyFont="1" applyNumberFormat="1">
      <alignment horizontal="center" shrinkToFit="0" vertical="center" wrapText="0"/>
    </xf>
    <xf borderId="20" fillId="9" fontId="7" numFmtId="168" xfId="0" applyAlignment="1" applyBorder="1" applyFont="1" applyNumberFormat="1">
      <alignment horizontal="center" shrinkToFit="0" vertical="center" wrapText="0"/>
    </xf>
    <xf borderId="21" fillId="9" fontId="7" numFmtId="168" xfId="0" applyAlignment="1" applyBorder="1" applyFont="1" applyNumberFormat="1">
      <alignment horizontal="center" shrinkToFit="0" vertical="center" wrapText="0"/>
    </xf>
    <xf borderId="10" fillId="5" fontId="3" numFmtId="0" xfId="0" applyAlignment="1" applyBorder="1" applyFont="1">
      <alignment shrinkToFit="0" wrapText="0"/>
    </xf>
    <xf borderId="16" fillId="0" fontId="10" numFmtId="168" xfId="0" applyAlignment="1" applyBorder="1" applyFont="1" applyNumberFormat="1">
      <alignment horizontal="center" shrinkToFit="0" wrapText="0"/>
    </xf>
    <xf borderId="22" fillId="0" fontId="10" numFmtId="168" xfId="0" applyAlignment="1" applyBorder="1" applyFont="1" applyNumberFormat="1">
      <alignment horizontal="center" shrinkToFit="0" wrapText="0"/>
    </xf>
    <xf borderId="17" fillId="0" fontId="10" numFmtId="168" xfId="0" applyAlignment="1" applyBorder="1" applyFont="1" applyNumberFormat="1">
      <alignment horizontal="center" shrinkToFit="0" wrapText="0"/>
    </xf>
    <xf borderId="18" fillId="0" fontId="10" numFmtId="168" xfId="0" applyAlignment="1" applyBorder="1" applyFont="1" applyNumberFormat="1">
      <alignment horizontal="center" shrinkToFit="0" wrapText="0"/>
    </xf>
    <xf borderId="0" fillId="0" fontId="11" numFmtId="168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Indicateurs d'avancement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'Valeur acquise'!$E$1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'Valeur acquise'!$A$2:$A$14</c:f>
            </c:strRef>
          </c:cat>
          <c:val>
            <c:numRef>
              <c:f>'Valeur acquise'!$E$2:$E$14</c:f>
              <c:numCache/>
            </c:numRef>
          </c:val>
          <c:smooth val="0"/>
        </c:ser>
        <c:ser>
          <c:idx val="1"/>
          <c:order val="1"/>
          <c:tx>
            <c:strRef>
              <c:f>'Valeur acquise'!$F$1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'Valeur acquise'!$A$2:$A$14</c:f>
            </c:strRef>
          </c:cat>
          <c:val>
            <c:numRef>
              <c:f>'Valeur acquise'!$F$2:$F$14</c:f>
              <c:numCache/>
            </c:numRef>
          </c:val>
          <c:smooth val="0"/>
        </c:ser>
        <c:ser>
          <c:idx val="2"/>
          <c:order val="2"/>
          <c:tx>
            <c:strRef>
              <c:f>'Valeur acquise'!$G$1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'Valeur acquise'!$A$2:$A$14</c:f>
            </c:strRef>
          </c:cat>
          <c:val>
            <c:numRef>
              <c:f>'Valeur acquise'!$G$2:$G$14</c:f>
              <c:numCache/>
            </c:numRef>
          </c:val>
          <c:smooth val="0"/>
        </c:ser>
        <c:axId val="408697931"/>
        <c:axId val="299467133"/>
      </c:lineChart>
      <c:catAx>
        <c:axId val="40869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(ignorer si supérieur à la date du jour)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9467133"/>
      </c:catAx>
      <c:valAx>
        <c:axId val="29946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Pourcentage (mieux si grand)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8697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</sheetPr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6.43"/>
    <col customWidth="1" min="2" max="2" width="74.57"/>
    <col customWidth="1" min="3" max="4" width="9.29"/>
    <col customWidth="1" min="5" max="5" width="5.71"/>
    <col customWidth="1" min="6" max="7" width="9.29"/>
    <col customWidth="1" min="8" max="8" width="5.71"/>
    <col customWidth="1" min="9" max="11" width="15.57"/>
  </cols>
  <sheetData>
    <row r="1" ht="18.0" customHeight="1">
      <c r="A1" s="1"/>
      <c r="B1" s="2"/>
      <c r="C1" s="3" t="s">
        <v>0</v>
      </c>
      <c r="D1" s="4"/>
      <c r="E1" s="2"/>
      <c r="F1" s="5" t="s">
        <v>1</v>
      </c>
      <c r="G1" s="4"/>
      <c r="H1" s="2"/>
      <c r="I1" s="6" t="s">
        <v>2</v>
      </c>
      <c r="J1" s="4"/>
      <c r="K1" s="2"/>
    </row>
    <row r="2" ht="12.0" customHeight="1">
      <c r="A2" s="7" t="s">
        <v>3</v>
      </c>
      <c r="B2" s="7" t="s">
        <v>4</v>
      </c>
      <c r="C2" s="8" t="s">
        <v>5</v>
      </c>
      <c r="D2" s="9" t="s">
        <v>6</v>
      </c>
      <c r="E2" s="8" t="s">
        <v>7</v>
      </c>
      <c r="F2" s="10" t="s">
        <v>5</v>
      </c>
      <c r="G2" s="11" t="s">
        <v>6</v>
      </c>
      <c r="H2" s="12" t="s">
        <v>7</v>
      </c>
      <c r="I2" s="13" t="s">
        <v>8</v>
      </c>
      <c r="J2" s="13" t="s">
        <v>9</v>
      </c>
      <c r="K2" s="13"/>
    </row>
    <row r="3" ht="12.0" customHeight="1">
      <c r="A3" s="14"/>
      <c r="B3" s="14"/>
      <c r="C3" s="14"/>
      <c r="D3" s="15"/>
      <c r="E3" s="16">
        <f>sum(E4:E12)</f>
        <v>36</v>
      </c>
      <c r="F3" s="17"/>
      <c r="G3" s="15"/>
      <c r="H3" s="18">
        <f>sum(H4:H12)</f>
        <v>45</v>
      </c>
      <c r="I3" s="14"/>
      <c r="J3" s="14"/>
      <c r="K3" s="14"/>
    </row>
    <row r="4" ht="17.25" customHeight="1">
      <c r="A4" s="19" t="s">
        <v>10</v>
      </c>
      <c r="B4" s="20" t="s">
        <v>11</v>
      </c>
      <c r="C4" s="21">
        <v>44281.0</v>
      </c>
      <c r="D4" s="21">
        <v>44282.0</v>
      </c>
      <c r="E4" s="22">
        <v>2.0</v>
      </c>
      <c r="F4" s="21">
        <v>44281.0</v>
      </c>
      <c r="G4" s="21">
        <v>44282.0</v>
      </c>
      <c r="H4" s="22">
        <v>11.0</v>
      </c>
      <c r="I4" s="23">
        <v>1.0</v>
      </c>
      <c r="J4" s="23">
        <v>1.0</v>
      </c>
      <c r="K4" s="23"/>
    </row>
    <row r="5" ht="17.25" customHeight="1">
      <c r="A5" s="19" t="s">
        <v>12</v>
      </c>
      <c r="B5" s="20" t="s">
        <v>13</v>
      </c>
      <c r="C5" s="21">
        <v>44282.0</v>
      </c>
      <c r="D5" s="21">
        <v>44285.0</v>
      </c>
      <c r="E5" s="24">
        <v>3.0</v>
      </c>
      <c r="F5" s="21">
        <v>44282.0</v>
      </c>
      <c r="G5" s="21">
        <v>44285.0</v>
      </c>
      <c r="H5" s="24">
        <v>2.0</v>
      </c>
      <c r="I5" s="23">
        <v>0.3</v>
      </c>
      <c r="J5" s="23">
        <v>0.7</v>
      </c>
      <c r="K5" s="23"/>
    </row>
    <row r="6" ht="17.25" customHeight="1">
      <c r="A6" s="19" t="s">
        <v>14</v>
      </c>
      <c r="B6" s="20" t="s">
        <v>15</v>
      </c>
      <c r="C6" s="21">
        <v>44285.0</v>
      </c>
      <c r="D6" s="21">
        <v>44288.0</v>
      </c>
      <c r="E6" s="24">
        <v>4.0</v>
      </c>
      <c r="F6" s="21">
        <v>44285.0</v>
      </c>
      <c r="G6" s="21">
        <v>44288.0</v>
      </c>
      <c r="H6" s="24">
        <v>3.0</v>
      </c>
      <c r="I6" s="23">
        <v>0.7</v>
      </c>
      <c r="J6" s="23">
        <v>0.3</v>
      </c>
      <c r="K6" s="23"/>
    </row>
    <row r="7" ht="17.25" customHeight="1">
      <c r="A7" s="19" t="s">
        <v>16</v>
      </c>
      <c r="B7" s="20" t="s">
        <v>17</v>
      </c>
      <c r="C7" s="21">
        <v>44288.0</v>
      </c>
      <c r="D7" s="21">
        <v>44291.0</v>
      </c>
      <c r="E7" s="24">
        <v>5.0</v>
      </c>
      <c r="F7" s="21">
        <v>44288.0</v>
      </c>
      <c r="G7" s="21">
        <v>44293.0</v>
      </c>
      <c r="H7" s="24">
        <v>4.0</v>
      </c>
      <c r="I7" s="23">
        <v>0.4</v>
      </c>
      <c r="J7" s="23">
        <v>0.6</v>
      </c>
      <c r="K7" s="25"/>
    </row>
    <row r="8" ht="17.25" customHeight="1">
      <c r="A8" s="19" t="s">
        <v>18</v>
      </c>
      <c r="B8" s="20" t="s">
        <v>19</v>
      </c>
      <c r="C8" s="21">
        <v>44291.0</v>
      </c>
      <c r="D8" s="21">
        <v>44292.0</v>
      </c>
      <c r="E8" s="24">
        <v>1.0</v>
      </c>
      <c r="F8" s="21">
        <v>44293.0</v>
      </c>
      <c r="G8" s="26">
        <v>44293.0</v>
      </c>
      <c r="H8" s="24">
        <v>1.0</v>
      </c>
      <c r="I8" s="23">
        <v>0.9</v>
      </c>
      <c r="J8" s="23">
        <v>0.1</v>
      </c>
      <c r="K8" s="25"/>
    </row>
    <row r="9" ht="17.25" customHeight="1">
      <c r="A9" s="19" t="s">
        <v>20</v>
      </c>
      <c r="B9" s="20" t="s">
        <v>21</v>
      </c>
      <c r="C9" s="21">
        <v>44293.0</v>
      </c>
      <c r="D9" s="21">
        <v>44295.0</v>
      </c>
      <c r="E9" s="24">
        <v>2.0</v>
      </c>
      <c r="F9" s="26">
        <v>44294.0</v>
      </c>
      <c r="G9" s="21">
        <v>44295.0</v>
      </c>
      <c r="H9" s="24">
        <v>1.0</v>
      </c>
      <c r="I9" s="23">
        <v>0.65</v>
      </c>
      <c r="J9" s="23">
        <v>0.35</v>
      </c>
      <c r="K9" s="25"/>
    </row>
    <row r="10" ht="17.25" customHeight="1">
      <c r="A10" s="19" t="s">
        <v>22</v>
      </c>
      <c r="B10" s="20" t="s">
        <v>23</v>
      </c>
      <c r="C10" s="21">
        <v>44295.0</v>
      </c>
      <c r="D10" s="21">
        <v>44296.0</v>
      </c>
      <c r="E10" s="24">
        <v>2.0</v>
      </c>
      <c r="F10" s="21">
        <v>44295.0</v>
      </c>
      <c r="G10" s="21">
        <v>44296.0</v>
      </c>
      <c r="H10" s="24">
        <v>5.0</v>
      </c>
      <c r="I10" s="23">
        <v>0.55</v>
      </c>
      <c r="J10" s="23">
        <v>0.45</v>
      </c>
      <c r="K10" s="25"/>
    </row>
    <row r="11" ht="17.25" customHeight="1">
      <c r="A11" s="19" t="s">
        <v>24</v>
      </c>
      <c r="B11" s="20" t="s">
        <v>25</v>
      </c>
      <c r="C11" s="21">
        <v>44296.0</v>
      </c>
      <c r="D11" s="21">
        <v>44305.0</v>
      </c>
      <c r="E11" s="24">
        <v>9.0</v>
      </c>
      <c r="F11" s="21">
        <v>44296.0</v>
      </c>
      <c r="G11" s="21">
        <v>44307.0</v>
      </c>
      <c r="H11" s="24">
        <v>10.0</v>
      </c>
      <c r="I11" s="23">
        <v>0.1</v>
      </c>
      <c r="J11" s="23">
        <v>0.9</v>
      </c>
      <c r="K11" s="25"/>
    </row>
    <row r="12" ht="17.25" customHeight="1">
      <c r="A12" s="19" t="s">
        <v>26</v>
      </c>
      <c r="B12" s="20" t="s">
        <v>27</v>
      </c>
      <c r="C12" s="27">
        <v>44305.0</v>
      </c>
      <c r="D12" s="21">
        <v>44310.0</v>
      </c>
      <c r="E12" s="24">
        <v>8.0</v>
      </c>
      <c r="F12" s="27">
        <v>44308.0</v>
      </c>
      <c r="G12" s="26">
        <v>44311.0</v>
      </c>
      <c r="H12" s="24">
        <v>8.0</v>
      </c>
      <c r="I12" s="23">
        <v>0.3</v>
      </c>
      <c r="J12" s="23">
        <v>0.7</v>
      </c>
      <c r="K12" s="25"/>
    </row>
    <row r="13" ht="17.25" customHeight="1">
      <c r="A13" s="19" t="s">
        <v>28</v>
      </c>
      <c r="B13" s="20" t="s">
        <v>29</v>
      </c>
      <c r="C13" s="21">
        <v>44310.0</v>
      </c>
      <c r="D13" s="21">
        <v>44314.0</v>
      </c>
      <c r="E13" s="24">
        <v>4.0</v>
      </c>
      <c r="F13" s="26">
        <v>44311.0</v>
      </c>
      <c r="G13" s="26">
        <v>44314.0</v>
      </c>
      <c r="H13" s="24">
        <v>9.0</v>
      </c>
      <c r="I13" s="23">
        <v>0.4</v>
      </c>
      <c r="J13" s="23">
        <v>0.6</v>
      </c>
      <c r="K13" s="25"/>
    </row>
    <row r="14" ht="17.25" customHeight="1">
      <c r="A14" s="19" t="s">
        <v>30</v>
      </c>
      <c r="B14" s="20" t="s">
        <v>31</v>
      </c>
      <c r="C14" s="21">
        <v>44314.0</v>
      </c>
      <c r="D14" s="21">
        <v>44318.0</v>
      </c>
      <c r="E14" s="24">
        <v>6.0</v>
      </c>
      <c r="F14" s="21">
        <v>44314.0</v>
      </c>
      <c r="G14" s="26">
        <v>44318.0</v>
      </c>
      <c r="H14" s="24">
        <v>9.0</v>
      </c>
      <c r="I14" s="23">
        <v>0.55</v>
      </c>
      <c r="J14" s="23">
        <v>0.45</v>
      </c>
      <c r="K14" s="25"/>
    </row>
    <row r="15" ht="17.25" customHeight="1">
      <c r="A15" s="19" t="s">
        <v>32</v>
      </c>
      <c r="B15" s="20" t="s">
        <v>33</v>
      </c>
      <c r="C15" s="26">
        <v>44318.0</v>
      </c>
      <c r="D15" s="21">
        <v>44322.0</v>
      </c>
      <c r="E15" s="24">
        <v>4.0</v>
      </c>
      <c r="F15" s="26">
        <v>44318.0</v>
      </c>
      <c r="G15" s="21">
        <v>44322.0</v>
      </c>
      <c r="H15" s="24">
        <v>6.0</v>
      </c>
      <c r="I15" s="23">
        <v>0.45</v>
      </c>
      <c r="J15" s="23">
        <v>0.65</v>
      </c>
      <c r="K15" s="25"/>
    </row>
    <row r="16" ht="17.25" customHeight="1">
      <c r="A16" s="19" t="s">
        <v>34</v>
      </c>
      <c r="B16" s="20" t="s">
        <v>35</v>
      </c>
      <c r="C16" s="21">
        <v>44322.0</v>
      </c>
      <c r="D16" s="21">
        <v>44326.0</v>
      </c>
      <c r="E16" s="24">
        <v>4.0</v>
      </c>
      <c r="F16" s="21">
        <v>44322.0</v>
      </c>
      <c r="G16" s="21">
        <v>44326.0</v>
      </c>
      <c r="H16" s="24">
        <v>6.0</v>
      </c>
      <c r="I16" s="23">
        <v>0.4</v>
      </c>
      <c r="J16" s="23">
        <v>0.6</v>
      </c>
      <c r="K16" s="25"/>
    </row>
    <row r="17" ht="17.25" customHeight="1">
      <c r="A17" s="19" t="s">
        <v>36</v>
      </c>
      <c r="B17" s="20" t="s">
        <v>37</v>
      </c>
      <c r="C17" s="21">
        <v>44326.0</v>
      </c>
      <c r="D17" s="21">
        <v>44330.0</v>
      </c>
      <c r="E17" s="24">
        <v>4.0</v>
      </c>
      <c r="F17" s="21">
        <v>44326.0</v>
      </c>
      <c r="G17" s="21">
        <v>44330.0</v>
      </c>
      <c r="H17" s="24">
        <v>5.0</v>
      </c>
      <c r="I17" s="23">
        <v>0.3</v>
      </c>
      <c r="J17" s="23">
        <v>0.7</v>
      </c>
      <c r="K17" s="25"/>
    </row>
    <row r="18" ht="17.25" customHeight="1">
      <c r="A18" s="19" t="s">
        <v>38</v>
      </c>
      <c r="B18" s="20" t="s">
        <v>39</v>
      </c>
      <c r="C18" s="21">
        <v>44330.0</v>
      </c>
      <c r="D18" s="21">
        <v>44332.0</v>
      </c>
      <c r="E18" s="24">
        <v>3.0</v>
      </c>
      <c r="F18" s="21">
        <v>44330.0</v>
      </c>
      <c r="G18" s="21">
        <v>44332.0</v>
      </c>
      <c r="H18" s="24">
        <v>7.0</v>
      </c>
      <c r="I18" s="23">
        <v>0.6</v>
      </c>
      <c r="J18" s="23">
        <v>0.4</v>
      </c>
      <c r="K18" s="25"/>
    </row>
    <row r="19" ht="17.25" customHeight="1">
      <c r="A19" s="19" t="s">
        <v>40</v>
      </c>
      <c r="B19" s="20" t="s">
        <v>41</v>
      </c>
      <c r="C19" s="21">
        <v>44332.0</v>
      </c>
      <c r="D19" s="21">
        <v>44336.0</v>
      </c>
      <c r="E19" s="24">
        <v>8.0</v>
      </c>
      <c r="F19" s="21">
        <v>44332.0</v>
      </c>
      <c r="G19" s="21">
        <v>44339.0</v>
      </c>
      <c r="H19" s="24">
        <v>4.0</v>
      </c>
      <c r="I19" s="23">
        <v>0.5</v>
      </c>
      <c r="J19" s="28">
        <v>0.5</v>
      </c>
      <c r="K19" s="25"/>
    </row>
    <row r="20" ht="17.25" customHeight="1">
      <c r="A20" s="19" t="s">
        <v>42</v>
      </c>
      <c r="B20" s="20" t="s">
        <v>43</v>
      </c>
      <c r="C20" s="21">
        <v>44336.0</v>
      </c>
      <c r="D20" s="21">
        <v>44340.0</v>
      </c>
      <c r="E20" s="24">
        <v>5.0</v>
      </c>
      <c r="F20" s="21">
        <v>44339.0</v>
      </c>
      <c r="G20" s="26"/>
      <c r="H20" s="24">
        <v>8.0</v>
      </c>
      <c r="I20" s="23">
        <v>0.4</v>
      </c>
      <c r="J20" s="23">
        <v>0.2</v>
      </c>
      <c r="K20" s="25"/>
    </row>
    <row r="21" ht="17.25" customHeight="1">
      <c r="A21" s="19" t="s">
        <v>44</v>
      </c>
      <c r="B21" s="20" t="s">
        <v>45</v>
      </c>
      <c r="C21" s="21">
        <v>44340.0</v>
      </c>
      <c r="D21" s="21">
        <v>44346.0</v>
      </c>
      <c r="E21" s="24">
        <v>6.0</v>
      </c>
      <c r="F21" s="21">
        <v>44340.0</v>
      </c>
      <c r="G21" s="26">
        <v>44346.0</v>
      </c>
      <c r="H21" s="24"/>
      <c r="I21" s="23">
        <v>0.25</v>
      </c>
      <c r="J21" s="23">
        <v>0.75</v>
      </c>
      <c r="K21" s="25"/>
    </row>
    <row r="22" ht="17.25" customHeight="1">
      <c r="A22" s="19" t="s">
        <v>46</v>
      </c>
      <c r="B22" s="20" t="s">
        <v>47</v>
      </c>
      <c r="C22" s="21">
        <v>44346.0</v>
      </c>
      <c r="D22" s="21">
        <v>44353.0</v>
      </c>
      <c r="E22" s="24">
        <v>14.0</v>
      </c>
      <c r="F22" s="21">
        <v>44346.0</v>
      </c>
      <c r="G22" s="26"/>
      <c r="H22" s="24"/>
      <c r="I22" s="23">
        <v>0.5</v>
      </c>
      <c r="J22" s="23">
        <v>0.3</v>
      </c>
      <c r="K22" s="25"/>
    </row>
    <row r="23" ht="17.25" customHeight="1">
      <c r="A23" s="19" t="s">
        <v>48</v>
      </c>
      <c r="B23" s="20" t="s">
        <v>49</v>
      </c>
      <c r="C23" s="21">
        <v>44310.0</v>
      </c>
      <c r="D23" s="21">
        <v>44356.0</v>
      </c>
      <c r="E23" s="24">
        <v>20.0</v>
      </c>
      <c r="F23" s="21">
        <v>44310.0</v>
      </c>
      <c r="G23" s="26"/>
      <c r="H23" s="24"/>
      <c r="I23" s="23">
        <v>0.45</v>
      </c>
      <c r="J23" s="23">
        <v>0.45</v>
      </c>
      <c r="K23" s="25"/>
    </row>
    <row r="24" ht="17.25" customHeight="1">
      <c r="A24" s="19" t="s">
        <v>50</v>
      </c>
      <c r="B24" s="20" t="s">
        <v>51</v>
      </c>
      <c r="C24" s="21">
        <v>44357.0</v>
      </c>
      <c r="D24" s="21">
        <v>44357.0</v>
      </c>
      <c r="E24" s="24">
        <v>0.0</v>
      </c>
      <c r="F24" s="21"/>
      <c r="G24" s="26"/>
      <c r="H24" s="24"/>
      <c r="I24" s="23"/>
      <c r="J24" s="23"/>
      <c r="K24" s="25"/>
    </row>
    <row r="25" ht="17.25" customHeight="1">
      <c r="A25" s="19"/>
      <c r="B25" s="20"/>
      <c r="C25" s="21"/>
      <c r="D25" s="21"/>
      <c r="E25" s="24"/>
      <c r="F25" s="26"/>
      <c r="G25" s="26"/>
      <c r="H25" s="24"/>
      <c r="I25" s="23"/>
      <c r="J25" s="23"/>
      <c r="K25" s="25"/>
    </row>
    <row r="26" ht="17.25" customHeight="1">
      <c r="A26" s="19"/>
      <c r="B26" s="20"/>
      <c r="C26" s="21"/>
      <c r="D26" s="21"/>
      <c r="E26" s="24"/>
      <c r="F26" s="26"/>
      <c r="G26" s="26"/>
      <c r="H26" s="24"/>
      <c r="I26" s="23"/>
      <c r="J26" s="23"/>
      <c r="K26" s="25"/>
    </row>
    <row r="27" ht="17.25" customHeight="1">
      <c r="A27" s="19"/>
      <c r="B27" s="20"/>
      <c r="C27" s="21"/>
      <c r="D27" s="21"/>
      <c r="E27" s="24"/>
      <c r="F27" s="26"/>
      <c r="G27" s="26"/>
      <c r="H27" s="24"/>
      <c r="I27" s="23"/>
      <c r="J27" s="23"/>
      <c r="K27" s="25"/>
    </row>
    <row r="28" ht="17.25" customHeight="1">
      <c r="A28" s="19"/>
      <c r="B28" s="20"/>
      <c r="C28" s="21"/>
      <c r="D28" s="21"/>
      <c r="E28" s="24"/>
      <c r="F28" s="26"/>
      <c r="G28" s="26"/>
      <c r="H28" s="24"/>
      <c r="I28" s="23"/>
      <c r="J28" s="23"/>
      <c r="K28" s="25"/>
    </row>
    <row r="29" ht="17.25" customHeight="1">
      <c r="A29" s="19"/>
      <c r="B29" s="20"/>
      <c r="C29" s="21"/>
      <c r="D29" s="21"/>
      <c r="E29" s="24"/>
      <c r="F29" s="26"/>
      <c r="G29" s="26"/>
      <c r="H29" s="24"/>
      <c r="I29" s="23"/>
      <c r="J29" s="23"/>
      <c r="K29" s="25"/>
    </row>
    <row r="30" ht="17.25" customHeight="1">
      <c r="A30" s="19"/>
      <c r="B30" s="20"/>
      <c r="C30" s="21"/>
      <c r="D30" s="21"/>
      <c r="E30" s="24"/>
      <c r="F30" s="26"/>
      <c r="G30" s="26"/>
      <c r="H30" s="24"/>
      <c r="I30" s="23"/>
      <c r="J30" s="23"/>
      <c r="K30" s="25"/>
    </row>
    <row r="31" ht="17.25" customHeight="1">
      <c r="A31" s="19"/>
      <c r="B31" s="20"/>
      <c r="C31" s="21"/>
      <c r="D31" s="21"/>
      <c r="E31" s="24"/>
      <c r="F31" s="26"/>
      <c r="G31" s="26"/>
      <c r="H31" s="24"/>
      <c r="I31" s="23"/>
      <c r="J31" s="23"/>
      <c r="K31" s="25"/>
    </row>
    <row r="32" ht="17.25" customHeight="1">
      <c r="A32" s="19"/>
      <c r="B32" s="20"/>
      <c r="C32" s="21"/>
      <c r="D32" s="21"/>
      <c r="E32" s="24"/>
      <c r="F32" s="26"/>
      <c r="G32" s="26"/>
      <c r="H32" s="24"/>
      <c r="I32" s="23"/>
      <c r="J32" s="23"/>
      <c r="K32" s="25"/>
    </row>
    <row r="33" ht="17.25" customHeight="1">
      <c r="A33" s="19"/>
      <c r="B33" s="20"/>
      <c r="C33" s="21"/>
      <c r="D33" s="21"/>
      <c r="E33" s="24"/>
      <c r="F33" s="26"/>
      <c r="G33" s="26"/>
      <c r="H33" s="24"/>
      <c r="I33" s="23"/>
      <c r="J33" s="23"/>
      <c r="K33" s="25"/>
    </row>
    <row r="34" ht="17.25" customHeight="1">
      <c r="A34" s="19"/>
      <c r="B34" s="20"/>
      <c r="C34" s="21"/>
      <c r="D34" s="21"/>
      <c r="E34" s="24"/>
      <c r="F34" s="26"/>
      <c r="G34" s="26"/>
      <c r="H34" s="24"/>
      <c r="I34" s="23"/>
      <c r="J34" s="23"/>
      <c r="K34" s="25"/>
    </row>
    <row r="35" ht="17.25" customHeight="1">
      <c r="A35" s="19"/>
      <c r="B35" s="20"/>
      <c r="C35" s="21"/>
      <c r="D35" s="21"/>
      <c r="E35" s="24"/>
      <c r="F35" s="26"/>
      <c r="G35" s="26"/>
      <c r="H35" s="24"/>
      <c r="I35" s="23"/>
      <c r="J35" s="23"/>
      <c r="K35" s="25"/>
    </row>
    <row r="36" ht="17.25" customHeight="1">
      <c r="A36" s="19"/>
      <c r="B36" s="20"/>
      <c r="C36" s="21"/>
      <c r="D36" s="21"/>
      <c r="E36" s="24"/>
      <c r="F36" s="26"/>
      <c r="G36" s="26"/>
      <c r="H36" s="24"/>
      <c r="I36" s="23"/>
      <c r="J36" s="23"/>
      <c r="K36" s="25"/>
    </row>
    <row r="37" ht="17.25" customHeight="1">
      <c r="A37" s="19"/>
      <c r="B37" s="20"/>
      <c r="C37" s="21"/>
      <c r="D37" s="21"/>
      <c r="E37" s="24"/>
      <c r="F37" s="26"/>
      <c r="G37" s="26"/>
      <c r="H37" s="24"/>
      <c r="I37" s="23"/>
      <c r="J37" s="23"/>
      <c r="K37" s="25"/>
    </row>
    <row r="38" ht="17.25" customHeight="1">
      <c r="A38" s="19"/>
      <c r="B38" s="20"/>
      <c r="C38" s="21"/>
      <c r="D38" s="21"/>
      <c r="E38" s="24"/>
      <c r="F38" s="26"/>
      <c r="G38" s="26"/>
      <c r="H38" s="24"/>
      <c r="I38" s="23"/>
      <c r="J38" s="23"/>
      <c r="K38" s="25"/>
    </row>
    <row r="39" ht="17.25" customHeight="1">
      <c r="A39" s="19"/>
      <c r="B39" s="20"/>
      <c r="C39" s="21"/>
      <c r="D39" s="21"/>
      <c r="E39" s="24"/>
      <c r="F39" s="26"/>
      <c r="G39" s="26"/>
      <c r="H39" s="24"/>
      <c r="I39" s="23"/>
      <c r="J39" s="23"/>
      <c r="K39" s="25"/>
    </row>
    <row r="40" ht="17.25" customHeight="1">
      <c r="A40" s="19"/>
      <c r="B40" s="20"/>
      <c r="C40" s="21"/>
      <c r="D40" s="21"/>
      <c r="E40" s="24"/>
      <c r="F40" s="26"/>
      <c r="G40" s="26"/>
      <c r="H40" s="24"/>
      <c r="I40" s="23"/>
      <c r="J40" s="23"/>
      <c r="K40" s="25"/>
    </row>
    <row r="41" ht="17.25" customHeight="1">
      <c r="A41" s="19"/>
      <c r="B41" s="20"/>
      <c r="C41" s="21"/>
      <c r="D41" s="21"/>
      <c r="E41" s="24"/>
      <c r="F41" s="26"/>
      <c r="G41" s="26"/>
      <c r="H41" s="24"/>
      <c r="I41" s="23"/>
      <c r="J41" s="23"/>
      <c r="K41" s="25"/>
    </row>
  </sheetData>
  <mergeCells count="13">
    <mergeCell ref="D2:D3"/>
    <mergeCell ref="F2:F3"/>
    <mergeCell ref="G2:G3"/>
    <mergeCell ref="I2:I3"/>
    <mergeCell ref="J2:J3"/>
    <mergeCell ref="K2:K3"/>
    <mergeCell ref="A1:B1"/>
    <mergeCell ref="C1:E1"/>
    <mergeCell ref="F1:H1"/>
    <mergeCell ref="I1:K1"/>
    <mergeCell ref="A2:A3"/>
    <mergeCell ref="B2:B3"/>
    <mergeCell ref="C2:C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7.29" defaultRowHeight="15.0"/>
  <cols>
    <col customWidth="1" min="1" max="1" width="9.43"/>
    <col customWidth="1" min="2" max="4" width="6.71"/>
    <col customWidth="1" min="5" max="6" width="14.86"/>
    <col customWidth="1" min="7" max="7" width="14.57"/>
    <col customWidth="1" min="8" max="17" width="12.14"/>
  </cols>
  <sheetData>
    <row r="1" ht="12.0" customHeight="1">
      <c r="A1" s="29" t="s">
        <v>52</v>
      </c>
      <c r="B1" s="30" t="s">
        <v>53</v>
      </c>
      <c r="C1" s="30" t="s">
        <v>54</v>
      </c>
      <c r="D1" s="30" t="s">
        <v>55</v>
      </c>
      <c r="E1" s="31" t="s">
        <v>56</v>
      </c>
      <c r="F1" s="32" t="s">
        <v>57</v>
      </c>
      <c r="G1" s="32" t="s">
        <v>58</v>
      </c>
      <c r="H1" s="33"/>
      <c r="I1" s="33"/>
      <c r="J1" s="33"/>
      <c r="K1" s="33"/>
      <c r="L1" s="33"/>
      <c r="M1" s="33"/>
      <c r="N1" s="33"/>
      <c r="O1" s="33"/>
      <c r="P1" s="33"/>
      <c r="Q1" s="33"/>
    </row>
    <row r="2" ht="12.0" customHeight="1">
      <c r="A2" s="34">
        <v>44281.0</v>
      </c>
      <c r="B2" s="35">
        <f>SUMIF(AVANCEMENT!D$4:D$70,"&lt;="&amp;A2,AVANCEMENT!E$4:E$70)</f>
        <v>0</v>
      </c>
      <c r="C2" s="35">
        <f>SUMIF(AVANCEMENT!G$4:G$70,"&lt;="&amp;A2,AVANCEMENT!H$4:H$70)</f>
        <v>0</v>
      </c>
      <c r="D2" s="35">
        <f>SUMIF(AVANCEMENT!G$4:G$70,"&lt;="&amp;A2,AVANCEMENT!E$4:E$70)</f>
        <v>0</v>
      </c>
      <c r="E2" s="36">
        <f>D2/AVANCEMENT!$E$3</f>
        <v>0</v>
      </c>
      <c r="F2" s="37" t="str">
        <f t="shared" ref="F2:F18" si="1">iferror(D2/B2)</f>
        <v/>
      </c>
      <c r="G2" s="37" t="str">
        <f t="shared" ref="G2:G18" si="2">iferror(D2/C2)</f>
        <v/>
      </c>
      <c r="H2" s="38"/>
      <c r="I2" s="38"/>
      <c r="J2" s="38"/>
      <c r="K2" s="38"/>
      <c r="L2" s="38"/>
      <c r="M2" s="38"/>
      <c r="N2" s="38"/>
      <c r="O2" s="38"/>
      <c r="P2" s="38"/>
      <c r="Q2" s="38"/>
    </row>
    <row r="3" ht="12.0" customHeight="1">
      <c r="A3" s="39">
        <v>44285.0</v>
      </c>
      <c r="B3" s="35">
        <f>SUMIF(AVANCEMENT!D$4:D$70,"&lt;="&amp;A3,AVANCEMENT!E$4:E$70)</f>
        <v>5</v>
      </c>
      <c r="C3" s="35">
        <f>SUMIF(AVANCEMENT!G$4:G$70,"&lt;="&amp;A3,AVANCEMENT!H$4:H$70)</f>
        <v>13</v>
      </c>
      <c r="D3" s="35">
        <f>SUMIF(AVANCEMENT!G$4:G$70,"&lt;="&amp;A3,AVANCEMENT!E$4:E$70)</f>
        <v>5</v>
      </c>
      <c r="E3" s="36">
        <f>D3/AVANCEMENT!$E$3</f>
        <v>0.1388888889</v>
      </c>
      <c r="F3" s="37">
        <f t="shared" si="1"/>
        <v>1</v>
      </c>
      <c r="G3" s="37">
        <f t="shared" si="2"/>
        <v>0.3846153846</v>
      </c>
      <c r="H3" s="38"/>
      <c r="I3" s="38"/>
      <c r="J3" s="38"/>
      <c r="K3" s="38"/>
      <c r="L3" s="38"/>
      <c r="M3" s="38"/>
      <c r="N3" s="38"/>
      <c r="O3" s="38"/>
      <c r="P3" s="38"/>
      <c r="Q3" s="38"/>
    </row>
    <row r="4" ht="12.0" customHeight="1">
      <c r="A4" s="34">
        <v>44290.0</v>
      </c>
      <c r="B4" s="35">
        <f>SUMIF(AVANCEMENT!D$4:D$70,"&lt;="&amp;A4,AVANCEMENT!E$4:E$70)</f>
        <v>9</v>
      </c>
      <c r="C4" s="35">
        <f>SUMIF(AVANCEMENT!G$4:G$70,"&lt;="&amp;A4,AVANCEMENT!H$4:H$70)</f>
        <v>16</v>
      </c>
      <c r="D4" s="35">
        <f>SUMIF(AVANCEMENT!G$4:G$70,"&lt;="&amp;A4,AVANCEMENT!E$4:E$70)</f>
        <v>9</v>
      </c>
      <c r="E4" s="36">
        <f>D4/AVANCEMENT!$E$3</f>
        <v>0.25</v>
      </c>
      <c r="F4" s="37">
        <f t="shared" si="1"/>
        <v>1</v>
      </c>
      <c r="G4" s="37">
        <f t="shared" si="2"/>
        <v>0.5625</v>
      </c>
      <c r="H4" s="38"/>
      <c r="I4" s="38"/>
      <c r="J4" s="38"/>
      <c r="K4" s="38"/>
      <c r="L4" s="38"/>
      <c r="M4" s="38"/>
      <c r="N4" s="38"/>
      <c r="O4" s="38"/>
      <c r="P4" s="38"/>
      <c r="Q4" s="38"/>
    </row>
    <row r="5" ht="12.0" customHeight="1">
      <c r="A5" s="34">
        <v>44295.0</v>
      </c>
      <c r="B5" s="35">
        <f>SUMIF(AVANCEMENT!D$4:D$70,"&lt;="&amp;A5,AVANCEMENT!E$4:E$70)</f>
        <v>17</v>
      </c>
      <c r="C5" s="35">
        <f>SUMIF(AVANCEMENT!G$4:G$70,"&lt;="&amp;A5,AVANCEMENT!H$4:H$70)</f>
        <v>22</v>
      </c>
      <c r="D5" s="35">
        <f>SUMIF(AVANCEMENT!G$4:G$70,"&lt;="&amp;A5,AVANCEMENT!E$4:E$70)</f>
        <v>17</v>
      </c>
      <c r="E5" s="36">
        <f>D5/AVANCEMENT!$E$3</f>
        <v>0.4722222222</v>
      </c>
      <c r="F5" s="37">
        <f t="shared" si="1"/>
        <v>1</v>
      </c>
      <c r="G5" s="37">
        <f t="shared" si="2"/>
        <v>0.7727272727</v>
      </c>
      <c r="H5" s="38"/>
      <c r="I5" s="38"/>
      <c r="J5" s="38"/>
      <c r="K5" s="38"/>
      <c r="L5" s="38"/>
      <c r="M5" s="38"/>
      <c r="N5" s="38"/>
      <c r="O5" s="38"/>
      <c r="P5" s="38"/>
      <c r="Q5" s="38"/>
    </row>
    <row r="6" ht="12.0" customHeight="1">
      <c r="A6" s="34">
        <v>44300.0</v>
      </c>
      <c r="B6" s="35">
        <f>SUMIF(AVANCEMENT!D$4:D$70,"&lt;="&amp;A6,AVANCEMENT!E$4:E$70)</f>
        <v>19</v>
      </c>
      <c r="C6" s="35">
        <f>SUMIF(AVANCEMENT!G$4:G$70,"&lt;="&amp;A6,AVANCEMENT!H$4:H$70)</f>
        <v>27</v>
      </c>
      <c r="D6" s="35">
        <f>SUMIF(AVANCEMENT!G$4:G$70,"&lt;="&amp;A6,AVANCEMENT!E$4:E$70)</f>
        <v>19</v>
      </c>
      <c r="E6" s="36">
        <f>D6/AVANCEMENT!$E$3</f>
        <v>0.5277777778</v>
      </c>
      <c r="F6" s="37">
        <f t="shared" si="1"/>
        <v>1</v>
      </c>
      <c r="G6" s="37">
        <f t="shared" si="2"/>
        <v>0.7037037037</v>
      </c>
      <c r="H6" s="38"/>
      <c r="I6" s="38"/>
      <c r="J6" s="38"/>
      <c r="K6" s="38"/>
      <c r="L6" s="38"/>
      <c r="M6" s="38"/>
      <c r="N6" s="38"/>
      <c r="O6" s="38"/>
      <c r="P6" s="38"/>
      <c r="Q6" s="38"/>
    </row>
    <row r="7" ht="12.0" customHeight="1">
      <c r="A7" s="34">
        <v>44305.0</v>
      </c>
      <c r="B7" s="35">
        <f>SUMIF(AVANCEMENT!D$4:D$70,"&lt;="&amp;A7,AVANCEMENT!E$4:E$70)</f>
        <v>28</v>
      </c>
      <c r="C7" s="35">
        <f>SUMIF(AVANCEMENT!G$4:G$70,"&lt;="&amp;A7,AVANCEMENT!H$4:H$70)</f>
        <v>27</v>
      </c>
      <c r="D7" s="35">
        <f>SUMIF(AVANCEMENT!G$4:G$70,"&lt;="&amp;A7,AVANCEMENT!E$4:E$70)</f>
        <v>19</v>
      </c>
      <c r="E7" s="36">
        <f>D7/AVANCEMENT!$E$3</f>
        <v>0.5277777778</v>
      </c>
      <c r="F7" s="37">
        <f t="shared" si="1"/>
        <v>0.6785714286</v>
      </c>
      <c r="G7" s="37">
        <f t="shared" si="2"/>
        <v>0.7037037037</v>
      </c>
      <c r="H7" s="38"/>
      <c r="I7" s="38"/>
      <c r="J7" s="38"/>
      <c r="K7" s="38"/>
      <c r="L7" s="38"/>
      <c r="M7" s="38"/>
      <c r="N7" s="38"/>
      <c r="O7" s="38"/>
      <c r="P7" s="38"/>
      <c r="Q7" s="38"/>
    </row>
    <row r="8" ht="12.0" customHeight="1">
      <c r="A8" s="34">
        <v>44310.0</v>
      </c>
      <c r="B8" s="35">
        <f>SUMIF(AVANCEMENT!D$4:D$70,"&lt;="&amp;A8,AVANCEMENT!E$4:E$70)</f>
        <v>36</v>
      </c>
      <c r="C8" s="35">
        <f>SUMIF(AVANCEMENT!G$4:G$70,"&lt;="&amp;A8,AVANCEMENT!H$4:H$70)</f>
        <v>37</v>
      </c>
      <c r="D8" s="35">
        <f>SUMIF(AVANCEMENT!G$4:G$70,"&lt;="&amp;A8,AVANCEMENT!E$4:E$70)</f>
        <v>28</v>
      </c>
      <c r="E8" s="36">
        <f>D8/AVANCEMENT!$E$3</f>
        <v>0.7777777778</v>
      </c>
      <c r="F8" s="37">
        <f t="shared" si="1"/>
        <v>0.7777777778</v>
      </c>
      <c r="G8" s="37">
        <f t="shared" si="2"/>
        <v>0.7567567568</v>
      </c>
      <c r="H8" s="38"/>
      <c r="I8" s="38"/>
      <c r="J8" s="38"/>
      <c r="K8" s="38"/>
      <c r="L8" s="38"/>
      <c r="M8" s="38"/>
      <c r="N8" s="38"/>
      <c r="O8" s="38"/>
      <c r="P8" s="38"/>
      <c r="Q8" s="38"/>
    </row>
    <row r="9" ht="12.0" customHeight="1">
      <c r="A9" s="34">
        <v>44315.0</v>
      </c>
      <c r="B9" s="35">
        <f>SUMIF(AVANCEMENT!D$4:D$70,"&lt;="&amp;A9,AVANCEMENT!E$4:E$70)</f>
        <v>40</v>
      </c>
      <c r="C9" s="35">
        <f>SUMIF(AVANCEMENT!G$4:G$70,"&lt;="&amp;A9,AVANCEMENT!H$4:H$70)</f>
        <v>54</v>
      </c>
      <c r="D9" s="35">
        <f>SUMIF(AVANCEMENT!G$4:G$70,"&lt;="&amp;A9,AVANCEMENT!E$4:E$70)</f>
        <v>40</v>
      </c>
      <c r="E9" s="36">
        <f>D9/AVANCEMENT!$E$3</f>
        <v>1.111111111</v>
      </c>
      <c r="F9" s="37">
        <f t="shared" si="1"/>
        <v>1</v>
      </c>
      <c r="G9" s="37">
        <f t="shared" si="2"/>
        <v>0.7407407407</v>
      </c>
      <c r="H9" s="38"/>
      <c r="I9" s="38"/>
      <c r="J9" s="38"/>
      <c r="K9" s="38"/>
      <c r="L9" s="38"/>
      <c r="M9" s="38"/>
      <c r="N9" s="38"/>
      <c r="O9" s="38"/>
      <c r="P9" s="38"/>
      <c r="Q9" s="38"/>
    </row>
    <row r="10" ht="12.0" customHeight="1">
      <c r="A10" s="34">
        <v>44320.0</v>
      </c>
      <c r="B10" s="35">
        <f>SUMIF(AVANCEMENT!D$4:D$70,"&lt;="&amp;A10,AVANCEMENT!E$4:E$70)</f>
        <v>46</v>
      </c>
      <c r="C10" s="35">
        <f>SUMIF(AVANCEMENT!G$4:G$70,"&lt;="&amp;A10,AVANCEMENT!H$4:H$70)</f>
        <v>63</v>
      </c>
      <c r="D10" s="35">
        <f>SUMIF(AVANCEMENT!G$4:G$70,"&lt;="&amp;A10,AVANCEMENT!E$4:E$70)</f>
        <v>46</v>
      </c>
      <c r="E10" s="36">
        <f>D10/AVANCEMENT!$E$3</f>
        <v>1.277777778</v>
      </c>
      <c r="F10" s="37">
        <f t="shared" si="1"/>
        <v>1</v>
      </c>
      <c r="G10" s="37">
        <f t="shared" si="2"/>
        <v>0.7301587302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ht="12.0" customHeight="1">
      <c r="A11" s="34">
        <v>44325.0</v>
      </c>
      <c r="B11" s="35">
        <f>SUMIF(AVANCEMENT!D$4:D$70,"&lt;="&amp;A11,AVANCEMENT!E$4:E$70)</f>
        <v>50</v>
      </c>
      <c r="C11" s="35">
        <f>SUMIF(AVANCEMENT!G$4:G$70,"&lt;="&amp;A11,AVANCEMENT!H$4:H$70)</f>
        <v>69</v>
      </c>
      <c r="D11" s="35">
        <f>SUMIF(AVANCEMENT!G$4:G$70,"&lt;="&amp;A11,AVANCEMENT!E$4:E$70)</f>
        <v>50</v>
      </c>
      <c r="E11" s="36">
        <f>D11/AVANCEMENT!$E$3</f>
        <v>1.388888889</v>
      </c>
      <c r="F11" s="37">
        <f t="shared" si="1"/>
        <v>1</v>
      </c>
      <c r="G11" s="37">
        <f t="shared" si="2"/>
        <v>0.7246376812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ht="12.0" customHeight="1">
      <c r="A12" s="34">
        <v>44330.0</v>
      </c>
      <c r="B12" s="35">
        <f>SUMIF(AVANCEMENT!D$4:D$70,"&lt;="&amp;A12,AVANCEMENT!E$4:E$70)</f>
        <v>58</v>
      </c>
      <c r="C12" s="35">
        <f>SUMIF(AVANCEMENT!G$4:G$70,"&lt;="&amp;A12,AVANCEMENT!H$4:H$70)</f>
        <v>80</v>
      </c>
      <c r="D12" s="35">
        <f>SUMIF(AVANCEMENT!G$4:G$70,"&lt;="&amp;A12,AVANCEMENT!E$4:E$70)</f>
        <v>58</v>
      </c>
      <c r="E12" s="36">
        <f>D12/AVANCEMENT!$E$3</f>
        <v>1.611111111</v>
      </c>
      <c r="F12" s="37">
        <f t="shared" si="1"/>
        <v>1</v>
      </c>
      <c r="G12" s="37">
        <f t="shared" si="2"/>
        <v>0.725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ht="12.0" customHeight="1">
      <c r="A13" s="34">
        <v>44335.0</v>
      </c>
      <c r="B13" s="35">
        <f>SUMIF(AVANCEMENT!D$4:D$70,"&lt;="&amp;A13,AVANCEMENT!E$4:E$70)</f>
        <v>61</v>
      </c>
      <c r="C13" s="35">
        <f>SUMIF(AVANCEMENT!G$4:G$70,"&lt;="&amp;A13,AVANCEMENT!H$4:H$70)</f>
        <v>87</v>
      </c>
      <c r="D13" s="35">
        <f>SUMIF(AVANCEMENT!G$4:G$70,"&lt;="&amp;A13,AVANCEMENT!E$4:E$70)</f>
        <v>61</v>
      </c>
      <c r="E13" s="36">
        <f>D13/AVANCEMENT!$E$3</f>
        <v>1.694444444</v>
      </c>
      <c r="F13" s="37">
        <f t="shared" si="1"/>
        <v>1</v>
      </c>
      <c r="G13" s="37">
        <f t="shared" si="2"/>
        <v>0.7011494253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ht="12.0" customHeight="1">
      <c r="A14" s="34">
        <v>44340.0</v>
      </c>
      <c r="B14" s="35">
        <f>SUMIF(AVANCEMENT!D$4:D$70,"&lt;="&amp;A14,AVANCEMENT!E$4:E$70)</f>
        <v>74</v>
      </c>
      <c r="C14" s="35">
        <f>SUMIF(AVANCEMENT!G$4:G$70,"&lt;="&amp;A14,AVANCEMENT!H$4:H$70)</f>
        <v>91</v>
      </c>
      <c r="D14" s="35">
        <f>SUMIF(AVANCEMENT!G$4:G$70,"&lt;="&amp;A14,AVANCEMENT!E$4:E$70)</f>
        <v>69</v>
      </c>
      <c r="E14" s="36">
        <f>D14/AVANCEMENT!$E$3</f>
        <v>1.916666667</v>
      </c>
      <c r="F14" s="37">
        <f t="shared" si="1"/>
        <v>0.9324324324</v>
      </c>
      <c r="G14" s="37">
        <f t="shared" si="2"/>
        <v>0.7582417582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ht="12.0" customHeight="1">
      <c r="A15" s="34">
        <v>44345.0</v>
      </c>
      <c r="B15" s="35">
        <f>SUMIF(AVANCEMENT!D$4:D$70,"&lt;="&amp;A15,AVANCEMENT!E$4:E$70)</f>
        <v>74</v>
      </c>
      <c r="C15" s="35">
        <f>SUMIF(AVANCEMENT!G$4:G$70,"&lt;="&amp;A15,AVANCEMENT!H$4:H$70)</f>
        <v>91</v>
      </c>
      <c r="D15" s="35">
        <f>SUMIF(AVANCEMENT!G$4:G$70,"&lt;="&amp;A15,AVANCEMENT!E$4:E$70)</f>
        <v>69</v>
      </c>
      <c r="E15" s="36">
        <f>D15/AVANCEMENT!$E$3</f>
        <v>1.916666667</v>
      </c>
      <c r="F15" s="37">
        <f t="shared" si="1"/>
        <v>0.9324324324</v>
      </c>
      <c r="G15" s="37">
        <f t="shared" si="2"/>
        <v>0.7582417582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ht="12.0" customHeight="1">
      <c r="A16" s="34">
        <v>44350.0</v>
      </c>
      <c r="B16" s="35">
        <f>SUMIF(AVANCEMENT!D$4:D$70,"&lt;="&amp;A16,AVANCEMENT!E$4:E$70)</f>
        <v>80</v>
      </c>
      <c r="C16" s="35">
        <f>SUMIF(AVANCEMENT!G$4:G$70,"&lt;="&amp;A16,AVANCEMENT!H$4:H$70)</f>
        <v>91</v>
      </c>
      <c r="D16" s="35">
        <f>SUMIF(AVANCEMENT!G$4:G$70,"&lt;="&amp;A16,AVANCEMENT!E$4:E$70)</f>
        <v>75</v>
      </c>
      <c r="E16" s="36">
        <f>D16/AVANCEMENT!$E$3</f>
        <v>2.083333333</v>
      </c>
      <c r="F16" s="37">
        <f t="shared" si="1"/>
        <v>0.9375</v>
      </c>
      <c r="G16" s="37">
        <f t="shared" si="2"/>
        <v>0.8241758242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ht="12.0" customHeight="1">
      <c r="A17" s="34">
        <v>44354.0</v>
      </c>
      <c r="B17" s="35">
        <f>SUMIF(AVANCEMENT!D$4:D$70,"&lt;="&amp;A17,AVANCEMENT!E$4:E$70)</f>
        <v>94</v>
      </c>
      <c r="C17" s="35">
        <f>SUMIF(AVANCEMENT!G$4:G$70,"&lt;="&amp;A17,AVANCEMENT!H$4:H$70)</f>
        <v>91</v>
      </c>
      <c r="D17" s="35">
        <f>SUMIF(AVANCEMENT!G$4:G$70,"&lt;="&amp;A17,AVANCEMENT!E$4:E$70)</f>
        <v>75</v>
      </c>
      <c r="E17" s="36">
        <f>D17/AVANCEMENT!$E$3</f>
        <v>2.083333333</v>
      </c>
      <c r="F17" s="37">
        <f t="shared" si="1"/>
        <v>0.7978723404</v>
      </c>
      <c r="G17" s="37">
        <f t="shared" si="2"/>
        <v>0.8241758242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ht="12.0" customHeight="1">
      <c r="A18" s="40">
        <v>44357.0</v>
      </c>
      <c r="B18" s="35">
        <f>SUMIF(AVANCEMENT!D$4:D$70,"&lt;="&amp;A18,AVANCEMENT!E$4:E$70)</f>
        <v>114</v>
      </c>
      <c r="C18" s="35">
        <f>SUMIF(AVANCEMENT!G$4:G$70,"&lt;="&amp;A18,AVANCEMENT!H$4:H$70)</f>
        <v>91</v>
      </c>
      <c r="D18" s="35">
        <f>SUMIF(AVANCEMENT!G$4:G$70,"&lt;="&amp;A18,AVANCEMENT!E$4:E$70)</f>
        <v>75</v>
      </c>
      <c r="E18" s="36">
        <f>D18/AVANCEMENT!$E$3</f>
        <v>2.083333333</v>
      </c>
      <c r="F18" s="37">
        <f t="shared" si="1"/>
        <v>0.6578947368</v>
      </c>
      <c r="G18" s="37">
        <f t="shared" si="2"/>
        <v>0.8241758242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74.57"/>
    <col customWidth="1" min="3" max="5" width="15.57"/>
    <col customWidth="1" min="6" max="14" width="14.43"/>
  </cols>
  <sheetData>
    <row r="1" ht="18.0" customHeight="1">
      <c r="A1" s="41">
        <v>12.0</v>
      </c>
      <c r="B1" s="42">
        <v>2.0</v>
      </c>
      <c r="C1" s="6" t="s">
        <v>2</v>
      </c>
      <c r="D1" s="4"/>
      <c r="E1" s="2"/>
      <c r="F1" s="43" t="s">
        <v>59</v>
      </c>
      <c r="G1" s="44"/>
      <c r="H1" s="45"/>
      <c r="I1" s="46" t="s">
        <v>60</v>
      </c>
      <c r="J1" s="44"/>
      <c r="K1" s="47"/>
      <c r="L1" s="43" t="s">
        <v>61</v>
      </c>
      <c r="M1" s="44"/>
      <c r="N1" s="47"/>
    </row>
    <row r="2" ht="12.0" customHeight="1">
      <c r="A2" s="7" t="s">
        <v>3</v>
      </c>
      <c r="B2" s="48" t="s">
        <v>4</v>
      </c>
      <c r="C2" s="13" t="s">
        <v>62</v>
      </c>
      <c r="D2" s="13" t="s">
        <v>63</v>
      </c>
      <c r="E2" s="13" t="s">
        <v>64</v>
      </c>
      <c r="F2" s="49" t="str">
        <f t="shared" ref="F2:N2" si="1">C2</f>
        <v>NOM1</v>
      </c>
      <c r="G2" s="50" t="str">
        <f t="shared" si="1"/>
        <v>NOM2</v>
      </c>
      <c r="H2" s="50" t="str">
        <f t="shared" si="1"/>
        <v>NOM3</v>
      </c>
      <c r="I2" s="51" t="str">
        <f t="shared" si="1"/>
        <v>NOM1</v>
      </c>
      <c r="J2" s="51" t="str">
        <f t="shared" si="1"/>
        <v>NOM2</v>
      </c>
      <c r="K2" s="52" t="str">
        <f t="shared" si="1"/>
        <v>NOM3</v>
      </c>
      <c r="L2" s="53" t="str">
        <f t="shared" si="1"/>
        <v>NOM1</v>
      </c>
      <c r="M2" s="54" t="str">
        <f t="shared" si="1"/>
        <v>NOM2</v>
      </c>
      <c r="N2" s="55" t="str">
        <f t="shared" si="1"/>
        <v>NOM3</v>
      </c>
    </row>
    <row r="3" ht="12.0" customHeight="1">
      <c r="A3" s="14"/>
      <c r="B3" s="14"/>
      <c r="C3" s="14"/>
      <c r="D3" s="14"/>
      <c r="E3" s="14"/>
      <c r="F3" s="56">
        <f t="shared" ref="F3:K3" si="2">sum(F4:F41)</f>
        <v>30.66969697</v>
      </c>
      <c r="G3" s="57">
        <f t="shared" si="2"/>
        <v>41.33030303</v>
      </c>
      <c r="H3" s="57">
        <f t="shared" si="2"/>
        <v>0</v>
      </c>
      <c r="I3" s="58">
        <f t="shared" si="2"/>
        <v>41.18787879</v>
      </c>
      <c r="J3" s="58">
        <f t="shared" si="2"/>
        <v>52.81212121</v>
      </c>
      <c r="K3" s="59">
        <f t="shared" si="2"/>
        <v>0</v>
      </c>
      <c r="L3" s="60">
        <f t="shared" ref="L3:N3" si="3">(F3+I3)/sum($F3:$K3)*$A$1*$B$1</f>
        <v>10.3890471</v>
      </c>
      <c r="M3" s="61">
        <f t="shared" si="3"/>
        <v>13.6109529</v>
      </c>
      <c r="N3" s="62">
        <f t="shared" si="3"/>
        <v>0</v>
      </c>
    </row>
    <row r="4" ht="16.5" customHeight="1">
      <c r="A4" s="63" t="str">
        <f>AVANCEMENT!A4</f>
        <v>I</v>
      </c>
      <c r="B4" s="63" t="str">
        <f>AVANCEMENT!B4</f>
        <v>Compréhension du sujet</v>
      </c>
      <c r="C4" s="23">
        <f>AVANCEMENT!I4</f>
        <v>1</v>
      </c>
      <c r="D4" s="23">
        <f>AVANCEMENT!J4</f>
        <v>1</v>
      </c>
      <c r="E4" s="23" t="str">
        <f>AVANCEMENT!K4</f>
        <v/>
      </c>
      <c r="F4" s="64">
        <f>if(sum($I4:$K4)&gt;0,AVANCEMENT!$E4*(C4/sum($C4:$E4)),"")</f>
        <v>1</v>
      </c>
      <c r="G4" s="65">
        <f>if(sum($I4:$K4)&gt;0,AVANCEMENT!$E4*(D4/sum($C4:$E4)),"")</f>
        <v>1</v>
      </c>
      <c r="H4" s="65">
        <f>if(sum($I4:$K4)&gt;0,AVANCEMENT!$E4*(E4/sum($C4:$E4)),"")</f>
        <v>0</v>
      </c>
      <c r="I4" s="66">
        <f>iferror(AVANCEMENT!$H4*(C4/sum($C4:$E4)))</f>
        <v>5.5</v>
      </c>
      <c r="J4" s="66">
        <f>iferror(AVANCEMENT!$H4*(D4/sum($C4:$E4)))</f>
        <v>5.5</v>
      </c>
      <c r="K4" s="67">
        <f>iferror(AVANCEMENT!$H4*(E4/sum($C4:$E4)))</f>
        <v>0</v>
      </c>
      <c r="L4" s="68"/>
      <c r="M4" s="68"/>
      <c r="N4" s="68"/>
    </row>
    <row r="5" ht="16.5" customHeight="1">
      <c r="A5" s="63" t="str">
        <f>AVANCEMENT!A5</f>
        <v>II</v>
      </c>
      <c r="B5" s="63" t="str">
        <f>AVANCEMENT!B5</f>
        <v>Amorçage du projet : mise en place des documents</v>
      </c>
      <c r="C5" s="23">
        <f>AVANCEMENT!I5</f>
        <v>0.3</v>
      </c>
      <c r="D5" s="23">
        <f>AVANCEMENT!J5</f>
        <v>0.7</v>
      </c>
      <c r="E5" s="23" t="str">
        <f>AVANCEMENT!K5</f>
        <v/>
      </c>
      <c r="F5" s="64">
        <f>if(sum($I5:$K5)&gt;0,AVANCEMENT!$E5*(C5/sum($C5:$E5)),"")</f>
        <v>0.9</v>
      </c>
      <c r="G5" s="65">
        <f>if(sum($I5:$K5)&gt;0,AVANCEMENT!$E5*(D5/sum($C5:$E5)),"")</f>
        <v>2.1</v>
      </c>
      <c r="H5" s="65">
        <f>if(sum($I5:$K5)&gt;0,AVANCEMENT!$E5*(E5/sum($C5:$E5)),"")</f>
        <v>0</v>
      </c>
      <c r="I5" s="66">
        <f>iferror(AVANCEMENT!$H5*(C5/sum($C5:$E5)))</f>
        <v>0.6</v>
      </c>
      <c r="J5" s="66">
        <f>iferror(AVANCEMENT!$H5*(D5/sum($C5:$E5)))</f>
        <v>1.4</v>
      </c>
      <c r="K5" s="67">
        <f>iferror(AVANCEMENT!$H5*(E5/sum($C5:$E5)))</f>
        <v>0</v>
      </c>
      <c r="L5" s="68"/>
      <c r="M5" s="68"/>
      <c r="N5" s="68"/>
    </row>
    <row r="6" ht="16.5" customHeight="1">
      <c r="A6" s="63" t="str">
        <f>AVANCEMENT!A6</f>
        <v>III</v>
      </c>
      <c r="B6" s="63" t="str">
        <f>AVANCEMENT!B6</f>
        <v>Etablir un diagramme de cas d'utilisation générale</v>
      </c>
      <c r="C6" s="23">
        <f>AVANCEMENT!I6</f>
        <v>0.7</v>
      </c>
      <c r="D6" s="23">
        <f>AVANCEMENT!J6</f>
        <v>0.3</v>
      </c>
      <c r="E6" s="23" t="str">
        <f>AVANCEMENT!K6</f>
        <v/>
      </c>
      <c r="F6" s="64">
        <f>if(sum($I6:$K6)&gt;0,AVANCEMENT!$E6*(C6/sum($C6:$E6)),"")</f>
        <v>2.8</v>
      </c>
      <c r="G6" s="65">
        <f>if(sum($I6:$K6)&gt;0,AVANCEMENT!$E6*(D6/sum($C6:$E6)),"")</f>
        <v>1.2</v>
      </c>
      <c r="H6" s="65">
        <f>if(sum($I6:$K6)&gt;0,AVANCEMENT!$E6*(E6/sum($C6:$E6)),"")</f>
        <v>0</v>
      </c>
      <c r="I6" s="66">
        <f>iferror(AVANCEMENT!$H6*(C6/sum($C6:$E6)))</f>
        <v>2.1</v>
      </c>
      <c r="J6" s="66">
        <f>iferror(AVANCEMENT!$H6*(D6/sum($C6:$E6)))</f>
        <v>0.9</v>
      </c>
      <c r="K6" s="67">
        <f>iferror(AVANCEMENT!$H6*(E6/sum($C6:$E6)))</f>
        <v>0</v>
      </c>
      <c r="L6" s="68"/>
      <c r="M6" s="68"/>
      <c r="N6" s="68"/>
    </row>
    <row r="7" ht="16.5" customHeight="1">
      <c r="A7" s="63" t="str">
        <f>AVANCEMENT!A7</f>
        <v>IV</v>
      </c>
      <c r="B7" s="63" t="str">
        <f>AVANCEMENT!B7</f>
        <v>Etablir un diagramme de classe</v>
      </c>
      <c r="C7" s="23">
        <f>AVANCEMENT!I7</f>
        <v>0.4</v>
      </c>
      <c r="D7" s="23">
        <f>AVANCEMENT!J7</f>
        <v>0.6</v>
      </c>
      <c r="E7" s="23" t="str">
        <f>AVANCEMENT!K7</f>
        <v/>
      </c>
      <c r="F7" s="64">
        <f>if(sum($I7:$K7)&gt;0,AVANCEMENT!$E7*(C7/sum($C7:$E7)),"")</f>
        <v>2</v>
      </c>
      <c r="G7" s="65">
        <f>if(sum($I7:$K7)&gt;0,AVANCEMENT!$E7*(D7/sum($C7:$E7)),"")</f>
        <v>3</v>
      </c>
      <c r="H7" s="65">
        <f>if(sum($I7:$K7)&gt;0,AVANCEMENT!$E7*(E7/sum($C7:$E7)),"")</f>
        <v>0</v>
      </c>
      <c r="I7" s="66">
        <f>iferror(AVANCEMENT!$H7*(C7/sum($C7:$E7)))</f>
        <v>1.6</v>
      </c>
      <c r="J7" s="66">
        <f>iferror(AVANCEMENT!$H7*(D7/sum($C7:$E7)))</f>
        <v>2.4</v>
      </c>
      <c r="K7" s="67">
        <f>iferror(AVANCEMENT!$H7*(E7/sum($C7:$E7)))</f>
        <v>0</v>
      </c>
      <c r="L7" s="68"/>
      <c r="M7" s="68"/>
      <c r="N7" s="68"/>
    </row>
    <row r="8" ht="16.5" customHeight="1">
      <c r="A8" s="63" t="str">
        <f>AVANCEMENT!A8</f>
        <v>V</v>
      </c>
      <c r="B8" s="63" t="str">
        <f>AVANCEMENT!B8</f>
        <v>Mise en place d'un environnement de développement (GIT)</v>
      </c>
      <c r="C8" s="23">
        <f>AVANCEMENT!I8</f>
        <v>0.9</v>
      </c>
      <c r="D8" s="23">
        <f>AVANCEMENT!J8</f>
        <v>0.1</v>
      </c>
      <c r="E8" s="23" t="str">
        <f>AVANCEMENT!K8</f>
        <v/>
      </c>
      <c r="F8" s="64">
        <f>if(sum($I8:$K8)&gt;0,AVANCEMENT!$E8*(C8/sum($C8:$E8)),"")</f>
        <v>0.9</v>
      </c>
      <c r="G8" s="65">
        <f>if(sum($I8:$K8)&gt;0,AVANCEMENT!$E8*(D8/sum($C8:$E8)),"")</f>
        <v>0.1</v>
      </c>
      <c r="H8" s="65">
        <f>if(sum($I8:$K8)&gt;0,AVANCEMENT!$E8*(E8/sum($C8:$E8)),"")</f>
        <v>0</v>
      </c>
      <c r="I8" s="66">
        <f>iferror(AVANCEMENT!$H8*(C8/sum($C8:$E8)))</f>
        <v>0.9</v>
      </c>
      <c r="J8" s="66">
        <f>iferror(AVANCEMENT!$H8*(D8/sum($C8:$E8)))</f>
        <v>0.1</v>
      </c>
      <c r="K8" s="67">
        <f>iferror(AVANCEMENT!$H8*(E8/sum($C8:$E8)))</f>
        <v>0</v>
      </c>
      <c r="L8" s="68"/>
      <c r="M8" s="68"/>
      <c r="N8" s="68"/>
    </row>
    <row r="9" ht="16.5" customHeight="1">
      <c r="A9" s="63" t="str">
        <f>AVANCEMENT!A9</f>
        <v>VI</v>
      </c>
      <c r="B9" s="63" t="str">
        <f>AVANCEMENT!B9</f>
        <v>Planification approximative du projet (listes des tâches a faire, difficulté)</v>
      </c>
      <c r="C9" s="23">
        <f>AVANCEMENT!I9</f>
        <v>0.65</v>
      </c>
      <c r="D9" s="23">
        <f>AVANCEMENT!J9</f>
        <v>0.35</v>
      </c>
      <c r="E9" s="23" t="str">
        <f>AVANCEMENT!K9</f>
        <v/>
      </c>
      <c r="F9" s="64">
        <f>if(sum($I9:$K9)&gt;0,AVANCEMENT!$E9*(C9/sum($C9:$E9)),"")</f>
        <v>1.3</v>
      </c>
      <c r="G9" s="65">
        <f>if(sum($I9:$K9)&gt;0,AVANCEMENT!$E9*(D9/sum($C9:$E9)),"")</f>
        <v>0.7</v>
      </c>
      <c r="H9" s="65">
        <f>if(sum($I9:$K9)&gt;0,AVANCEMENT!$E9*(E9/sum($C9:$E9)),"")</f>
        <v>0</v>
      </c>
      <c r="I9" s="66">
        <f>iferror(AVANCEMENT!$H9*(C9/sum($C9:$E9)))</f>
        <v>0.65</v>
      </c>
      <c r="J9" s="66">
        <f>iferror(AVANCEMENT!$H9*(D9/sum($C9:$E9)))</f>
        <v>0.35</v>
      </c>
      <c r="K9" s="67">
        <f>iferror(AVANCEMENT!$H9*(E9/sum($C9:$E9)))</f>
        <v>0</v>
      </c>
      <c r="L9" s="68"/>
      <c r="M9" s="68"/>
      <c r="N9" s="68"/>
    </row>
    <row r="10" ht="16.5" customHeight="1">
      <c r="A10" s="63" t="str">
        <f t="shared" ref="A10:E10" si="4">#REF!</f>
        <v>#REF!</v>
      </c>
      <c r="B10" s="63" t="str">
        <f t="shared" si="4"/>
        <v>#REF!</v>
      </c>
      <c r="C10" s="23" t="str">
        <f t="shared" si="4"/>
        <v>#REF!</v>
      </c>
      <c r="D10" s="23" t="str">
        <f t="shared" si="4"/>
        <v>#REF!</v>
      </c>
      <c r="E10" s="23" t="str">
        <f t="shared" si="4"/>
        <v>#REF!</v>
      </c>
      <c r="F10" s="64" t="str">
        <f t="shared" ref="F10:H10" si="5">if(sum($I10:$K10)&gt;0,#REF!*(C10/sum($C10:$E10)),"")</f>
        <v/>
      </c>
      <c r="G10" s="65" t="str">
        <f t="shared" si="5"/>
        <v/>
      </c>
      <c r="H10" s="65" t="str">
        <f t="shared" si="5"/>
        <v/>
      </c>
      <c r="I10" s="66" t="str">
        <f t="shared" ref="I10:K10" si="6">iferror(#REF!*(C10/sum($C10:$E10)))</f>
        <v/>
      </c>
      <c r="J10" s="66" t="str">
        <f t="shared" si="6"/>
        <v/>
      </c>
      <c r="K10" s="67" t="str">
        <f t="shared" si="6"/>
        <v/>
      </c>
      <c r="L10" s="68"/>
      <c r="M10" s="68"/>
      <c r="N10" s="68"/>
    </row>
    <row r="11" ht="16.5" customHeight="1">
      <c r="A11" s="63" t="str">
        <f>AVANCEMENT!A11</f>
        <v>VIII</v>
      </c>
      <c r="B11" s="63" t="str">
        <f>AVANCEMENT!B11</f>
        <v>Élaboration de toutes les classes Java nécessaires</v>
      </c>
      <c r="C11" s="23">
        <f>AVANCEMENT!I11</f>
        <v>0.1</v>
      </c>
      <c r="D11" s="23">
        <f>AVANCEMENT!J11</f>
        <v>0.9</v>
      </c>
      <c r="E11" s="23" t="str">
        <f>AVANCEMENT!K11</f>
        <v/>
      </c>
      <c r="F11" s="64">
        <f>if(sum($I11:$K11)&gt;0,AVANCEMENT!$E11*(C11/sum($C11:$E11)),"")</f>
        <v>0.9</v>
      </c>
      <c r="G11" s="65">
        <f>if(sum($I11:$K11)&gt;0,AVANCEMENT!$E11*(D11/sum($C11:$E11)),"")</f>
        <v>8.1</v>
      </c>
      <c r="H11" s="65">
        <f>if(sum($I11:$K11)&gt;0,AVANCEMENT!$E11*(E11/sum($C11:$E11)),"")</f>
        <v>0</v>
      </c>
      <c r="I11" s="66">
        <f>iferror(AVANCEMENT!$H11*(C11/sum($C11:$E11)))</f>
        <v>1</v>
      </c>
      <c r="J11" s="66">
        <f>iferror(AVANCEMENT!$H11*(D11/sum($C11:$E11)))</f>
        <v>9</v>
      </c>
      <c r="K11" s="67">
        <f>iferror(AVANCEMENT!$H11*(E11/sum($C11:$E11)))</f>
        <v>0</v>
      </c>
      <c r="L11" s="68"/>
      <c r="M11" s="68"/>
      <c r="N11" s="68"/>
    </row>
    <row r="12" ht="16.5" customHeight="1">
      <c r="A12" s="63" t="str">
        <f>AVANCEMENT!A12</f>
        <v>IX</v>
      </c>
      <c r="B12" s="63" t="str">
        <f>AVANCEMENT!B12</f>
        <v>Affichage de l'échiquier sur le terminal</v>
      </c>
      <c r="C12" s="23">
        <f>AVANCEMENT!I12</f>
        <v>0.3</v>
      </c>
      <c r="D12" s="23">
        <f>AVANCEMENT!J12</f>
        <v>0.7</v>
      </c>
      <c r="E12" s="23" t="str">
        <f>AVANCEMENT!K12</f>
        <v/>
      </c>
      <c r="F12" s="64">
        <f>if(sum($I12:$K12)&gt;0,AVANCEMENT!$E12*(C12/sum($C12:$E12)),"")</f>
        <v>2.4</v>
      </c>
      <c r="G12" s="65">
        <f>if(sum($I12:$K12)&gt;0,AVANCEMENT!$E12*(D12/sum($C12:$E12)),"")</f>
        <v>5.6</v>
      </c>
      <c r="H12" s="65">
        <f>if(sum($I12:$K12)&gt;0,AVANCEMENT!$E12*(E12/sum($C12:$E12)),"")</f>
        <v>0</v>
      </c>
      <c r="I12" s="66">
        <f>iferror(AVANCEMENT!$H12*(C12/sum($C12:$E12)))</f>
        <v>2.4</v>
      </c>
      <c r="J12" s="66">
        <f>iferror(AVANCEMENT!$H12*(D12/sum($C12:$E12)))</f>
        <v>5.6</v>
      </c>
      <c r="K12" s="67">
        <f>iferror(AVANCEMENT!$H12*(E12/sum($C12:$E12)))</f>
        <v>0</v>
      </c>
      <c r="L12" s="68"/>
      <c r="M12" s="68"/>
      <c r="N12" s="68"/>
    </row>
    <row r="13" ht="16.5" customHeight="1">
      <c r="A13" s="63" t="str">
        <f>AVANCEMENT!A13</f>
        <v>X</v>
      </c>
      <c r="B13" s="63" t="str">
        <f>AVANCEMENT!B13</f>
        <v>Vérification du Tour</v>
      </c>
      <c r="C13" s="23">
        <f>AVANCEMENT!I13</f>
        <v>0.4</v>
      </c>
      <c r="D13" s="23">
        <f>AVANCEMENT!J13</f>
        <v>0.6</v>
      </c>
      <c r="E13" s="23" t="str">
        <f>AVANCEMENT!K13</f>
        <v/>
      </c>
      <c r="F13" s="64">
        <f>if(sum($I13:$K13)&gt;0,AVANCEMENT!$E13*(C13/sum($C13:$E13)),"")</f>
        <v>1.6</v>
      </c>
      <c r="G13" s="65">
        <f>if(sum($I13:$K13)&gt;0,AVANCEMENT!$E13*(D13/sum($C13:$E13)),"")</f>
        <v>2.4</v>
      </c>
      <c r="H13" s="65">
        <f>if(sum($I13:$K13)&gt;0,AVANCEMENT!$E13*(E13/sum($C13:$E13)),"")</f>
        <v>0</v>
      </c>
      <c r="I13" s="66">
        <f>iferror(AVANCEMENT!$H13*(C13/sum($C13:$E13)))</f>
        <v>3.6</v>
      </c>
      <c r="J13" s="66">
        <f>iferror(AVANCEMENT!$H13*(D13/sum($C13:$E13)))</f>
        <v>5.4</v>
      </c>
      <c r="K13" s="67">
        <f>iferror(AVANCEMENT!$H13*(E13/sum($C13:$E13)))</f>
        <v>0</v>
      </c>
      <c r="L13" s="68"/>
      <c r="M13" s="68"/>
      <c r="N13" s="68"/>
    </row>
    <row r="14" ht="16.5" customHeight="1">
      <c r="A14" s="63" t="str">
        <f>AVANCEMENT!A14</f>
        <v>XI</v>
      </c>
      <c r="B14" s="63" t="str">
        <f>AVANCEMENT!B14</f>
        <v>Vérification du Cavalier</v>
      </c>
      <c r="C14" s="23">
        <f>AVANCEMENT!I14</f>
        <v>0.55</v>
      </c>
      <c r="D14" s="23">
        <f>AVANCEMENT!J14</f>
        <v>0.45</v>
      </c>
      <c r="E14" s="23" t="str">
        <f>AVANCEMENT!K14</f>
        <v/>
      </c>
      <c r="F14" s="64">
        <f>if(sum($I14:$K14)&gt;0,AVANCEMENT!$E14*(C14/sum($C14:$E14)),"")</f>
        <v>3.3</v>
      </c>
      <c r="G14" s="65">
        <f>if(sum($I14:$K14)&gt;0,AVANCEMENT!$E14*(D14/sum($C14:$E14)),"")</f>
        <v>2.7</v>
      </c>
      <c r="H14" s="65">
        <f>if(sum($I14:$K14)&gt;0,AVANCEMENT!$E14*(E14/sum($C14:$E14)),"")</f>
        <v>0</v>
      </c>
      <c r="I14" s="66">
        <f>iferror(AVANCEMENT!$H14*(C14/sum($C14:$E14)))</f>
        <v>4.95</v>
      </c>
      <c r="J14" s="66">
        <f>iferror(AVANCEMENT!$H14*(D14/sum($C14:$E14)))</f>
        <v>4.05</v>
      </c>
      <c r="K14" s="67">
        <f>iferror(AVANCEMENT!$H14*(E14/sum($C14:$E14)))</f>
        <v>0</v>
      </c>
      <c r="L14" s="68"/>
      <c r="M14" s="68"/>
      <c r="N14" s="68"/>
    </row>
    <row r="15" ht="16.5" customHeight="1">
      <c r="A15" s="63" t="str">
        <f>AVANCEMENT!A15</f>
        <v>XII</v>
      </c>
      <c r="B15" s="63" t="str">
        <f>AVANCEMENT!B15</f>
        <v>Vérification du Fou</v>
      </c>
      <c r="C15" s="23">
        <f>AVANCEMENT!I15</f>
        <v>0.45</v>
      </c>
      <c r="D15" s="23">
        <f>AVANCEMENT!J15</f>
        <v>0.65</v>
      </c>
      <c r="E15" s="23" t="str">
        <f>AVANCEMENT!K15</f>
        <v/>
      </c>
      <c r="F15" s="64">
        <f>if(sum($I15:$K15)&gt;0,AVANCEMENT!$E15*(C15/sum($C15:$E15)),"")</f>
        <v>1.636363636</v>
      </c>
      <c r="G15" s="65">
        <f>if(sum($I15:$K15)&gt;0,AVANCEMENT!$E15*(D15/sum($C15:$E15)),"")</f>
        <v>2.363636364</v>
      </c>
      <c r="H15" s="65">
        <f>if(sum($I15:$K15)&gt;0,AVANCEMENT!$E15*(E15/sum($C15:$E15)),"")</f>
        <v>0</v>
      </c>
      <c r="I15" s="66">
        <f>iferror(AVANCEMENT!$H15*(C15/sum($C15:$E15)))</f>
        <v>2.454545455</v>
      </c>
      <c r="J15" s="66">
        <f>iferror(AVANCEMENT!$H15*(D15/sum($C15:$E15)))</f>
        <v>3.545454545</v>
      </c>
      <c r="K15" s="67">
        <f>iferror(AVANCEMENT!$H15*(E15/sum($C15:$E15)))</f>
        <v>0</v>
      </c>
      <c r="L15" s="68"/>
      <c r="M15" s="68"/>
      <c r="N15" s="68"/>
    </row>
    <row r="16" ht="16.5" customHeight="1">
      <c r="A16" s="63" t="str">
        <f>AVANCEMENT!A16</f>
        <v>XIII</v>
      </c>
      <c r="B16" s="63" t="str">
        <f>AVANCEMENT!B16</f>
        <v>Vérification du Roi</v>
      </c>
      <c r="C16" s="23">
        <f>AVANCEMENT!I16</f>
        <v>0.4</v>
      </c>
      <c r="D16" s="23">
        <f>AVANCEMENT!J16</f>
        <v>0.6</v>
      </c>
      <c r="E16" s="23" t="str">
        <f>AVANCEMENT!K16</f>
        <v/>
      </c>
      <c r="F16" s="64">
        <f>if(sum($I16:$K16)&gt;0,AVANCEMENT!$E16*(C16/sum($C16:$E16)),"")</f>
        <v>1.6</v>
      </c>
      <c r="G16" s="65">
        <f>if(sum($I16:$K16)&gt;0,AVANCEMENT!$E16*(D16/sum($C16:$E16)),"")</f>
        <v>2.4</v>
      </c>
      <c r="H16" s="65">
        <f>if(sum($I16:$K16)&gt;0,AVANCEMENT!$E16*(E16/sum($C16:$E16)),"")</f>
        <v>0</v>
      </c>
      <c r="I16" s="66">
        <f>iferror(AVANCEMENT!$H16*(C16/sum($C16:$E16)))</f>
        <v>2.4</v>
      </c>
      <c r="J16" s="66">
        <f>iferror(AVANCEMENT!$H16*(D16/sum($C16:$E16)))</f>
        <v>3.6</v>
      </c>
      <c r="K16" s="67">
        <f>iferror(AVANCEMENT!$H16*(E16/sum($C16:$E16)))</f>
        <v>0</v>
      </c>
      <c r="L16" s="68"/>
      <c r="M16" s="68"/>
      <c r="N16" s="68"/>
    </row>
    <row r="17" ht="16.5" customHeight="1">
      <c r="A17" s="63" t="str">
        <f>AVANCEMENT!A17</f>
        <v>XIV</v>
      </c>
      <c r="B17" s="63" t="str">
        <f>AVANCEMENT!B17</f>
        <v>Vérification du Reine</v>
      </c>
      <c r="C17" s="23">
        <f>AVANCEMENT!I17</f>
        <v>0.3</v>
      </c>
      <c r="D17" s="23">
        <f>AVANCEMENT!J17</f>
        <v>0.7</v>
      </c>
      <c r="E17" s="23" t="str">
        <f>AVANCEMENT!K17</f>
        <v/>
      </c>
      <c r="F17" s="64">
        <f>if(sum($I17:$K17)&gt;0,AVANCEMENT!$E17*(C17/sum($C17:$E17)),"")</f>
        <v>1.2</v>
      </c>
      <c r="G17" s="65">
        <f>if(sum($I17:$K17)&gt;0,AVANCEMENT!$E17*(D17/sum($C17:$E17)),"")</f>
        <v>2.8</v>
      </c>
      <c r="H17" s="65">
        <f>if(sum($I17:$K17)&gt;0,AVANCEMENT!$E17*(E17/sum($C17:$E17)),"")</f>
        <v>0</v>
      </c>
      <c r="I17" s="66">
        <f>iferror(AVANCEMENT!$H17*(C17/sum($C17:$E17)))</f>
        <v>1.5</v>
      </c>
      <c r="J17" s="66">
        <f>iferror(AVANCEMENT!$H17*(D17/sum($C17:$E17)))</f>
        <v>3.5</v>
      </c>
      <c r="K17" s="67">
        <f>iferror(AVANCEMENT!$H17*(E17/sum($C17:$E17)))</f>
        <v>0</v>
      </c>
      <c r="L17" s="68"/>
      <c r="M17" s="68"/>
      <c r="N17" s="68"/>
    </row>
    <row r="18" ht="16.5" customHeight="1">
      <c r="A18" s="63" t="str">
        <f>AVANCEMENT!A18</f>
        <v>XV</v>
      </c>
      <c r="B18" s="63" t="str">
        <f>AVANCEMENT!B18</f>
        <v>Vérification du Pion</v>
      </c>
      <c r="C18" s="23">
        <f>AVANCEMENT!I18</f>
        <v>0.6</v>
      </c>
      <c r="D18" s="23">
        <f>AVANCEMENT!J18</f>
        <v>0.4</v>
      </c>
      <c r="E18" s="23" t="str">
        <f>AVANCEMENT!K18</f>
        <v/>
      </c>
      <c r="F18" s="64">
        <f>if(sum($I18:$K18)&gt;0,AVANCEMENT!$E18*(C18/sum($C18:$E18)),"")</f>
        <v>1.8</v>
      </c>
      <c r="G18" s="65">
        <f>if(sum($I18:$K18)&gt;0,AVANCEMENT!$E18*(D18/sum($C18:$E18)),"")</f>
        <v>1.2</v>
      </c>
      <c r="H18" s="65">
        <f>if(sum($I18:$K18)&gt;0,AVANCEMENT!$E18*(E18/sum($C18:$E18)),"")</f>
        <v>0</v>
      </c>
      <c r="I18" s="66">
        <f>iferror(AVANCEMENT!$H18*(C18/sum($C18:$E18)))</f>
        <v>4.2</v>
      </c>
      <c r="J18" s="66">
        <f>iferror(AVANCEMENT!$H18*(D18/sum($C18:$E18)))</f>
        <v>2.8</v>
      </c>
      <c r="K18" s="67">
        <f>iferror(AVANCEMENT!$H18*(E18/sum($C18:$E18)))</f>
        <v>0</v>
      </c>
      <c r="L18" s="68"/>
      <c r="M18" s="68"/>
      <c r="N18" s="68"/>
    </row>
    <row r="19" ht="16.5" customHeight="1">
      <c r="A19" s="63" t="str">
        <f>AVANCEMENT!A19</f>
        <v>XVI</v>
      </c>
      <c r="B19" s="63" t="str">
        <f>AVANCEMENT!B19</f>
        <v>Déplacer Piece</v>
      </c>
      <c r="C19" s="23">
        <f>AVANCEMENT!I19</f>
        <v>0.5</v>
      </c>
      <c r="D19" s="23">
        <f>AVANCEMENT!J19</f>
        <v>0.5</v>
      </c>
      <c r="E19" s="23" t="str">
        <f>AVANCEMENT!K19</f>
        <v/>
      </c>
      <c r="F19" s="64">
        <f>if(sum($I19:$K19)&gt;0,AVANCEMENT!$E19*(C19/sum($C19:$E19)),"")</f>
        <v>4</v>
      </c>
      <c r="G19" s="65">
        <f>if(sum($I19:$K19)&gt;0,AVANCEMENT!$E19*(D19/sum($C19:$E19)),"")</f>
        <v>4</v>
      </c>
      <c r="H19" s="65">
        <f>if(sum($I19:$K19)&gt;0,AVANCEMENT!$E19*(E19/sum($C19:$E19)),"")</f>
        <v>0</v>
      </c>
      <c r="I19" s="66">
        <f>iferror(AVANCEMENT!$H19*(C19/sum($C19:$E19)))</f>
        <v>2</v>
      </c>
      <c r="J19" s="66">
        <f>iferror(AVANCEMENT!$H19*(D19/sum($C19:$E19)))</f>
        <v>2</v>
      </c>
      <c r="K19" s="67">
        <f>iferror(AVANCEMENT!$H19*(E19/sum($C19:$E19)))</f>
        <v>0</v>
      </c>
      <c r="L19" s="68"/>
      <c r="M19" s="68"/>
      <c r="N19" s="68"/>
    </row>
    <row r="20" ht="16.5" customHeight="1">
      <c r="A20" s="63" t="str">
        <f t="shared" ref="A20:E20" si="7">#REF!</f>
        <v>#REF!</v>
      </c>
      <c r="B20" s="63" t="str">
        <f t="shared" si="7"/>
        <v>#REF!</v>
      </c>
      <c r="C20" s="23" t="str">
        <f t="shared" si="7"/>
        <v>#REF!</v>
      </c>
      <c r="D20" s="23" t="str">
        <f t="shared" si="7"/>
        <v>#REF!</v>
      </c>
      <c r="E20" s="23" t="str">
        <f t="shared" si="7"/>
        <v>#REF!</v>
      </c>
      <c r="F20" s="64" t="str">
        <f t="shared" ref="F20:H20" si="8">if(sum($I20:$K20)&gt;0,#REF!*(C20/sum($C20:$E20)),"")</f>
        <v/>
      </c>
      <c r="G20" s="65" t="str">
        <f t="shared" si="8"/>
        <v/>
      </c>
      <c r="H20" s="65" t="str">
        <f t="shared" si="8"/>
        <v/>
      </c>
      <c r="I20" s="66" t="str">
        <f t="shared" ref="I20:K20" si="9">iferror(#REF!*(C20/sum($C20:$E20)))</f>
        <v/>
      </c>
      <c r="J20" s="66" t="str">
        <f t="shared" si="9"/>
        <v/>
      </c>
      <c r="K20" s="67" t="str">
        <f t="shared" si="9"/>
        <v/>
      </c>
      <c r="L20" s="68"/>
      <c r="M20" s="68"/>
      <c r="N20" s="68"/>
    </row>
    <row r="21" ht="16.5" customHeight="1">
      <c r="A21" s="63" t="str">
        <f>AVANCEMENT!A20</f>
        <v>XVII</v>
      </c>
      <c r="B21" s="63" t="str">
        <f>AVANCEMENT!B20</f>
        <v>Restaurer la partie (code et modèles)</v>
      </c>
      <c r="C21" s="23">
        <f>AVANCEMENT!I20</f>
        <v>0.4</v>
      </c>
      <c r="D21" s="23">
        <f>AVANCEMENT!J20</f>
        <v>0.2</v>
      </c>
      <c r="E21" s="23" t="str">
        <f>AVANCEMENT!K20</f>
        <v/>
      </c>
      <c r="F21" s="64">
        <f>if(sum($I21:$K21)&gt;0,AVANCEMENT!$E20*(C21/sum($C21:$E21)),"")</f>
        <v>3.333333333</v>
      </c>
      <c r="G21" s="65">
        <f>if(sum($I21:$K21)&gt;0,AVANCEMENT!$E20*(D21/sum($C21:$E21)),"")</f>
        <v>1.666666667</v>
      </c>
      <c r="H21" s="65">
        <f>if(sum($I21:$K21)&gt;0,AVANCEMENT!$E20*(E21/sum($C21:$E21)),"")</f>
        <v>0</v>
      </c>
      <c r="I21" s="66">
        <f>iferror(AVANCEMENT!$H20*(C21/sum($C21:$E21)))</f>
        <v>5.333333333</v>
      </c>
      <c r="J21" s="66">
        <f>iferror(AVANCEMENT!$H20*(D21/sum($C21:$E21)))</f>
        <v>2.666666667</v>
      </c>
      <c r="K21" s="67">
        <f>iferror(AVANCEMENT!$H20*(E21/sum($C21:$E21)))</f>
        <v>0</v>
      </c>
      <c r="L21" s="68"/>
      <c r="M21" s="68"/>
      <c r="N21" s="68"/>
    </row>
    <row r="22" ht="16.5" customHeight="1">
      <c r="A22" s="63" t="str">
        <f>AVANCEMENT!A21</f>
        <v>XVIII</v>
      </c>
      <c r="B22" s="63" t="str">
        <f>AVANCEMENT!B21</f>
        <v>Lancer partie</v>
      </c>
      <c r="C22" s="23">
        <f>AVANCEMENT!I21</f>
        <v>0.25</v>
      </c>
      <c r="D22" s="23">
        <f>AVANCEMENT!J21</f>
        <v>0.75</v>
      </c>
      <c r="E22" s="23" t="str">
        <f>AVANCEMENT!K21</f>
        <v/>
      </c>
      <c r="F22" s="64" t="str">
        <f>if(sum($I22:$K22)&gt;0,AVANCEMENT!$E21*(C22/sum($C22:$E22)),"")</f>
        <v/>
      </c>
      <c r="G22" s="65" t="str">
        <f>if(sum($I22:$K22)&gt;0,AVANCEMENT!$E21*(D22/sum($C22:$E22)),"")</f>
        <v/>
      </c>
      <c r="H22" s="65" t="str">
        <f>if(sum($I22:$K22)&gt;0,AVANCEMENT!$E21*(E22/sum($C22:$E22)),"")</f>
        <v/>
      </c>
      <c r="I22" s="66">
        <f>iferror(AVANCEMENT!$H21*(C22/sum($C22:$E22)))</f>
        <v>0</v>
      </c>
      <c r="J22" s="66">
        <f>iferror(AVANCEMENT!$H21*(D22/sum($C22:$E22)))</f>
        <v>0</v>
      </c>
      <c r="K22" s="67">
        <f>iferror(AVANCEMENT!$H21*(E22/sum($C22:$E22)))</f>
        <v>0</v>
      </c>
      <c r="L22" s="68"/>
      <c r="M22" s="68"/>
      <c r="N22" s="68"/>
    </row>
    <row r="23" ht="16.5" customHeight="1">
      <c r="A23" s="63" t="str">
        <f>AVANCEMENT!A22</f>
        <v>XIX</v>
      </c>
      <c r="B23" s="63" t="str">
        <f>AVANCEMENT!B22</f>
        <v>MAT </v>
      </c>
      <c r="C23" s="23">
        <f>AVANCEMENT!I22</f>
        <v>0.5</v>
      </c>
      <c r="D23" s="23">
        <f>AVANCEMENT!J22</f>
        <v>0.3</v>
      </c>
      <c r="E23" s="23" t="str">
        <f>AVANCEMENT!K22</f>
        <v/>
      </c>
      <c r="F23" s="64" t="str">
        <f>if(sum($I23:$K23)&gt;0,AVANCEMENT!$E22*(C23/sum($C23:$E23)),"")</f>
        <v/>
      </c>
      <c r="G23" s="65" t="str">
        <f>if(sum($I23:$K23)&gt;0,AVANCEMENT!$E22*(D23/sum($C23:$E23)),"")</f>
        <v/>
      </c>
      <c r="H23" s="65" t="str">
        <f>if(sum($I23:$K23)&gt;0,AVANCEMENT!$E22*(E23/sum($C23:$E23)),"")</f>
        <v/>
      </c>
      <c r="I23" s="66">
        <f>iferror(AVANCEMENT!$H22*(C23/sum($C23:$E23)))</f>
        <v>0</v>
      </c>
      <c r="J23" s="66">
        <f>iferror(AVANCEMENT!$H22*(D23/sum($C23:$E23)))</f>
        <v>0</v>
      </c>
      <c r="K23" s="67">
        <f>iferror(AVANCEMENT!$H22*(E23/sum($C23:$E23)))</f>
        <v>0</v>
      </c>
      <c r="L23" s="68"/>
      <c r="M23" s="68"/>
      <c r="N23" s="68"/>
    </row>
    <row r="24" ht="16.5" customHeight="1">
      <c r="A24" s="63" t="str">
        <f>AVANCEMENT!A23</f>
        <v>XX</v>
      </c>
      <c r="B24" s="63" t="str">
        <f>AVANCEMENT!B23</f>
        <v>Correction des bugs</v>
      </c>
      <c r="C24" s="23">
        <f>AVANCEMENT!I23</f>
        <v>0.45</v>
      </c>
      <c r="D24" s="23">
        <f>AVANCEMENT!J23</f>
        <v>0.45</v>
      </c>
      <c r="E24" s="23" t="str">
        <f>AVANCEMENT!K23</f>
        <v/>
      </c>
      <c r="F24" s="64" t="str">
        <f>if(sum($I24:$K24)&gt;0,AVANCEMENT!$E23*(C24/sum($C24:$E24)),"")</f>
        <v/>
      </c>
      <c r="G24" s="65" t="str">
        <f>if(sum($I24:$K24)&gt;0,AVANCEMENT!$E23*(D24/sum($C24:$E24)),"")</f>
        <v/>
      </c>
      <c r="H24" s="65" t="str">
        <f>if(sum($I24:$K24)&gt;0,AVANCEMENT!$E23*(E24/sum($C24:$E24)),"")</f>
        <v/>
      </c>
      <c r="I24" s="66">
        <f>iferror(AVANCEMENT!$H23*(C24/sum($C24:$E24)))</f>
        <v>0</v>
      </c>
      <c r="J24" s="66">
        <f>iferror(AVANCEMENT!$H23*(D24/sum($C24:$E24)))</f>
        <v>0</v>
      </c>
      <c r="K24" s="67">
        <f>iferror(AVANCEMENT!$H23*(E24/sum($C24:$E24)))</f>
        <v>0</v>
      </c>
      <c r="L24" s="68"/>
      <c r="M24" s="68"/>
      <c r="N24" s="68"/>
    </row>
    <row r="25" ht="16.5" customHeight="1">
      <c r="A25" s="63" t="str">
        <f>AVANCEMENT!A24</f>
        <v>XXI</v>
      </c>
      <c r="B25" s="63" t="str">
        <f>AVANCEMENT!B24</f>
        <v>Fin projet : Documentation</v>
      </c>
      <c r="C25" s="23" t="str">
        <f>AVANCEMENT!I24</f>
        <v/>
      </c>
      <c r="D25" s="23" t="str">
        <f>AVANCEMENT!J24</f>
        <v/>
      </c>
      <c r="E25" s="23" t="str">
        <f>AVANCEMENT!K24</f>
        <v/>
      </c>
      <c r="F25" s="64" t="str">
        <f>if(sum($I25:$K25)&gt;0,AVANCEMENT!$E24*(C25/sum($C25:$E25)),"")</f>
        <v/>
      </c>
      <c r="G25" s="65" t="str">
        <f>if(sum($I25:$K25)&gt;0,AVANCEMENT!$E24*(D25/sum($C25:$E25)),"")</f>
        <v/>
      </c>
      <c r="H25" s="65" t="str">
        <f>if(sum($I25:$K25)&gt;0,AVANCEMENT!$E24*(E25/sum($C25:$E25)),"")</f>
        <v/>
      </c>
      <c r="I25" s="66" t="str">
        <f>iferror(AVANCEMENT!$H24*(C25/sum($C25:$E25)))</f>
        <v/>
      </c>
      <c r="J25" s="66" t="str">
        <f>iferror(AVANCEMENT!$H24*(D25/sum($C25:$E25)))</f>
        <v/>
      </c>
      <c r="K25" s="67" t="str">
        <f>iferror(AVANCEMENT!$H24*(E25/sum($C25:$E25)))</f>
        <v/>
      </c>
      <c r="L25" s="68"/>
      <c r="M25" s="68"/>
      <c r="N25" s="68"/>
    </row>
    <row r="26" ht="16.5" customHeight="1">
      <c r="A26" s="63" t="str">
        <f>AVANCEMENT!A25</f>
        <v/>
      </c>
      <c r="B26" s="63" t="str">
        <f>AVANCEMENT!B25</f>
        <v/>
      </c>
      <c r="C26" s="23" t="str">
        <f>AVANCEMENT!I25</f>
        <v/>
      </c>
      <c r="D26" s="23" t="str">
        <f>AVANCEMENT!J25</f>
        <v/>
      </c>
      <c r="E26" s="23" t="str">
        <f>AVANCEMENT!K25</f>
        <v/>
      </c>
      <c r="F26" s="64" t="str">
        <f>if(sum($I26:$K26)&gt;0,AVANCEMENT!$E25*(C26/sum($C26:$E26)),"")</f>
        <v/>
      </c>
      <c r="G26" s="65" t="str">
        <f>if(sum($I26:$K26)&gt;0,AVANCEMENT!$E25*(D26/sum($C26:$E26)),"")</f>
        <v/>
      </c>
      <c r="H26" s="65" t="str">
        <f>if(sum($I26:$K26)&gt;0,AVANCEMENT!$E25*(E26/sum($C26:$E26)),"")</f>
        <v/>
      </c>
      <c r="I26" s="66" t="str">
        <f>iferror(AVANCEMENT!$H25*(C26/sum($C26:$E26)))</f>
        <v/>
      </c>
      <c r="J26" s="66" t="str">
        <f>iferror(AVANCEMENT!$H25*(D26/sum($C26:$E26)))</f>
        <v/>
      </c>
      <c r="K26" s="67" t="str">
        <f>iferror(AVANCEMENT!$H25*(E26/sum($C26:$E26)))</f>
        <v/>
      </c>
      <c r="L26" s="68"/>
      <c r="M26" s="68"/>
      <c r="N26" s="68"/>
    </row>
    <row r="27" ht="16.5" customHeight="1">
      <c r="A27" s="63" t="str">
        <f>AVANCEMENT!A26</f>
        <v/>
      </c>
      <c r="B27" s="63" t="str">
        <f>AVANCEMENT!B26</f>
        <v/>
      </c>
      <c r="C27" s="23" t="str">
        <f>AVANCEMENT!I26</f>
        <v/>
      </c>
      <c r="D27" s="23" t="str">
        <f>AVANCEMENT!J26</f>
        <v/>
      </c>
      <c r="E27" s="23" t="str">
        <f>AVANCEMENT!K26</f>
        <v/>
      </c>
      <c r="F27" s="64" t="str">
        <f>if(sum($I27:$K27)&gt;0,AVANCEMENT!$E26*(C27/sum($C27:$E27)),"")</f>
        <v/>
      </c>
      <c r="G27" s="65" t="str">
        <f>if(sum($I27:$K27)&gt;0,AVANCEMENT!$E26*(D27/sum($C27:$E27)),"")</f>
        <v/>
      </c>
      <c r="H27" s="65" t="str">
        <f>if(sum($I27:$K27)&gt;0,AVANCEMENT!$E26*(E27/sum($C27:$E27)),"")</f>
        <v/>
      </c>
      <c r="I27" s="66" t="str">
        <f>iferror(AVANCEMENT!$H26*(C27/sum($C27:$E27)))</f>
        <v/>
      </c>
      <c r="J27" s="66" t="str">
        <f>iferror(AVANCEMENT!$H26*(D27/sum($C27:$E27)))</f>
        <v/>
      </c>
      <c r="K27" s="67" t="str">
        <f>iferror(AVANCEMENT!$H26*(E27/sum($C27:$E27)))</f>
        <v/>
      </c>
      <c r="L27" s="68"/>
      <c r="M27" s="68"/>
      <c r="N27" s="68"/>
    </row>
    <row r="28" ht="16.5" customHeight="1">
      <c r="A28" s="63" t="str">
        <f>AVANCEMENT!A27</f>
        <v/>
      </c>
      <c r="B28" s="63" t="str">
        <f>AVANCEMENT!B27</f>
        <v/>
      </c>
      <c r="C28" s="23" t="str">
        <f>AVANCEMENT!I27</f>
        <v/>
      </c>
      <c r="D28" s="23" t="str">
        <f>AVANCEMENT!J27</f>
        <v/>
      </c>
      <c r="E28" s="23" t="str">
        <f>AVANCEMENT!K27</f>
        <v/>
      </c>
      <c r="F28" s="64" t="str">
        <f>if(sum($I28:$K28)&gt;0,AVANCEMENT!$E27*(C28/sum($C28:$E28)),"")</f>
        <v/>
      </c>
      <c r="G28" s="65" t="str">
        <f>if(sum($I28:$K28)&gt;0,AVANCEMENT!$E27*(D28/sum($C28:$E28)),"")</f>
        <v/>
      </c>
      <c r="H28" s="65" t="str">
        <f>if(sum($I28:$K28)&gt;0,AVANCEMENT!$E27*(E28/sum($C28:$E28)),"")</f>
        <v/>
      </c>
      <c r="I28" s="66" t="str">
        <f>iferror(AVANCEMENT!$H27*(C28/sum($C28:$E28)))</f>
        <v/>
      </c>
      <c r="J28" s="66" t="str">
        <f>iferror(AVANCEMENT!$H27*(D28/sum($C28:$E28)))</f>
        <v/>
      </c>
      <c r="K28" s="67" t="str">
        <f>iferror(AVANCEMENT!$H27*(E28/sum($C28:$E28)))</f>
        <v/>
      </c>
      <c r="L28" s="68"/>
      <c r="M28" s="68"/>
      <c r="N28" s="68"/>
    </row>
    <row r="29" ht="16.5" customHeight="1">
      <c r="A29" s="63" t="str">
        <f>AVANCEMENT!A28</f>
        <v/>
      </c>
      <c r="B29" s="63" t="str">
        <f>AVANCEMENT!B28</f>
        <v/>
      </c>
      <c r="C29" s="23" t="str">
        <f>AVANCEMENT!I28</f>
        <v/>
      </c>
      <c r="D29" s="23" t="str">
        <f>AVANCEMENT!J28</f>
        <v/>
      </c>
      <c r="E29" s="23" t="str">
        <f>AVANCEMENT!K28</f>
        <v/>
      </c>
      <c r="F29" s="64" t="str">
        <f>if(sum($I29:$K29)&gt;0,AVANCEMENT!$E28*(C29/sum($C29:$E29)),"")</f>
        <v/>
      </c>
      <c r="G29" s="65" t="str">
        <f>if(sum($I29:$K29)&gt;0,AVANCEMENT!$E28*(D29/sum($C29:$E29)),"")</f>
        <v/>
      </c>
      <c r="H29" s="65" t="str">
        <f>if(sum($I29:$K29)&gt;0,AVANCEMENT!$E28*(E29/sum($C29:$E29)),"")</f>
        <v/>
      </c>
      <c r="I29" s="66" t="str">
        <f>iferror(AVANCEMENT!$H28*(C29/sum($C29:$E29)))</f>
        <v/>
      </c>
      <c r="J29" s="66" t="str">
        <f>iferror(AVANCEMENT!$H28*(D29/sum($C29:$E29)))</f>
        <v/>
      </c>
      <c r="K29" s="67" t="str">
        <f>iferror(AVANCEMENT!$H28*(E29/sum($C29:$E29)))</f>
        <v/>
      </c>
      <c r="L29" s="68"/>
      <c r="M29" s="68"/>
      <c r="N29" s="68"/>
    </row>
    <row r="30" ht="16.5" customHeight="1">
      <c r="A30" s="63" t="str">
        <f>AVANCEMENT!A29</f>
        <v/>
      </c>
      <c r="B30" s="63" t="str">
        <f>AVANCEMENT!B29</f>
        <v/>
      </c>
      <c r="C30" s="23" t="str">
        <f>AVANCEMENT!I29</f>
        <v/>
      </c>
      <c r="D30" s="23" t="str">
        <f>AVANCEMENT!J29</f>
        <v/>
      </c>
      <c r="E30" s="23" t="str">
        <f>AVANCEMENT!K29</f>
        <v/>
      </c>
      <c r="F30" s="64" t="str">
        <f>if(sum($I30:$K30)&gt;0,AVANCEMENT!$E29*(C30/sum($C30:$E30)),"")</f>
        <v/>
      </c>
      <c r="G30" s="65" t="str">
        <f>if(sum($I30:$K30)&gt;0,AVANCEMENT!$E29*(D30/sum($C30:$E30)),"")</f>
        <v/>
      </c>
      <c r="H30" s="65" t="str">
        <f>if(sum($I30:$K30)&gt;0,AVANCEMENT!$E29*(E30/sum($C30:$E30)),"")</f>
        <v/>
      </c>
      <c r="I30" s="66" t="str">
        <f>iferror(AVANCEMENT!$H29*(C30/sum($C30:$E30)))</f>
        <v/>
      </c>
      <c r="J30" s="66" t="str">
        <f>iferror(AVANCEMENT!$H29*(D30/sum($C30:$E30)))</f>
        <v/>
      </c>
      <c r="K30" s="67" t="str">
        <f>iferror(AVANCEMENT!$H29*(E30/sum($C30:$E30)))</f>
        <v/>
      </c>
      <c r="L30" s="68"/>
      <c r="M30" s="68"/>
      <c r="N30" s="68"/>
    </row>
    <row r="31" ht="16.5" customHeight="1">
      <c r="A31" s="63" t="str">
        <f>AVANCEMENT!A30</f>
        <v/>
      </c>
      <c r="B31" s="63" t="str">
        <f>AVANCEMENT!B30</f>
        <v/>
      </c>
      <c r="C31" s="23" t="str">
        <f>AVANCEMENT!I30</f>
        <v/>
      </c>
      <c r="D31" s="23" t="str">
        <f>AVANCEMENT!J30</f>
        <v/>
      </c>
      <c r="E31" s="23" t="str">
        <f>AVANCEMENT!K30</f>
        <v/>
      </c>
      <c r="F31" s="64" t="str">
        <f>if(sum($I31:$K31)&gt;0,AVANCEMENT!$E30*(C31/sum($C31:$E31)),"")</f>
        <v/>
      </c>
      <c r="G31" s="65" t="str">
        <f>if(sum($I31:$K31)&gt;0,AVANCEMENT!$E30*(D31/sum($C31:$E31)),"")</f>
        <v/>
      </c>
      <c r="H31" s="65" t="str">
        <f>if(sum($I31:$K31)&gt;0,AVANCEMENT!$E30*(E31/sum($C31:$E31)),"")</f>
        <v/>
      </c>
      <c r="I31" s="66" t="str">
        <f>iferror(AVANCEMENT!$H30*(C31/sum($C31:$E31)))</f>
        <v/>
      </c>
      <c r="J31" s="66" t="str">
        <f>iferror(AVANCEMENT!$H30*(D31/sum($C31:$E31)))</f>
        <v/>
      </c>
      <c r="K31" s="67" t="str">
        <f>iferror(AVANCEMENT!$H30*(E31/sum($C31:$E31)))</f>
        <v/>
      </c>
      <c r="L31" s="68"/>
      <c r="M31" s="68"/>
      <c r="N31" s="68"/>
    </row>
    <row r="32" ht="16.5" customHeight="1">
      <c r="A32" s="63" t="str">
        <f>AVANCEMENT!A31</f>
        <v/>
      </c>
      <c r="B32" s="63" t="str">
        <f>AVANCEMENT!B31</f>
        <v/>
      </c>
      <c r="C32" s="23" t="str">
        <f>AVANCEMENT!I31</f>
        <v/>
      </c>
      <c r="D32" s="23" t="str">
        <f>AVANCEMENT!J31</f>
        <v/>
      </c>
      <c r="E32" s="23" t="str">
        <f>AVANCEMENT!K31</f>
        <v/>
      </c>
      <c r="F32" s="64" t="str">
        <f>if(sum($I32:$K32)&gt;0,AVANCEMENT!$E31*(C32/sum($C32:$E32)),"")</f>
        <v/>
      </c>
      <c r="G32" s="65" t="str">
        <f>if(sum($I32:$K32)&gt;0,AVANCEMENT!$E31*(D32/sum($C32:$E32)),"")</f>
        <v/>
      </c>
      <c r="H32" s="65" t="str">
        <f>if(sum($I32:$K32)&gt;0,AVANCEMENT!$E31*(E32/sum($C32:$E32)),"")</f>
        <v/>
      </c>
      <c r="I32" s="66" t="str">
        <f>iferror(AVANCEMENT!$H31*(C32/sum($C32:$E32)))</f>
        <v/>
      </c>
      <c r="J32" s="66" t="str">
        <f>iferror(AVANCEMENT!$H31*(D32/sum($C32:$E32)))</f>
        <v/>
      </c>
      <c r="K32" s="67" t="str">
        <f>iferror(AVANCEMENT!$H31*(E32/sum($C32:$E32)))</f>
        <v/>
      </c>
      <c r="L32" s="68"/>
      <c r="M32" s="68"/>
      <c r="N32" s="68"/>
    </row>
    <row r="33" ht="16.5" customHeight="1">
      <c r="A33" s="63" t="str">
        <f>AVANCEMENT!A32</f>
        <v/>
      </c>
      <c r="B33" s="63" t="str">
        <f>AVANCEMENT!B32</f>
        <v/>
      </c>
      <c r="C33" s="23" t="str">
        <f>AVANCEMENT!I32</f>
        <v/>
      </c>
      <c r="D33" s="23" t="str">
        <f>AVANCEMENT!J32</f>
        <v/>
      </c>
      <c r="E33" s="23" t="str">
        <f>AVANCEMENT!K32</f>
        <v/>
      </c>
      <c r="F33" s="64" t="str">
        <f>if(sum($I33:$K33)&gt;0,AVANCEMENT!$E32*(C33/sum($C33:$E33)),"")</f>
        <v/>
      </c>
      <c r="G33" s="65" t="str">
        <f>if(sum($I33:$K33)&gt;0,AVANCEMENT!$E32*(D33/sum($C33:$E33)),"")</f>
        <v/>
      </c>
      <c r="H33" s="65" t="str">
        <f>if(sum($I33:$K33)&gt;0,AVANCEMENT!$E32*(E33/sum($C33:$E33)),"")</f>
        <v/>
      </c>
      <c r="I33" s="66" t="str">
        <f>iferror(AVANCEMENT!$H32*(C33/sum($C33:$E33)))</f>
        <v/>
      </c>
      <c r="J33" s="66" t="str">
        <f>iferror(AVANCEMENT!$H32*(D33/sum($C33:$E33)))</f>
        <v/>
      </c>
      <c r="K33" s="67" t="str">
        <f>iferror(AVANCEMENT!$H32*(E33/sum($C33:$E33)))</f>
        <v/>
      </c>
      <c r="L33" s="68"/>
      <c r="M33" s="68"/>
      <c r="N33" s="68"/>
    </row>
    <row r="34" ht="16.5" customHeight="1">
      <c r="A34" s="63" t="str">
        <f>AVANCEMENT!A33</f>
        <v/>
      </c>
      <c r="B34" s="63" t="str">
        <f>AVANCEMENT!B33</f>
        <v/>
      </c>
      <c r="C34" s="23" t="str">
        <f>AVANCEMENT!I33</f>
        <v/>
      </c>
      <c r="D34" s="23" t="str">
        <f>AVANCEMENT!J33</f>
        <v/>
      </c>
      <c r="E34" s="23" t="str">
        <f>AVANCEMENT!K33</f>
        <v/>
      </c>
      <c r="F34" s="64" t="str">
        <f>if(sum($I34:$K34)&gt;0,AVANCEMENT!$E33*(C34/sum($C34:$E34)),"")</f>
        <v/>
      </c>
      <c r="G34" s="65" t="str">
        <f>if(sum($I34:$K34)&gt;0,AVANCEMENT!$E33*(D34/sum($C34:$E34)),"")</f>
        <v/>
      </c>
      <c r="H34" s="65" t="str">
        <f>if(sum($I34:$K34)&gt;0,AVANCEMENT!$E33*(E34/sum($C34:$E34)),"")</f>
        <v/>
      </c>
      <c r="I34" s="66" t="str">
        <f>iferror(AVANCEMENT!$H33*(C34/sum($C34:$E34)))</f>
        <v/>
      </c>
      <c r="J34" s="66" t="str">
        <f>iferror(AVANCEMENT!$H33*(D34/sum($C34:$E34)))</f>
        <v/>
      </c>
      <c r="K34" s="67" t="str">
        <f>iferror(AVANCEMENT!$H33*(E34/sum($C34:$E34)))</f>
        <v/>
      </c>
      <c r="L34" s="68"/>
      <c r="M34" s="68"/>
      <c r="N34" s="68"/>
    </row>
    <row r="35" ht="16.5" customHeight="1">
      <c r="A35" s="63" t="str">
        <f>AVANCEMENT!A34</f>
        <v/>
      </c>
      <c r="B35" s="63" t="str">
        <f>AVANCEMENT!B34</f>
        <v/>
      </c>
      <c r="C35" s="23" t="str">
        <f>AVANCEMENT!I34</f>
        <v/>
      </c>
      <c r="D35" s="23" t="str">
        <f>AVANCEMENT!J34</f>
        <v/>
      </c>
      <c r="E35" s="23" t="str">
        <f>AVANCEMENT!K34</f>
        <v/>
      </c>
      <c r="F35" s="64" t="str">
        <f>if(sum($I35:$K35)&gt;0,AVANCEMENT!$E34*(C35/sum($C35:$E35)),"")</f>
        <v/>
      </c>
      <c r="G35" s="65" t="str">
        <f>if(sum($I35:$K35)&gt;0,AVANCEMENT!$E34*(D35/sum($C35:$E35)),"")</f>
        <v/>
      </c>
      <c r="H35" s="65" t="str">
        <f>if(sum($I35:$K35)&gt;0,AVANCEMENT!$E34*(E35/sum($C35:$E35)),"")</f>
        <v/>
      </c>
      <c r="I35" s="66" t="str">
        <f>iferror(AVANCEMENT!$H34*(C35/sum($C35:$E35)))</f>
        <v/>
      </c>
      <c r="J35" s="66" t="str">
        <f>iferror(AVANCEMENT!$H34*(D35/sum($C35:$E35)))</f>
        <v/>
      </c>
      <c r="K35" s="67" t="str">
        <f>iferror(AVANCEMENT!$H34*(E35/sum($C35:$E35)))</f>
        <v/>
      </c>
      <c r="L35" s="68"/>
      <c r="M35" s="68"/>
      <c r="N35" s="68"/>
    </row>
    <row r="36" ht="16.5" customHeight="1">
      <c r="A36" s="63" t="str">
        <f>AVANCEMENT!A35</f>
        <v/>
      </c>
      <c r="B36" s="63" t="str">
        <f>AVANCEMENT!B35</f>
        <v/>
      </c>
      <c r="C36" s="23" t="str">
        <f>AVANCEMENT!I35</f>
        <v/>
      </c>
      <c r="D36" s="23" t="str">
        <f>AVANCEMENT!J35</f>
        <v/>
      </c>
      <c r="E36" s="23" t="str">
        <f>AVANCEMENT!K35</f>
        <v/>
      </c>
      <c r="F36" s="64" t="str">
        <f>if(sum($I36:$K36)&gt;0,AVANCEMENT!$E35*(C36/sum($C36:$E36)),"")</f>
        <v/>
      </c>
      <c r="G36" s="65" t="str">
        <f>if(sum($I36:$K36)&gt;0,AVANCEMENT!$E35*(D36/sum($C36:$E36)),"")</f>
        <v/>
      </c>
      <c r="H36" s="65" t="str">
        <f>if(sum($I36:$K36)&gt;0,AVANCEMENT!$E35*(E36/sum($C36:$E36)),"")</f>
        <v/>
      </c>
      <c r="I36" s="66" t="str">
        <f>iferror(AVANCEMENT!$H35*(C36/sum($C36:$E36)))</f>
        <v/>
      </c>
      <c r="J36" s="66" t="str">
        <f>iferror(AVANCEMENT!$H35*(D36/sum($C36:$E36)))</f>
        <v/>
      </c>
      <c r="K36" s="67" t="str">
        <f>iferror(AVANCEMENT!$H35*(E36/sum($C36:$E36)))</f>
        <v/>
      </c>
      <c r="L36" s="68"/>
      <c r="M36" s="68"/>
      <c r="N36" s="68"/>
    </row>
    <row r="37" ht="16.5" customHeight="1">
      <c r="A37" s="63" t="str">
        <f>AVANCEMENT!A36</f>
        <v/>
      </c>
      <c r="B37" s="63" t="str">
        <f>AVANCEMENT!B36</f>
        <v/>
      </c>
      <c r="C37" s="23" t="str">
        <f>AVANCEMENT!I36</f>
        <v/>
      </c>
      <c r="D37" s="23" t="str">
        <f>AVANCEMENT!J36</f>
        <v/>
      </c>
      <c r="E37" s="23" t="str">
        <f>AVANCEMENT!K36</f>
        <v/>
      </c>
      <c r="F37" s="64" t="str">
        <f>if(sum($I37:$K37)&gt;0,AVANCEMENT!$E36*(C37/sum($C37:$E37)),"")</f>
        <v/>
      </c>
      <c r="G37" s="65" t="str">
        <f>if(sum($I37:$K37)&gt;0,AVANCEMENT!$E36*(D37/sum($C37:$E37)),"")</f>
        <v/>
      </c>
      <c r="H37" s="65" t="str">
        <f>if(sum($I37:$K37)&gt;0,AVANCEMENT!$E36*(E37/sum($C37:$E37)),"")</f>
        <v/>
      </c>
      <c r="I37" s="66" t="str">
        <f>iferror(AVANCEMENT!$H36*(C37/sum($C37:$E37)))</f>
        <v/>
      </c>
      <c r="J37" s="66" t="str">
        <f>iferror(AVANCEMENT!$H36*(D37/sum($C37:$E37)))</f>
        <v/>
      </c>
      <c r="K37" s="67" t="str">
        <f>iferror(AVANCEMENT!$H36*(E37/sum($C37:$E37)))</f>
        <v/>
      </c>
      <c r="L37" s="68"/>
      <c r="M37" s="68"/>
      <c r="N37" s="68"/>
    </row>
    <row r="38" ht="16.5" customHeight="1">
      <c r="A38" s="63" t="str">
        <f>AVANCEMENT!A37</f>
        <v/>
      </c>
      <c r="B38" s="63" t="str">
        <f>AVANCEMENT!B37</f>
        <v/>
      </c>
      <c r="C38" s="23" t="str">
        <f>AVANCEMENT!I37</f>
        <v/>
      </c>
      <c r="D38" s="23" t="str">
        <f>AVANCEMENT!J37</f>
        <v/>
      </c>
      <c r="E38" s="23" t="str">
        <f>AVANCEMENT!K37</f>
        <v/>
      </c>
      <c r="F38" s="64" t="str">
        <f>if(sum($I38:$K38)&gt;0,AVANCEMENT!$E37*(C38/sum($C38:$E38)),"")</f>
        <v/>
      </c>
      <c r="G38" s="65" t="str">
        <f>if(sum($I38:$K38)&gt;0,AVANCEMENT!$E37*(D38/sum($C38:$E38)),"")</f>
        <v/>
      </c>
      <c r="H38" s="65" t="str">
        <f>if(sum($I38:$K38)&gt;0,AVANCEMENT!$E37*(E38/sum($C38:$E38)),"")</f>
        <v/>
      </c>
      <c r="I38" s="66" t="str">
        <f>iferror(AVANCEMENT!$H37*(C38/sum($C38:$E38)))</f>
        <v/>
      </c>
      <c r="J38" s="66" t="str">
        <f>iferror(AVANCEMENT!$H37*(D38/sum($C38:$E38)))</f>
        <v/>
      </c>
      <c r="K38" s="67" t="str">
        <f>iferror(AVANCEMENT!$H37*(E38/sum($C38:$E38)))</f>
        <v/>
      </c>
      <c r="L38" s="68"/>
      <c r="M38" s="68"/>
      <c r="N38" s="68"/>
    </row>
    <row r="39" ht="16.5" customHeight="1">
      <c r="A39" s="63" t="str">
        <f>AVANCEMENT!A38</f>
        <v/>
      </c>
      <c r="B39" s="63" t="str">
        <f>AVANCEMENT!B38</f>
        <v/>
      </c>
      <c r="C39" s="23" t="str">
        <f>AVANCEMENT!I38</f>
        <v/>
      </c>
      <c r="D39" s="23" t="str">
        <f>AVANCEMENT!J38</f>
        <v/>
      </c>
      <c r="E39" s="23" t="str">
        <f>AVANCEMENT!K38</f>
        <v/>
      </c>
      <c r="F39" s="64" t="str">
        <f>if(sum($I39:$K39)&gt;0,AVANCEMENT!$E38*(C39/sum($C39:$E39)),"")</f>
        <v/>
      </c>
      <c r="G39" s="65" t="str">
        <f>if(sum($I39:$K39)&gt;0,AVANCEMENT!$E38*(D39/sum($C39:$E39)),"")</f>
        <v/>
      </c>
      <c r="H39" s="65" t="str">
        <f>if(sum($I39:$K39)&gt;0,AVANCEMENT!$E38*(E39/sum($C39:$E39)),"")</f>
        <v/>
      </c>
      <c r="I39" s="66" t="str">
        <f>iferror(AVANCEMENT!$H38*(C39/sum($C39:$E39)))</f>
        <v/>
      </c>
      <c r="J39" s="66" t="str">
        <f>iferror(AVANCEMENT!$H38*(D39/sum($C39:$E39)))</f>
        <v/>
      </c>
      <c r="K39" s="67" t="str">
        <f>iferror(AVANCEMENT!$H38*(E39/sum($C39:$E39)))</f>
        <v/>
      </c>
      <c r="L39" s="68"/>
      <c r="M39" s="68"/>
      <c r="N39" s="68"/>
    </row>
    <row r="40" ht="16.5" customHeight="1">
      <c r="A40" s="63" t="str">
        <f>AVANCEMENT!A39</f>
        <v/>
      </c>
      <c r="B40" s="63" t="str">
        <f>AVANCEMENT!B39</f>
        <v/>
      </c>
      <c r="C40" s="23" t="str">
        <f>AVANCEMENT!I39</f>
        <v/>
      </c>
      <c r="D40" s="23" t="str">
        <f>AVANCEMENT!J39</f>
        <v/>
      </c>
      <c r="E40" s="23" t="str">
        <f>AVANCEMENT!K39</f>
        <v/>
      </c>
      <c r="F40" s="64" t="str">
        <f>if(sum($I40:$K40)&gt;0,AVANCEMENT!$E39*(C40/sum($C40:$E40)),"")</f>
        <v/>
      </c>
      <c r="G40" s="65" t="str">
        <f>if(sum($I40:$K40)&gt;0,AVANCEMENT!$E39*(D40/sum($C40:$E40)),"")</f>
        <v/>
      </c>
      <c r="H40" s="65" t="str">
        <f>if(sum($I40:$K40)&gt;0,AVANCEMENT!$E39*(E40/sum($C40:$E40)),"")</f>
        <v/>
      </c>
      <c r="I40" s="66" t="str">
        <f>iferror(AVANCEMENT!$H39*(C40/sum($C40:$E40)))</f>
        <v/>
      </c>
      <c r="J40" s="66" t="str">
        <f>iferror(AVANCEMENT!$H39*(D40/sum($C40:$E40)))</f>
        <v/>
      </c>
      <c r="K40" s="67" t="str">
        <f>iferror(AVANCEMENT!$H39*(E40/sum($C40:$E40)))</f>
        <v/>
      </c>
      <c r="L40" s="68"/>
      <c r="M40" s="68"/>
      <c r="N40" s="68"/>
    </row>
    <row r="41" ht="16.5" customHeight="1">
      <c r="A41" s="63" t="str">
        <f>AVANCEMENT!A40</f>
        <v/>
      </c>
      <c r="B41" s="63" t="str">
        <f>AVANCEMENT!B40</f>
        <v/>
      </c>
      <c r="C41" s="23" t="str">
        <f>AVANCEMENT!I40</f>
        <v/>
      </c>
      <c r="D41" s="23" t="str">
        <f>AVANCEMENT!J40</f>
        <v/>
      </c>
      <c r="E41" s="23" t="str">
        <f>AVANCEMENT!K40</f>
        <v/>
      </c>
      <c r="F41" s="64" t="str">
        <f>if(sum($I41:$K41)&gt;0,AVANCEMENT!$E40*(C41/sum($C41:$E41)),"")</f>
        <v/>
      </c>
      <c r="G41" s="65" t="str">
        <f>if(sum($I41:$K41)&gt;0,AVANCEMENT!$E40*(D41/sum($C41:$E41)),"")</f>
        <v/>
      </c>
      <c r="H41" s="65" t="str">
        <f>if(sum($I41:$K41)&gt;0,AVANCEMENT!$E40*(E41/sum($C41:$E41)),"")</f>
        <v/>
      </c>
      <c r="I41" s="66" t="str">
        <f>iferror(AVANCEMENT!$H40*(C41/sum($C41:$E41)))</f>
        <v/>
      </c>
      <c r="J41" s="66" t="str">
        <f>iferror(AVANCEMENT!$H40*(D41/sum($C41:$E41)))</f>
        <v/>
      </c>
      <c r="K41" s="67" t="str">
        <f>iferror(AVANCEMENT!$H40*(E41/sum($C41:$E41)))</f>
        <v/>
      </c>
      <c r="L41" s="68"/>
      <c r="M41" s="68"/>
      <c r="N41" s="68"/>
    </row>
    <row r="42" ht="16.5" customHeight="1">
      <c r="A42" s="63" t="str">
        <f>AVANCEMENT!A41</f>
        <v/>
      </c>
      <c r="B42" s="63" t="str">
        <f>AVANCEMENT!B41</f>
        <v/>
      </c>
      <c r="C42" s="23" t="str">
        <f>AVANCEMENT!I41</f>
        <v/>
      </c>
      <c r="D42" s="23" t="str">
        <f>AVANCEMENT!J41</f>
        <v/>
      </c>
      <c r="E42" s="23" t="str">
        <f>AVANCEMENT!K41</f>
        <v/>
      </c>
      <c r="F42" s="64" t="str">
        <f>if(sum($I42:$K42)&gt;0,AVANCEMENT!$E41*(C42/sum($C42:$E42)),"")</f>
        <v/>
      </c>
      <c r="G42" s="65" t="str">
        <f>if(sum($I42:$K42)&gt;0,AVANCEMENT!$E41*(D42/sum($C42:$E42)),"")</f>
        <v/>
      </c>
      <c r="H42" s="65" t="str">
        <f>if(sum($I42:$K42)&gt;0,AVANCEMENT!$E41*(E42/sum($C42:$E42)),"")</f>
        <v/>
      </c>
      <c r="I42" s="66" t="str">
        <f>iferror(AVANCEMENT!$H41*(C42/sum($C42:$E42)))</f>
        <v/>
      </c>
      <c r="J42" s="66" t="str">
        <f>iferror(AVANCEMENT!$H41*(D42/sum($C42:$E42)))</f>
        <v/>
      </c>
      <c r="K42" s="67" t="str">
        <f>iferror(AVANCEMENT!$H41*(E42/sum($C42:$E42)))</f>
        <v/>
      </c>
      <c r="L42" s="68"/>
      <c r="M42" s="68"/>
      <c r="N42" s="68"/>
    </row>
  </sheetData>
  <mergeCells count="9">
    <mergeCell ref="D2:D3"/>
    <mergeCell ref="E2:E3"/>
    <mergeCell ref="C1:E1"/>
    <mergeCell ref="F1:H1"/>
    <mergeCell ref="I1:K1"/>
    <mergeCell ref="L1:N1"/>
    <mergeCell ref="A2:A3"/>
    <mergeCell ref="B2:B3"/>
    <mergeCell ref="C2:C3"/>
  </mergeCells>
  <drawing r:id="rId1"/>
</worksheet>
</file>