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g\Google Drive\Descargas\"/>
    </mc:Choice>
  </mc:AlternateContent>
  <xr:revisionPtr revIDLastSave="0" documentId="13_ncr:1_{47C4D32E-7AAF-436D-8398-7A7725F667C7}" xr6:coauthVersionLast="47" xr6:coauthVersionMax="47" xr10:uidLastSave="{00000000-0000-0000-0000-000000000000}"/>
  <bookViews>
    <workbookView xWindow="20370" yWindow="-120" windowWidth="20640" windowHeight="11160" activeTab="1" xr2:uid="{00000000-000D-0000-FFFF-FFFF00000000}"/>
  </bookViews>
  <sheets>
    <sheet name="Inflación quincenal(%57)" sheetId="6" r:id="rId1"/>
    <sheet name="Inflación subyacente(%0.004)" sheetId="7" r:id="rId2"/>
  </sheets>
  <definedNames>
    <definedName name="_xlnm._FilterDatabase" localSheetId="0" hidden="1">'Inflación quincenal(%57)'!$K$1:$K$833</definedName>
    <definedName name="IN" localSheetId="0">'Inflación quincenal(%57)'!$R$295</definedName>
    <definedName name="IN" localSheetId="1">'Inflación subyacente(%0.004)'!$R$55</definedName>
    <definedName name="IN">#REF!</definedName>
    <definedName name="PEN" localSheetId="0">'Inflación quincenal(%57)'!$R$296</definedName>
    <definedName name="PEN">#REF!</definedName>
    <definedName name="PEND">'Inflación subyacente(%0.004)'!$R$56</definedName>
    <definedName name="solver_adj" localSheetId="0" hidden="1">'Inflación quincenal(%57)'!$H$4,'Inflación quincenal(%57)'!$J$4,'Inflación quincenal(%57)'!$L$4</definedName>
    <definedName name="solver_adj" localSheetId="1" hidden="1">'Inflación subyacente(%0.004)'!$H$4,'Inflación subyacente(%0.004)'!$J$4,'Inflación subyacente(%0.004)'!$L$4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'Inflación quincenal(%57)'!$H$4</definedName>
    <definedName name="solver_lhs1" localSheetId="1" hidden="1">'Inflación subyacente(%0.004)'!$H$4</definedName>
    <definedName name="solver_lhs2" localSheetId="0" hidden="1">'Inflación quincenal(%57)'!$H$4</definedName>
    <definedName name="solver_lhs2" localSheetId="1" hidden="1">'Inflación subyacente(%0.004)'!$H$4</definedName>
    <definedName name="solver_lhs3" localSheetId="0" hidden="1">'Inflación quincenal(%57)'!$J$4</definedName>
    <definedName name="solver_lhs3" localSheetId="1" hidden="1">'Inflación subyacente(%0.004)'!$J$4</definedName>
    <definedName name="solver_lhs4" localSheetId="0" hidden="1">'Inflación quincenal(%57)'!$J$4</definedName>
    <definedName name="solver_lhs4" localSheetId="1" hidden="1">'Inflación subyacente(%0.004)'!$J$4</definedName>
    <definedName name="solver_lhs5" localSheetId="0" hidden="1">'Inflación quincenal(%57)'!$L$4</definedName>
    <definedName name="solver_lhs5" localSheetId="1" hidden="1">'Inflación subyacente(%0.004)'!$L$4</definedName>
    <definedName name="solver_lhs6" localSheetId="0" hidden="1">'Inflación quincenal(%57)'!$L$4</definedName>
    <definedName name="solver_lhs6" localSheetId="1" hidden="1">'Inflación subyacente(%0.004)'!$L$4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'Inflación quincenal(%57)'!$L$270</definedName>
    <definedName name="solver_opt" localSheetId="1" hidden="1">'Inflación subyacente(%0.004)'!$L$160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hs1" localSheetId="0" hidden="1">0.9999999</definedName>
    <definedName name="solver_rhs1" localSheetId="1" hidden="1">0.999999</definedName>
    <definedName name="solver_rhs2" localSheetId="0" hidden="1">0.0000001</definedName>
    <definedName name="solver_rhs2" localSheetId="1" hidden="1">0.0000001</definedName>
    <definedName name="solver_rhs3" localSheetId="0" hidden="1">0.9999999</definedName>
    <definedName name="solver_rhs3" localSheetId="1" hidden="1">0.99999999</definedName>
    <definedName name="solver_rhs4" localSheetId="0" hidden="1">0.0000001</definedName>
    <definedName name="solver_rhs4" localSheetId="1" hidden="1">0.0000001</definedName>
    <definedName name="solver_rhs5" localSheetId="0" hidden="1">0.999999999</definedName>
    <definedName name="solver_rhs5" localSheetId="1" hidden="1">0.9999999</definedName>
    <definedName name="solver_rhs6" localSheetId="0" hidden="1">0.000000001</definedName>
    <definedName name="solver_rhs6" localSheetId="1" hidden="1">0.000001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1" i="7" l="1"/>
  <c r="J162" i="7"/>
  <c r="J163" i="7"/>
  <c r="J164" i="7"/>
  <c r="J165" i="7"/>
  <c r="J166" i="7"/>
  <c r="J167" i="7"/>
  <c r="J168" i="7"/>
  <c r="J169" i="7"/>
  <c r="J170" i="7"/>
  <c r="J171" i="7"/>
  <c r="J172" i="7"/>
  <c r="J173" i="7"/>
  <c r="J160" i="7"/>
  <c r="E16" i="7"/>
  <c r="E17" i="7"/>
  <c r="F17" i="7" s="1"/>
  <c r="G17" i="7" s="1"/>
  <c r="H17" i="7"/>
  <c r="I17" i="7"/>
  <c r="E18" i="7"/>
  <c r="E19" i="7"/>
  <c r="F19" i="7" s="1"/>
  <c r="G19" i="7" s="1"/>
  <c r="Q23" i="7" s="1"/>
  <c r="E20" i="7"/>
  <c r="E21" i="7"/>
  <c r="F20" i="7" s="1"/>
  <c r="G20" i="7" s="1"/>
  <c r="Q24" i="7" s="1"/>
  <c r="E22" i="7"/>
  <c r="E23" i="7"/>
  <c r="F23" i="7" s="1"/>
  <c r="G23" i="7" s="1"/>
  <c r="Q27" i="7" s="1"/>
  <c r="E24" i="7"/>
  <c r="E25" i="7"/>
  <c r="F25" i="7" s="1"/>
  <c r="G25" i="7" s="1"/>
  <c r="Q29" i="7" s="1"/>
  <c r="E26" i="7"/>
  <c r="E27" i="7"/>
  <c r="E28" i="7"/>
  <c r="E29" i="7"/>
  <c r="E30" i="7"/>
  <c r="F30" i="7" s="1"/>
  <c r="G30" i="7" s="1"/>
  <c r="R22" i="7" s="1"/>
  <c r="E31" i="7"/>
  <c r="E32" i="7"/>
  <c r="F32" i="7" s="1"/>
  <c r="G32" i="7" s="1"/>
  <c r="R24" i="7" s="1"/>
  <c r="E33" i="7"/>
  <c r="E34" i="7"/>
  <c r="F34" i="7" s="1"/>
  <c r="G34" i="7" s="1"/>
  <c r="R26" i="7" s="1"/>
  <c r="E35" i="7"/>
  <c r="E36" i="7"/>
  <c r="F36" i="7" s="1"/>
  <c r="G36" i="7" s="1"/>
  <c r="R28" i="7" s="1"/>
  <c r="E37" i="7"/>
  <c r="E38" i="7"/>
  <c r="F38" i="7" s="1"/>
  <c r="G38" i="7" s="1"/>
  <c r="R30" i="7" s="1"/>
  <c r="E39" i="7"/>
  <c r="E40" i="7"/>
  <c r="E41" i="7"/>
  <c r="E42" i="7"/>
  <c r="E43" i="7"/>
  <c r="E44" i="7"/>
  <c r="E45" i="7"/>
  <c r="E46" i="7"/>
  <c r="E47" i="7"/>
  <c r="E48" i="7"/>
  <c r="F48" i="7" s="1"/>
  <c r="G48" i="7" s="1"/>
  <c r="S28" i="7" s="1"/>
  <c r="E49" i="7"/>
  <c r="F49" i="7" s="1"/>
  <c r="G49" i="7" s="1"/>
  <c r="S29" i="7" s="1"/>
  <c r="E50" i="7"/>
  <c r="F50" i="7" s="1"/>
  <c r="G50" i="7" s="1"/>
  <c r="S30" i="7" s="1"/>
  <c r="E51" i="7"/>
  <c r="F51" i="7" s="1"/>
  <c r="G51" i="7" s="1"/>
  <c r="S31" i="7" s="1"/>
  <c r="E52" i="7"/>
  <c r="F52" i="7" s="1"/>
  <c r="G52" i="7" s="1"/>
  <c r="S32" i="7" s="1"/>
  <c r="E53" i="7"/>
  <c r="F53" i="7" s="1"/>
  <c r="G53" i="7" s="1"/>
  <c r="S33" i="7" s="1"/>
  <c r="E54" i="7"/>
  <c r="F54" i="7" s="1"/>
  <c r="G54" i="7" s="1"/>
  <c r="T22" i="7" s="1"/>
  <c r="E55" i="7"/>
  <c r="F55" i="7" s="1"/>
  <c r="G55" i="7" s="1"/>
  <c r="T23" i="7" s="1"/>
  <c r="E56" i="7"/>
  <c r="F56" i="7" s="1"/>
  <c r="G56" i="7" s="1"/>
  <c r="T24" i="7" s="1"/>
  <c r="E57" i="7"/>
  <c r="F57" i="7" s="1"/>
  <c r="G57" i="7" s="1"/>
  <c r="T25" i="7" s="1"/>
  <c r="E58" i="7"/>
  <c r="F58" i="7" s="1"/>
  <c r="G58" i="7" s="1"/>
  <c r="T26" i="7" s="1"/>
  <c r="E59" i="7"/>
  <c r="F59" i="7" s="1"/>
  <c r="G59" i="7" s="1"/>
  <c r="T27" i="7" s="1"/>
  <c r="E60" i="7"/>
  <c r="F60" i="7" s="1"/>
  <c r="G60" i="7" s="1"/>
  <c r="T28" i="7" s="1"/>
  <c r="E61" i="7"/>
  <c r="F61" i="7" s="1"/>
  <c r="G61" i="7" s="1"/>
  <c r="T29" i="7" s="1"/>
  <c r="E62" i="7"/>
  <c r="F62" i="7" s="1"/>
  <c r="G62" i="7" s="1"/>
  <c r="T30" i="7" s="1"/>
  <c r="E63" i="7"/>
  <c r="F63" i="7" s="1"/>
  <c r="G63" i="7" s="1"/>
  <c r="T31" i="7" s="1"/>
  <c r="E64" i="7"/>
  <c r="F64" i="7" s="1"/>
  <c r="G64" i="7" s="1"/>
  <c r="T32" i="7" s="1"/>
  <c r="E65" i="7"/>
  <c r="F65" i="7" s="1"/>
  <c r="G65" i="7" s="1"/>
  <c r="T33" i="7" s="1"/>
  <c r="E66" i="7"/>
  <c r="F66" i="7" s="1"/>
  <c r="G66" i="7" s="1"/>
  <c r="U22" i="7" s="1"/>
  <c r="E67" i="7"/>
  <c r="F67" i="7" s="1"/>
  <c r="G67" i="7" s="1"/>
  <c r="U23" i="7" s="1"/>
  <c r="E68" i="7"/>
  <c r="F68" i="7" s="1"/>
  <c r="G68" i="7" s="1"/>
  <c r="U24" i="7" s="1"/>
  <c r="E69" i="7"/>
  <c r="F69" i="7" s="1"/>
  <c r="G69" i="7" s="1"/>
  <c r="U25" i="7" s="1"/>
  <c r="E70" i="7"/>
  <c r="F70" i="7" s="1"/>
  <c r="G70" i="7" s="1"/>
  <c r="U26" i="7" s="1"/>
  <c r="E71" i="7"/>
  <c r="F71" i="7" s="1"/>
  <c r="G71" i="7" s="1"/>
  <c r="U27" i="7" s="1"/>
  <c r="E72" i="7"/>
  <c r="F72" i="7" s="1"/>
  <c r="G72" i="7" s="1"/>
  <c r="U28" i="7" s="1"/>
  <c r="E73" i="7"/>
  <c r="F73" i="7" s="1"/>
  <c r="G73" i="7" s="1"/>
  <c r="U29" i="7" s="1"/>
  <c r="E74" i="7"/>
  <c r="F74" i="7" s="1"/>
  <c r="G74" i="7" s="1"/>
  <c r="U30" i="7" s="1"/>
  <c r="E75" i="7"/>
  <c r="F75" i="7" s="1"/>
  <c r="G75" i="7" s="1"/>
  <c r="U31" i="7" s="1"/>
  <c r="E76" i="7"/>
  <c r="F76" i="7" s="1"/>
  <c r="G76" i="7" s="1"/>
  <c r="U32" i="7" s="1"/>
  <c r="E77" i="7"/>
  <c r="F77" i="7" s="1"/>
  <c r="G77" i="7" s="1"/>
  <c r="U33" i="7" s="1"/>
  <c r="E78" i="7"/>
  <c r="F78" i="7" s="1"/>
  <c r="G78" i="7" s="1"/>
  <c r="V22" i="7" s="1"/>
  <c r="E79" i="7"/>
  <c r="F79" i="7" s="1"/>
  <c r="G79" i="7" s="1"/>
  <c r="V23" i="7" s="1"/>
  <c r="E80" i="7"/>
  <c r="F80" i="7" s="1"/>
  <c r="G80" i="7" s="1"/>
  <c r="V24" i="7" s="1"/>
  <c r="E81" i="7"/>
  <c r="F81" i="7" s="1"/>
  <c r="G81" i="7" s="1"/>
  <c r="V25" i="7" s="1"/>
  <c r="E82" i="7"/>
  <c r="F82" i="7" s="1"/>
  <c r="G82" i="7" s="1"/>
  <c r="V26" i="7" s="1"/>
  <c r="E83" i="7"/>
  <c r="F83" i="7" s="1"/>
  <c r="G83" i="7" s="1"/>
  <c r="V27" i="7" s="1"/>
  <c r="E84" i="7"/>
  <c r="F84" i="7" s="1"/>
  <c r="G84" i="7" s="1"/>
  <c r="V28" i="7" s="1"/>
  <c r="E85" i="7"/>
  <c r="F85" i="7" s="1"/>
  <c r="G85" i="7" s="1"/>
  <c r="V29" i="7" s="1"/>
  <c r="E86" i="7"/>
  <c r="F86" i="7" s="1"/>
  <c r="G86" i="7" s="1"/>
  <c r="V30" i="7" s="1"/>
  <c r="E87" i="7"/>
  <c r="F87" i="7" s="1"/>
  <c r="G87" i="7" s="1"/>
  <c r="V31" i="7" s="1"/>
  <c r="E88" i="7"/>
  <c r="F88" i="7" s="1"/>
  <c r="G88" i="7" s="1"/>
  <c r="V32" i="7" s="1"/>
  <c r="E89" i="7"/>
  <c r="F89" i="7" s="1"/>
  <c r="G89" i="7" s="1"/>
  <c r="V33" i="7" s="1"/>
  <c r="E90" i="7"/>
  <c r="F90" i="7" s="1"/>
  <c r="G90" i="7" s="1"/>
  <c r="W22" i="7" s="1"/>
  <c r="E91" i="7"/>
  <c r="F91" i="7" s="1"/>
  <c r="G91" i="7" s="1"/>
  <c r="W23" i="7" s="1"/>
  <c r="E92" i="7"/>
  <c r="F92" i="7" s="1"/>
  <c r="G92" i="7" s="1"/>
  <c r="W24" i="7" s="1"/>
  <c r="E93" i="7"/>
  <c r="F93" i="7" s="1"/>
  <c r="G93" i="7" s="1"/>
  <c r="W25" i="7" s="1"/>
  <c r="E94" i="7"/>
  <c r="F94" i="7" s="1"/>
  <c r="G94" i="7" s="1"/>
  <c r="W26" i="7" s="1"/>
  <c r="E95" i="7"/>
  <c r="F95" i="7" s="1"/>
  <c r="G95" i="7" s="1"/>
  <c r="W27" i="7" s="1"/>
  <c r="E96" i="7"/>
  <c r="F96" i="7" s="1"/>
  <c r="G96" i="7" s="1"/>
  <c r="W28" i="7" s="1"/>
  <c r="E97" i="7"/>
  <c r="E98" i="7"/>
  <c r="F98" i="7"/>
  <c r="G98" i="7" s="1"/>
  <c r="W30" i="7" s="1"/>
  <c r="E99" i="7"/>
  <c r="F99" i="7"/>
  <c r="G99" i="7" s="1"/>
  <c r="W31" i="7" s="1"/>
  <c r="E100" i="7"/>
  <c r="F100" i="7"/>
  <c r="G100" i="7" s="1"/>
  <c r="W32" i="7" s="1"/>
  <c r="E101" i="7"/>
  <c r="F101" i="7"/>
  <c r="G101" i="7" s="1"/>
  <c r="W33" i="7" s="1"/>
  <c r="E102" i="7"/>
  <c r="F102" i="7"/>
  <c r="G102" i="7" s="1"/>
  <c r="X22" i="7" s="1"/>
  <c r="E103" i="7"/>
  <c r="F103" i="7"/>
  <c r="G103" i="7" s="1"/>
  <c r="X23" i="7" s="1"/>
  <c r="E104" i="7"/>
  <c r="F104" i="7"/>
  <c r="G104" i="7" s="1"/>
  <c r="X24" i="7" s="1"/>
  <c r="E105" i="7"/>
  <c r="F105" i="7"/>
  <c r="G105" i="7" s="1"/>
  <c r="X25" i="7" s="1"/>
  <c r="E106" i="7"/>
  <c r="F106" i="7"/>
  <c r="G106" i="7" s="1"/>
  <c r="X26" i="7" s="1"/>
  <c r="E107" i="7"/>
  <c r="F107" i="7"/>
  <c r="G107" i="7" s="1"/>
  <c r="X27" i="7" s="1"/>
  <c r="E108" i="7"/>
  <c r="F108" i="7"/>
  <c r="G108" i="7" s="1"/>
  <c r="X28" i="7" s="1"/>
  <c r="E109" i="7"/>
  <c r="F109" i="7"/>
  <c r="G109" i="7" s="1"/>
  <c r="X29" i="7" s="1"/>
  <c r="E110" i="7"/>
  <c r="F110" i="7"/>
  <c r="G110" i="7" s="1"/>
  <c r="X30" i="7" s="1"/>
  <c r="E111" i="7"/>
  <c r="F111" i="7"/>
  <c r="G111" i="7" s="1"/>
  <c r="X31" i="7" s="1"/>
  <c r="E112" i="7"/>
  <c r="F112" i="7"/>
  <c r="G112" i="7" s="1"/>
  <c r="X32" i="7" s="1"/>
  <c r="E113" i="7"/>
  <c r="F113" i="7"/>
  <c r="G113" i="7" s="1"/>
  <c r="X33" i="7" s="1"/>
  <c r="E114" i="7"/>
  <c r="F114" i="7"/>
  <c r="G114" i="7" s="1"/>
  <c r="Y22" i="7" s="1"/>
  <c r="E115" i="7"/>
  <c r="F115" i="7"/>
  <c r="G115" i="7" s="1"/>
  <c r="Y23" i="7" s="1"/>
  <c r="E116" i="7"/>
  <c r="F116" i="7"/>
  <c r="G116" i="7" s="1"/>
  <c r="Y24" i="7" s="1"/>
  <c r="E117" i="7"/>
  <c r="F117" i="7"/>
  <c r="G117" i="7" s="1"/>
  <c r="Y25" i="7" s="1"/>
  <c r="E118" i="7"/>
  <c r="F118" i="7"/>
  <c r="G118" i="7" s="1"/>
  <c r="Y26" i="7" s="1"/>
  <c r="E119" i="7"/>
  <c r="F119" i="7"/>
  <c r="G119" i="7" s="1"/>
  <c r="Y27" i="7" s="1"/>
  <c r="E120" i="7"/>
  <c r="F120" i="7"/>
  <c r="G120" i="7" s="1"/>
  <c r="Y28" i="7" s="1"/>
  <c r="E121" i="7"/>
  <c r="F121" i="7"/>
  <c r="G121" i="7" s="1"/>
  <c r="Y29" i="7" s="1"/>
  <c r="E122" i="7"/>
  <c r="F122" i="7"/>
  <c r="G122" i="7" s="1"/>
  <c r="Y30" i="7" s="1"/>
  <c r="E123" i="7"/>
  <c r="F123" i="7"/>
  <c r="G123" i="7" s="1"/>
  <c r="Y31" i="7" s="1"/>
  <c r="E124" i="7"/>
  <c r="F124" i="7"/>
  <c r="G124" i="7" s="1"/>
  <c r="Y32" i="7" s="1"/>
  <c r="E125" i="7"/>
  <c r="F125" i="7"/>
  <c r="G125" i="7" s="1"/>
  <c r="Y33" i="7" s="1"/>
  <c r="E126" i="7"/>
  <c r="F126" i="7"/>
  <c r="G126" i="7" s="1"/>
  <c r="Z22" i="7" s="1"/>
  <c r="E127" i="7"/>
  <c r="F127" i="7"/>
  <c r="G127" i="7" s="1"/>
  <c r="Z23" i="7" s="1"/>
  <c r="E128" i="7"/>
  <c r="F128" i="7"/>
  <c r="G128" i="7" s="1"/>
  <c r="Z24" i="7" s="1"/>
  <c r="E129" i="7"/>
  <c r="F129" i="7"/>
  <c r="G129" i="7" s="1"/>
  <c r="Z25" i="7" s="1"/>
  <c r="E130" i="7"/>
  <c r="F130" i="7"/>
  <c r="G130" i="7" s="1"/>
  <c r="Z26" i="7" s="1"/>
  <c r="E131" i="7"/>
  <c r="F131" i="7"/>
  <c r="G131" i="7" s="1"/>
  <c r="Z27" i="7" s="1"/>
  <c r="E132" i="7"/>
  <c r="F132" i="7"/>
  <c r="G132" i="7" s="1"/>
  <c r="Z28" i="7" s="1"/>
  <c r="E133" i="7"/>
  <c r="F133" i="7"/>
  <c r="G133" i="7" s="1"/>
  <c r="Z29" i="7" s="1"/>
  <c r="E134" i="7"/>
  <c r="E135" i="7"/>
  <c r="F134" i="7" s="1"/>
  <c r="G134" i="7" s="1"/>
  <c r="Z30" i="7" s="1"/>
  <c r="E136" i="7"/>
  <c r="E137" i="7"/>
  <c r="F136" i="7" s="1"/>
  <c r="G136" i="7" s="1"/>
  <c r="Z32" i="7" s="1"/>
  <c r="E138" i="7"/>
  <c r="E139" i="7"/>
  <c r="F138" i="7" s="1"/>
  <c r="G138" i="7" s="1"/>
  <c r="AA22" i="7" s="1"/>
  <c r="E140" i="7"/>
  <c r="E141" i="7"/>
  <c r="F140" i="7" s="1"/>
  <c r="G140" i="7" s="1"/>
  <c r="AA24" i="7" s="1"/>
  <c r="E142" i="7"/>
  <c r="E143" i="7"/>
  <c r="F142" i="7" s="1"/>
  <c r="G142" i="7" s="1"/>
  <c r="AA26" i="7" s="1"/>
  <c r="E144" i="7"/>
  <c r="E145" i="7"/>
  <c r="F144" i="7" s="1"/>
  <c r="G144" i="7" s="1"/>
  <c r="AA28" i="7" s="1"/>
  <c r="E146" i="7"/>
  <c r="E147" i="7"/>
  <c r="F146" i="7" s="1"/>
  <c r="G146" i="7" s="1"/>
  <c r="AA30" i="7" s="1"/>
  <c r="E148" i="7"/>
  <c r="E149" i="7"/>
  <c r="F149" i="7" s="1"/>
  <c r="G149" i="7" s="1"/>
  <c r="AA33" i="7" s="1"/>
  <c r="E150" i="7"/>
  <c r="E151" i="7"/>
  <c r="F151" i="7" s="1"/>
  <c r="G151" i="7" s="1"/>
  <c r="AB23" i="7" s="1"/>
  <c r="E152" i="7"/>
  <c r="E153" i="7"/>
  <c r="F153" i="7" s="1"/>
  <c r="G153" i="7" s="1"/>
  <c r="AB25" i="7" s="1"/>
  <c r="E154" i="7"/>
  <c r="E155" i="7"/>
  <c r="F155" i="7" s="1"/>
  <c r="G155" i="7" s="1"/>
  <c r="AB27" i="7" s="1"/>
  <c r="E156" i="7"/>
  <c r="E157" i="7"/>
  <c r="F157" i="7" s="1"/>
  <c r="G157" i="7" s="1"/>
  <c r="AB29" i="7" s="1"/>
  <c r="E158" i="7"/>
  <c r="E159" i="7"/>
  <c r="F159" i="7" s="1"/>
  <c r="G159" i="7" s="1"/>
  <c r="AB31" i="7" s="1"/>
  <c r="E160" i="7"/>
  <c r="AK6" i="6"/>
  <c r="AJ30" i="6"/>
  <c r="B293" i="6"/>
  <c r="B292" i="6"/>
  <c r="B291" i="6"/>
  <c r="B290" i="6"/>
  <c r="B289" i="6"/>
  <c r="B288" i="6"/>
  <c r="B287" i="6"/>
  <c r="B286" i="6"/>
  <c r="B285" i="6"/>
  <c r="D269" i="6"/>
  <c r="E269" i="6" s="1"/>
  <c r="F269" i="6" s="1"/>
  <c r="D268" i="6"/>
  <c r="D267" i="6"/>
  <c r="D266" i="6"/>
  <c r="D265" i="6"/>
  <c r="D264" i="6"/>
  <c r="D263" i="6"/>
  <c r="D262" i="6"/>
  <c r="D261" i="6"/>
  <c r="D260" i="6"/>
  <c r="D259" i="6"/>
  <c r="E259" i="6" s="1"/>
  <c r="F259" i="6" s="1"/>
  <c r="AI19" i="6" s="1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E223" i="6" s="1"/>
  <c r="F223" i="6" s="1"/>
  <c r="AH7" i="6" s="1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E207" i="6" s="1"/>
  <c r="F207" i="6" s="1"/>
  <c r="AG15" i="6" s="1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E122" i="6" s="1"/>
  <c r="F122" i="6" s="1"/>
  <c r="AC26" i="6" s="1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E88" i="6" s="1"/>
  <c r="F88" i="6" s="1"/>
  <c r="AB16" i="6" s="1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E72" i="6" s="1"/>
  <c r="F72" i="6" s="1"/>
  <c r="AA24" i="6" s="1"/>
  <c r="D71" i="6"/>
  <c r="D70" i="6"/>
  <c r="D69" i="6"/>
  <c r="D68" i="6"/>
  <c r="D67" i="6"/>
  <c r="D66" i="6"/>
  <c r="D65" i="6"/>
  <c r="D64" i="6"/>
  <c r="E64" i="6" s="1"/>
  <c r="F64" i="6" s="1"/>
  <c r="AA16" i="6" s="1"/>
  <c r="D63" i="6"/>
  <c r="D62" i="6"/>
  <c r="D61" i="6"/>
  <c r="D60" i="6"/>
  <c r="E60" i="6" s="1"/>
  <c r="F60" i="6" s="1"/>
  <c r="AA12" i="6" s="1"/>
  <c r="D59" i="6"/>
  <c r="D58" i="6"/>
  <c r="E58" i="6" s="1"/>
  <c r="F58" i="6" s="1"/>
  <c r="AA10" i="6" s="1"/>
  <c r="D57" i="6"/>
  <c r="E56" i="6"/>
  <c r="F56" i="6" s="1"/>
  <c r="AA8" i="6" s="1"/>
  <c r="D56" i="6"/>
  <c r="D55" i="6"/>
  <c r="E55" i="6" s="1"/>
  <c r="F55" i="6" s="1"/>
  <c r="AA7" i="6" s="1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I29" i="6"/>
  <c r="H29" i="6"/>
  <c r="D29" i="6"/>
  <c r="D28" i="6"/>
  <c r="F29" i="7" l="1"/>
  <c r="G29" i="7" s="1"/>
  <c r="Q33" i="7" s="1"/>
  <c r="F28" i="7"/>
  <c r="G28" i="7" s="1"/>
  <c r="Q32" i="7" s="1"/>
  <c r="AC32" i="7" s="1"/>
  <c r="F158" i="7"/>
  <c r="G158" i="7" s="1"/>
  <c r="AB30" i="7" s="1"/>
  <c r="F156" i="7"/>
  <c r="G156" i="7" s="1"/>
  <c r="AB28" i="7" s="1"/>
  <c r="F154" i="7"/>
  <c r="G154" i="7" s="1"/>
  <c r="AB26" i="7" s="1"/>
  <c r="F152" i="7"/>
  <c r="G152" i="7" s="1"/>
  <c r="AB24" i="7" s="1"/>
  <c r="AC24" i="7" s="1"/>
  <c r="F150" i="7"/>
  <c r="G150" i="7" s="1"/>
  <c r="AB22" i="7" s="1"/>
  <c r="F147" i="7"/>
  <c r="G147" i="7" s="1"/>
  <c r="AA31" i="7" s="1"/>
  <c r="F145" i="7"/>
  <c r="G145" i="7" s="1"/>
  <c r="AA29" i="7" s="1"/>
  <c r="F143" i="7"/>
  <c r="G143" i="7" s="1"/>
  <c r="AA27" i="7" s="1"/>
  <c r="F141" i="7"/>
  <c r="G141" i="7" s="1"/>
  <c r="AA25" i="7" s="1"/>
  <c r="F139" i="7"/>
  <c r="G139" i="7" s="1"/>
  <c r="AA23" i="7" s="1"/>
  <c r="F137" i="7"/>
  <c r="G137" i="7" s="1"/>
  <c r="Z33" i="7" s="1"/>
  <c r="F135" i="7"/>
  <c r="G135" i="7" s="1"/>
  <c r="Z31" i="7" s="1"/>
  <c r="F97" i="7"/>
  <c r="G97" i="7" s="1"/>
  <c r="W29" i="7" s="1"/>
  <c r="F47" i="7"/>
  <c r="G47" i="7" s="1"/>
  <c r="S27" i="7" s="1"/>
  <c r="F37" i="7"/>
  <c r="G37" i="7" s="1"/>
  <c r="R29" i="7" s="1"/>
  <c r="F35" i="7"/>
  <c r="G35" i="7" s="1"/>
  <c r="R27" i="7" s="1"/>
  <c r="F31" i="7"/>
  <c r="G31" i="7" s="1"/>
  <c r="R23" i="7" s="1"/>
  <c r="F24" i="7"/>
  <c r="G24" i="7" s="1"/>
  <c r="Q28" i="7" s="1"/>
  <c r="F22" i="7"/>
  <c r="G22" i="7" s="1"/>
  <c r="Q26" i="7" s="1"/>
  <c r="F18" i="7"/>
  <c r="G18" i="7" s="1"/>
  <c r="Q22" i="7" s="1"/>
  <c r="F16" i="7"/>
  <c r="G16" i="7" s="1"/>
  <c r="F148" i="7"/>
  <c r="G148" i="7" s="1"/>
  <c r="AA32" i="7" s="1"/>
  <c r="F46" i="7"/>
  <c r="G46" i="7" s="1"/>
  <c r="S26" i="7" s="1"/>
  <c r="F45" i="7"/>
  <c r="G45" i="7" s="1"/>
  <c r="S25" i="7" s="1"/>
  <c r="F44" i="7"/>
  <c r="G44" i="7" s="1"/>
  <c r="S24" i="7" s="1"/>
  <c r="F43" i="7"/>
  <c r="G43" i="7" s="1"/>
  <c r="S23" i="7" s="1"/>
  <c r="F42" i="7"/>
  <c r="G42" i="7" s="1"/>
  <c r="S22" i="7" s="1"/>
  <c r="F41" i="7"/>
  <c r="G41" i="7" s="1"/>
  <c r="R33" i="7" s="1"/>
  <c r="F40" i="7"/>
  <c r="G40" i="7" s="1"/>
  <c r="R32" i="7" s="1"/>
  <c r="AC28" i="7"/>
  <c r="AC26" i="7"/>
  <c r="AC33" i="7"/>
  <c r="F39" i="7"/>
  <c r="G39" i="7" s="1"/>
  <c r="R31" i="7" s="1"/>
  <c r="AC29" i="7"/>
  <c r="AC27" i="7"/>
  <c r="F33" i="7"/>
  <c r="G33" i="7" s="1"/>
  <c r="R25" i="7" s="1"/>
  <c r="F27" i="7"/>
  <c r="G27" i="7" s="1"/>
  <c r="Q31" i="7" s="1"/>
  <c r="AC31" i="7" s="1"/>
  <c r="AC23" i="7"/>
  <c r="F26" i="7"/>
  <c r="G26" i="7" s="1"/>
  <c r="Q30" i="7" s="1"/>
  <c r="AC30" i="7" s="1"/>
  <c r="AC22" i="7"/>
  <c r="F21" i="7"/>
  <c r="G21" i="7" s="1"/>
  <c r="Q25" i="7" s="1"/>
  <c r="E121" i="6"/>
  <c r="F121" i="6" s="1"/>
  <c r="AC25" i="6" s="1"/>
  <c r="E124" i="6"/>
  <c r="F124" i="6" s="1"/>
  <c r="AC28" i="6" s="1"/>
  <c r="E126" i="6"/>
  <c r="F126" i="6" s="1"/>
  <c r="AD6" i="6" s="1"/>
  <c r="E130" i="6"/>
  <c r="F130" i="6" s="1"/>
  <c r="AD10" i="6" s="1"/>
  <c r="E158" i="6"/>
  <c r="F158" i="6" s="1"/>
  <c r="AE14" i="6" s="1"/>
  <c r="E162" i="6"/>
  <c r="F162" i="6" s="1"/>
  <c r="AE18" i="6" s="1"/>
  <c r="E170" i="6"/>
  <c r="F170" i="6" s="1"/>
  <c r="AE26" i="6" s="1"/>
  <c r="E186" i="6"/>
  <c r="F186" i="6" s="1"/>
  <c r="AF18" i="6" s="1"/>
  <c r="E258" i="6"/>
  <c r="F258" i="6" s="1"/>
  <c r="AI18" i="6" s="1"/>
  <c r="E261" i="6"/>
  <c r="F261" i="6" s="1"/>
  <c r="AI21" i="6" s="1"/>
  <c r="E263" i="6"/>
  <c r="F263" i="6" s="1"/>
  <c r="AI23" i="6" s="1"/>
  <c r="E267" i="6"/>
  <c r="F267" i="6" s="1"/>
  <c r="AI27" i="6" s="1"/>
  <c r="K30" i="6"/>
  <c r="L30" i="6" s="1"/>
  <c r="E32" i="6"/>
  <c r="F32" i="6" s="1"/>
  <c r="Z8" i="6" s="1"/>
  <c r="E40" i="6"/>
  <c r="F40" i="6" s="1"/>
  <c r="Z16" i="6" s="1"/>
  <c r="E87" i="6"/>
  <c r="F87" i="6" s="1"/>
  <c r="AB15" i="6" s="1"/>
  <c r="E90" i="6"/>
  <c r="F90" i="6" s="1"/>
  <c r="AB18" i="6" s="1"/>
  <c r="E92" i="6"/>
  <c r="F92" i="6" s="1"/>
  <c r="AB20" i="6" s="1"/>
  <c r="E96" i="6"/>
  <c r="F96" i="6" s="1"/>
  <c r="AB24" i="6" s="1"/>
  <c r="E106" i="6"/>
  <c r="F106" i="6" s="1"/>
  <c r="AC10" i="6" s="1"/>
  <c r="E185" i="6"/>
  <c r="F185" i="6" s="1"/>
  <c r="AF17" i="6" s="1"/>
  <c r="E188" i="6"/>
  <c r="F188" i="6" s="1"/>
  <c r="AF20" i="6" s="1"/>
  <c r="E190" i="6"/>
  <c r="F190" i="6" s="1"/>
  <c r="AF22" i="6" s="1"/>
  <c r="E194" i="6"/>
  <c r="F194" i="6" s="1"/>
  <c r="AF26" i="6" s="1"/>
  <c r="E202" i="6"/>
  <c r="F202" i="6" s="1"/>
  <c r="AG10" i="6" s="1"/>
  <c r="E222" i="6"/>
  <c r="F222" i="6" s="1"/>
  <c r="AH6" i="6" s="1"/>
  <c r="E225" i="6"/>
  <c r="F225" i="6" s="1"/>
  <c r="AH9" i="6" s="1"/>
  <c r="E227" i="6"/>
  <c r="F227" i="6" s="1"/>
  <c r="AH11" i="6" s="1"/>
  <c r="E231" i="6"/>
  <c r="F231" i="6" s="1"/>
  <c r="AH15" i="6" s="1"/>
  <c r="E239" i="6"/>
  <c r="F239" i="6" s="1"/>
  <c r="AH23" i="6" s="1"/>
  <c r="E39" i="6"/>
  <c r="F39" i="6" s="1"/>
  <c r="Z15" i="6" s="1"/>
  <c r="E42" i="6"/>
  <c r="F42" i="6" s="1"/>
  <c r="Z18" i="6" s="1"/>
  <c r="E44" i="6"/>
  <c r="F44" i="6" s="1"/>
  <c r="Z20" i="6" s="1"/>
  <c r="E48" i="6"/>
  <c r="F48" i="6" s="1"/>
  <c r="Z24" i="6" s="1"/>
  <c r="E71" i="6"/>
  <c r="F71" i="6" s="1"/>
  <c r="AA23" i="6" s="1"/>
  <c r="E74" i="6"/>
  <c r="F74" i="6" s="1"/>
  <c r="AA26" i="6" s="1"/>
  <c r="E76" i="6"/>
  <c r="F76" i="6" s="1"/>
  <c r="AA28" i="6" s="1"/>
  <c r="E80" i="6"/>
  <c r="F80" i="6" s="1"/>
  <c r="AB8" i="6" s="1"/>
  <c r="E103" i="6"/>
  <c r="F103" i="6" s="1"/>
  <c r="AC7" i="6" s="1"/>
  <c r="E105" i="6"/>
  <c r="F105" i="6" s="1"/>
  <c r="AC9" i="6" s="1"/>
  <c r="E108" i="6"/>
  <c r="F108" i="6" s="1"/>
  <c r="AC12" i="6" s="1"/>
  <c r="E110" i="6"/>
  <c r="F110" i="6" s="1"/>
  <c r="AC14" i="6" s="1"/>
  <c r="E114" i="6"/>
  <c r="F114" i="6" s="1"/>
  <c r="AC18" i="6" s="1"/>
  <c r="E137" i="6"/>
  <c r="F137" i="6" s="1"/>
  <c r="AD17" i="6" s="1"/>
  <c r="E139" i="6"/>
  <c r="F139" i="6" s="1"/>
  <c r="AD19" i="6" s="1"/>
  <c r="E141" i="6"/>
  <c r="F141" i="6" s="1"/>
  <c r="AD21" i="6" s="1"/>
  <c r="E143" i="6"/>
  <c r="F143" i="6" s="1"/>
  <c r="AD23" i="6" s="1"/>
  <c r="E145" i="6"/>
  <c r="F145" i="6" s="1"/>
  <c r="AD25" i="6" s="1"/>
  <c r="E149" i="6"/>
  <c r="F149" i="6" s="1"/>
  <c r="AD29" i="6" s="1"/>
  <c r="E153" i="6"/>
  <c r="F153" i="6" s="1"/>
  <c r="AE9" i="6" s="1"/>
  <c r="E169" i="6"/>
  <c r="F169" i="6" s="1"/>
  <c r="AE25" i="6" s="1"/>
  <c r="E172" i="6"/>
  <c r="F172" i="6" s="1"/>
  <c r="AE28" i="6" s="1"/>
  <c r="E174" i="6"/>
  <c r="F174" i="6" s="1"/>
  <c r="AF6" i="6" s="1"/>
  <c r="E178" i="6"/>
  <c r="F178" i="6" s="1"/>
  <c r="AF10" i="6" s="1"/>
  <c r="E201" i="6"/>
  <c r="F201" i="6" s="1"/>
  <c r="AG9" i="6" s="1"/>
  <c r="E204" i="6"/>
  <c r="F204" i="6" s="1"/>
  <c r="AG12" i="6" s="1"/>
  <c r="E206" i="6"/>
  <c r="F206" i="6" s="1"/>
  <c r="AG14" i="6" s="1"/>
  <c r="E209" i="6"/>
  <c r="F209" i="6" s="1"/>
  <c r="AG17" i="6" s="1"/>
  <c r="E211" i="6"/>
  <c r="F211" i="6" s="1"/>
  <c r="AG19" i="6" s="1"/>
  <c r="E215" i="6"/>
  <c r="F215" i="6" s="1"/>
  <c r="AG23" i="6" s="1"/>
  <c r="E238" i="6"/>
  <c r="F238" i="6" s="1"/>
  <c r="AH22" i="6" s="1"/>
  <c r="E241" i="6"/>
  <c r="F241" i="6" s="1"/>
  <c r="AH25" i="6" s="1"/>
  <c r="E243" i="6"/>
  <c r="F243" i="6" s="1"/>
  <c r="AH27" i="6" s="1"/>
  <c r="E247" i="6"/>
  <c r="F247" i="6" s="1"/>
  <c r="AI7" i="6" s="1"/>
  <c r="E29" i="6"/>
  <c r="F29" i="6" s="1"/>
  <c r="Y29" i="6" s="1"/>
  <c r="E31" i="6"/>
  <c r="F31" i="6" s="1"/>
  <c r="Z7" i="6" s="1"/>
  <c r="E34" i="6"/>
  <c r="F34" i="6" s="1"/>
  <c r="Z10" i="6" s="1"/>
  <c r="E47" i="6"/>
  <c r="F47" i="6" s="1"/>
  <c r="Z23" i="6" s="1"/>
  <c r="E50" i="6"/>
  <c r="F50" i="6" s="1"/>
  <c r="Z26" i="6" s="1"/>
  <c r="E63" i="6"/>
  <c r="F63" i="6" s="1"/>
  <c r="AA15" i="6" s="1"/>
  <c r="E66" i="6"/>
  <c r="F66" i="6" s="1"/>
  <c r="AA18" i="6" s="1"/>
  <c r="E79" i="6"/>
  <c r="F79" i="6" s="1"/>
  <c r="AB7" i="6" s="1"/>
  <c r="E82" i="6"/>
  <c r="F82" i="6" s="1"/>
  <c r="AB10" i="6" s="1"/>
  <c r="E95" i="6"/>
  <c r="F95" i="6" s="1"/>
  <c r="AB23" i="6" s="1"/>
  <c r="E98" i="6"/>
  <c r="F98" i="6" s="1"/>
  <c r="AB26" i="6" s="1"/>
  <c r="E113" i="6"/>
  <c r="F113" i="6" s="1"/>
  <c r="AC17" i="6" s="1"/>
  <c r="E116" i="6"/>
  <c r="F116" i="6" s="1"/>
  <c r="AC20" i="6" s="1"/>
  <c r="E129" i="6"/>
  <c r="F129" i="6" s="1"/>
  <c r="AD9" i="6" s="1"/>
  <c r="E132" i="6"/>
  <c r="F132" i="6" s="1"/>
  <c r="AD12" i="6" s="1"/>
  <c r="E152" i="6"/>
  <c r="F152" i="6" s="1"/>
  <c r="AE8" i="6" s="1"/>
  <c r="E155" i="6"/>
  <c r="F155" i="6" s="1"/>
  <c r="AE11" i="6" s="1"/>
  <c r="E161" i="6"/>
  <c r="F161" i="6" s="1"/>
  <c r="AE17" i="6" s="1"/>
  <c r="E164" i="6"/>
  <c r="F164" i="6" s="1"/>
  <c r="AE20" i="6" s="1"/>
  <c r="E177" i="6"/>
  <c r="F177" i="6" s="1"/>
  <c r="AF9" i="6" s="1"/>
  <c r="E180" i="6"/>
  <c r="F180" i="6" s="1"/>
  <c r="AF12" i="6" s="1"/>
  <c r="E193" i="6"/>
  <c r="F193" i="6" s="1"/>
  <c r="AF25" i="6" s="1"/>
  <c r="E196" i="6"/>
  <c r="F196" i="6" s="1"/>
  <c r="AF28" i="6" s="1"/>
  <c r="E214" i="6"/>
  <c r="F214" i="6" s="1"/>
  <c r="AG22" i="6" s="1"/>
  <c r="E217" i="6"/>
  <c r="F217" i="6" s="1"/>
  <c r="AG25" i="6" s="1"/>
  <c r="E230" i="6"/>
  <c r="F230" i="6" s="1"/>
  <c r="AH14" i="6" s="1"/>
  <c r="E233" i="6"/>
  <c r="F233" i="6" s="1"/>
  <c r="AH17" i="6" s="1"/>
  <c r="E246" i="6"/>
  <c r="F246" i="6" s="1"/>
  <c r="AI6" i="6" s="1"/>
  <c r="E249" i="6"/>
  <c r="F249" i="6" s="1"/>
  <c r="AI9" i="6" s="1"/>
  <c r="E251" i="6"/>
  <c r="F251" i="6" s="1"/>
  <c r="AI11" i="6" s="1"/>
  <c r="E253" i="6"/>
  <c r="F253" i="6" s="1"/>
  <c r="AI13" i="6" s="1"/>
  <c r="E266" i="6"/>
  <c r="F266" i="6" s="1"/>
  <c r="AI26" i="6" s="1"/>
  <c r="E36" i="6"/>
  <c r="F36" i="6" s="1"/>
  <c r="Z12" i="6" s="1"/>
  <c r="E52" i="6"/>
  <c r="F52" i="6" s="1"/>
  <c r="Z28" i="6" s="1"/>
  <c r="E68" i="6"/>
  <c r="F68" i="6" s="1"/>
  <c r="AA20" i="6" s="1"/>
  <c r="E84" i="6"/>
  <c r="F84" i="6" s="1"/>
  <c r="AB12" i="6" s="1"/>
  <c r="E100" i="6"/>
  <c r="F100" i="6" s="1"/>
  <c r="AB28" i="6" s="1"/>
  <c r="E118" i="6"/>
  <c r="F118" i="6" s="1"/>
  <c r="AC22" i="6" s="1"/>
  <c r="E134" i="6"/>
  <c r="F134" i="6" s="1"/>
  <c r="AD14" i="6" s="1"/>
  <c r="E157" i="6"/>
  <c r="F157" i="6" s="1"/>
  <c r="AE13" i="6" s="1"/>
  <c r="E166" i="6"/>
  <c r="F166" i="6" s="1"/>
  <c r="AE22" i="6" s="1"/>
  <c r="E182" i="6"/>
  <c r="F182" i="6" s="1"/>
  <c r="AF14" i="6" s="1"/>
  <c r="E198" i="6"/>
  <c r="F198" i="6" s="1"/>
  <c r="AG6" i="6" s="1"/>
  <c r="E219" i="6"/>
  <c r="F219" i="6" s="1"/>
  <c r="AG27" i="6" s="1"/>
  <c r="E235" i="6"/>
  <c r="F235" i="6" s="1"/>
  <c r="AH19" i="6" s="1"/>
  <c r="E255" i="6"/>
  <c r="F255" i="6" s="1"/>
  <c r="AI15" i="6" s="1"/>
  <c r="E30" i="6"/>
  <c r="F30" i="6" s="1"/>
  <c r="Z6" i="6" s="1"/>
  <c r="E35" i="6"/>
  <c r="F35" i="6" s="1"/>
  <c r="Z11" i="6" s="1"/>
  <c r="E38" i="6"/>
  <c r="F38" i="6" s="1"/>
  <c r="Z14" i="6" s="1"/>
  <c r="E43" i="6"/>
  <c r="F43" i="6" s="1"/>
  <c r="Z19" i="6" s="1"/>
  <c r="E46" i="6"/>
  <c r="F46" i="6" s="1"/>
  <c r="Z22" i="6" s="1"/>
  <c r="E51" i="6"/>
  <c r="F51" i="6" s="1"/>
  <c r="Z27" i="6" s="1"/>
  <c r="E54" i="6"/>
  <c r="F54" i="6" s="1"/>
  <c r="AA6" i="6" s="1"/>
  <c r="E59" i="6"/>
  <c r="F59" i="6" s="1"/>
  <c r="AA11" i="6" s="1"/>
  <c r="E62" i="6"/>
  <c r="F62" i="6" s="1"/>
  <c r="AA14" i="6" s="1"/>
  <c r="E67" i="6"/>
  <c r="F67" i="6" s="1"/>
  <c r="AA19" i="6" s="1"/>
  <c r="E70" i="6"/>
  <c r="F70" i="6" s="1"/>
  <c r="AA22" i="6" s="1"/>
  <c r="E75" i="6"/>
  <c r="F75" i="6" s="1"/>
  <c r="AA27" i="6" s="1"/>
  <c r="E78" i="6"/>
  <c r="F78" i="6" s="1"/>
  <c r="AB6" i="6" s="1"/>
  <c r="E83" i="6"/>
  <c r="F83" i="6" s="1"/>
  <c r="AB11" i="6" s="1"/>
  <c r="E86" i="6"/>
  <c r="F86" i="6" s="1"/>
  <c r="AB14" i="6" s="1"/>
  <c r="E91" i="6"/>
  <c r="F91" i="6" s="1"/>
  <c r="AB19" i="6" s="1"/>
  <c r="E94" i="6"/>
  <c r="F94" i="6" s="1"/>
  <c r="AB22" i="6" s="1"/>
  <c r="E99" i="6"/>
  <c r="F99" i="6" s="1"/>
  <c r="AB27" i="6" s="1"/>
  <c r="E102" i="6"/>
  <c r="F102" i="6" s="1"/>
  <c r="AC6" i="6" s="1"/>
  <c r="E109" i="6"/>
  <c r="F109" i="6" s="1"/>
  <c r="AC13" i="6" s="1"/>
  <c r="E117" i="6"/>
  <c r="F117" i="6" s="1"/>
  <c r="AC21" i="6" s="1"/>
  <c r="E125" i="6"/>
  <c r="F125" i="6" s="1"/>
  <c r="AC29" i="6" s="1"/>
  <c r="E133" i="6"/>
  <c r="F133" i="6" s="1"/>
  <c r="AD13" i="6" s="1"/>
  <c r="E146" i="6"/>
  <c r="F146" i="6" s="1"/>
  <c r="AD26" i="6" s="1"/>
  <c r="E148" i="6"/>
  <c r="F148" i="6" s="1"/>
  <c r="AD28" i="6" s="1"/>
  <c r="E156" i="6"/>
  <c r="F156" i="6" s="1"/>
  <c r="AE12" i="6" s="1"/>
  <c r="E165" i="6"/>
  <c r="F165" i="6" s="1"/>
  <c r="AE21" i="6" s="1"/>
  <c r="E173" i="6"/>
  <c r="F173" i="6" s="1"/>
  <c r="AE29" i="6" s="1"/>
  <c r="E181" i="6"/>
  <c r="F181" i="6" s="1"/>
  <c r="AF13" i="6" s="1"/>
  <c r="E189" i="6"/>
  <c r="F189" i="6" s="1"/>
  <c r="AF21" i="6" s="1"/>
  <c r="E197" i="6"/>
  <c r="F197" i="6" s="1"/>
  <c r="AF29" i="6" s="1"/>
  <c r="E210" i="6"/>
  <c r="F210" i="6" s="1"/>
  <c r="AG18" i="6" s="1"/>
  <c r="E218" i="6"/>
  <c r="F218" i="6" s="1"/>
  <c r="AG26" i="6" s="1"/>
  <c r="E226" i="6"/>
  <c r="F226" i="6" s="1"/>
  <c r="AH10" i="6" s="1"/>
  <c r="E234" i="6"/>
  <c r="F234" i="6" s="1"/>
  <c r="AH18" i="6" s="1"/>
  <c r="E237" i="6"/>
  <c r="F237" i="6" s="1"/>
  <c r="AH21" i="6" s="1"/>
  <c r="E242" i="6"/>
  <c r="F242" i="6" s="1"/>
  <c r="AH26" i="6" s="1"/>
  <c r="E245" i="6"/>
  <c r="F245" i="6" s="1"/>
  <c r="AH29" i="6" s="1"/>
  <c r="E250" i="6"/>
  <c r="F250" i="6" s="1"/>
  <c r="AI10" i="6" s="1"/>
  <c r="E252" i="6"/>
  <c r="F252" i="6" s="1"/>
  <c r="AI12" i="6" s="1"/>
  <c r="E254" i="6"/>
  <c r="F254" i="6" s="1"/>
  <c r="AI14" i="6" s="1"/>
  <c r="E257" i="6"/>
  <c r="F257" i="6" s="1"/>
  <c r="AI17" i="6" s="1"/>
  <c r="E262" i="6"/>
  <c r="F262" i="6" s="1"/>
  <c r="AI22" i="6" s="1"/>
  <c r="E265" i="6"/>
  <c r="F265" i="6" s="1"/>
  <c r="AI25" i="6" s="1"/>
  <c r="H30" i="6"/>
  <c r="I30" i="6" s="1"/>
  <c r="H31" i="6" s="1"/>
  <c r="E33" i="6"/>
  <c r="F33" i="6" s="1"/>
  <c r="Z9" i="6" s="1"/>
  <c r="E37" i="6"/>
  <c r="F37" i="6" s="1"/>
  <c r="Z13" i="6" s="1"/>
  <c r="E41" i="6"/>
  <c r="F41" i="6" s="1"/>
  <c r="Z17" i="6" s="1"/>
  <c r="E45" i="6"/>
  <c r="F45" i="6" s="1"/>
  <c r="Z21" i="6" s="1"/>
  <c r="E49" i="6"/>
  <c r="F49" i="6" s="1"/>
  <c r="Z25" i="6" s="1"/>
  <c r="E53" i="6"/>
  <c r="F53" i="6" s="1"/>
  <c r="Z29" i="6" s="1"/>
  <c r="E57" i="6"/>
  <c r="F57" i="6" s="1"/>
  <c r="AA9" i="6" s="1"/>
  <c r="E61" i="6"/>
  <c r="F61" i="6" s="1"/>
  <c r="AA13" i="6" s="1"/>
  <c r="E65" i="6"/>
  <c r="F65" i="6" s="1"/>
  <c r="AA17" i="6" s="1"/>
  <c r="E69" i="6"/>
  <c r="F69" i="6" s="1"/>
  <c r="AA21" i="6" s="1"/>
  <c r="E73" i="6"/>
  <c r="F73" i="6" s="1"/>
  <c r="AA25" i="6" s="1"/>
  <c r="E77" i="6"/>
  <c r="F77" i="6" s="1"/>
  <c r="AA29" i="6" s="1"/>
  <c r="E81" i="6"/>
  <c r="F81" i="6" s="1"/>
  <c r="AB9" i="6" s="1"/>
  <c r="E85" i="6"/>
  <c r="F85" i="6" s="1"/>
  <c r="AB13" i="6" s="1"/>
  <c r="E89" i="6"/>
  <c r="F89" i="6" s="1"/>
  <c r="AB17" i="6" s="1"/>
  <c r="E93" i="6"/>
  <c r="F93" i="6" s="1"/>
  <c r="AB21" i="6" s="1"/>
  <c r="E97" i="6"/>
  <c r="F97" i="6" s="1"/>
  <c r="AB25" i="6" s="1"/>
  <c r="E101" i="6"/>
  <c r="F101" i="6" s="1"/>
  <c r="AB29" i="6" s="1"/>
  <c r="E104" i="6"/>
  <c r="F104" i="6" s="1"/>
  <c r="AC8" i="6" s="1"/>
  <c r="E112" i="6"/>
  <c r="F112" i="6" s="1"/>
  <c r="AC16" i="6" s="1"/>
  <c r="E120" i="6"/>
  <c r="F120" i="6" s="1"/>
  <c r="AC24" i="6" s="1"/>
  <c r="E128" i="6"/>
  <c r="F128" i="6" s="1"/>
  <c r="AD8" i="6" s="1"/>
  <c r="E136" i="6"/>
  <c r="F136" i="6" s="1"/>
  <c r="AD16" i="6" s="1"/>
  <c r="E151" i="6"/>
  <c r="F151" i="6" s="1"/>
  <c r="AE7" i="6" s="1"/>
  <c r="E160" i="6"/>
  <c r="F160" i="6" s="1"/>
  <c r="AE16" i="6" s="1"/>
  <c r="E168" i="6"/>
  <c r="F168" i="6" s="1"/>
  <c r="AE24" i="6" s="1"/>
  <c r="E176" i="6"/>
  <c r="F176" i="6" s="1"/>
  <c r="AF8" i="6" s="1"/>
  <c r="E184" i="6"/>
  <c r="F184" i="6" s="1"/>
  <c r="AF16" i="6" s="1"/>
  <c r="E192" i="6"/>
  <c r="F192" i="6" s="1"/>
  <c r="AF24" i="6" s="1"/>
  <c r="E200" i="6"/>
  <c r="F200" i="6" s="1"/>
  <c r="AG8" i="6" s="1"/>
  <c r="E213" i="6"/>
  <c r="F213" i="6" s="1"/>
  <c r="AG21" i="6" s="1"/>
  <c r="E221" i="6"/>
  <c r="F221" i="6" s="1"/>
  <c r="AG29" i="6" s="1"/>
  <c r="E229" i="6"/>
  <c r="F229" i="6" s="1"/>
  <c r="AH13" i="6" s="1"/>
  <c r="E107" i="6"/>
  <c r="F107" i="6" s="1"/>
  <c r="AC11" i="6" s="1"/>
  <c r="E111" i="6"/>
  <c r="F111" i="6" s="1"/>
  <c r="AC15" i="6" s="1"/>
  <c r="E115" i="6"/>
  <c r="F115" i="6" s="1"/>
  <c r="AC19" i="6" s="1"/>
  <c r="E119" i="6"/>
  <c r="F119" i="6" s="1"/>
  <c r="AC23" i="6" s="1"/>
  <c r="E123" i="6"/>
  <c r="F123" i="6" s="1"/>
  <c r="AC27" i="6" s="1"/>
  <c r="E127" i="6"/>
  <c r="F127" i="6" s="1"/>
  <c r="AD7" i="6" s="1"/>
  <c r="E131" i="6"/>
  <c r="F131" i="6" s="1"/>
  <c r="AD11" i="6" s="1"/>
  <c r="E135" i="6"/>
  <c r="F135" i="6" s="1"/>
  <c r="AD15" i="6" s="1"/>
  <c r="E138" i="6"/>
  <c r="F138" i="6" s="1"/>
  <c r="AD18" i="6" s="1"/>
  <c r="E140" i="6"/>
  <c r="F140" i="6" s="1"/>
  <c r="AD20" i="6" s="1"/>
  <c r="E142" i="6"/>
  <c r="F142" i="6" s="1"/>
  <c r="AD22" i="6" s="1"/>
  <c r="E144" i="6"/>
  <c r="F144" i="6" s="1"/>
  <c r="AD24" i="6" s="1"/>
  <c r="E147" i="6"/>
  <c r="F147" i="6" s="1"/>
  <c r="AD27" i="6" s="1"/>
  <c r="E150" i="6"/>
  <c r="F150" i="6" s="1"/>
  <c r="AE6" i="6" s="1"/>
  <c r="E154" i="6"/>
  <c r="F154" i="6" s="1"/>
  <c r="AE10" i="6" s="1"/>
  <c r="E159" i="6"/>
  <c r="F159" i="6" s="1"/>
  <c r="AE15" i="6" s="1"/>
  <c r="E163" i="6"/>
  <c r="F163" i="6" s="1"/>
  <c r="AE19" i="6" s="1"/>
  <c r="E167" i="6"/>
  <c r="F167" i="6" s="1"/>
  <c r="AE23" i="6" s="1"/>
  <c r="E171" i="6"/>
  <c r="F171" i="6" s="1"/>
  <c r="AE27" i="6" s="1"/>
  <c r="E175" i="6"/>
  <c r="F175" i="6" s="1"/>
  <c r="AF7" i="6" s="1"/>
  <c r="E179" i="6"/>
  <c r="F179" i="6" s="1"/>
  <c r="AF11" i="6" s="1"/>
  <c r="E183" i="6"/>
  <c r="F183" i="6" s="1"/>
  <c r="AF15" i="6" s="1"/>
  <c r="E187" i="6"/>
  <c r="F187" i="6" s="1"/>
  <c r="AF19" i="6" s="1"/>
  <c r="E191" i="6"/>
  <c r="F191" i="6" s="1"/>
  <c r="AF23" i="6" s="1"/>
  <c r="E195" i="6"/>
  <c r="F195" i="6" s="1"/>
  <c r="AF27" i="6" s="1"/>
  <c r="E199" i="6"/>
  <c r="F199" i="6" s="1"/>
  <c r="AG7" i="6" s="1"/>
  <c r="E203" i="6"/>
  <c r="F203" i="6" s="1"/>
  <c r="AG11" i="6" s="1"/>
  <c r="E205" i="6"/>
  <c r="F205" i="6" s="1"/>
  <c r="AG13" i="6" s="1"/>
  <c r="E208" i="6"/>
  <c r="F208" i="6" s="1"/>
  <c r="AG16" i="6" s="1"/>
  <c r="E212" i="6"/>
  <c r="F212" i="6" s="1"/>
  <c r="AG20" i="6" s="1"/>
  <c r="E216" i="6"/>
  <c r="F216" i="6" s="1"/>
  <c r="AG24" i="6" s="1"/>
  <c r="E220" i="6"/>
  <c r="F220" i="6" s="1"/>
  <c r="AG28" i="6" s="1"/>
  <c r="E224" i="6"/>
  <c r="F224" i="6" s="1"/>
  <c r="AH8" i="6" s="1"/>
  <c r="E228" i="6"/>
  <c r="F228" i="6" s="1"/>
  <c r="AH12" i="6" s="1"/>
  <c r="E232" i="6"/>
  <c r="F232" i="6" s="1"/>
  <c r="AH16" i="6" s="1"/>
  <c r="E236" i="6"/>
  <c r="F236" i="6" s="1"/>
  <c r="AH20" i="6" s="1"/>
  <c r="E240" i="6"/>
  <c r="F240" i="6" s="1"/>
  <c r="AH24" i="6" s="1"/>
  <c r="E244" i="6"/>
  <c r="F244" i="6" s="1"/>
  <c r="AH28" i="6" s="1"/>
  <c r="E248" i="6"/>
  <c r="F248" i="6" s="1"/>
  <c r="AI8" i="6" s="1"/>
  <c r="E256" i="6"/>
  <c r="F256" i="6" s="1"/>
  <c r="AI16" i="6" s="1"/>
  <c r="E260" i="6"/>
  <c r="F260" i="6" s="1"/>
  <c r="AI20" i="6" s="1"/>
  <c r="E264" i="6"/>
  <c r="F264" i="6" s="1"/>
  <c r="AI24" i="6" s="1"/>
  <c r="E268" i="6"/>
  <c r="F268" i="6" s="1"/>
  <c r="E28" i="6"/>
  <c r="F28" i="6" s="1"/>
  <c r="Y28" i="6" s="1"/>
  <c r="AC25" i="7" l="1"/>
  <c r="AC34" i="7"/>
  <c r="AC19" i="7" s="1"/>
  <c r="AD25" i="7" s="1"/>
  <c r="J9" i="7" s="1"/>
  <c r="AJ28" i="6"/>
  <c r="AJ12" i="6"/>
  <c r="AJ6" i="6"/>
  <c r="J30" i="6"/>
  <c r="K31" i="6"/>
  <c r="L31" i="6" s="1"/>
  <c r="AJ26" i="6"/>
  <c r="AJ14" i="6"/>
  <c r="AJ7" i="6"/>
  <c r="AJ23" i="6"/>
  <c r="AJ15" i="6"/>
  <c r="AJ29" i="6"/>
  <c r="AJ20" i="6"/>
  <c r="AJ8" i="6"/>
  <c r="AJ24" i="6"/>
  <c r="AJ16" i="6"/>
  <c r="AJ10" i="6"/>
  <c r="AJ22" i="6"/>
  <c r="AJ18" i="6"/>
  <c r="AJ27" i="6"/>
  <c r="AJ19" i="6"/>
  <c r="AJ11" i="6"/>
  <c r="AJ21" i="6"/>
  <c r="AJ13" i="6"/>
  <c r="AJ25" i="6"/>
  <c r="AJ17" i="6"/>
  <c r="AJ9" i="6"/>
  <c r="J31" i="6"/>
  <c r="I31" i="6"/>
  <c r="K32" i="6" s="1"/>
  <c r="AD26" i="7" l="1"/>
  <c r="J10" i="7" s="1"/>
  <c r="AD29" i="7"/>
  <c r="J13" i="7" s="1"/>
  <c r="AD30" i="7"/>
  <c r="J14" i="7" s="1"/>
  <c r="AD33" i="7"/>
  <c r="J17" i="7" s="1"/>
  <c r="AD31" i="7"/>
  <c r="J15" i="7" s="1"/>
  <c r="AD28" i="7"/>
  <c r="J12" i="7" s="1"/>
  <c r="AD27" i="7"/>
  <c r="J11" i="7" s="1"/>
  <c r="AD23" i="7"/>
  <c r="J7" i="7" s="1"/>
  <c r="AD22" i="7"/>
  <c r="AD32" i="7"/>
  <c r="J16" i="7" s="1"/>
  <c r="AD24" i="7"/>
  <c r="J8" i="7" s="1"/>
  <c r="AJ31" i="6"/>
  <c r="AK14" i="6"/>
  <c r="AK7" i="6"/>
  <c r="AK23" i="6"/>
  <c r="AK9" i="6"/>
  <c r="AK17" i="6"/>
  <c r="AK25" i="6"/>
  <c r="AK12" i="6"/>
  <c r="AK20" i="6"/>
  <c r="AK28" i="6"/>
  <c r="AK29" i="6"/>
  <c r="AK10" i="6"/>
  <c r="AK18" i="6"/>
  <c r="AK26" i="6"/>
  <c r="AK11" i="6"/>
  <c r="AK19" i="6"/>
  <c r="AK27" i="6"/>
  <c r="AK13" i="6"/>
  <c r="AK21" i="6"/>
  <c r="AK8" i="6"/>
  <c r="AK16" i="6"/>
  <c r="AK24" i="6"/>
  <c r="L32" i="6"/>
  <c r="H32" i="6"/>
  <c r="J6" i="7" l="1"/>
  <c r="H18" i="7" s="1"/>
  <c r="AD34" i="7"/>
  <c r="AK15" i="6"/>
  <c r="AK22" i="6"/>
  <c r="I32" i="6"/>
  <c r="H33" i="6" s="1"/>
  <c r="J32" i="6"/>
  <c r="I18" i="7" l="1"/>
  <c r="K18" i="7"/>
  <c r="L18" i="7" s="1"/>
  <c r="J18" i="7"/>
  <c r="H19" i="7"/>
  <c r="AK30" i="6"/>
  <c r="K33" i="6"/>
  <c r="L33" i="6" s="1"/>
  <c r="J33" i="6"/>
  <c r="I33" i="6"/>
  <c r="K34" i="6" s="1"/>
  <c r="I19" i="7" l="1"/>
  <c r="K19" i="7" s="1"/>
  <c r="L19" i="7" s="1"/>
  <c r="J19" i="7"/>
  <c r="L34" i="6"/>
  <c r="H34" i="6"/>
  <c r="H20" i="7" l="1"/>
  <c r="I34" i="6"/>
  <c r="H35" i="6" s="1"/>
  <c r="J34" i="6"/>
  <c r="J20" i="7" l="1"/>
  <c r="I20" i="7"/>
  <c r="K20" i="7" s="1"/>
  <c r="L20" i="7" s="1"/>
  <c r="J35" i="6"/>
  <c r="I35" i="6"/>
  <c r="K36" i="6" s="1"/>
  <c r="K35" i="6"/>
  <c r="H21" i="7" l="1"/>
  <c r="L36" i="6"/>
  <c r="L35" i="6"/>
  <c r="H36" i="6"/>
  <c r="J21" i="7" l="1"/>
  <c r="I21" i="7"/>
  <c r="K21" i="7" s="1"/>
  <c r="L21" i="7" s="1"/>
  <c r="I36" i="6"/>
  <c r="H37" i="6" s="1"/>
  <c r="J36" i="6"/>
  <c r="H22" i="7" l="1"/>
  <c r="J37" i="6"/>
  <c r="I37" i="6"/>
  <c r="K38" i="6" s="1"/>
  <c r="K37" i="6"/>
  <c r="J22" i="7" l="1"/>
  <c r="I22" i="7"/>
  <c r="K22" i="7" s="1"/>
  <c r="L22" i="7" s="1"/>
  <c r="L38" i="6"/>
  <c r="L37" i="6"/>
  <c r="H38" i="6"/>
  <c r="H23" i="7" l="1"/>
  <c r="I38" i="6"/>
  <c r="H39" i="6" s="1"/>
  <c r="J38" i="6"/>
  <c r="J23" i="7" l="1"/>
  <c r="I23" i="7"/>
  <c r="K23" i="7" s="1"/>
  <c r="L23" i="7" s="1"/>
  <c r="J39" i="6"/>
  <c r="I39" i="6"/>
  <c r="K40" i="6" s="1"/>
  <c r="K39" i="6"/>
  <c r="H24" i="7" l="1"/>
  <c r="L40" i="6"/>
  <c r="L39" i="6"/>
  <c r="H40" i="6"/>
  <c r="J24" i="7" l="1"/>
  <c r="I24" i="7"/>
  <c r="K24" i="7" s="1"/>
  <c r="L24" i="7" s="1"/>
  <c r="I40" i="6"/>
  <c r="H41" i="6" s="1"/>
  <c r="J40" i="6"/>
  <c r="H25" i="7" l="1"/>
  <c r="J41" i="6"/>
  <c r="I41" i="6"/>
  <c r="K42" i="6" s="1"/>
  <c r="K41" i="6"/>
  <c r="J25" i="7" l="1"/>
  <c r="I25" i="7"/>
  <c r="K25" i="7" s="1"/>
  <c r="L25" i="7" s="1"/>
  <c r="L42" i="6"/>
  <c r="L41" i="6"/>
  <c r="H42" i="6"/>
  <c r="H26" i="7" l="1"/>
  <c r="I42" i="6"/>
  <c r="H43" i="6" s="1"/>
  <c r="J42" i="6"/>
  <c r="J26" i="7" l="1"/>
  <c r="I26" i="7"/>
  <c r="K26" i="7" s="1"/>
  <c r="L26" i="7" s="1"/>
  <c r="J43" i="6"/>
  <c r="I43" i="6"/>
  <c r="K44" i="6" s="1"/>
  <c r="K43" i="6"/>
  <c r="H27" i="7" l="1"/>
  <c r="L44" i="6"/>
  <c r="L43" i="6"/>
  <c r="H44" i="6"/>
  <c r="J27" i="7" l="1"/>
  <c r="K27" i="7"/>
  <c r="L27" i="7" s="1"/>
  <c r="I27" i="7"/>
  <c r="H28" i="7"/>
  <c r="I44" i="6"/>
  <c r="H45" i="6" s="1"/>
  <c r="J44" i="6"/>
  <c r="J28" i="7" l="1"/>
  <c r="I28" i="7"/>
  <c r="K28" i="7" s="1"/>
  <c r="L28" i="7" s="1"/>
  <c r="J45" i="6"/>
  <c r="I45" i="6"/>
  <c r="K46" i="6" s="1"/>
  <c r="K45" i="6"/>
  <c r="H29" i="7" l="1"/>
  <c r="L46" i="6"/>
  <c r="L45" i="6"/>
  <c r="H46" i="6"/>
  <c r="J29" i="7" l="1"/>
  <c r="I29" i="7"/>
  <c r="K29" i="7" s="1"/>
  <c r="L29" i="7" s="1"/>
  <c r="I46" i="6"/>
  <c r="H47" i="6" s="1"/>
  <c r="J46" i="6"/>
  <c r="H30" i="7" l="1"/>
  <c r="J47" i="6"/>
  <c r="I47" i="6"/>
  <c r="K48" i="6" s="1"/>
  <c r="K47" i="6"/>
  <c r="J30" i="7" l="1"/>
  <c r="I30" i="7"/>
  <c r="K30" i="7" s="1"/>
  <c r="L30" i="7" s="1"/>
  <c r="L48" i="6"/>
  <c r="L47" i="6"/>
  <c r="H48" i="6"/>
  <c r="H31" i="7" l="1"/>
  <c r="J31" i="7"/>
  <c r="I31" i="7"/>
  <c r="K31" i="7" s="1"/>
  <c r="L31" i="7" s="1"/>
  <c r="H32" i="7"/>
  <c r="I48" i="6"/>
  <c r="H49" i="6" s="1"/>
  <c r="J48" i="6"/>
  <c r="J32" i="7" l="1"/>
  <c r="I32" i="7"/>
  <c r="K32" i="7" s="1"/>
  <c r="L32" i="7" s="1"/>
  <c r="K49" i="6"/>
  <c r="L49" i="6" s="1"/>
  <c r="J49" i="6"/>
  <c r="I49" i="6"/>
  <c r="K50" i="6" s="1"/>
  <c r="H33" i="7" l="1"/>
  <c r="I33" i="7"/>
  <c r="K33" i="7" s="1"/>
  <c r="L33" i="7" s="1"/>
  <c r="J33" i="7"/>
  <c r="L50" i="6"/>
  <c r="H50" i="6"/>
  <c r="H34" i="7" l="1"/>
  <c r="J34" i="7"/>
  <c r="I34" i="7"/>
  <c r="K34" i="7" s="1"/>
  <c r="L34" i="7" s="1"/>
  <c r="I50" i="6"/>
  <c r="H51" i="6" s="1"/>
  <c r="J50" i="6"/>
  <c r="H35" i="7" l="1"/>
  <c r="J51" i="6"/>
  <c r="I51" i="6"/>
  <c r="K52" i="6" s="1"/>
  <c r="K51" i="6"/>
  <c r="J35" i="7" l="1"/>
  <c r="I35" i="7"/>
  <c r="K35" i="7" s="1"/>
  <c r="L35" i="7" s="1"/>
  <c r="L52" i="6"/>
  <c r="L51" i="6"/>
  <c r="H52" i="6"/>
  <c r="H36" i="7" l="1"/>
  <c r="J36" i="7"/>
  <c r="I36" i="7"/>
  <c r="K36" i="7" s="1"/>
  <c r="L36" i="7" s="1"/>
  <c r="H37" i="7"/>
  <c r="I52" i="6"/>
  <c r="H53" i="6" s="1"/>
  <c r="J52" i="6"/>
  <c r="J37" i="7" l="1"/>
  <c r="I37" i="7"/>
  <c r="K37" i="7" s="1"/>
  <c r="L37" i="7" s="1"/>
  <c r="J53" i="6"/>
  <c r="I53" i="6"/>
  <c r="K54" i="6" s="1"/>
  <c r="K53" i="6"/>
  <c r="H38" i="7" l="1"/>
  <c r="J38" i="7"/>
  <c r="I38" i="7"/>
  <c r="K38" i="7" s="1"/>
  <c r="L38" i="7" s="1"/>
  <c r="H54" i="6"/>
  <c r="I54" i="6" s="1"/>
  <c r="K55" i="6" s="1"/>
  <c r="L54" i="6"/>
  <c r="L53" i="6"/>
  <c r="H39" i="7" l="1"/>
  <c r="J54" i="6"/>
  <c r="H55" i="6"/>
  <c r="J55" i="6" s="1"/>
  <c r="L55" i="6"/>
  <c r="J39" i="7" l="1"/>
  <c r="I39" i="7"/>
  <c r="K39" i="7" s="1"/>
  <c r="L39" i="7" s="1"/>
  <c r="I55" i="6"/>
  <c r="K56" i="6" s="1"/>
  <c r="L56" i="6" s="1"/>
  <c r="H40" i="7" l="1"/>
  <c r="J40" i="7"/>
  <c r="I40" i="7"/>
  <c r="K40" i="7" s="1"/>
  <c r="L40" i="7" s="1"/>
  <c r="H56" i="6"/>
  <c r="H41" i="7" l="1"/>
  <c r="J41" i="7"/>
  <c r="I41" i="7"/>
  <c r="K41" i="7" s="1"/>
  <c r="L41" i="7" s="1"/>
  <c r="H42" i="7"/>
  <c r="I56" i="6"/>
  <c r="K57" i="6" s="1"/>
  <c r="J56" i="6"/>
  <c r="J42" i="7" l="1"/>
  <c r="I42" i="7"/>
  <c r="K42" i="7" s="1"/>
  <c r="L42" i="7" s="1"/>
  <c r="H57" i="6"/>
  <c r="J57" i="6" s="1"/>
  <c r="L57" i="6"/>
  <c r="I57" i="6"/>
  <c r="K58" i="6" s="1"/>
  <c r="H43" i="7" l="1"/>
  <c r="L58" i="6"/>
  <c r="H58" i="6"/>
  <c r="J43" i="7" l="1"/>
  <c r="K43" i="7"/>
  <c r="L43" i="7" s="1"/>
  <c r="I43" i="7"/>
  <c r="H44" i="7"/>
  <c r="I58" i="6"/>
  <c r="K59" i="6" s="1"/>
  <c r="J58" i="6"/>
  <c r="J44" i="7" l="1"/>
  <c r="I44" i="7"/>
  <c r="K44" i="7" s="1"/>
  <c r="L44" i="7" s="1"/>
  <c r="H59" i="6"/>
  <c r="J59" i="6" s="1"/>
  <c r="L59" i="6"/>
  <c r="I59" i="6" l="1"/>
  <c r="H45" i="7"/>
  <c r="J45" i="7" s="1"/>
  <c r="I45" i="7"/>
  <c r="K45" i="7" s="1"/>
  <c r="L45" i="7" s="1"/>
  <c r="K60" i="6"/>
  <c r="H60" i="6"/>
  <c r="H46" i="7" l="1"/>
  <c r="I60" i="6"/>
  <c r="K61" i="6" s="1"/>
  <c r="J60" i="6"/>
  <c r="H61" i="6"/>
  <c r="I61" i="6" s="1"/>
  <c r="K62" i="6" s="1"/>
  <c r="L60" i="6"/>
  <c r="J61" i="6"/>
  <c r="J46" i="7" l="1"/>
  <c r="K46" i="7"/>
  <c r="L46" i="7" s="1"/>
  <c r="I46" i="7"/>
  <c r="H47" i="7"/>
  <c r="L61" i="6"/>
  <c r="L62" i="6"/>
  <c r="H62" i="6"/>
  <c r="J47" i="7" l="1"/>
  <c r="K47" i="7"/>
  <c r="L47" i="7" s="1"/>
  <c r="I47" i="7"/>
  <c r="H48" i="7"/>
  <c r="J62" i="6"/>
  <c r="I62" i="6"/>
  <c r="K63" i="6" s="1"/>
  <c r="I48" i="7" l="1"/>
  <c r="K48" i="7"/>
  <c r="L48" i="7" s="1"/>
  <c r="J48" i="7"/>
  <c r="H49" i="7"/>
  <c r="L63" i="6"/>
  <c r="H63" i="6"/>
  <c r="I49" i="7" l="1"/>
  <c r="K49" i="7"/>
  <c r="L49" i="7" s="1"/>
  <c r="J49" i="7"/>
  <c r="H50" i="7"/>
  <c r="J63" i="6"/>
  <c r="I63" i="6"/>
  <c r="K64" i="6" s="1"/>
  <c r="I50" i="7" l="1"/>
  <c r="K50" i="7"/>
  <c r="L50" i="7" s="1"/>
  <c r="J50" i="7"/>
  <c r="H51" i="7"/>
  <c r="L64" i="6"/>
  <c r="H64" i="6"/>
  <c r="I51" i="7" l="1"/>
  <c r="K51" i="7"/>
  <c r="L51" i="7" s="1"/>
  <c r="J51" i="7"/>
  <c r="H52" i="7"/>
  <c r="I64" i="6"/>
  <c r="K65" i="6" s="1"/>
  <c r="J64" i="6"/>
  <c r="I52" i="7" l="1"/>
  <c r="K52" i="7" s="1"/>
  <c r="L52" i="7" s="1"/>
  <c r="J52" i="7"/>
  <c r="H53" i="7"/>
  <c r="H65" i="6"/>
  <c r="I65" i="6" s="1"/>
  <c r="L65" i="6"/>
  <c r="I53" i="7" l="1"/>
  <c r="K53" i="7"/>
  <c r="L53" i="7" s="1"/>
  <c r="J53" i="7"/>
  <c r="H54" i="7"/>
  <c r="J65" i="6"/>
  <c r="K66" i="6"/>
  <c r="H66" i="6"/>
  <c r="I66" i="6" s="1"/>
  <c r="K67" i="6" s="1"/>
  <c r="L66" i="6"/>
  <c r="I54" i="7" l="1"/>
  <c r="K54" i="7"/>
  <c r="L54" i="7" s="1"/>
  <c r="J54" i="7"/>
  <c r="H55" i="7"/>
  <c r="J66" i="6"/>
  <c r="H67" i="6"/>
  <c r="J67" i="6" s="1"/>
  <c r="L67" i="6"/>
  <c r="I55" i="7" l="1"/>
  <c r="K55" i="7"/>
  <c r="L55" i="7" s="1"/>
  <c r="J55" i="7"/>
  <c r="H56" i="7"/>
  <c r="I67" i="6"/>
  <c r="K68" i="6" s="1"/>
  <c r="L68" i="6"/>
  <c r="I56" i="7" l="1"/>
  <c r="K56" i="7"/>
  <c r="L56" i="7" s="1"/>
  <c r="J56" i="7"/>
  <c r="H57" i="7"/>
  <c r="H68" i="6"/>
  <c r="I68" i="6" s="1"/>
  <c r="K69" i="6" s="1"/>
  <c r="L69" i="6" s="1"/>
  <c r="H69" i="6"/>
  <c r="J69" i="6" s="1"/>
  <c r="I57" i="7" l="1"/>
  <c r="K57" i="7"/>
  <c r="L57" i="7" s="1"/>
  <c r="J57" i="7"/>
  <c r="H58" i="7"/>
  <c r="I69" i="6"/>
  <c r="K70" i="6" s="1"/>
  <c r="J68" i="6"/>
  <c r="H70" i="6"/>
  <c r="I70" i="6" s="1"/>
  <c r="K71" i="6" s="1"/>
  <c r="L70" i="6"/>
  <c r="I58" i="7" l="1"/>
  <c r="K58" i="7"/>
  <c r="L58" i="7" s="1"/>
  <c r="J58" i="7"/>
  <c r="H59" i="7"/>
  <c r="J70" i="6"/>
  <c r="H71" i="6"/>
  <c r="I71" i="6" s="1"/>
  <c r="K72" i="6" s="1"/>
  <c r="L71" i="6"/>
  <c r="I59" i="7" l="1"/>
  <c r="K59" i="7"/>
  <c r="L59" i="7" s="1"/>
  <c r="J59" i="7"/>
  <c r="H60" i="7"/>
  <c r="J71" i="6"/>
  <c r="H72" i="6"/>
  <c r="J72" i="6" s="1"/>
  <c r="L72" i="6"/>
  <c r="I60" i="7" l="1"/>
  <c r="K60" i="7"/>
  <c r="L60" i="7" s="1"/>
  <c r="J60" i="7"/>
  <c r="H61" i="7"/>
  <c r="I72" i="6"/>
  <c r="K73" i="6" s="1"/>
  <c r="L73" i="6"/>
  <c r="I61" i="7" l="1"/>
  <c r="K61" i="7"/>
  <c r="L61" i="7" s="1"/>
  <c r="J61" i="7"/>
  <c r="H62" i="7"/>
  <c r="H73" i="6"/>
  <c r="I62" i="7" l="1"/>
  <c r="K62" i="7"/>
  <c r="L62" i="7" s="1"/>
  <c r="J62" i="7"/>
  <c r="H63" i="7"/>
  <c r="J73" i="6"/>
  <c r="I73" i="6"/>
  <c r="I63" i="7" l="1"/>
  <c r="K63" i="7"/>
  <c r="L63" i="7" s="1"/>
  <c r="J63" i="7"/>
  <c r="H64" i="7"/>
  <c r="K74" i="6"/>
  <c r="L74" i="6" s="1"/>
  <c r="H74" i="6"/>
  <c r="I64" i="7" l="1"/>
  <c r="K64" i="7"/>
  <c r="L64" i="7" s="1"/>
  <c r="J64" i="7"/>
  <c r="H65" i="7"/>
  <c r="J74" i="6"/>
  <c r="I74" i="6"/>
  <c r="K75" i="6" s="1"/>
  <c r="L75" i="6" s="1"/>
  <c r="I65" i="7" l="1"/>
  <c r="K65" i="7"/>
  <c r="L65" i="7" s="1"/>
  <c r="J65" i="7"/>
  <c r="H66" i="7"/>
  <c r="H75" i="6"/>
  <c r="I66" i="7" l="1"/>
  <c r="K66" i="7"/>
  <c r="L66" i="7" s="1"/>
  <c r="J66" i="7"/>
  <c r="H67" i="7"/>
  <c r="I75" i="6"/>
  <c r="K76" i="6" s="1"/>
  <c r="L76" i="6" s="1"/>
  <c r="J75" i="6"/>
  <c r="H76" i="6"/>
  <c r="I67" i="7" l="1"/>
  <c r="K67" i="7"/>
  <c r="L67" i="7" s="1"/>
  <c r="J67" i="7"/>
  <c r="H68" i="7"/>
  <c r="J76" i="6"/>
  <c r="H77" i="6"/>
  <c r="I76" i="6"/>
  <c r="K77" i="6" s="1"/>
  <c r="L77" i="6" s="1"/>
  <c r="I68" i="7" l="1"/>
  <c r="K68" i="7"/>
  <c r="L68" i="7" s="1"/>
  <c r="J68" i="7"/>
  <c r="H69" i="7"/>
  <c r="J77" i="6"/>
  <c r="I77" i="6"/>
  <c r="I69" i="7" l="1"/>
  <c r="K69" i="7" s="1"/>
  <c r="L69" i="7" s="1"/>
  <c r="J69" i="7"/>
  <c r="K78" i="6"/>
  <c r="L78" i="6" s="1"/>
  <c r="H78" i="6"/>
  <c r="H70" i="7" l="1"/>
  <c r="I70" i="7"/>
  <c r="K70" i="7" s="1"/>
  <c r="L70" i="7" s="1"/>
  <c r="J70" i="7"/>
  <c r="J78" i="6"/>
  <c r="I78" i="6"/>
  <c r="K79" i="6" s="1"/>
  <c r="L79" i="6" s="1"/>
  <c r="H71" i="7" l="1"/>
  <c r="I71" i="7"/>
  <c r="K71" i="7" s="1"/>
  <c r="L71" i="7" s="1"/>
  <c r="J71" i="7"/>
  <c r="H72" i="7"/>
  <c r="H79" i="6"/>
  <c r="I72" i="7" l="1"/>
  <c r="K72" i="7"/>
  <c r="L72" i="7" s="1"/>
  <c r="J72" i="7"/>
  <c r="H73" i="7"/>
  <c r="J79" i="6"/>
  <c r="I79" i="6"/>
  <c r="K80" i="6" s="1"/>
  <c r="L80" i="6" s="1"/>
  <c r="I73" i="7" l="1"/>
  <c r="K73" i="7"/>
  <c r="L73" i="7" s="1"/>
  <c r="J73" i="7"/>
  <c r="H74" i="7"/>
  <c r="H80" i="6"/>
  <c r="I74" i="7" l="1"/>
  <c r="K74" i="7"/>
  <c r="L74" i="7" s="1"/>
  <c r="J74" i="7"/>
  <c r="H75" i="7"/>
  <c r="I80" i="6"/>
  <c r="K81" i="6" s="1"/>
  <c r="L81" i="6" s="1"/>
  <c r="J80" i="6"/>
  <c r="H81" i="6"/>
  <c r="I75" i="7" l="1"/>
  <c r="K75" i="7"/>
  <c r="L75" i="7" s="1"/>
  <c r="J75" i="7"/>
  <c r="H76" i="7"/>
  <c r="I81" i="6"/>
  <c r="K82" i="6" s="1"/>
  <c r="L82" i="6" s="1"/>
  <c r="J81" i="6"/>
  <c r="H82" i="6"/>
  <c r="I76" i="7" l="1"/>
  <c r="K76" i="7"/>
  <c r="L76" i="7" s="1"/>
  <c r="J76" i="7"/>
  <c r="H77" i="7"/>
  <c r="J82" i="6"/>
  <c r="I82" i="6"/>
  <c r="K83" i="6" s="1"/>
  <c r="L83" i="6" s="1"/>
  <c r="I77" i="7" l="1"/>
  <c r="K77" i="7"/>
  <c r="L77" i="7" s="1"/>
  <c r="J77" i="7"/>
  <c r="H78" i="7"/>
  <c r="H83" i="6"/>
  <c r="I78" i="7" l="1"/>
  <c r="K78" i="7"/>
  <c r="L78" i="7" s="1"/>
  <c r="J78" i="7"/>
  <c r="H79" i="7"/>
  <c r="J83" i="6"/>
  <c r="I83" i="6"/>
  <c r="K84" i="6" s="1"/>
  <c r="L84" i="6" s="1"/>
  <c r="I79" i="7" l="1"/>
  <c r="K79" i="7"/>
  <c r="L79" i="7" s="1"/>
  <c r="J79" i="7"/>
  <c r="H80" i="7"/>
  <c r="H84" i="6"/>
  <c r="I80" i="7" l="1"/>
  <c r="K80" i="7"/>
  <c r="L80" i="7" s="1"/>
  <c r="J80" i="7"/>
  <c r="H81" i="7"/>
  <c r="I84" i="6"/>
  <c r="K85" i="6" s="1"/>
  <c r="L85" i="6" s="1"/>
  <c r="J84" i="6"/>
  <c r="H85" i="6"/>
  <c r="I81" i="7" l="1"/>
  <c r="K81" i="7"/>
  <c r="L81" i="7" s="1"/>
  <c r="J81" i="7"/>
  <c r="H82" i="7"/>
  <c r="I85" i="6"/>
  <c r="K86" i="6" s="1"/>
  <c r="L86" i="6" s="1"/>
  <c r="H86" i="6"/>
  <c r="J85" i="6"/>
  <c r="I82" i="7" l="1"/>
  <c r="K82" i="7"/>
  <c r="L82" i="7" s="1"/>
  <c r="J82" i="7"/>
  <c r="H83" i="7"/>
  <c r="I86" i="6"/>
  <c r="K87" i="6" s="1"/>
  <c r="L87" i="6" s="1"/>
  <c r="J86" i="6"/>
  <c r="H87" i="6"/>
  <c r="I83" i="7" l="1"/>
  <c r="K83" i="7" s="1"/>
  <c r="L83" i="7" s="1"/>
  <c r="J83" i="7"/>
  <c r="H84" i="7"/>
  <c r="I87" i="6"/>
  <c r="K88" i="6"/>
  <c r="L88" i="6" s="1"/>
  <c r="J87" i="6"/>
  <c r="H88" i="6"/>
  <c r="I84" i="7" l="1"/>
  <c r="K84" i="7"/>
  <c r="L84" i="7" s="1"/>
  <c r="J84" i="7"/>
  <c r="H85" i="7"/>
  <c r="J88" i="6"/>
  <c r="I88" i="6"/>
  <c r="K89" i="6" s="1"/>
  <c r="L89" i="6" s="1"/>
  <c r="I85" i="7" l="1"/>
  <c r="K85" i="7"/>
  <c r="L85" i="7" s="1"/>
  <c r="J85" i="7"/>
  <c r="H86" i="7"/>
  <c r="H89" i="6"/>
  <c r="I86" i="7" l="1"/>
  <c r="K86" i="7"/>
  <c r="L86" i="7" s="1"/>
  <c r="J86" i="7"/>
  <c r="H87" i="7"/>
  <c r="I89" i="6"/>
  <c r="K90" i="6" s="1"/>
  <c r="L90" i="6" s="1"/>
  <c r="J89" i="6"/>
  <c r="H90" i="6"/>
  <c r="I87" i="7" l="1"/>
  <c r="K87" i="7"/>
  <c r="L87" i="7" s="1"/>
  <c r="J87" i="7"/>
  <c r="H88" i="7"/>
  <c r="I90" i="6"/>
  <c r="H91" i="6" s="1"/>
  <c r="J90" i="6"/>
  <c r="K91" i="6"/>
  <c r="L91" i="6" s="1"/>
  <c r="I88" i="7" l="1"/>
  <c r="K88" i="7" s="1"/>
  <c r="L88" i="7" s="1"/>
  <c r="J88" i="7"/>
  <c r="H89" i="7"/>
  <c r="J91" i="6"/>
  <c r="I91" i="6"/>
  <c r="K92" i="6" s="1"/>
  <c r="L92" i="6" s="1"/>
  <c r="I89" i="7" l="1"/>
  <c r="K89" i="7"/>
  <c r="L89" i="7" s="1"/>
  <c r="J89" i="7"/>
  <c r="H90" i="7"/>
  <c r="H92" i="6"/>
  <c r="I90" i="7" l="1"/>
  <c r="K90" i="7"/>
  <c r="L90" i="7" s="1"/>
  <c r="J90" i="7"/>
  <c r="H91" i="7"/>
  <c r="J92" i="6"/>
  <c r="I92" i="6"/>
  <c r="K93" i="6" s="1"/>
  <c r="L93" i="6" s="1"/>
  <c r="I91" i="7" l="1"/>
  <c r="K91" i="7"/>
  <c r="L91" i="7" s="1"/>
  <c r="J91" i="7"/>
  <c r="H92" i="7"/>
  <c r="H93" i="6"/>
  <c r="I92" i="7" l="1"/>
  <c r="K92" i="7"/>
  <c r="L92" i="7" s="1"/>
  <c r="J92" i="7"/>
  <c r="H93" i="7"/>
  <c r="J93" i="6"/>
  <c r="I93" i="6"/>
  <c r="K94" i="6" s="1"/>
  <c r="L94" i="6" s="1"/>
  <c r="I93" i="7" l="1"/>
  <c r="K93" i="7" s="1"/>
  <c r="L93" i="7" s="1"/>
  <c r="J93" i="7"/>
  <c r="H94" i="6"/>
  <c r="H94" i="7" l="1"/>
  <c r="I94" i="7"/>
  <c r="K94" i="7" s="1"/>
  <c r="L94" i="7" s="1"/>
  <c r="J94" i="7"/>
  <c r="H95" i="7"/>
  <c r="I94" i="6"/>
  <c r="K95" i="6" s="1"/>
  <c r="L95" i="6" s="1"/>
  <c r="J94" i="6"/>
  <c r="H95" i="6"/>
  <c r="I95" i="7" l="1"/>
  <c r="K95" i="7"/>
  <c r="L95" i="7" s="1"/>
  <c r="J95" i="7"/>
  <c r="H96" i="7"/>
  <c r="I95" i="6"/>
  <c r="K96" i="6" s="1"/>
  <c r="L96" i="6" s="1"/>
  <c r="H96" i="6"/>
  <c r="J95" i="6"/>
  <c r="I96" i="7" l="1"/>
  <c r="K96" i="7"/>
  <c r="L96" i="7" s="1"/>
  <c r="J96" i="7"/>
  <c r="H97" i="7"/>
  <c r="I96" i="6"/>
  <c r="K97" i="6"/>
  <c r="L97" i="6" s="1"/>
  <c r="J96" i="6"/>
  <c r="H97" i="6"/>
  <c r="I97" i="7" l="1"/>
  <c r="K97" i="7"/>
  <c r="L97" i="7" s="1"/>
  <c r="J97" i="7"/>
  <c r="H98" i="7"/>
  <c r="I97" i="6"/>
  <c r="K98" i="6" s="1"/>
  <c r="L98" i="6" s="1"/>
  <c r="J97" i="6"/>
  <c r="H98" i="6"/>
  <c r="J98" i="7" l="1"/>
  <c r="I98" i="7"/>
  <c r="K98" i="7" s="1"/>
  <c r="L98" i="7" s="1"/>
  <c r="I98" i="6"/>
  <c r="H99" i="6" s="1"/>
  <c r="J98" i="6"/>
  <c r="K99" i="6"/>
  <c r="L99" i="6" s="1"/>
  <c r="H99" i="7" l="1"/>
  <c r="J99" i="7" s="1"/>
  <c r="I99" i="7"/>
  <c r="K99" i="7" s="1"/>
  <c r="L99" i="7" s="1"/>
  <c r="J99" i="6"/>
  <c r="I99" i="6"/>
  <c r="K100" i="6" s="1"/>
  <c r="L100" i="6" s="1"/>
  <c r="H100" i="7" l="1"/>
  <c r="J100" i="7"/>
  <c r="I100" i="7"/>
  <c r="K100" i="7" s="1"/>
  <c r="L100" i="7" s="1"/>
  <c r="H101" i="7"/>
  <c r="H100" i="6"/>
  <c r="J101" i="7" l="1"/>
  <c r="I101" i="7"/>
  <c r="K101" i="7" s="1"/>
  <c r="L101" i="7" s="1"/>
  <c r="I100" i="6"/>
  <c r="K101" i="6" s="1"/>
  <c r="L101" i="6" s="1"/>
  <c r="J100" i="6"/>
  <c r="H101" i="6"/>
  <c r="H102" i="7" l="1"/>
  <c r="J102" i="7" s="1"/>
  <c r="I102" i="7"/>
  <c r="K102" i="7" s="1"/>
  <c r="L102" i="7" s="1"/>
  <c r="H103" i="7"/>
  <c r="I101" i="6"/>
  <c r="H102" i="6" s="1"/>
  <c r="J101" i="6"/>
  <c r="K102" i="6" l="1"/>
  <c r="L102" i="6" s="1"/>
  <c r="J103" i="7"/>
  <c r="I103" i="7"/>
  <c r="K103" i="7" s="1"/>
  <c r="L103" i="7" s="1"/>
  <c r="H104" i="7"/>
  <c r="J102" i="6"/>
  <c r="I102" i="6"/>
  <c r="H103" i="6" s="1"/>
  <c r="J104" i="7" l="1"/>
  <c r="I104" i="7"/>
  <c r="K104" i="7" s="1"/>
  <c r="L104" i="7" s="1"/>
  <c r="I103" i="6"/>
  <c r="K104" i="6" s="1"/>
  <c r="L104" i="6" s="1"/>
  <c r="J103" i="6"/>
  <c r="H104" i="6"/>
  <c r="K103" i="6"/>
  <c r="L103" i="6" s="1"/>
  <c r="H105" i="7" l="1"/>
  <c r="I104" i="6"/>
  <c r="K105" i="6" s="1"/>
  <c r="L105" i="6" s="1"/>
  <c r="J104" i="6"/>
  <c r="H105" i="6" l="1"/>
  <c r="J105" i="7"/>
  <c r="I105" i="7"/>
  <c r="K105" i="7" s="1"/>
  <c r="L105" i="7" s="1"/>
  <c r="I105" i="6"/>
  <c r="K106" i="6" s="1"/>
  <c r="L106" i="6" s="1"/>
  <c r="J105" i="6"/>
  <c r="H106" i="6"/>
  <c r="H106" i="7" l="1"/>
  <c r="I106" i="6"/>
  <c r="H107" i="6" s="1"/>
  <c r="J106" i="6"/>
  <c r="K107" i="6"/>
  <c r="L107" i="6" s="1"/>
  <c r="J106" i="7" l="1"/>
  <c r="I106" i="7"/>
  <c r="K106" i="7" s="1"/>
  <c r="L106" i="7" s="1"/>
  <c r="I107" i="6"/>
  <c r="K108" i="6" s="1"/>
  <c r="L108" i="6" s="1"/>
  <c r="J107" i="6"/>
  <c r="H108" i="6"/>
  <c r="H107" i="7" l="1"/>
  <c r="J108" i="6"/>
  <c r="I108" i="6"/>
  <c r="K109" i="6" s="1"/>
  <c r="L109" i="6" s="1"/>
  <c r="J107" i="7" l="1"/>
  <c r="I107" i="7"/>
  <c r="K107" i="7" s="1"/>
  <c r="L107" i="7" s="1"/>
  <c r="H109" i="6"/>
  <c r="H108" i="7" l="1"/>
  <c r="I109" i="6"/>
  <c r="K110" i="6" s="1"/>
  <c r="L110" i="6" s="1"/>
  <c r="J109" i="6"/>
  <c r="H110" i="6" l="1"/>
  <c r="J108" i="7"/>
  <c r="I108" i="7"/>
  <c r="K108" i="7" s="1"/>
  <c r="L108" i="7" s="1"/>
  <c r="H109" i="7"/>
  <c r="J110" i="6"/>
  <c r="I110" i="6"/>
  <c r="H111" i="6" s="1"/>
  <c r="J109" i="7" l="1"/>
  <c r="I109" i="7"/>
  <c r="K109" i="7" s="1"/>
  <c r="L109" i="7" s="1"/>
  <c r="I111" i="6"/>
  <c r="K112" i="6" s="1"/>
  <c r="L112" i="6" s="1"/>
  <c r="J111" i="6"/>
  <c r="K111" i="6"/>
  <c r="L111" i="6" s="1"/>
  <c r="H112" i="6" l="1"/>
  <c r="H110" i="7"/>
  <c r="J110" i="7" s="1"/>
  <c r="I110" i="7"/>
  <c r="K110" i="7" s="1"/>
  <c r="L110" i="7" s="1"/>
  <c r="J112" i="6"/>
  <c r="I112" i="6"/>
  <c r="H113" i="6" s="1"/>
  <c r="H111" i="7" l="1"/>
  <c r="J111" i="7"/>
  <c r="I111" i="7"/>
  <c r="K111" i="7" s="1"/>
  <c r="L111" i="7" s="1"/>
  <c r="H112" i="7"/>
  <c r="J113" i="6"/>
  <c r="I113" i="6"/>
  <c r="K114" i="6" s="1"/>
  <c r="L114" i="6" s="1"/>
  <c r="K113" i="6"/>
  <c r="L113" i="6" s="1"/>
  <c r="J112" i="7" l="1"/>
  <c r="I112" i="7"/>
  <c r="K112" i="7" s="1"/>
  <c r="L112" i="7" s="1"/>
  <c r="H114" i="6"/>
  <c r="H113" i="7" l="1"/>
  <c r="I114" i="6"/>
  <c r="K115" i="6" s="1"/>
  <c r="L115" i="6" s="1"/>
  <c r="J114" i="6"/>
  <c r="H115" i="6"/>
  <c r="J113" i="7" l="1"/>
  <c r="I113" i="7"/>
  <c r="K113" i="7" s="1"/>
  <c r="L113" i="7" s="1"/>
  <c r="I115" i="6"/>
  <c r="H116" i="6"/>
  <c r="K116" i="6"/>
  <c r="L116" i="6" s="1"/>
  <c r="J115" i="6"/>
  <c r="H114" i="7" l="1"/>
  <c r="J116" i="6"/>
  <c r="I116" i="6"/>
  <c r="K117" i="6" s="1"/>
  <c r="L117" i="6" s="1"/>
  <c r="H117" i="6" l="1"/>
  <c r="J114" i="7"/>
  <c r="I114" i="7"/>
  <c r="K114" i="7" s="1"/>
  <c r="L114" i="7" s="1"/>
  <c r="H115" i="7"/>
  <c r="I117" i="6"/>
  <c r="K118" i="6" s="1"/>
  <c r="L118" i="6" s="1"/>
  <c r="J117" i="6"/>
  <c r="H118" i="6"/>
  <c r="J115" i="7" l="1"/>
  <c r="I115" i="7"/>
  <c r="K115" i="7" s="1"/>
  <c r="L115" i="7" s="1"/>
  <c r="J118" i="6"/>
  <c r="I118" i="6"/>
  <c r="K119" i="6" s="1"/>
  <c r="L119" i="6" s="1"/>
  <c r="H116" i="7" l="1"/>
  <c r="J116" i="7"/>
  <c r="I116" i="7"/>
  <c r="K116" i="7" s="1"/>
  <c r="L116" i="7" s="1"/>
  <c r="H117" i="7"/>
  <c r="H119" i="6"/>
  <c r="J117" i="7" l="1"/>
  <c r="I117" i="7"/>
  <c r="K117" i="7" s="1"/>
  <c r="L117" i="7" s="1"/>
  <c r="I119" i="6"/>
  <c r="K120" i="6" s="1"/>
  <c r="L120" i="6" s="1"/>
  <c r="J119" i="6"/>
  <c r="H120" i="6"/>
  <c r="H118" i="7" l="1"/>
  <c r="J120" i="6"/>
  <c r="I120" i="6"/>
  <c r="H121" i="6" s="1"/>
  <c r="J118" i="7" l="1"/>
  <c r="I118" i="7"/>
  <c r="K118" i="7" s="1"/>
  <c r="L118" i="7" s="1"/>
  <c r="I121" i="6"/>
  <c r="H122" i="6" s="1"/>
  <c r="K122" i="6"/>
  <c r="L122" i="6" s="1"/>
  <c r="J121" i="6"/>
  <c r="K121" i="6"/>
  <c r="L121" i="6" s="1"/>
  <c r="H119" i="7" l="1"/>
  <c r="J122" i="6"/>
  <c r="I122" i="6"/>
  <c r="H123" i="6" s="1"/>
  <c r="J119" i="7" l="1"/>
  <c r="I119" i="7"/>
  <c r="K119" i="7" s="1"/>
  <c r="L119" i="7" s="1"/>
  <c r="J123" i="6"/>
  <c r="I123" i="6"/>
  <c r="H124" i="6" s="1"/>
  <c r="K123" i="6"/>
  <c r="L123" i="6" s="1"/>
  <c r="H120" i="7" l="1"/>
  <c r="J120" i="7"/>
  <c r="I120" i="7"/>
  <c r="K120" i="7" s="1"/>
  <c r="L120" i="7" s="1"/>
  <c r="J124" i="6"/>
  <c r="I124" i="6"/>
  <c r="K125" i="6" s="1"/>
  <c r="L125" i="6" s="1"/>
  <c r="K124" i="6"/>
  <c r="L124" i="6" s="1"/>
  <c r="H121" i="7" l="1"/>
  <c r="H125" i="6"/>
  <c r="J121" i="7" l="1"/>
  <c r="I121" i="7"/>
  <c r="K121" i="7" s="1"/>
  <c r="L121" i="7" s="1"/>
  <c r="I125" i="6"/>
  <c r="K126" i="6" s="1"/>
  <c r="L126" i="6" s="1"/>
  <c r="J125" i="6"/>
  <c r="H126" i="6"/>
  <c r="H122" i="7" l="1"/>
  <c r="J126" i="6"/>
  <c r="I126" i="6"/>
  <c r="K127" i="6" s="1"/>
  <c r="L127" i="6" s="1"/>
  <c r="J122" i="7" l="1"/>
  <c r="I122" i="7"/>
  <c r="K122" i="7" s="1"/>
  <c r="L122" i="7" s="1"/>
  <c r="H127" i="6"/>
  <c r="H123" i="7" l="1"/>
  <c r="J127" i="6"/>
  <c r="I127" i="6"/>
  <c r="K128" i="6" s="1"/>
  <c r="L128" i="6" s="1"/>
  <c r="H128" i="6" l="1"/>
  <c r="J123" i="7"/>
  <c r="I123" i="7"/>
  <c r="K123" i="7" s="1"/>
  <c r="L123" i="7" s="1"/>
  <c r="I128" i="6"/>
  <c r="K129" i="6" s="1"/>
  <c r="L129" i="6" s="1"/>
  <c r="J128" i="6"/>
  <c r="H129" i="6" l="1"/>
  <c r="H124" i="7"/>
  <c r="I129" i="6"/>
  <c r="K130" i="6" s="1"/>
  <c r="L130" i="6" s="1"/>
  <c r="J129" i="6"/>
  <c r="H130" i="6"/>
  <c r="J124" i="7" l="1"/>
  <c r="I124" i="7"/>
  <c r="K124" i="7" s="1"/>
  <c r="L124" i="7" s="1"/>
  <c r="I130" i="6"/>
  <c r="K131" i="6" s="1"/>
  <c r="L131" i="6" s="1"/>
  <c r="H131" i="6"/>
  <c r="J130" i="6"/>
  <c r="H125" i="7" l="1"/>
  <c r="J131" i="6"/>
  <c r="I131" i="6"/>
  <c r="K132" i="6" s="1"/>
  <c r="L132" i="6" s="1"/>
  <c r="J125" i="7" l="1"/>
  <c r="I125" i="7"/>
  <c r="K125" i="7" s="1"/>
  <c r="L125" i="7" s="1"/>
  <c r="H132" i="6"/>
  <c r="H126" i="7" l="1"/>
  <c r="J126" i="7"/>
  <c r="I126" i="7"/>
  <c r="K126" i="7" s="1"/>
  <c r="L126" i="7" s="1"/>
  <c r="I132" i="6"/>
  <c r="K133" i="6" s="1"/>
  <c r="L133" i="6" s="1"/>
  <c r="J132" i="6"/>
  <c r="H133" i="6"/>
  <c r="H127" i="7" l="1"/>
  <c r="J133" i="6"/>
  <c r="I133" i="6"/>
  <c r="K134" i="6" s="1"/>
  <c r="L134" i="6" s="1"/>
  <c r="J127" i="7" l="1"/>
  <c r="I127" i="7"/>
  <c r="K127" i="7" s="1"/>
  <c r="L127" i="7" s="1"/>
  <c r="H134" i="6"/>
  <c r="H128" i="7" l="1"/>
  <c r="J134" i="6"/>
  <c r="I134" i="6"/>
  <c r="H135" i="6" s="1"/>
  <c r="J128" i="7" l="1"/>
  <c r="I128" i="7"/>
  <c r="K128" i="7" s="1"/>
  <c r="L128" i="7" s="1"/>
  <c r="I135" i="6"/>
  <c r="K136" i="6" s="1"/>
  <c r="L136" i="6" s="1"/>
  <c r="J135" i="6"/>
  <c r="H136" i="6"/>
  <c r="K135" i="6"/>
  <c r="L135" i="6" s="1"/>
  <c r="H129" i="7" l="1"/>
  <c r="J136" i="6"/>
  <c r="I136" i="6"/>
  <c r="H137" i="6" s="1"/>
  <c r="J129" i="7" l="1"/>
  <c r="I129" i="7"/>
  <c r="K129" i="7" s="1"/>
  <c r="L129" i="7" s="1"/>
  <c r="J137" i="6"/>
  <c r="I137" i="6"/>
  <c r="K138" i="6" s="1"/>
  <c r="L138" i="6" s="1"/>
  <c r="K137" i="6"/>
  <c r="L137" i="6" s="1"/>
  <c r="H130" i="7" l="1"/>
  <c r="J130" i="7"/>
  <c r="I130" i="7"/>
  <c r="K130" i="7" s="1"/>
  <c r="L130" i="7" s="1"/>
  <c r="H131" i="7"/>
  <c r="H138" i="6"/>
  <c r="J131" i="7" l="1"/>
  <c r="I131" i="7"/>
  <c r="K131" i="7" s="1"/>
  <c r="L131" i="7" s="1"/>
  <c r="J138" i="6"/>
  <c r="I138" i="6"/>
  <c r="K139" i="6" s="1"/>
  <c r="L139" i="6" s="1"/>
  <c r="H132" i="7" l="1"/>
  <c r="J132" i="7"/>
  <c r="I132" i="7"/>
  <c r="K132" i="7" s="1"/>
  <c r="L132" i="7" s="1"/>
  <c r="H133" i="7"/>
  <c r="H139" i="6"/>
  <c r="J133" i="7" l="1"/>
  <c r="I133" i="7"/>
  <c r="K133" i="7" s="1"/>
  <c r="L133" i="7" s="1"/>
  <c r="J139" i="6"/>
  <c r="I139" i="6"/>
  <c r="K140" i="6" s="1"/>
  <c r="L140" i="6" s="1"/>
  <c r="H134" i="7" l="1"/>
  <c r="J134" i="7"/>
  <c r="I134" i="7"/>
  <c r="K134" i="7" s="1"/>
  <c r="L134" i="7" s="1"/>
  <c r="H135" i="7"/>
  <c r="H140" i="6"/>
  <c r="J135" i="7" l="1"/>
  <c r="I135" i="7"/>
  <c r="K135" i="7" s="1"/>
  <c r="L135" i="7" s="1"/>
  <c r="H136" i="7"/>
  <c r="I140" i="6"/>
  <c r="K141" i="6" s="1"/>
  <c r="L141" i="6" s="1"/>
  <c r="J140" i="6"/>
  <c r="H141" i="6"/>
  <c r="J136" i="7" l="1"/>
  <c r="I136" i="7"/>
  <c r="K136" i="7" s="1"/>
  <c r="L136" i="7" s="1"/>
  <c r="I141" i="6"/>
  <c r="K142" i="6" s="1"/>
  <c r="L142" i="6" s="1"/>
  <c r="J141" i="6"/>
  <c r="H142" i="6" l="1"/>
  <c r="H137" i="7"/>
  <c r="J137" i="7" s="1"/>
  <c r="I137" i="7"/>
  <c r="K137" i="7" s="1"/>
  <c r="L137" i="7" s="1"/>
  <c r="I142" i="6"/>
  <c r="K143" i="6" s="1"/>
  <c r="L143" i="6" s="1"/>
  <c r="J142" i="6"/>
  <c r="H143" i="6" l="1"/>
  <c r="H138" i="7"/>
  <c r="J138" i="7" s="1"/>
  <c r="I138" i="7"/>
  <c r="H139" i="7"/>
  <c r="I143" i="6"/>
  <c r="K144" i="6" s="1"/>
  <c r="L144" i="6" s="1"/>
  <c r="J143" i="6"/>
  <c r="H144" i="6"/>
  <c r="K138" i="7" l="1"/>
  <c r="L138" i="7" s="1"/>
  <c r="J139" i="7"/>
  <c r="I139" i="7"/>
  <c r="K139" i="7" s="1"/>
  <c r="L139" i="7" s="1"/>
  <c r="H140" i="7"/>
  <c r="I144" i="6"/>
  <c r="K145" i="6" s="1"/>
  <c r="L145" i="6" s="1"/>
  <c r="H145" i="6"/>
  <c r="J144" i="6"/>
  <c r="J140" i="7" l="1"/>
  <c r="I140" i="7"/>
  <c r="K140" i="7" s="1"/>
  <c r="L140" i="7" s="1"/>
  <c r="I145" i="6"/>
  <c r="K146" i="6" s="1"/>
  <c r="L146" i="6" s="1"/>
  <c r="J145" i="6"/>
  <c r="H146" i="6"/>
  <c r="H141" i="7" l="1"/>
  <c r="J141" i="7"/>
  <c r="I141" i="7"/>
  <c r="K141" i="7" s="1"/>
  <c r="L141" i="7" s="1"/>
  <c r="H142" i="7"/>
  <c r="I146" i="6"/>
  <c r="H147" i="6" s="1"/>
  <c r="K147" i="6"/>
  <c r="L147" i="6" s="1"/>
  <c r="J146" i="6"/>
  <c r="J142" i="7" l="1"/>
  <c r="I142" i="7"/>
  <c r="K142" i="7" s="1"/>
  <c r="L142" i="7" s="1"/>
  <c r="I147" i="6"/>
  <c r="K148" i="6" s="1"/>
  <c r="L148" i="6" s="1"/>
  <c r="J147" i="6"/>
  <c r="H148" i="6"/>
  <c r="H143" i="7" l="1"/>
  <c r="J143" i="7"/>
  <c r="I143" i="7"/>
  <c r="K143" i="7" s="1"/>
  <c r="L143" i="7" s="1"/>
  <c r="I148" i="6"/>
  <c r="H149" i="6" s="1"/>
  <c r="J148" i="6"/>
  <c r="K149" i="6"/>
  <c r="L149" i="6" s="1"/>
  <c r="H144" i="7" l="1"/>
  <c r="J149" i="6"/>
  <c r="I149" i="6"/>
  <c r="K150" i="6" s="1"/>
  <c r="L150" i="6" s="1"/>
  <c r="J144" i="7" l="1"/>
  <c r="I144" i="7"/>
  <c r="K144" i="7" s="1"/>
  <c r="L144" i="7" s="1"/>
  <c r="H150" i="6"/>
  <c r="H145" i="7" l="1"/>
  <c r="J150" i="6"/>
  <c r="I150" i="6"/>
  <c r="K151" i="6" s="1"/>
  <c r="L151" i="6" s="1"/>
  <c r="J145" i="7" l="1"/>
  <c r="I145" i="7"/>
  <c r="K145" i="7" s="1"/>
  <c r="L145" i="7" s="1"/>
  <c r="H151" i="6"/>
  <c r="H146" i="7" l="1"/>
  <c r="J151" i="6"/>
  <c r="I151" i="6"/>
  <c r="K152" i="6" s="1"/>
  <c r="L152" i="6" s="1"/>
  <c r="J146" i="7" l="1"/>
  <c r="I146" i="7"/>
  <c r="K146" i="7" s="1"/>
  <c r="L146" i="7" s="1"/>
  <c r="H152" i="6"/>
  <c r="H147" i="7" l="1"/>
  <c r="J152" i="6"/>
  <c r="I152" i="6"/>
  <c r="H153" i="6" s="1"/>
  <c r="J147" i="7" l="1"/>
  <c r="I147" i="7"/>
  <c r="K147" i="7" s="1"/>
  <c r="L147" i="7" s="1"/>
  <c r="I153" i="6"/>
  <c r="K154" i="6" s="1"/>
  <c r="L154" i="6" s="1"/>
  <c r="J153" i="6"/>
  <c r="H154" i="6"/>
  <c r="K153" i="6"/>
  <c r="L153" i="6" s="1"/>
  <c r="H148" i="7" l="1"/>
  <c r="I154" i="6"/>
  <c r="K155" i="6" s="1"/>
  <c r="L155" i="6" s="1"/>
  <c r="J154" i="6"/>
  <c r="H155" i="6"/>
  <c r="J148" i="7" l="1"/>
  <c r="I148" i="7"/>
  <c r="K148" i="7" s="1"/>
  <c r="L148" i="7" s="1"/>
  <c r="J155" i="6"/>
  <c r="I155" i="6"/>
  <c r="K156" i="6" s="1"/>
  <c r="L156" i="6" s="1"/>
  <c r="H149" i="7" l="1"/>
  <c r="H156" i="6"/>
  <c r="J149" i="7" l="1"/>
  <c r="I149" i="7"/>
  <c r="K149" i="7" s="1"/>
  <c r="L149" i="7" s="1"/>
  <c r="I156" i="6"/>
  <c r="K157" i="6" s="1"/>
  <c r="L157" i="6" s="1"/>
  <c r="J156" i="6"/>
  <c r="H157" i="6"/>
  <c r="H150" i="7" l="1"/>
  <c r="I157" i="6"/>
  <c r="K158" i="6" s="1"/>
  <c r="L158" i="6" s="1"/>
  <c r="J157" i="6"/>
  <c r="H158" i="6" l="1"/>
  <c r="J150" i="7"/>
  <c r="I150" i="7"/>
  <c r="K150" i="7" s="1"/>
  <c r="L150" i="7" s="1"/>
  <c r="J158" i="6"/>
  <c r="I158" i="6"/>
  <c r="K159" i="6" s="1"/>
  <c r="L159" i="6" s="1"/>
  <c r="H151" i="7" l="1"/>
  <c r="H159" i="6"/>
  <c r="J151" i="7" l="1"/>
  <c r="I151" i="7"/>
  <c r="K151" i="7" s="1"/>
  <c r="L151" i="7" s="1"/>
  <c r="J159" i="6"/>
  <c r="I159" i="6"/>
  <c r="K160" i="6" s="1"/>
  <c r="L160" i="6" s="1"/>
  <c r="H152" i="7" l="1"/>
  <c r="H160" i="6"/>
  <c r="J152" i="7" l="1"/>
  <c r="I152" i="7"/>
  <c r="K152" i="7" s="1"/>
  <c r="L152" i="7" s="1"/>
  <c r="J160" i="6"/>
  <c r="I160" i="6"/>
  <c r="H161" i="6" s="1"/>
  <c r="H153" i="7" l="1"/>
  <c r="I161" i="6"/>
  <c r="K162" i="6" s="1"/>
  <c r="L162" i="6" s="1"/>
  <c r="J161" i="6"/>
  <c r="H162" i="6"/>
  <c r="K161" i="6"/>
  <c r="L161" i="6" s="1"/>
  <c r="J153" i="7" l="1"/>
  <c r="I153" i="7"/>
  <c r="K153" i="7" s="1"/>
  <c r="L153" i="7" s="1"/>
  <c r="J162" i="6"/>
  <c r="I162" i="6"/>
  <c r="K163" i="6" s="1"/>
  <c r="L163" i="6" s="1"/>
  <c r="H154" i="7" l="1"/>
  <c r="J154" i="7"/>
  <c r="I154" i="7"/>
  <c r="K154" i="7" s="1"/>
  <c r="L154" i="7" s="1"/>
  <c r="H163" i="6"/>
  <c r="H155" i="7" l="1"/>
  <c r="J163" i="6"/>
  <c r="I163" i="6"/>
  <c r="K164" i="6" s="1"/>
  <c r="L164" i="6" s="1"/>
  <c r="J155" i="7" l="1"/>
  <c r="I155" i="7"/>
  <c r="K155" i="7" s="1"/>
  <c r="L155" i="7" s="1"/>
  <c r="H164" i="6"/>
  <c r="H156" i="7" l="1"/>
  <c r="J156" i="7"/>
  <c r="I156" i="7"/>
  <c r="K156" i="7" s="1"/>
  <c r="L156" i="7" s="1"/>
  <c r="H157" i="7"/>
  <c r="I164" i="6"/>
  <c r="H165" i="6" s="1"/>
  <c r="J164" i="6"/>
  <c r="K165" i="6"/>
  <c r="L165" i="6" s="1"/>
  <c r="J157" i="7" l="1"/>
  <c r="I157" i="7"/>
  <c r="K157" i="7" s="1"/>
  <c r="L157" i="7" s="1"/>
  <c r="I165" i="6"/>
  <c r="K166" i="6" s="1"/>
  <c r="L166" i="6" s="1"/>
  <c r="J165" i="6"/>
  <c r="H166" i="6"/>
  <c r="H158" i="7" l="1"/>
  <c r="I166" i="6"/>
  <c r="H167" i="6" s="1"/>
  <c r="J166" i="6"/>
  <c r="K167" i="6"/>
  <c r="L167" i="6" s="1"/>
  <c r="J158" i="7" l="1"/>
  <c r="I158" i="7"/>
  <c r="K158" i="7" s="1"/>
  <c r="L158" i="7" s="1"/>
  <c r="J167" i="6"/>
  <c r="I167" i="6"/>
  <c r="K168" i="6" s="1"/>
  <c r="L168" i="6" s="1"/>
  <c r="H159" i="7" l="1"/>
  <c r="J159" i="7"/>
  <c r="I159" i="7"/>
  <c r="K159" i="7" s="1"/>
  <c r="L159" i="7" s="1"/>
  <c r="L160" i="7" s="1"/>
  <c r="H168" i="6"/>
  <c r="J168" i="6" l="1"/>
  <c r="I168" i="6"/>
  <c r="H169" i="6" s="1"/>
  <c r="I169" i="6" l="1"/>
  <c r="K170" i="6" s="1"/>
  <c r="L170" i="6" s="1"/>
  <c r="J169" i="6"/>
  <c r="H170" i="6"/>
  <c r="K169" i="6"/>
  <c r="L169" i="6" s="1"/>
  <c r="J170" i="6" l="1"/>
  <c r="I170" i="6"/>
  <c r="K171" i="6" s="1"/>
  <c r="L171" i="6" s="1"/>
  <c r="H171" i="6" l="1"/>
  <c r="J171" i="6" l="1"/>
  <c r="I171" i="6"/>
  <c r="K172" i="6" s="1"/>
  <c r="L172" i="6" s="1"/>
  <c r="H172" i="6" l="1"/>
  <c r="J172" i="6" l="1"/>
  <c r="I172" i="6"/>
  <c r="K173" i="6" s="1"/>
  <c r="L173" i="6" s="1"/>
  <c r="H173" i="6" l="1"/>
  <c r="J173" i="6" l="1"/>
  <c r="I173" i="6"/>
  <c r="K174" i="6" s="1"/>
  <c r="L174" i="6" s="1"/>
  <c r="H174" i="6" l="1"/>
  <c r="J174" i="6" l="1"/>
  <c r="I174" i="6"/>
  <c r="K175" i="6" s="1"/>
  <c r="L175" i="6" s="1"/>
  <c r="H175" i="6" l="1"/>
  <c r="J175" i="6"/>
  <c r="I175" i="6"/>
  <c r="K176" i="6" s="1"/>
  <c r="L176" i="6" s="1"/>
  <c r="H176" i="6" l="1"/>
  <c r="J176" i="6" l="1"/>
  <c r="I176" i="6"/>
  <c r="K177" i="6" s="1"/>
  <c r="L177" i="6" s="1"/>
  <c r="H177" i="6" l="1"/>
  <c r="J177" i="6" l="1"/>
  <c r="I177" i="6"/>
  <c r="K178" i="6" s="1"/>
  <c r="L178" i="6" s="1"/>
  <c r="H178" i="6" l="1"/>
  <c r="I178" i="6" l="1"/>
  <c r="H179" i="6" s="1"/>
  <c r="J178" i="6"/>
  <c r="K179" i="6"/>
  <c r="L179" i="6" s="1"/>
  <c r="I179" i="6" l="1"/>
  <c r="K180" i="6" s="1"/>
  <c r="L180" i="6" s="1"/>
  <c r="J179" i="6"/>
  <c r="H180" i="6"/>
  <c r="J180" i="6" l="1"/>
  <c r="H181" i="6"/>
  <c r="I180" i="6"/>
  <c r="K181" i="6" s="1"/>
  <c r="L181" i="6" s="1"/>
  <c r="I181" i="6" l="1"/>
  <c r="K182" i="6" s="1"/>
  <c r="L182" i="6" s="1"/>
  <c r="J181" i="6"/>
  <c r="H182" i="6"/>
  <c r="J182" i="6" l="1"/>
  <c r="I182" i="6"/>
  <c r="H183" i="6" s="1"/>
  <c r="J183" i="6" l="1"/>
  <c r="I183" i="6"/>
  <c r="K184" i="6" s="1"/>
  <c r="L184" i="6" s="1"/>
  <c r="K183" i="6"/>
  <c r="L183" i="6" s="1"/>
  <c r="H184" i="6" l="1"/>
  <c r="J184" i="6"/>
  <c r="I184" i="6"/>
  <c r="K185" i="6" s="1"/>
  <c r="L185" i="6" s="1"/>
  <c r="H185" i="6" l="1"/>
  <c r="J185" i="6" l="1"/>
  <c r="I185" i="6"/>
  <c r="K186" i="6" s="1"/>
  <c r="L186" i="6" s="1"/>
  <c r="H186" i="6" l="1"/>
  <c r="I186" i="6"/>
  <c r="K187" i="6" s="1"/>
  <c r="L187" i="6" s="1"/>
  <c r="J186" i="6"/>
  <c r="H187" i="6" l="1"/>
  <c r="J187" i="6"/>
  <c r="I187" i="6"/>
  <c r="K188" i="6" s="1"/>
  <c r="L188" i="6" s="1"/>
  <c r="H188" i="6" l="1"/>
  <c r="J188" i="6" l="1"/>
  <c r="I188" i="6"/>
  <c r="H189" i="6" s="1"/>
  <c r="I189" i="6" l="1"/>
  <c r="K190" i="6" s="1"/>
  <c r="L190" i="6" s="1"/>
  <c r="J189" i="6"/>
  <c r="H190" i="6"/>
  <c r="K189" i="6"/>
  <c r="L189" i="6" s="1"/>
  <c r="J190" i="6" l="1"/>
  <c r="I190" i="6"/>
  <c r="H191" i="6" s="1"/>
  <c r="I191" i="6" l="1"/>
  <c r="K192" i="6" s="1"/>
  <c r="L192" i="6" s="1"/>
  <c r="J191" i="6"/>
  <c r="H192" i="6"/>
  <c r="K191" i="6"/>
  <c r="L191" i="6" s="1"/>
  <c r="I192" i="6" l="1"/>
  <c r="K193" i="6" s="1"/>
  <c r="L193" i="6" s="1"/>
  <c r="J192" i="6"/>
  <c r="H193" i="6" l="1"/>
  <c r="J193" i="6"/>
  <c r="I193" i="6"/>
  <c r="K194" i="6" s="1"/>
  <c r="L194" i="6" s="1"/>
  <c r="H194" i="6" l="1"/>
  <c r="I194" i="6" l="1"/>
  <c r="K195" i="6" s="1"/>
  <c r="L195" i="6" s="1"/>
  <c r="J194" i="6"/>
  <c r="H195" i="6"/>
  <c r="I195" i="6" l="1"/>
  <c r="K196" i="6" s="1"/>
  <c r="L196" i="6" s="1"/>
  <c r="H196" i="6"/>
  <c r="J195" i="6"/>
  <c r="I196" i="6" l="1"/>
  <c r="K197" i="6" s="1"/>
  <c r="L197" i="6" s="1"/>
  <c r="H197" i="6"/>
  <c r="J196" i="6"/>
  <c r="J197" i="6" l="1"/>
  <c r="H198" i="6"/>
  <c r="I197" i="6"/>
  <c r="K198" i="6" s="1"/>
  <c r="L198" i="6" s="1"/>
  <c r="I198" i="6" l="1"/>
  <c r="H199" i="6" s="1"/>
  <c r="J198" i="6"/>
  <c r="K199" i="6"/>
  <c r="L199" i="6" s="1"/>
  <c r="I199" i="6" l="1"/>
  <c r="K200" i="6" s="1"/>
  <c r="L200" i="6" s="1"/>
  <c r="J199" i="6"/>
  <c r="H200" i="6"/>
  <c r="J200" i="6" l="1"/>
  <c r="I200" i="6"/>
  <c r="K201" i="6" s="1"/>
  <c r="L201" i="6" s="1"/>
  <c r="H201" i="6" l="1"/>
  <c r="J201" i="6" l="1"/>
  <c r="I201" i="6"/>
  <c r="K202" i="6" s="1"/>
  <c r="L202" i="6" s="1"/>
  <c r="H202" i="6" l="1"/>
  <c r="J202" i="6" l="1"/>
  <c r="I202" i="6"/>
  <c r="K203" i="6" s="1"/>
  <c r="L203" i="6" s="1"/>
  <c r="H203" i="6" l="1"/>
  <c r="J203" i="6" l="1"/>
  <c r="I203" i="6"/>
  <c r="K204" i="6" s="1"/>
  <c r="L204" i="6" s="1"/>
  <c r="H204" i="6" l="1"/>
  <c r="J204" i="6" l="1"/>
  <c r="I204" i="6"/>
  <c r="K205" i="6" s="1"/>
  <c r="L205" i="6" s="1"/>
  <c r="H205" i="6" l="1"/>
  <c r="I205" i="6" l="1"/>
  <c r="H206" i="6" s="1"/>
  <c r="K206" i="6"/>
  <c r="L206" i="6" s="1"/>
  <c r="J205" i="6"/>
  <c r="J206" i="6" l="1"/>
  <c r="I206" i="6"/>
  <c r="K207" i="6" s="1"/>
  <c r="L207" i="6" s="1"/>
  <c r="H207" i="6" l="1"/>
  <c r="I207" i="6"/>
  <c r="K208" i="6" s="1"/>
  <c r="L208" i="6" s="1"/>
  <c r="J207" i="6"/>
  <c r="H208" i="6" l="1"/>
  <c r="I208" i="6" l="1"/>
  <c r="K209" i="6" s="1"/>
  <c r="L209" i="6" s="1"/>
  <c r="J208" i="6"/>
  <c r="H209" i="6"/>
  <c r="I209" i="6" l="1"/>
  <c r="K210" i="6" s="1"/>
  <c r="L210" i="6" s="1"/>
  <c r="J209" i="6"/>
  <c r="H210" i="6"/>
  <c r="J210" i="6" l="1"/>
  <c r="I210" i="6"/>
  <c r="K211" i="6" s="1"/>
  <c r="L211" i="6" s="1"/>
  <c r="H211" i="6" l="1"/>
  <c r="I211" i="6" l="1"/>
  <c r="K212" i="6" s="1"/>
  <c r="L212" i="6" s="1"/>
  <c r="J211" i="6"/>
  <c r="H212" i="6"/>
  <c r="I212" i="6" l="1"/>
  <c r="J212" i="6"/>
  <c r="H213" i="6"/>
  <c r="K213" i="6"/>
  <c r="L213" i="6" s="1"/>
  <c r="J213" i="6" l="1"/>
  <c r="I213" i="6"/>
  <c r="H214" i="6" s="1"/>
  <c r="I214" i="6" l="1"/>
  <c r="J214" i="6"/>
  <c r="H215" i="6"/>
  <c r="K215" i="6"/>
  <c r="L215" i="6" s="1"/>
  <c r="K214" i="6"/>
  <c r="L214" i="6" s="1"/>
  <c r="I215" i="6" l="1"/>
  <c r="H216" i="6" s="1"/>
  <c r="J215" i="6"/>
  <c r="J216" i="6" l="1"/>
  <c r="I216" i="6"/>
  <c r="H217" i="6" s="1"/>
  <c r="K216" i="6"/>
  <c r="L216" i="6" s="1"/>
  <c r="J217" i="6" l="1"/>
  <c r="I217" i="6"/>
  <c r="H218" i="6" s="1"/>
  <c r="K217" i="6"/>
  <c r="L217" i="6" s="1"/>
  <c r="I218" i="6" l="1"/>
  <c r="K219" i="6" s="1"/>
  <c r="L219" i="6" s="1"/>
  <c r="J218" i="6"/>
  <c r="H219" i="6"/>
  <c r="K218" i="6"/>
  <c r="L218" i="6" s="1"/>
  <c r="J219" i="6" l="1"/>
  <c r="H220" i="6"/>
  <c r="I219" i="6"/>
  <c r="K220" i="6" s="1"/>
  <c r="L220" i="6" s="1"/>
  <c r="J220" i="6" l="1"/>
  <c r="I220" i="6"/>
  <c r="K221" i="6" s="1"/>
  <c r="L221" i="6" s="1"/>
  <c r="H221" i="6" l="1"/>
  <c r="I221" i="6" l="1"/>
  <c r="H222" i="6" s="1"/>
  <c r="J221" i="6"/>
  <c r="K222" i="6"/>
  <c r="L222" i="6" s="1"/>
  <c r="J222" i="6" l="1"/>
  <c r="I222" i="6"/>
  <c r="K223" i="6" s="1"/>
  <c r="L223" i="6" s="1"/>
  <c r="H223" i="6" l="1"/>
  <c r="J223" i="6" l="1"/>
  <c r="I223" i="6"/>
  <c r="H224" i="6" s="1"/>
  <c r="J224" i="6" l="1"/>
  <c r="I224" i="6"/>
  <c r="K225" i="6" s="1"/>
  <c r="L225" i="6" s="1"/>
  <c r="K224" i="6"/>
  <c r="L224" i="6" s="1"/>
  <c r="H225" i="6" l="1"/>
  <c r="I225" i="6" l="1"/>
  <c r="H226" i="6" s="1"/>
  <c r="J225" i="6"/>
  <c r="K226" i="6"/>
  <c r="L226" i="6" s="1"/>
  <c r="J226" i="6" l="1"/>
  <c r="I226" i="6"/>
  <c r="K227" i="6" s="1"/>
  <c r="L227" i="6" s="1"/>
  <c r="H227" i="6" l="1"/>
  <c r="J227" i="6"/>
  <c r="I227" i="6"/>
  <c r="K228" i="6" s="1"/>
  <c r="L228" i="6" s="1"/>
  <c r="H228" i="6" l="1"/>
  <c r="J228" i="6" l="1"/>
  <c r="I228" i="6"/>
  <c r="K229" i="6" s="1"/>
  <c r="L229" i="6" s="1"/>
  <c r="H229" i="6" l="1"/>
  <c r="J229" i="6" l="1"/>
  <c r="I229" i="6"/>
  <c r="K230" i="6" s="1"/>
  <c r="L230" i="6" s="1"/>
  <c r="H230" i="6" l="1"/>
  <c r="I230" i="6" l="1"/>
  <c r="K231" i="6" s="1"/>
  <c r="L231" i="6" s="1"/>
  <c r="J230" i="6"/>
  <c r="H231" i="6"/>
  <c r="I231" i="6" l="1"/>
  <c r="K232" i="6" s="1"/>
  <c r="L232" i="6" s="1"/>
  <c r="J231" i="6"/>
  <c r="H232" i="6"/>
  <c r="I232" i="6" l="1"/>
  <c r="K233" i="6" s="1"/>
  <c r="L233" i="6" s="1"/>
  <c r="J232" i="6"/>
  <c r="H233" i="6"/>
  <c r="I233" i="6" l="1"/>
  <c r="K234" i="6" s="1"/>
  <c r="L234" i="6" s="1"/>
  <c r="J233" i="6"/>
  <c r="H234" i="6"/>
  <c r="I234" i="6" l="1"/>
  <c r="K235" i="6" s="1"/>
  <c r="L235" i="6" s="1"/>
  <c r="J234" i="6"/>
  <c r="H235" i="6"/>
  <c r="I235" i="6" l="1"/>
  <c r="K236" i="6" s="1"/>
  <c r="L236" i="6" s="1"/>
  <c r="J235" i="6"/>
  <c r="H236" i="6"/>
  <c r="I236" i="6" l="1"/>
  <c r="K237" i="6" s="1"/>
  <c r="L237" i="6" s="1"/>
  <c r="J236" i="6"/>
  <c r="H237" i="6"/>
  <c r="J237" i="6" l="1"/>
  <c r="I237" i="6"/>
  <c r="K238" i="6" s="1"/>
  <c r="L238" i="6" s="1"/>
  <c r="H238" i="6" l="1"/>
  <c r="J238" i="6"/>
  <c r="I238" i="6"/>
  <c r="K239" i="6" s="1"/>
  <c r="L239" i="6" s="1"/>
  <c r="H239" i="6" l="1"/>
  <c r="I239" i="6" l="1"/>
  <c r="H240" i="6" s="1"/>
  <c r="K240" i="6"/>
  <c r="L240" i="6" s="1"/>
  <c r="J239" i="6"/>
  <c r="I240" i="6" l="1"/>
  <c r="K241" i="6" s="1"/>
  <c r="L241" i="6" s="1"/>
  <c r="J240" i="6"/>
  <c r="H241" i="6"/>
  <c r="I241" i="6" l="1"/>
  <c r="H242" i="6" s="1"/>
  <c r="J241" i="6"/>
  <c r="K242" i="6"/>
  <c r="L242" i="6" s="1"/>
  <c r="I242" i="6" l="1"/>
  <c r="K243" i="6" s="1"/>
  <c r="L243" i="6" s="1"/>
  <c r="J242" i="6"/>
  <c r="H243" i="6" l="1"/>
  <c r="I243" i="6"/>
  <c r="K244" i="6" s="1"/>
  <c r="L244" i="6" s="1"/>
  <c r="J243" i="6"/>
  <c r="H244" i="6" l="1"/>
  <c r="I244" i="6"/>
  <c r="H245" i="6" s="1"/>
  <c r="J244" i="6"/>
  <c r="K245" i="6" l="1"/>
  <c r="L245" i="6" s="1"/>
  <c r="I245" i="6"/>
  <c r="H246" i="6" s="1"/>
  <c r="J245" i="6"/>
  <c r="K246" i="6"/>
  <c r="L246" i="6" s="1"/>
  <c r="I246" i="6" l="1"/>
  <c r="K247" i="6" s="1"/>
  <c r="L247" i="6" s="1"/>
  <c r="J246" i="6"/>
  <c r="H247" i="6" l="1"/>
  <c r="I247" i="6" l="1"/>
  <c r="H248" i="6" s="1"/>
  <c r="J247" i="6"/>
  <c r="K248" i="6"/>
  <c r="L248" i="6" s="1"/>
  <c r="I248" i="6" l="1"/>
  <c r="K249" i="6" s="1"/>
  <c r="L249" i="6" s="1"/>
  <c r="J248" i="6"/>
  <c r="H249" i="6"/>
  <c r="J249" i="6" l="1"/>
  <c r="I249" i="6"/>
  <c r="H250" i="6" s="1"/>
  <c r="J250" i="6" l="1"/>
  <c r="I250" i="6"/>
  <c r="K251" i="6" s="1"/>
  <c r="L251" i="6" s="1"/>
  <c r="K250" i="6"/>
  <c r="L250" i="6" s="1"/>
  <c r="H251" i="6" l="1"/>
  <c r="J251" i="6" l="1"/>
  <c r="I251" i="6"/>
  <c r="K252" i="6" s="1"/>
  <c r="L252" i="6" s="1"/>
  <c r="H252" i="6" l="1"/>
  <c r="I252" i="6" l="1"/>
  <c r="K253" i="6" s="1"/>
  <c r="L253" i="6" s="1"/>
  <c r="J252" i="6"/>
  <c r="H253" i="6"/>
  <c r="J253" i="6" l="1"/>
  <c r="I253" i="6"/>
  <c r="K254" i="6" s="1"/>
  <c r="L254" i="6" s="1"/>
  <c r="H254" i="6" l="1"/>
  <c r="I254" i="6" l="1"/>
  <c r="H255" i="6" s="1"/>
  <c r="J254" i="6"/>
  <c r="K255" i="6"/>
  <c r="L255" i="6" s="1"/>
  <c r="J255" i="6" l="1"/>
  <c r="I255" i="6"/>
  <c r="H256" i="6" s="1"/>
  <c r="J256" i="6" l="1"/>
  <c r="I256" i="6"/>
  <c r="H257" i="6" s="1"/>
  <c r="K256" i="6"/>
  <c r="L256" i="6" s="1"/>
  <c r="J257" i="6" l="1"/>
  <c r="I257" i="6"/>
  <c r="H258" i="6" s="1"/>
  <c r="K257" i="6"/>
  <c r="L257" i="6" s="1"/>
  <c r="I258" i="6" l="1"/>
  <c r="H259" i="6" s="1"/>
  <c r="K259" i="6"/>
  <c r="L259" i="6" s="1"/>
  <c r="J258" i="6"/>
  <c r="K258" i="6"/>
  <c r="L258" i="6" s="1"/>
  <c r="J259" i="6" l="1"/>
  <c r="I259" i="6"/>
  <c r="K260" i="6" s="1"/>
  <c r="L260" i="6" s="1"/>
  <c r="H260" i="6" l="1"/>
  <c r="I260" i="6" l="1"/>
  <c r="H261" i="6" s="1"/>
  <c r="J260" i="6"/>
  <c r="K261" i="6"/>
  <c r="L261" i="6" s="1"/>
  <c r="I261" i="6" l="1"/>
  <c r="H262" i="6" s="1"/>
  <c r="J261" i="6"/>
  <c r="K262" i="6"/>
  <c r="L262" i="6" s="1"/>
  <c r="J262" i="6" l="1"/>
  <c r="I262" i="6"/>
  <c r="K263" i="6" s="1"/>
  <c r="L263" i="6" s="1"/>
  <c r="H263" i="6" l="1"/>
  <c r="J263" i="6" l="1"/>
  <c r="I263" i="6"/>
  <c r="H264" i="6" s="1"/>
  <c r="I264" i="6" l="1"/>
  <c r="K265" i="6" s="1"/>
  <c r="L265" i="6" s="1"/>
  <c r="J264" i="6"/>
  <c r="H265" i="6"/>
  <c r="K264" i="6"/>
  <c r="L264" i="6" s="1"/>
  <c r="I265" i="6" l="1"/>
  <c r="H266" i="6" s="1"/>
  <c r="J265" i="6"/>
  <c r="K266" i="6"/>
  <c r="L266" i="6" s="1"/>
  <c r="I266" i="6" l="1"/>
  <c r="K267" i="6" s="1"/>
  <c r="L267" i="6" s="1"/>
  <c r="J266" i="6"/>
  <c r="H267" i="6"/>
  <c r="I267" i="6" l="1"/>
  <c r="H268" i="6" s="1"/>
  <c r="J267" i="6"/>
  <c r="K268" i="6"/>
  <c r="L268" i="6" s="1"/>
  <c r="I268" i="6" l="1"/>
  <c r="K269" i="6" s="1"/>
  <c r="L269" i="6" s="1"/>
  <c r="L270" i="6" s="1"/>
  <c r="J268" i="6"/>
  <c r="H269" i="6"/>
  <c r="J269" i="6" l="1"/>
  <c r="I269" i="6"/>
  <c r="J285" i="6" s="1"/>
  <c r="J280" i="6"/>
  <c r="J282" i="6"/>
  <c r="J286" i="6" l="1"/>
  <c r="J278" i="6"/>
  <c r="J283" i="6"/>
  <c r="J281" i="6"/>
  <c r="J288" i="6"/>
  <c r="J279" i="6"/>
  <c r="J277" i="6"/>
  <c r="J290" i="6"/>
  <c r="J291" i="6"/>
  <c r="J276" i="6"/>
  <c r="J275" i="6"/>
  <c r="J274" i="6"/>
  <c r="J273" i="6"/>
  <c r="J287" i="6"/>
  <c r="J292" i="6"/>
  <c r="J272" i="6"/>
  <c r="J271" i="6"/>
  <c r="J270" i="6"/>
  <c r="J289" i="6"/>
  <c r="J284" i="6"/>
  <c r="J293" i="6"/>
</calcChain>
</file>

<file path=xl/sharedStrings.xml><?xml version="1.0" encoding="utf-8"?>
<sst xmlns="http://schemas.openxmlformats.org/spreadsheetml/2006/main" count="377" uniqueCount="333">
  <si>
    <t>Instituto Nacional de Estadística y Geografía (INEGI)</t>
  </si>
  <si>
    <t/>
  </si>
  <si>
    <t>Fecha de consulta: 28/08/2021 12:25:40</t>
  </si>
  <si>
    <t>Periodos</t>
  </si>
  <si>
    <t>539384 (Porcentaje)  Quincenal</t>
  </si>
  <si>
    <t>2010/01/01</t>
  </si>
  <si>
    <t>2010/01/02</t>
  </si>
  <si>
    <t>2010/02/01</t>
  </si>
  <si>
    <t>2010/02/02</t>
  </si>
  <si>
    <t>2010/03/01</t>
  </si>
  <si>
    <t>2010/03/02</t>
  </si>
  <si>
    <t>2010/04/01</t>
  </si>
  <si>
    <t>2010/04/02</t>
  </si>
  <si>
    <t>2010/05/01</t>
  </si>
  <si>
    <t>2010/05/02</t>
  </si>
  <si>
    <t>2010/06/01</t>
  </si>
  <si>
    <t>2010/06/02</t>
  </si>
  <si>
    <t>2010/07/01</t>
  </si>
  <si>
    <t>2010/07/02</t>
  </si>
  <si>
    <t>2010/08/01</t>
  </si>
  <si>
    <t>2010/08/02</t>
  </si>
  <si>
    <t>2010/09/01</t>
  </si>
  <si>
    <t>2010/09/02</t>
  </si>
  <si>
    <t>2010/10/01</t>
  </si>
  <si>
    <t>2010/10/02</t>
  </si>
  <si>
    <t>2010/11/01</t>
  </si>
  <si>
    <t>2010/11/02</t>
  </si>
  <si>
    <t>2010/12/01</t>
  </si>
  <si>
    <t>2010/12/02</t>
  </si>
  <si>
    <t>2011/01/01</t>
  </si>
  <si>
    <t>2011/01/02</t>
  </si>
  <si>
    <t>2011/02/01</t>
  </si>
  <si>
    <t>2011/02/02</t>
  </si>
  <si>
    <t>2011/03/01</t>
  </si>
  <si>
    <t>2011/03/02</t>
  </si>
  <si>
    <t>2011/04/01</t>
  </si>
  <si>
    <t>2011/04/02</t>
  </si>
  <si>
    <t>2011/05/01</t>
  </si>
  <si>
    <t>2011/05/02</t>
  </si>
  <si>
    <t>2011/06/01</t>
  </si>
  <si>
    <t>2011/06/02</t>
  </si>
  <si>
    <t>2011/07/01</t>
  </si>
  <si>
    <t>2011/07/02</t>
  </si>
  <si>
    <t>2011/08/01</t>
  </si>
  <si>
    <t>2011/08/02</t>
  </si>
  <si>
    <t>2011/09/01</t>
  </si>
  <si>
    <t>2011/09/02</t>
  </si>
  <si>
    <t>2011/10/01</t>
  </si>
  <si>
    <t>2011/10/02</t>
  </si>
  <si>
    <t>2011/11/01</t>
  </si>
  <si>
    <t>2011/11/02</t>
  </si>
  <si>
    <t>2011/12/01</t>
  </si>
  <si>
    <t>2011/12/02</t>
  </si>
  <si>
    <t>2012/01/01</t>
  </si>
  <si>
    <t>2012/01/02</t>
  </si>
  <si>
    <t>2012/02/01</t>
  </si>
  <si>
    <t>2012/02/02</t>
  </si>
  <si>
    <t>2012/03/01</t>
  </si>
  <si>
    <t>2012/03/02</t>
  </si>
  <si>
    <t>2012/04/01</t>
  </si>
  <si>
    <t>2012/04/02</t>
  </si>
  <si>
    <t>2012/05/01</t>
  </si>
  <si>
    <t>2012/05/02</t>
  </si>
  <si>
    <t>2012/06/01</t>
  </si>
  <si>
    <t>2012/06/02</t>
  </si>
  <si>
    <t>2012/07/01</t>
  </si>
  <si>
    <t>2012/07/02</t>
  </si>
  <si>
    <t>2012/08/01</t>
  </si>
  <si>
    <t>2012/08/02</t>
  </si>
  <si>
    <t>2012/09/01</t>
  </si>
  <si>
    <t>2012/09/02</t>
  </si>
  <si>
    <t>2012/10/01</t>
  </si>
  <si>
    <t>2012/10/02</t>
  </si>
  <si>
    <t>2012/11/01</t>
  </si>
  <si>
    <t>2012/11/02</t>
  </si>
  <si>
    <t>2012/12/01</t>
  </si>
  <si>
    <t>2012/12/02</t>
  </si>
  <si>
    <t>2013/01/01</t>
  </si>
  <si>
    <t>2013/01/02</t>
  </si>
  <si>
    <t>2013/02/01</t>
  </si>
  <si>
    <t>2013/02/02</t>
  </si>
  <si>
    <t>2013/03/01</t>
  </si>
  <si>
    <t>2013/03/02</t>
  </si>
  <si>
    <t>2013/04/01</t>
  </si>
  <si>
    <t>2013/04/02</t>
  </si>
  <si>
    <t>2013/05/01</t>
  </si>
  <si>
    <t>2013/05/02</t>
  </si>
  <si>
    <t>2013/06/01</t>
  </si>
  <si>
    <t>2013/06/02</t>
  </si>
  <si>
    <t>2013/07/01</t>
  </si>
  <si>
    <t>2013/07/02</t>
  </si>
  <si>
    <t>2013/08/01</t>
  </si>
  <si>
    <t>2013/08/02</t>
  </si>
  <si>
    <t>2013/09/01</t>
  </si>
  <si>
    <t>2013/09/02</t>
  </si>
  <si>
    <t>2013/10/01</t>
  </si>
  <si>
    <t>2013/10/02</t>
  </si>
  <si>
    <t>2013/11/01</t>
  </si>
  <si>
    <t>2013/11/02</t>
  </si>
  <si>
    <t>2013/12/01</t>
  </si>
  <si>
    <t>2013/12/02</t>
  </si>
  <si>
    <t>2014/01/01</t>
  </si>
  <si>
    <t>2014/01/02</t>
  </si>
  <si>
    <t>2014/02/01</t>
  </si>
  <si>
    <t>2014/02/02</t>
  </si>
  <si>
    <t>2014/03/01</t>
  </si>
  <si>
    <t>2014/03/02</t>
  </si>
  <si>
    <t>2014/04/01</t>
  </si>
  <si>
    <t>2014/04/02</t>
  </si>
  <si>
    <t>2014/05/01</t>
  </si>
  <si>
    <t>2014/05/02</t>
  </si>
  <si>
    <t>2014/06/01</t>
  </si>
  <si>
    <t>2014/06/02</t>
  </si>
  <si>
    <t>2014/07/01</t>
  </si>
  <si>
    <t>2014/07/02</t>
  </si>
  <si>
    <t>2014/08/01</t>
  </si>
  <si>
    <t>2014/08/02</t>
  </si>
  <si>
    <t>2014/09/01</t>
  </si>
  <si>
    <t>2014/09/02</t>
  </si>
  <si>
    <t>2014/10/01</t>
  </si>
  <si>
    <t>2014/10/02</t>
  </si>
  <si>
    <t>2014/11/01</t>
  </si>
  <si>
    <t>2014/11/02</t>
  </si>
  <si>
    <t>2014/12/01</t>
  </si>
  <si>
    <t>2014/12/02</t>
  </si>
  <si>
    <t>2015/01/01</t>
  </si>
  <si>
    <t>2015/01/02</t>
  </si>
  <si>
    <t>2015/02/01</t>
  </si>
  <si>
    <t>2015/02/02</t>
  </si>
  <si>
    <t>2015/03/01</t>
  </si>
  <si>
    <t>2015/03/02</t>
  </si>
  <si>
    <t>2015/04/01</t>
  </si>
  <si>
    <t>2015/04/02</t>
  </si>
  <si>
    <t>2015/05/01</t>
  </si>
  <si>
    <t>2015/05/02</t>
  </si>
  <si>
    <t>2015/06/01</t>
  </si>
  <si>
    <t>2015/06/02</t>
  </si>
  <si>
    <t>2015/07/01</t>
  </si>
  <si>
    <t>2015/07/02</t>
  </si>
  <si>
    <t>2015/08/01</t>
  </si>
  <si>
    <t>2015/08/02</t>
  </si>
  <si>
    <t>2015/09/01</t>
  </si>
  <si>
    <t>2015/09/02</t>
  </si>
  <si>
    <t>2015/10/01</t>
  </si>
  <si>
    <t>2015/10/02</t>
  </si>
  <si>
    <t>2015/11/01</t>
  </si>
  <si>
    <t>2015/11/02</t>
  </si>
  <si>
    <t>2015/12/01</t>
  </si>
  <si>
    <t>2015/12/02</t>
  </si>
  <si>
    <t>2016/01/01</t>
  </si>
  <si>
    <t>2016/01/02</t>
  </si>
  <si>
    <t>2016/02/01</t>
  </si>
  <si>
    <t>2016/02/02</t>
  </si>
  <si>
    <t>2016/03/01</t>
  </si>
  <si>
    <t>2016/03/02</t>
  </si>
  <si>
    <t>2016/04/01</t>
  </si>
  <si>
    <t>2016/04/02</t>
  </si>
  <si>
    <t>2016/05/01</t>
  </si>
  <si>
    <t>2016/05/02</t>
  </si>
  <si>
    <t>2016/06/01</t>
  </si>
  <si>
    <t>2016/06/02</t>
  </si>
  <si>
    <t>2016/07/01</t>
  </si>
  <si>
    <t>2016/07/02</t>
  </si>
  <si>
    <t>2016/08/01</t>
  </si>
  <si>
    <t>2016/08/02</t>
  </si>
  <si>
    <t>2016/09/01</t>
  </si>
  <si>
    <t>2016/09/02</t>
  </si>
  <si>
    <t>2016/10/01</t>
  </si>
  <si>
    <t>2016/10/02</t>
  </si>
  <si>
    <t>2016/11/01</t>
  </si>
  <si>
    <t>2016/11/02</t>
  </si>
  <si>
    <t>2016/12/01</t>
  </si>
  <si>
    <t>2016/12/02</t>
  </si>
  <si>
    <t>2017/01/01</t>
  </si>
  <si>
    <t>2017/01/02</t>
  </si>
  <si>
    <t>2017/02/01</t>
  </si>
  <si>
    <t>2017/02/02</t>
  </si>
  <si>
    <t>2017/03/01</t>
  </si>
  <si>
    <t>2017/03/02</t>
  </si>
  <si>
    <t>2017/04/01</t>
  </si>
  <si>
    <t>2017/04/02</t>
  </si>
  <si>
    <t>2017/05/01</t>
  </si>
  <si>
    <t>2017/05/02</t>
  </si>
  <si>
    <t>2017/06/01</t>
  </si>
  <si>
    <t>2017/06/02</t>
  </si>
  <si>
    <t>2017/07/01</t>
  </si>
  <si>
    <t>2017/07/02</t>
  </si>
  <si>
    <t>2017/08/01</t>
  </si>
  <si>
    <t>2017/08/02</t>
  </si>
  <si>
    <t>2017/09/01</t>
  </si>
  <si>
    <t>2017/09/02</t>
  </si>
  <si>
    <t>2017/10/01</t>
  </si>
  <si>
    <t>2017/10/02</t>
  </si>
  <si>
    <t>2017/11/01</t>
  </si>
  <si>
    <t>2017/11/02</t>
  </si>
  <si>
    <t>2017/12/01</t>
  </si>
  <si>
    <t>2017/12/02</t>
  </si>
  <si>
    <t>2018/01/01</t>
  </si>
  <si>
    <t>2018/01/02</t>
  </si>
  <si>
    <t>2018/02/01</t>
  </si>
  <si>
    <t>2018/02/02</t>
  </si>
  <si>
    <t>2018/03/01</t>
  </si>
  <si>
    <t>2018/03/02</t>
  </si>
  <si>
    <t>2018/04/01</t>
  </si>
  <si>
    <t>2018/04/02</t>
  </si>
  <si>
    <t>2018/05/01</t>
  </si>
  <si>
    <t>2018/05/02</t>
  </si>
  <si>
    <t>2018/06/01</t>
  </si>
  <si>
    <t>2018/06/02</t>
  </si>
  <si>
    <t>2018/07/01</t>
  </si>
  <si>
    <t>2018/07/02</t>
  </si>
  <si>
    <t>2018/08/01</t>
  </si>
  <si>
    <t>2018/08/02</t>
  </si>
  <si>
    <t>2018/09/01</t>
  </si>
  <si>
    <t>2018/09/02</t>
  </si>
  <si>
    <t>2018/10/01</t>
  </si>
  <si>
    <t>2018/10/02</t>
  </si>
  <si>
    <t>2018/11/01</t>
  </si>
  <si>
    <t>2018/11/02</t>
  </si>
  <si>
    <t>2018/12/01</t>
  </si>
  <si>
    <t>2018/12/02</t>
  </si>
  <si>
    <t>2019/01/01</t>
  </si>
  <si>
    <t>2019/01/02</t>
  </si>
  <si>
    <t>2019/02/01</t>
  </si>
  <si>
    <t>2019/02/02</t>
  </si>
  <si>
    <t>2019/03/01</t>
  </si>
  <si>
    <t>2019/03/02</t>
  </si>
  <si>
    <t>2019/04/01</t>
  </si>
  <si>
    <t>2019/04/02</t>
  </si>
  <si>
    <t>2019/05/01</t>
  </si>
  <si>
    <t>2019/05/02</t>
  </si>
  <si>
    <t>2019/06/01</t>
  </si>
  <si>
    <t>2019/06/02</t>
  </si>
  <si>
    <t>2019/07/01</t>
  </si>
  <si>
    <t>2019/07/02</t>
  </si>
  <si>
    <t>2019/08/01</t>
  </si>
  <si>
    <t>2019/08/02</t>
  </si>
  <si>
    <t>2019/09/01</t>
  </si>
  <si>
    <t>2019/09/02</t>
  </si>
  <si>
    <t>2019/10/01</t>
  </si>
  <si>
    <t>2019/10/02</t>
  </si>
  <si>
    <t>2019/11/01</t>
  </si>
  <si>
    <t>2019/11/02</t>
  </si>
  <si>
    <t>2019/12/01</t>
  </si>
  <si>
    <t>2019/12/02</t>
  </si>
  <si>
    <t>2020/01/01</t>
  </si>
  <si>
    <t>2020/01/02</t>
  </si>
  <si>
    <t>2020/02/01</t>
  </si>
  <si>
    <t>2020/02/02</t>
  </si>
  <si>
    <t>2020/03/01</t>
  </si>
  <si>
    <t>2020/03/02</t>
  </si>
  <si>
    <t>2020/04/01</t>
  </si>
  <si>
    <t>2020/04/02</t>
  </si>
  <si>
    <t>2020/05/01</t>
  </si>
  <si>
    <t>2020/05/02</t>
  </si>
  <si>
    <t>2020/06/01</t>
  </si>
  <si>
    <t>2020/06/02</t>
  </si>
  <si>
    <t>2020/07/01</t>
  </si>
  <si>
    <t>2020/07/02</t>
  </si>
  <si>
    <t>2020/08/01</t>
  </si>
  <si>
    <t>2020/08/02</t>
  </si>
  <si>
    <t>2020/09/01</t>
  </si>
  <si>
    <t>2020/09/02</t>
  </si>
  <si>
    <t>2020/10/01</t>
  </si>
  <si>
    <t>2020/10/02</t>
  </si>
  <si>
    <t>2020/11/01</t>
  </si>
  <si>
    <t>2020/11/02</t>
  </si>
  <si>
    <t>2020/12/01</t>
  </si>
  <si>
    <t>2020/12/02</t>
  </si>
  <si>
    <t>2021/01/01</t>
  </si>
  <si>
    <t>2021/01/02</t>
  </si>
  <si>
    <t>2021/02/01</t>
  </si>
  <si>
    <t>2021/02/02</t>
  </si>
  <si>
    <t>2021/03/01</t>
  </si>
  <si>
    <t>2021/03/02</t>
  </si>
  <si>
    <t>2021/04/01</t>
  </si>
  <si>
    <t>2021/04/02</t>
  </si>
  <si>
    <t>2021/05/01</t>
  </si>
  <si>
    <t>2021/05/02</t>
  </si>
  <si>
    <t>2021/06/01</t>
  </si>
  <si>
    <t>2021/06/02</t>
  </si>
  <si>
    <t>2021/07/01</t>
  </si>
  <si>
    <t>2021/07/02</t>
  </si>
  <si>
    <t>2021/08/01</t>
  </si>
  <si>
    <t>Fuentes:</t>
  </si>
  <si>
    <t>/f1 INEGI. Índices de precios.</t>
  </si>
  <si>
    <t>P movil n=24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</si>
  <si>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</si>
  <si>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</si>
  <si>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</si>
  <si>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</si>
  <si>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</si>
  <si>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</si>
  <si>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</si>
  <si>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</si>
  <si>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</si>
  <si>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</si>
  <si>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</si>
  <si>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</si>
  <si>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</si>
  <si>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</si>
  <si>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</si>
  <si>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</si>
  <si>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</si>
  <si>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</si>
  <si>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</si>
  <si>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</si>
  <si>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</si>
  <si>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</si>
  <si>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</si>
  <si>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</si>
  <si>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</si>
  <si>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Promedio</t>
  </si>
  <si>
    <t>Ajustado</t>
  </si>
  <si>
    <t>Fcorrec</t>
  </si>
  <si>
    <t>L</t>
  </si>
  <si>
    <t>T</t>
  </si>
  <si>
    <t>S</t>
  </si>
  <si>
    <t>Y</t>
  </si>
  <si>
    <t>E</t>
  </si>
  <si>
    <t>AEM</t>
  </si>
  <si>
    <t>Predicción</t>
  </si>
  <si>
    <t>Suma</t>
  </si>
  <si>
    <t>Mes</t>
  </si>
  <si>
    <t>Análisis de regresión lineal</t>
  </si>
  <si>
    <t>Correción</t>
  </si>
  <si>
    <t>Indice de Correción</t>
  </si>
  <si>
    <t>Yg</t>
  </si>
  <si>
    <t>Subyacente</t>
  </si>
  <si>
    <t>CONSIDERANDOSE LOS ULTIMOS 10 AÑOS</t>
  </si>
  <si>
    <t>α</t>
  </si>
  <si>
    <t>β</t>
  </si>
  <si>
    <t>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</si>
</sst>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0.000000"/>
    <numFmt numFmtId="168" formatCode="0.00000000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26"/>
      <name val="Arial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DCACA"/>
      </left>
      <right/>
      <top style="medium">
        <color rgb="FFCDCACA"/>
      </top>
      <bottom style="medium">
        <color rgb="FFCDCACA"/>
      </bottom>
      <diagonal/>
    </border>
    <border>
      <left style="medium">
        <color rgb="FFCDCACA"/>
      </left>
      <right style="medium">
        <color rgb="FFCDCACA"/>
      </right>
      <top style="medium">
        <color rgb="FFCDCACA"/>
      </top>
      <bottom style="medium">
        <color rgb="FFCDCACA"/>
      </bottom>
      <diagonal/>
    </border>
    <border>
      <left/>
      <right style="medium">
        <color rgb="FFCDCACA"/>
      </right>
      <top style="medium">
        <color rgb="FFCDCACA"/>
      </top>
      <bottom style="medium">
        <color rgb="FFCDCAC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14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167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Continuous"/>
    </xf>
    <xf numFmtId="0" fontId="0" fillId="0" borderId="0" xfId="0" applyFill="1"/>
    <xf numFmtId="0" fontId="0" fillId="0" borderId="1" xfId="0" applyFill="1" applyBorder="1"/>
    <xf numFmtId="2" fontId="0" fillId="0" borderId="0" xfId="0" applyNumberFormat="1" applyFill="1"/>
    <xf numFmtId="0" fontId="0" fillId="0" borderId="4" xfId="0" applyBorder="1"/>
    <xf numFmtId="0" fontId="0" fillId="0" borderId="0" xfId="0" applyFill="1" applyBorder="1"/>
    <xf numFmtId="167" fontId="0" fillId="0" borderId="0" xfId="0" applyNumberFormat="1" applyFill="1" applyBorder="1"/>
    <xf numFmtId="2" fontId="0" fillId="0" borderId="0" xfId="0" applyNumberFormat="1" applyFill="1" applyBorder="1"/>
    <xf numFmtId="0" fontId="3" fillId="0" borderId="0" xfId="0" applyFont="1" applyFill="1" applyBorder="1" applyAlignment="1">
      <alignment horizontal="left" vertical="center" wrapText="1"/>
    </xf>
    <xf numFmtId="164" fontId="0" fillId="0" borderId="0" xfId="0" applyNumberFormat="1" applyFill="1" applyBorder="1"/>
    <xf numFmtId="0" fontId="3" fillId="7" borderId="1" xfId="0" applyFont="1" applyFill="1" applyBorder="1" applyAlignment="1">
      <alignment horizontal="left" vertical="center" wrapText="1"/>
    </xf>
    <xf numFmtId="2" fontId="0" fillId="0" borderId="1" xfId="0" applyNumberFormat="1" applyFill="1" applyBorder="1"/>
    <xf numFmtId="167" fontId="0" fillId="4" borderId="1" xfId="0" applyNumberFormat="1" applyFill="1" applyBorder="1"/>
    <xf numFmtId="164" fontId="0" fillId="0" borderId="1" xfId="0" applyNumberFormat="1" applyFill="1" applyBorder="1"/>
    <xf numFmtId="167" fontId="0" fillId="0" borderId="1" xfId="0" applyNumberFormat="1" applyFill="1" applyBorder="1"/>
    <xf numFmtId="2" fontId="0" fillId="0" borderId="1" xfId="0" applyNumberFormat="1" applyBorder="1"/>
    <xf numFmtId="164" fontId="0" fillId="0" borderId="1" xfId="0" applyNumberFormat="1" applyBorder="1"/>
    <xf numFmtId="167" fontId="0" fillId="0" borderId="1" xfId="0" applyNumberFormat="1" applyBorder="1"/>
    <xf numFmtId="0" fontId="11" fillId="6" borderId="1" xfId="0" applyFont="1" applyFill="1" applyBorder="1" applyAlignment="1">
      <alignment horizontal="center" vertical="center" textRotation="90" wrapText="1"/>
    </xf>
    <xf numFmtId="0" fontId="0" fillId="2" borderId="1" xfId="0" applyFill="1" applyBorder="1"/>
    <xf numFmtId="0" fontId="2" fillId="0" borderId="1" xfId="0" applyFont="1" applyFill="1" applyBorder="1"/>
    <xf numFmtId="9" fontId="0" fillId="5" borderId="1" xfId="1" applyFont="1" applyFill="1" applyBorder="1"/>
    <xf numFmtId="14" fontId="3" fillId="7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8" borderId="1" xfId="0" applyFill="1" applyBorder="1"/>
    <xf numFmtId="0" fontId="7" fillId="8" borderId="1" xfId="0" applyFont="1" applyFill="1" applyBorder="1"/>
    <xf numFmtId="0" fontId="3" fillId="8" borderId="1" xfId="0" applyFont="1" applyFill="1" applyBorder="1" applyAlignment="1">
      <alignment horizontal="left" vertical="center" wrapText="1"/>
    </xf>
    <xf numFmtId="0" fontId="7" fillId="8" borderId="12" xfId="0" applyFont="1" applyFill="1" applyBorder="1"/>
    <xf numFmtId="0" fontId="0" fillId="8" borderId="13" xfId="0" applyFill="1" applyBorder="1"/>
    <xf numFmtId="168" fontId="0" fillId="8" borderId="4" xfId="0" applyNumberFormat="1" applyFill="1" applyBorder="1"/>
    <xf numFmtId="167" fontId="0" fillId="7" borderId="0" xfId="0" applyNumberFormat="1" applyFill="1"/>
    <xf numFmtId="0" fontId="7" fillId="7" borderId="0" xfId="0" applyFont="1" applyFill="1"/>
    <xf numFmtId="0" fontId="2" fillId="0" borderId="0" xfId="0" applyFont="1"/>
    <xf numFmtId="0" fontId="2" fillId="7" borderId="0" xfId="0" applyFont="1" applyFill="1"/>
    <xf numFmtId="0" fontId="0" fillId="7" borderId="0" xfId="0" applyFill="1"/>
    <xf numFmtId="0" fontId="1" fillId="0" borderId="0" xfId="2"/>
    <xf numFmtId="0" fontId="1" fillId="4" borderId="0" xfId="2" applyFill="1"/>
    <xf numFmtId="0" fontId="12" fillId="10" borderId="1" xfId="2" applyFont="1" applyFill="1" applyBorder="1" applyAlignment="1">
      <alignment horizontal="right" vertical="top" wrapText="1"/>
    </xf>
    <xf numFmtId="0" fontId="1" fillId="0" borderId="1" xfId="2" applyBorder="1"/>
    <xf numFmtId="0" fontId="1" fillId="3" borderId="0" xfId="2" applyFill="1"/>
    <xf numFmtId="0" fontId="1" fillId="11" borderId="0" xfId="2" applyFill="1"/>
    <xf numFmtId="0" fontId="12" fillId="10" borderId="12" xfId="2" applyFont="1" applyFill="1" applyBorder="1" applyAlignment="1">
      <alignment horizontal="right" vertical="top" wrapText="1"/>
    </xf>
    <xf numFmtId="0" fontId="1" fillId="0" borderId="11" xfId="2" applyBorder="1"/>
    <xf numFmtId="0" fontId="1" fillId="0" borderId="2" xfId="2" applyBorder="1"/>
    <xf numFmtId="0" fontId="1" fillId="0" borderId="10" xfId="2" applyBorder="1"/>
    <xf numFmtId="0" fontId="1" fillId="0" borderId="9" xfId="2" applyBorder="1"/>
    <xf numFmtId="0" fontId="1" fillId="0" borderId="8" xfId="2" applyBorder="1"/>
    <xf numFmtId="0" fontId="13" fillId="0" borderId="3" xfId="2" applyFont="1" applyBorder="1" applyAlignment="1">
      <alignment horizontal="center"/>
    </xf>
    <xf numFmtId="0" fontId="13" fillId="0" borderId="3" xfId="2" applyFont="1" applyBorder="1" applyAlignment="1">
      <alignment horizontal="centerContinuous"/>
    </xf>
    <xf numFmtId="0" fontId="1" fillId="0" borderId="7" xfId="2" applyBorder="1"/>
    <xf numFmtId="0" fontId="1" fillId="0" borderId="6" xfId="2" applyBorder="1"/>
    <xf numFmtId="0" fontId="1" fillId="0" borderId="5" xfId="2" applyBorder="1"/>
    <xf numFmtId="0" fontId="1" fillId="12" borderId="0" xfId="2" applyFill="1"/>
    <xf numFmtId="0" fontId="1" fillId="5" borderId="0" xfId="2" applyFill="1"/>
    <xf numFmtId="0" fontId="1" fillId="4" borderId="1" xfId="2" applyFill="1" applyBorder="1"/>
    <xf numFmtId="0" fontId="1" fillId="12" borderId="1" xfId="2" applyFill="1" applyBorder="1"/>
    <xf numFmtId="0" fontId="1" fillId="13" borderId="1" xfId="2" applyFill="1" applyBorder="1"/>
    <xf numFmtId="0" fontId="10" fillId="9" borderId="0" xfId="2" applyFont="1" applyFill="1"/>
    <xf numFmtId="0" fontId="10" fillId="9" borderId="1" xfId="2" applyFont="1" applyFill="1" applyBorder="1"/>
    <xf numFmtId="0" fontId="12" fillId="10" borderId="20" xfId="2" applyFont="1" applyFill="1" applyBorder="1" applyAlignment="1">
      <alignment horizontal="right" vertical="top" wrapText="1"/>
    </xf>
    <xf numFmtId="0" fontId="12" fillId="10" borderId="21" xfId="2" applyFont="1" applyFill="1" applyBorder="1" applyAlignment="1">
      <alignment horizontal="right" vertical="top" wrapText="1"/>
    </xf>
    <xf numFmtId="0" fontId="1" fillId="7" borderId="0" xfId="2" applyFill="1"/>
    <xf numFmtId="0" fontId="1" fillId="15" borderId="0" xfId="2" applyFill="1"/>
    <xf numFmtId="0" fontId="14" fillId="14" borderId="15" xfId="2" applyFont="1" applyFill="1" applyBorder="1" applyAlignment="1">
      <alignment horizontal="center" vertical="center" textRotation="90" wrapText="1"/>
    </xf>
    <xf numFmtId="0" fontId="14" fillId="14" borderId="0" xfId="2" applyFont="1" applyFill="1" applyAlignment="1">
      <alignment horizontal="center" vertical="center" textRotation="90" wrapText="1"/>
    </xf>
    <xf numFmtId="0" fontId="12" fillId="10" borderId="22" xfId="2" applyFont="1" applyFill="1" applyBorder="1" applyAlignment="1">
      <alignment horizontal="right" vertical="top" wrapText="1"/>
    </xf>
    <xf numFmtId="0" fontId="15" fillId="0" borderId="0" xfId="2" applyFont="1" applyFill="1" applyBorder="1" applyAlignment="1">
      <alignment horizontal="right" vertical="top" wrapText="1"/>
    </xf>
    <xf numFmtId="0" fontId="12" fillId="10" borderId="0" xfId="2" applyFont="1" applyFill="1" applyBorder="1" applyAlignment="1">
      <alignment horizontal="right" vertical="top" wrapText="1"/>
    </xf>
    <xf numFmtId="0" fontId="10" fillId="0" borderId="15" xfId="2" applyFont="1" applyBorder="1"/>
    <xf numFmtId="0" fontId="10" fillId="0" borderId="16" xfId="2" applyFont="1" applyBorder="1"/>
    <xf numFmtId="0" fontId="10" fillId="9" borderId="24" xfId="2" applyFont="1" applyFill="1" applyBorder="1"/>
    <xf numFmtId="0" fontId="10" fillId="9" borderId="14" xfId="2" applyFont="1" applyFill="1" applyBorder="1"/>
    <xf numFmtId="0" fontId="10" fillId="9" borderId="15" xfId="2" applyFont="1" applyFill="1" applyBorder="1"/>
    <xf numFmtId="0" fontId="16" fillId="0" borderId="14" xfId="2" applyFont="1" applyBorder="1"/>
    <xf numFmtId="0" fontId="16" fillId="0" borderId="15" xfId="2" applyFont="1" applyBorder="1"/>
    <xf numFmtId="0" fontId="2" fillId="8" borderId="13" xfId="0" applyFont="1" applyFill="1" applyBorder="1"/>
    <xf numFmtId="2" fontId="0" fillId="0" borderId="12" xfId="0" applyNumberFormat="1" applyFill="1" applyBorder="1"/>
    <xf numFmtId="0" fontId="0" fillId="0" borderId="12" xfId="0" applyFill="1" applyBorder="1"/>
    <xf numFmtId="0" fontId="7" fillId="8" borderId="23" xfId="0" applyFont="1" applyFill="1" applyBorder="1"/>
    <xf numFmtId="0" fontId="0" fillId="8" borderId="23" xfId="0" applyFill="1" applyBorder="1"/>
    <xf numFmtId="0" fontId="2" fillId="8" borderId="23" xfId="0" applyFont="1" applyFill="1" applyBorder="1"/>
    <xf numFmtId="164" fontId="0" fillId="0" borderId="25" xfId="0" applyNumberFormat="1" applyFill="1" applyBorder="1"/>
    <xf numFmtId="164" fontId="0" fillId="4" borderId="0" xfId="0" applyNumberFormat="1" applyFill="1" applyBorder="1"/>
    <xf numFmtId="0" fontId="0" fillId="4" borderId="0" xfId="0" applyFill="1" applyBorder="1"/>
    <xf numFmtId="167" fontId="0" fillId="4" borderId="0" xfId="0" applyNumberFormat="1" applyFill="1" applyBorder="1"/>
    <xf numFmtId="164" fontId="0" fillId="4" borderId="14" xfId="0" applyNumberFormat="1" applyFill="1" applyBorder="1"/>
    <xf numFmtId="0" fontId="0" fillId="4" borderId="15" xfId="0" applyFill="1" applyBorder="1"/>
    <xf numFmtId="167" fontId="0" fillId="4" borderId="15" xfId="0" applyNumberFormat="1" applyFill="1" applyBorder="1"/>
    <xf numFmtId="0" fontId="0" fillId="4" borderId="16" xfId="0" applyFill="1" applyBorder="1"/>
    <xf numFmtId="164" fontId="0" fillId="4" borderId="26" xfId="0" applyNumberFormat="1" applyFill="1" applyBorder="1"/>
    <xf numFmtId="0" fontId="0" fillId="4" borderId="24" xfId="0" applyFill="1" applyBorder="1"/>
    <xf numFmtId="164" fontId="0" fillId="4" borderId="17" xfId="0" applyNumberFormat="1" applyFill="1" applyBorder="1"/>
    <xf numFmtId="0" fontId="0" fillId="4" borderId="18" xfId="0" applyFill="1" applyBorder="1"/>
    <xf numFmtId="167" fontId="0" fillId="4" borderId="18" xfId="0" applyNumberFormat="1" applyFill="1" applyBorder="1"/>
    <xf numFmtId="0" fontId="0" fillId="4" borderId="19" xfId="0" applyFill="1" applyBorder="1"/>
    <xf numFmtId="167" fontId="0" fillId="0" borderId="17" xfId="0" applyNumberFormat="1" applyFill="1" applyBorder="1"/>
    <xf numFmtId="0" fontId="0" fillId="3" borderId="25" xfId="0" applyFill="1" applyBorder="1"/>
    <xf numFmtId="0" fontId="0" fillId="2" borderId="13" xfId="0" applyFill="1" applyBorder="1"/>
    <xf numFmtId="0" fontId="0" fillId="2" borderId="12" xfId="0" applyFill="1" applyBorder="1"/>
    <xf numFmtId="0" fontId="0" fillId="0" borderId="25" xfId="0" applyFill="1" applyBorder="1"/>
    <xf numFmtId="0" fontId="0" fillId="4" borderId="14" xfId="0" applyFill="1" applyBorder="1"/>
    <xf numFmtId="0" fontId="0" fillId="4" borderId="26" xfId="0" applyFill="1" applyBorder="1"/>
    <xf numFmtId="0" fontId="0" fillId="4" borderId="17" xfId="0" applyFill="1" applyBorder="1"/>
    <xf numFmtId="167" fontId="0" fillId="0" borderId="12" xfId="0" applyNumberFormat="1" applyFill="1" applyBorder="1"/>
    <xf numFmtId="167" fontId="0" fillId="0" borderId="12" xfId="0" applyNumberFormat="1" applyBorder="1"/>
    <xf numFmtId="0" fontId="0" fillId="3" borderId="19" xfId="0" applyFill="1" applyBorder="1"/>
    <xf numFmtId="0" fontId="0" fillId="0" borderId="4" xfId="0" applyFill="1" applyBorder="1"/>
    <xf numFmtId="0" fontId="0" fillId="0" borderId="25" xfId="0" applyBorder="1"/>
    <xf numFmtId="0" fontId="0" fillId="4" borderId="27" xfId="0" applyFill="1" applyBorder="1"/>
    <xf numFmtId="2" fontId="0" fillId="0" borderId="12" xfId="0" applyNumberFormat="1" applyBorder="1"/>
    <xf numFmtId="0" fontId="11" fillId="6" borderId="4" xfId="0" applyFont="1" applyFill="1" applyBorder="1" applyAlignment="1">
      <alignment horizontal="center" vertical="center" textRotation="90" wrapText="1"/>
    </xf>
    <xf numFmtId="164" fontId="0" fillId="0" borderId="23" xfId="0" applyNumberFormat="1" applyBorder="1"/>
    <xf numFmtId="0" fontId="0" fillId="0" borderId="23" xfId="0" applyBorder="1"/>
    <xf numFmtId="167" fontId="0" fillId="0" borderId="14" xfId="0" applyNumberFormat="1" applyBorder="1"/>
    <xf numFmtId="0" fontId="0" fillId="0" borderId="16" xfId="0" applyBorder="1"/>
    <xf numFmtId="2" fontId="0" fillId="4" borderId="0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</cellXfs>
  <cellStyles count="3">
    <cellStyle name="Normal" xfId="0" builtinId="0"/>
    <cellStyle name="Normal 2" xfId="2" xr:uid="{D129ECE4-9015-4007-B3C9-F596D4BB4612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INPC (Datos pronosticados)</a:t>
            </a:r>
          </a:p>
        </c:rich>
      </c:tx>
      <c:layout>
        <c:manualLayout>
          <c:xMode val="edge"/>
          <c:yMode val="edge"/>
          <c:x val="0.331953592853315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636264216972878"/>
          <c:y val="0.18560185185185185"/>
          <c:w val="0.87753018372703417"/>
          <c:h val="0.6714577865266842"/>
        </c:manualLayout>
      </c:layout>
      <c:lineChart>
        <c:grouping val="standard"/>
        <c:varyColors val="0"/>
        <c:ser>
          <c:idx val="1"/>
          <c:order val="0"/>
          <c:tx>
            <c:strRef>
              <c:f>'Inflación quincenal(%57)'!$K$6:$K$29</c:f>
              <c:strCache>
                <c:ptCount val="24"/>
                <c:pt idx="0">
                  <c:v>1.898826047</c:v>
                </c:pt>
                <c:pt idx="1">
                  <c:v>1.381771508</c:v>
                </c:pt>
                <c:pt idx="2">
                  <c:v>1.074398907</c:v>
                </c:pt>
                <c:pt idx="3">
                  <c:v>0.935453304</c:v>
                </c:pt>
                <c:pt idx="4">
                  <c:v>1.315986231</c:v>
                </c:pt>
                <c:pt idx="5">
                  <c:v>0.028910985</c:v>
                </c:pt>
                <c:pt idx="6">
                  <c:v>-2.268848206</c:v>
                </c:pt>
                <c:pt idx="7">
                  <c:v>0.395072357</c:v>
                </c:pt>
                <c:pt idx="8">
                  <c:v>-2.512696956</c:v>
                </c:pt>
                <c:pt idx="9">
                  <c:v>0.535878261</c:v>
                </c:pt>
                <c:pt idx="10">
                  <c:v>0.619989016</c:v>
                </c:pt>
                <c:pt idx="11">
                  <c:v>0.871168108</c:v>
                </c:pt>
                <c:pt idx="12">
                  <c:v>1.618576236</c:v>
                </c:pt>
                <c:pt idx="13">
                  <c:v>0.5790264</c:v>
                </c:pt>
                <c:pt idx="14">
                  <c:v>1.227220099</c:v>
                </c:pt>
                <c:pt idx="15">
                  <c:v>0.755723724</c:v>
                </c:pt>
                <c:pt idx="16">
                  <c:v>2.010443411</c:v>
                </c:pt>
                <c:pt idx="17">
                  <c:v>0.357125863</c:v>
                </c:pt>
                <c:pt idx="18">
                  <c:v>3.344589444</c:v>
                </c:pt>
                <c:pt idx="19">
                  <c:v>0.754785638</c:v>
                </c:pt>
                <c:pt idx="20">
                  <c:v>4.718187591</c:v>
                </c:pt>
                <c:pt idx="21">
                  <c:v>0.112973309</c:v>
                </c:pt>
                <c:pt idx="22">
                  <c:v>2.500390768</c:v>
                </c:pt>
                <c:pt idx="23">
                  <c:v>1.745047956</c:v>
                </c:pt>
              </c:strCache>
            </c:strRef>
          </c:tx>
          <c:spPr>
            <a:ln w="22225" cap="rnd">
              <a:solidFill>
                <a:schemeClr val="accent6">
                  <a:shade val="76000"/>
                </a:schemeClr>
              </a:solidFill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'Inflación quincenal(%57)'!$B$6:$B$269</c:f>
              <c:strCache>
                <c:ptCount val="264"/>
                <c:pt idx="0">
                  <c:v>2010/01/01</c:v>
                </c:pt>
                <c:pt idx="1">
                  <c:v>2010/01/02</c:v>
                </c:pt>
                <c:pt idx="2">
                  <c:v>2010/02/01</c:v>
                </c:pt>
                <c:pt idx="3">
                  <c:v>2010/02/02</c:v>
                </c:pt>
                <c:pt idx="4">
                  <c:v>2010/03/01</c:v>
                </c:pt>
                <c:pt idx="5">
                  <c:v>2010/03/02</c:v>
                </c:pt>
                <c:pt idx="6">
                  <c:v>2010/04/01</c:v>
                </c:pt>
                <c:pt idx="7">
                  <c:v>2010/04/02</c:v>
                </c:pt>
                <c:pt idx="8">
                  <c:v>2010/05/01</c:v>
                </c:pt>
                <c:pt idx="9">
                  <c:v>2010/05/02</c:v>
                </c:pt>
                <c:pt idx="10">
                  <c:v>2010/06/01</c:v>
                </c:pt>
                <c:pt idx="11">
                  <c:v>2010/06/02</c:v>
                </c:pt>
                <c:pt idx="12">
                  <c:v>2010/07/01</c:v>
                </c:pt>
                <c:pt idx="13">
                  <c:v>2010/07/02</c:v>
                </c:pt>
                <c:pt idx="14">
                  <c:v>2010/08/01</c:v>
                </c:pt>
                <c:pt idx="15">
                  <c:v>2010/08/02</c:v>
                </c:pt>
                <c:pt idx="16">
                  <c:v>2010/09/01</c:v>
                </c:pt>
                <c:pt idx="17">
                  <c:v>2010/09/02</c:v>
                </c:pt>
                <c:pt idx="18">
                  <c:v>2010/10/01</c:v>
                </c:pt>
                <c:pt idx="19">
                  <c:v>2010/10/02</c:v>
                </c:pt>
                <c:pt idx="20">
                  <c:v>2010/11/01</c:v>
                </c:pt>
                <c:pt idx="21">
                  <c:v>2010/11/02</c:v>
                </c:pt>
                <c:pt idx="22">
                  <c:v>2010/12/01</c:v>
                </c:pt>
                <c:pt idx="23">
                  <c:v>2010/12/02</c:v>
                </c:pt>
                <c:pt idx="24">
                  <c:v>2011/01/01</c:v>
                </c:pt>
                <c:pt idx="25">
                  <c:v>2011/01/02</c:v>
                </c:pt>
                <c:pt idx="26">
                  <c:v>2011/02/01</c:v>
                </c:pt>
                <c:pt idx="27">
                  <c:v>2011/02/02</c:v>
                </c:pt>
                <c:pt idx="28">
                  <c:v>2011/03/01</c:v>
                </c:pt>
                <c:pt idx="29">
                  <c:v>2011/03/02</c:v>
                </c:pt>
                <c:pt idx="30">
                  <c:v>2011/04/01</c:v>
                </c:pt>
                <c:pt idx="31">
                  <c:v>2011/04/02</c:v>
                </c:pt>
                <c:pt idx="32">
                  <c:v>2011/05/01</c:v>
                </c:pt>
                <c:pt idx="33">
                  <c:v>2011/05/02</c:v>
                </c:pt>
                <c:pt idx="34">
                  <c:v>2011/06/01</c:v>
                </c:pt>
                <c:pt idx="35">
                  <c:v>2011/06/02</c:v>
                </c:pt>
                <c:pt idx="36">
                  <c:v>2011/07/01</c:v>
                </c:pt>
                <c:pt idx="37">
                  <c:v>2011/07/02</c:v>
                </c:pt>
                <c:pt idx="38">
                  <c:v>2011/08/01</c:v>
                </c:pt>
                <c:pt idx="39">
                  <c:v>2011/08/02</c:v>
                </c:pt>
                <c:pt idx="40">
                  <c:v>2011/09/01</c:v>
                </c:pt>
                <c:pt idx="41">
                  <c:v>2011/09/02</c:v>
                </c:pt>
                <c:pt idx="42">
                  <c:v>2011/10/01</c:v>
                </c:pt>
                <c:pt idx="43">
                  <c:v>2011/10/02</c:v>
                </c:pt>
                <c:pt idx="44">
                  <c:v>2011/11/01</c:v>
                </c:pt>
                <c:pt idx="45">
                  <c:v>2011/11/02</c:v>
                </c:pt>
                <c:pt idx="46">
                  <c:v>2011/12/01</c:v>
                </c:pt>
                <c:pt idx="47">
                  <c:v>2011/12/02</c:v>
                </c:pt>
                <c:pt idx="48">
                  <c:v>2012/01/01</c:v>
                </c:pt>
                <c:pt idx="49">
                  <c:v>2012/01/02</c:v>
                </c:pt>
                <c:pt idx="50">
                  <c:v>2012/02/01</c:v>
                </c:pt>
                <c:pt idx="51">
                  <c:v>2012/02/02</c:v>
                </c:pt>
                <c:pt idx="52">
                  <c:v>2012/03/01</c:v>
                </c:pt>
                <c:pt idx="53">
                  <c:v>2012/03/02</c:v>
                </c:pt>
                <c:pt idx="54">
                  <c:v>2012/04/01</c:v>
                </c:pt>
                <c:pt idx="55">
                  <c:v>2012/04/02</c:v>
                </c:pt>
                <c:pt idx="56">
                  <c:v>2012/05/01</c:v>
                </c:pt>
                <c:pt idx="57">
                  <c:v>2012/05/02</c:v>
                </c:pt>
                <c:pt idx="58">
                  <c:v>2012/06/01</c:v>
                </c:pt>
                <c:pt idx="59">
                  <c:v>2012/06/02</c:v>
                </c:pt>
                <c:pt idx="60">
                  <c:v>2012/07/01</c:v>
                </c:pt>
                <c:pt idx="61">
                  <c:v>2012/07/02</c:v>
                </c:pt>
                <c:pt idx="62">
                  <c:v>2012/08/01</c:v>
                </c:pt>
                <c:pt idx="63">
                  <c:v>2012/08/02</c:v>
                </c:pt>
                <c:pt idx="64">
                  <c:v>2012/09/01</c:v>
                </c:pt>
                <c:pt idx="65">
                  <c:v>2012/09/02</c:v>
                </c:pt>
                <c:pt idx="66">
                  <c:v>2012/10/01</c:v>
                </c:pt>
                <c:pt idx="67">
                  <c:v>2012/10/02</c:v>
                </c:pt>
                <c:pt idx="68">
                  <c:v>2012/11/01</c:v>
                </c:pt>
                <c:pt idx="69">
                  <c:v>2012/11/02</c:v>
                </c:pt>
                <c:pt idx="70">
                  <c:v>2012/12/01</c:v>
                </c:pt>
                <c:pt idx="71">
                  <c:v>2012/12/02</c:v>
                </c:pt>
                <c:pt idx="72">
                  <c:v>2013/01/01</c:v>
                </c:pt>
                <c:pt idx="73">
                  <c:v>2013/01/02</c:v>
                </c:pt>
                <c:pt idx="74">
                  <c:v>2013/02/01</c:v>
                </c:pt>
                <c:pt idx="75">
                  <c:v>2013/02/02</c:v>
                </c:pt>
                <c:pt idx="76">
                  <c:v>2013/03/01</c:v>
                </c:pt>
                <c:pt idx="77">
                  <c:v>2013/03/02</c:v>
                </c:pt>
                <c:pt idx="78">
                  <c:v>2013/04/01</c:v>
                </c:pt>
                <c:pt idx="79">
                  <c:v>2013/04/02</c:v>
                </c:pt>
                <c:pt idx="80">
                  <c:v>2013/05/01</c:v>
                </c:pt>
                <c:pt idx="81">
                  <c:v>2013/05/02</c:v>
                </c:pt>
                <c:pt idx="82">
                  <c:v>2013/06/01</c:v>
                </c:pt>
                <c:pt idx="83">
                  <c:v>2013/06/02</c:v>
                </c:pt>
                <c:pt idx="84">
                  <c:v>2013/07/01</c:v>
                </c:pt>
                <c:pt idx="85">
                  <c:v>2013/07/02</c:v>
                </c:pt>
                <c:pt idx="86">
                  <c:v>2013/08/01</c:v>
                </c:pt>
                <c:pt idx="87">
                  <c:v>2013/08/02</c:v>
                </c:pt>
                <c:pt idx="88">
                  <c:v>2013/09/01</c:v>
                </c:pt>
                <c:pt idx="89">
                  <c:v>2013/09/02</c:v>
                </c:pt>
                <c:pt idx="90">
                  <c:v>2013/10/01</c:v>
                </c:pt>
                <c:pt idx="91">
                  <c:v>2013/10/02</c:v>
                </c:pt>
                <c:pt idx="92">
                  <c:v>2013/11/01</c:v>
                </c:pt>
                <c:pt idx="93">
                  <c:v>2013/11/02</c:v>
                </c:pt>
                <c:pt idx="94">
                  <c:v>2013/12/01</c:v>
                </c:pt>
                <c:pt idx="95">
                  <c:v>2013/12/02</c:v>
                </c:pt>
                <c:pt idx="96">
                  <c:v>2014/01/01</c:v>
                </c:pt>
                <c:pt idx="97">
                  <c:v>2014/01/02</c:v>
                </c:pt>
                <c:pt idx="98">
                  <c:v>2014/02/01</c:v>
                </c:pt>
                <c:pt idx="99">
                  <c:v>2014/02/02</c:v>
                </c:pt>
                <c:pt idx="100">
                  <c:v>2014/03/01</c:v>
                </c:pt>
                <c:pt idx="101">
                  <c:v>2014/03/02</c:v>
                </c:pt>
                <c:pt idx="102">
                  <c:v>2014/04/01</c:v>
                </c:pt>
                <c:pt idx="103">
                  <c:v>2014/04/02</c:v>
                </c:pt>
                <c:pt idx="104">
                  <c:v>2014/05/01</c:v>
                </c:pt>
                <c:pt idx="105">
                  <c:v>2014/05/02</c:v>
                </c:pt>
                <c:pt idx="106">
                  <c:v>2014/06/01</c:v>
                </c:pt>
                <c:pt idx="107">
                  <c:v>2014/06/02</c:v>
                </c:pt>
                <c:pt idx="108">
                  <c:v>2014/07/01</c:v>
                </c:pt>
                <c:pt idx="109">
                  <c:v>2014/07/02</c:v>
                </c:pt>
                <c:pt idx="110">
                  <c:v>2014/08/01</c:v>
                </c:pt>
                <c:pt idx="111">
                  <c:v>2014/08/02</c:v>
                </c:pt>
                <c:pt idx="112">
                  <c:v>2014/09/01</c:v>
                </c:pt>
                <c:pt idx="113">
                  <c:v>2014/09/02</c:v>
                </c:pt>
                <c:pt idx="114">
                  <c:v>2014/10/01</c:v>
                </c:pt>
                <c:pt idx="115">
                  <c:v>2014/10/02</c:v>
                </c:pt>
                <c:pt idx="116">
                  <c:v>2014/11/01</c:v>
                </c:pt>
                <c:pt idx="117">
                  <c:v>2014/11/02</c:v>
                </c:pt>
                <c:pt idx="118">
                  <c:v>2014/12/01</c:v>
                </c:pt>
                <c:pt idx="119">
                  <c:v>2014/12/02</c:v>
                </c:pt>
                <c:pt idx="120">
                  <c:v>2015/01/01</c:v>
                </c:pt>
                <c:pt idx="121">
                  <c:v>2015/01/02</c:v>
                </c:pt>
                <c:pt idx="122">
                  <c:v>2015/02/01</c:v>
                </c:pt>
                <c:pt idx="123">
                  <c:v>2015/02/02</c:v>
                </c:pt>
                <c:pt idx="124">
                  <c:v>2015/03/01</c:v>
                </c:pt>
                <c:pt idx="125">
                  <c:v>2015/03/02</c:v>
                </c:pt>
                <c:pt idx="126">
                  <c:v>2015/04/01</c:v>
                </c:pt>
                <c:pt idx="127">
                  <c:v>2015/04/02</c:v>
                </c:pt>
                <c:pt idx="128">
                  <c:v>2015/05/01</c:v>
                </c:pt>
                <c:pt idx="129">
                  <c:v>2015/05/02</c:v>
                </c:pt>
                <c:pt idx="130">
                  <c:v>2015/06/01</c:v>
                </c:pt>
                <c:pt idx="131">
                  <c:v>2015/06/02</c:v>
                </c:pt>
                <c:pt idx="132">
                  <c:v>2015/07/01</c:v>
                </c:pt>
                <c:pt idx="133">
                  <c:v>2015/07/02</c:v>
                </c:pt>
                <c:pt idx="134">
                  <c:v>2015/08/01</c:v>
                </c:pt>
                <c:pt idx="135">
                  <c:v>2015/08/02</c:v>
                </c:pt>
                <c:pt idx="136">
                  <c:v>2015/09/01</c:v>
                </c:pt>
                <c:pt idx="137">
                  <c:v>2015/09/02</c:v>
                </c:pt>
                <c:pt idx="138">
                  <c:v>2015/10/01</c:v>
                </c:pt>
                <c:pt idx="139">
                  <c:v>2015/10/02</c:v>
                </c:pt>
                <c:pt idx="140">
                  <c:v>2015/11/01</c:v>
                </c:pt>
                <c:pt idx="141">
                  <c:v>2015/11/02</c:v>
                </c:pt>
                <c:pt idx="142">
                  <c:v>2015/12/01</c:v>
                </c:pt>
                <c:pt idx="143">
                  <c:v>2015/12/02</c:v>
                </c:pt>
                <c:pt idx="144">
                  <c:v>2016/01/01</c:v>
                </c:pt>
                <c:pt idx="145">
                  <c:v>2016/01/02</c:v>
                </c:pt>
                <c:pt idx="146">
                  <c:v>2016/02/01</c:v>
                </c:pt>
                <c:pt idx="147">
                  <c:v>2016/02/02</c:v>
                </c:pt>
                <c:pt idx="148">
                  <c:v>2016/03/01</c:v>
                </c:pt>
                <c:pt idx="149">
                  <c:v>2016/03/02</c:v>
                </c:pt>
                <c:pt idx="150">
                  <c:v>2016/04/01</c:v>
                </c:pt>
                <c:pt idx="151">
                  <c:v>2016/04/02</c:v>
                </c:pt>
                <c:pt idx="152">
                  <c:v>2016/05/01</c:v>
                </c:pt>
                <c:pt idx="153">
                  <c:v>2016/05/02</c:v>
                </c:pt>
                <c:pt idx="154">
                  <c:v>2016/06/01</c:v>
                </c:pt>
                <c:pt idx="155">
                  <c:v>2016/06/02</c:v>
                </c:pt>
                <c:pt idx="156">
                  <c:v>2016/07/01</c:v>
                </c:pt>
                <c:pt idx="157">
                  <c:v>2016/07/02</c:v>
                </c:pt>
                <c:pt idx="158">
                  <c:v>2016/08/01</c:v>
                </c:pt>
                <c:pt idx="159">
                  <c:v>2016/08/02</c:v>
                </c:pt>
                <c:pt idx="160">
                  <c:v>2016/09/01</c:v>
                </c:pt>
                <c:pt idx="161">
                  <c:v>2016/09/02</c:v>
                </c:pt>
                <c:pt idx="162">
                  <c:v>2016/10/01</c:v>
                </c:pt>
                <c:pt idx="163">
                  <c:v>2016/10/02</c:v>
                </c:pt>
                <c:pt idx="164">
                  <c:v>2016/11/01</c:v>
                </c:pt>
                <c:pt idx="165">
                  <c:v>2016/11/02</c:v>
                </c:pt>
                <c:pt idx="166">
                  <c:v>2016/12/01</c:v>
                </c:pt>
                <c:pt idx="167">
                  <c:v>2016/12/02</c:v>
                </c:pt>
                <c:pt idx="168">
                  <c:v>2017/01/01</c:v>
                </c:pt>
                <c:pt idx="169">
                  <c:v>2017/01/02</c:v>
                </c:pt>
                <c:pt idx="170">
                  <c:v>2017/02/01</c:v>
                </c:pt>
                <c:pt idx="171">
                  <c:v>2017/02/02</c:v>
                </c:pt>
                <c:pt idx="172">
                  <c:v>2017/03/01</c:v>
                </c:pt>
                <c:pt idx="173">
                  <c:v>2017/03/02</c:v>
                </c:pt>
                <c:pt idx="174">
                  <c:v>2017/04/01</c:v>
                </c:pt>
                <c:pt idx="175">
                  <c:v>2017/04/02</c:v>
                </c:pt>
                <c:pt idx="176">
                  <c:v>2017/05/01</c:v>
                </c:pt>
                <c:pt idx="177">
                  <c:v>2017/05/02</c:v>
                </c:pt>
                <c:pt idx="178">
                  <c:v>2017/06/01</c:v>
                </c:pt>
                <c:pt idx="179">
                  <c:v>2017/06/02</c:v>
                </c:pt>
                <c:pt idx="180">
                  <c:v>2017/07/01</c:v>
                </c:pt>
                <c:pt idx="181">
                  <c:v>2017/07/02</c:v>
                </c:pt>
                <c:pt idx="182">
                  <c:v>2017/08/01</c:v>
                </c:pt>
                <c:pt idx="183">
                  <c:v>2017/08/02</c:v>
                </c:pt>
                <c:pt idx="184">
                  <c:v>2017/09/01</c:v>
                </c:pt>
                <c:pt idx="185">
                  <c:v>2017/09/02</c:v>
                </c:pt>
                <c:pt idx="186">
                  <c:v>2017/10/01</c:v>
                </c:pt>
                <c:pt idx="187">
                  <c:v>2017/10/02</c:v>
                </c:pt>
                <c:pt idx="188">
                  <c:v>2017/11/01</c:v>
                </c:pt>
                <c:pt idx="189">
                  <c:v>2017/11/02</c:v>
                </c:pt>
                <c:pt idx="190">
                  <c:v>2017/12/01</c:v>
                </c:pt>
                <c:pt idx="191">
                  <c:v>2017/12/02</c:v>
                </c:pt>
                <c:pt idx="192">
                  <c:v>2018/01/01</c:v>
                </c:pt>
                <c:pt idx="193">
                  <c:v>2018/01/02</c:v>
                </c:pt>
                <c:pt idx="194">
                  <c:v>2018/02/01</c:v>
                </c:pt>
                <c:pt idx="195">
                  <c:v>2018/02/02</c:v>
                </c:pt>
                <c:pt idx="196">
                  <c:v>2018/03/01</c:v>
                </c:pt>
                <c:pt idx="197">
                  <c:v>2018/03/02</c:v>
                </c:pt>
                <c:pt idx="198">
                  <c:v>2018/04/01</c:v>
                </c:pt>
                <c:pt idx="199">
                  <c:v>2018/04/02</c:v>
                </c:pt>
                <c:pt idx="200">
                  <c:v>2018/05/01</c:v>
                </c:pt>
                <c:pt idx="201">
                  <c:v>2018/05/02</c:v>
                </c:pt>
                <c:pt idx="202">
                  <c:v>2018/06/01</c:v>
                </c:pt>
                <c:pt idx="203">
                  <c:v>2018/06/02</c:v>
                </c:pt>
                <c:pt idx="204">
                  <c:v>2018/07/01</c:v>
                </c:pt>
                <c:pt idx="205">
                  <c:v>2018/07/02</c:v>
                </c:pt>
                <c:pt idx="206">
                  <c:v>2018/08/01</c:v>
                </c:pt>
                <c:pt idx="207">
                  <c:v>2018/08/02</c:v>
                </c:pt>
                <c:pt idx="208">
                  <c:v>2018/09/01</c:v>
                </c:pt>
                <c:pt idx="209">
                  <c:v>2018/09/02</c:v>
                </c:pt>
                <c:pt idx="210">
                  <c:v>2018/10/01</c:v>
                </c:pt>
                <c:pt idx="211">
                  <c:v>2018/10/02</c:v>
                </c:pt>
                <c:pt idx="212">
                  <c:v>2018/11/01</c:v>
                </c:pt>
                <c:pt idx="213">
                  <c:v>2018/11/02</c:v>
                </c:pt>
                <c:pt idx="214">
                  <c:v>2018/12/01</c:v>
                </c:pt>
                <c:pt idx="215">
                  <c:v>2018/12/02</c:v>
                </c:pt>
                <c:pt idx="216">
                  <c:v>2019/01/01</c:v>
                </c:pt>
                <c:pt idx="217">
                  <c:v>2019/01/02</c:v>
                </c:pt>
                <c:pt idx="218">
                  <c:v>2019/02/01</c:v>
                </c:pt>
                <c:pt idx="219">
                  <c:v>2019/02/02</c:v>
                </c:pt>
                <c:pt idx="220">
                  <c:v>2019/03/01</c:v>
                </c:pt>
                <c:pt idx="221">
                  <c:v>2019/03/02</c:v>
                </c:pt>
                <c:pt idx="222">
                  <c:v>2019/04/01</c:v>
                </c:pt>
                <c:pt idx="223">
                  <c:v>2019/04/02</c:v>
                </c:pt>
                <c:pt idx="224">
                  <c:v>2019/05/01</c:v>
                </c:pt>
                <c:pt idx="225">
                  <c:v>2019/05/02</c:v>
                </c:pt>
                <c:pt idx="226">
                  <c:v>2019/06/01</c:v>
                </c:pt>
                <c:pt idx="227">
                  <c:v>2019/06/02</c:v>
                </c:pt>
                <c:pt idx="228">
                  <c:v>2019/07/01</c:v>
                </c:pt>
                <c:pt idx="229">
                  <c:v>2019/07/02</c:v>
                </c:pt>
                <c:pt idx="230">
                  <c:v>2019/08/01</c:v>
                </c:pt>
                <c:pt idx="231">
                  <c:v>2019/08/02</c:v>
                </c:pt>
                <c:pt idx="232">
                  <c:v>2019/09/01</c:v>
                </c:pt>
                <c:pt idx="233">
                  <c:v>2019/09/02</c:v>
                </c:pt>
                <c:pt idx="234">
                  <c:v>2019/10/01</c:v>
                </c:pt>
                <c:pt idx="235">
                  <c:v>2019/10/02</c:v>
                </c:pt>
                <c:pt idx="236">
                  <c:v>2019/11/01</c:v>
                </c:pt>
                <c:pt idx="237">
                  <c:v>2019/11/02</c:v>
                </c:pt>
                <c:pt idx="238">
                  <c:v>2019/12/01</c:v>
                </c:pt>
                <c:pt idx="239">
                  <c:v>2019/12/02</c:v>
                </c:pt>
                <c:pt idx="240">
                  <c:v>2020/01/01</c:v>
                </c:pt>
                <c:pt idx="241">
                  <c:v>2020/01/02</c:v>
                </c:pt>
                <c:pt idx="242">
                  <c:v>2020/02/01</c:v>
                </c:pt>
                <c:pt idx="243">
                  <c:v>2020/02/02</c:v>
                </c:pt>
                <c:pt idx="244">
                  <c:v>2020/03/01</c:v>
                </c:pt>
                <c:pt idx="245">
                  <c:v>2020/03/02</c:v>
                </c:pt>
                <c:pt idx="246">
                  <c:v>2020/04/01</c:v>
                </c:pt>
                <c:pt idx="247">
                  <c:v>2020/04/02</c:v>
                </c:pt>
                <c:pt idx="248">
                  <c:v>2020/05/01</c:v>
                </c:pt>
                <c:pt idx="249">
                  <c:v>2020/05/02</c:v>
                </c:pt>
                <c:pt idx="250">
                  <c:v>2020/06/01</c:v>
                </c:pt>
                <c:pt idx="251">
                  <c:v>2020/06/02</c:v>
                </c:pt>
                <c:pt idx="252">
                  <c:v>2020/07/01</c:v>
                </c:pt>
                <c:pt idx="253">
                  <c:v>2020/07/02</c:v>
                </c:pt>
                <c:pt idx="254">
                  <c:v>2020/08/01</c:v>
                </c:pt>
                <c:pt idx="255">
                  <c:v>2020/08/02</c:v>
                </c:pt>
                <c:pt idx="256">
                  <c:v>2020/09/01</c:v>
                </c:pt>
                <c:pt idx="257">
                  <c:v>2020/09/02</c:v>
                </c:pt>
                <c:pt idx="258">
                  <c:v>2020/10/01</c:v>
                </c:pt>
                <c:pt idx="259">
                  <c:v>2020/10/02</c:v>
                </c:pt>
                <c:pt idx="260">
                  <c:v>2020/11/01</c:v>
                </c:pt>
                <c:pt idx="261">
                  <c:v>2020/11/02</c:v>
                </c:pt>
                <c:pt idx="262">
                  <c:v>2020/12/01</c:v>
                </c:pt>
                <c:pt idx="263">
                  <c:v>2020/12/02</c:v>
                </c:pt>
              </c:strCache>
            </c:strRef>
          </c:cat>
          <c:val>
            <c:numRef>
              <c:f>'Inflación quincenal(%57)'!$K$30:$K$269</c:f>
              <c:numCache>
                <c:formatCode>General</c:formatCode>
                <c:ptCount val="240"/>
                <c:pt idx="0">
                  <c:v>0.2743959199753927</c:v>
                </c:pt>
                <c:pt idx="1">
                  <c:v>0.14681040993553807</c:v>
                </c:pt>
                <c:pt idx="2">
                  <c:v>8.0289969661062888E-2</c:v>
                </c:pt>
                <c:pt idx="3">
                  <c:v>0.13081649003984058</c:v>
                </c:pt>
                <c:pt idx="4">
                  <c:v>0.29393290014142465</c:v>
                </c:pt>
                <c:pt idx="5">
                  <c:v>3.7142596004154549E-3</c:v>
                </c:pt>
                <c:pt idx="6">
                  <c:v>-2.8078657785233045</c:v>
                </c:pt>
                <c:pt idx="7">
                  <c:v>0.30478520172198231</c:v>
                </c:pt>
                <c:pt idx="8">
                  <c:v>-1.2898439172284824</c:v>
                </c:pt>
                <c:pt idx="9">
                  <c:v>0.17815937116395247</c:v>
                </c:pt>
                <c:pt idx="10">
                  <c:v>-6.133801886390406E-2</c:v>
                </c:pt>
                <c:pt idx="11">
                  <c:v>-0.24983804225363573</c:v>
                </c:pt>
                <c:pt idx="12">
                  <c:v>-0.21096280130968173</c:v>
                </c:pt>
                <c:pt idx="13">
                  <c:v>1.3005220580908234E-2</c:v>
                </c:pt>
                <c:pt idx="14">
                  <c:v>0.21747354444336631</c:v>
                </c:pt>
                <c:pt idx="15">
                  <c:v>0.11958842821353606</c:v>
                </c:pt>
                <c:pt idx="16">
                  <c:v>0.15405051412728044</c:v>
                </c:pt>
                <c:pt idx="17">
                  <c:v>3.1221687923307564E-2</c:v>
                </c:pt>
                <c:pt idx="18">
                  <c:v>0.47389272115362946</c:v>
                </c:pt>
                <c:pt idx="19">
                  <c:v>0.14131334727329486</c:v>
                </c:pt>
                <c:pt idx="20">
                  <c:v>0.65453306148503521</c:v>
                </c:pt>
                <c:pt idx="21">
                  <c:v>2.108320033545092E-2</c:v>
                </c:pt>
                <c:pt idx="22">
                  <c:v>2.8119401334616247</c:v>
                </c:pt>
                <c:pt idx="23">
                  <c:v>1.4161217912562925</c:v>
                </c:pt>
                <c:pt idx="24">
                  <c:v>0.91138080929465759</c:v>
                </c:pt>
                <c:pt idx="25">
                  <c:v>0.35608404324121867</c:v>
                </c:pt>
                <c:pt idx="26">
                  <c:v>0.20400558669104321</c:v>
                </c:pt>
                <c:pt idx="27">
                  <c:v>-2.612256080924209E-2</c:v>
                </c:pt>
                <c:pt idx="28">
                  <c:v>-0.15376022221502167</c:v>
                </c:pt>
                <c:pt idx="29">
                  <c:v>-6.310599283776858E-3</c:v>
                </c:pt>
                <c:pt idx="30">
                  <c:v>-1.3636026827260619</c:v>
                </c:pt>
                <c:pt idx="31">
                  <c:v>0.27379620227885348</c:v>
                </c:pt>
                <c:pt idx="32">
                  <c:v>-1.6772886399878126</c:v>
                </c:pt>
                <c:pt idx="33">
                  <c:v>-4.6380049081778854E-2</c:v>
                </c:pt>
                <c:pt idx="34">
                  <c:v>-0.6830623002752152</c:v>
                </c:pt>
                <c:pt idx="35">
                  <c:v>0.71346880990664996</c:v>
                </c:pt>
                <c:pt idx="36">
                  <c:v>-4.3982063530847677</c:v>
                </c:pt>
                <c:pt idx="37">
                  <c:v>-0.20591731298637397</c:v>
                </c:pt>
                <c:pt idx="38">
                  <c:v>3.4503257467006193E-2</c:v>
                </c:pt>
                <c:pt idx="39">
                  <c:v>9.5154496320385584E-2</c:v>
                </c:pt>
                <c:pt idx="40">
                  <c:v>1.3296775587807359</c:v>
                </c:pt>
                <c:pt idx="41">
                  <c:v>0.20352066093626642</c:v>
                </c:pt>
                <c:pt idx="42">
                  <c:v>1.7515444543462813</c:v>
                </c:pt>
                <c:pt idx="43">
                  <c:v>0.18898074316678259</c:v>
                </c:pt>
                <c:pt idx="44">
                  <c:v>0.22358209361000791</c:v>
                </c:pt>
                <c:pt idx="45">
                  <c:v>3.0566015608276859E-3</c:v>
                </c:pt>
                <c:pt idx="46">
                  <c:v>-1.4727844937406063</c:v>
                </c:pt>
                <c:pt idx="47">
                  <c:v>-0.6642441649955565</c:v>
                </c:pt>
                <c:pt idx="48">
                  <c:v>-0.26776778940069507</c:v>
                </c:pt>
                <c:pt idx="49">
                  <c:v>6.0316851322143483E-2</c:v>
                </c:pt>
                <c:pt idx="50">
                  <c:v>0.3480574366716363</c:v>
                </c:pt>
                <c:pt idx="51">
                  <c:v>0.53786837168896295</c:v>
                </c:pt>
                <c:pt idx="52">
                  <c:v>5.3262661981683737E-2</c:v>
                </c:pt>
                <c:pt idx="53">
                  <c:v>0.16969939343098431</c:v>
                </c:pt>
                <c:pt idx="54">
                  <c:v>-4.6230079313333396</c:v>
                </c:pt>
                <c:pt idx="55">
                  <c:v>0.71314943041508183</c:v>
                </c:pt>
                <c:pt idx="56">
                  <c:v>-1.654936341556136</c:v>
                </c:pt>
                <c:pt idx="57">
                  <c:v>3.5564520745926627E-3</c:v>
                </c:pt>
                <c:pt idx="58">
                  <c:v>-5.8263072809547796E-2</c:v>
                </c:pt>
                <c:pt idx="59">
                  <c:v>1.1498849425623194</c:v>
                </c:pt>
                <c:pt idx="60">
                  <c:v>-3.7401324379903644</c:v>
                </c:pt>
                <c:pt idx="61">
                  <c:v>1.5347772848347081E-2</c:v>
                </c:pt>
                <c:pt idx="62">
                  <c:v>0.39340723655301185</c:v>
                </c:pt>
                <c:pt idx="63">
                  <c:v>0.25222196246419037</c:v>
                </c:pt>
                <c:pt idx="64">
                  <c:v>0.7226499234240561</c:v>
                </c:pt>
                <c:pt idx="65">
                  <c:v>0.17404253800942901</c:v>
                </c:pt>
                <c:pt idx="66">
                  <c:v>0.64993698708249725</c:v>
                </c:pt>
                <c:pt idx="67">
                  <c:v>4.2667847162968661E-2</c:v>
                </c:pt>
                <c:pt idx="68">
                  <c:v>2.7901848432156409</c:v>
                </c:pt>
                <c:pt idx="69">
                  <c:v>6.8112079903113382E-2</c:v>
                </c:pt>
                <c:pt idx="70">
                  <c:v>8.4755916956906027E-2</c:v>
                </c:pt>
                <c:pt idx="71">
                  <c:v>0.23261014102374752</c:v>
                </c:pt>
                <c:pt idx="72">
                  <c:v>-0.27239696293910948</c:v>
                </c:pt>
                <c:pt idx="73">
                  <c:v>-1.3314188345464921</c:v>
                </c:pt>
                <c:pt idx="74">
                  <c:v>-0.54055948169310586</c:v>
                </c:pt>
                <c:pt idx="75">
                  <c:v>-0.24424693038302872</c:v>
                </c:pt>
                <c:pt idx="76">
                  <c:v>1.2094573494869016E-3</c:v>
                </c:pt>
                <c:pt idx="77">
                  <c:v>4.804122642462641E-2</c:v>
                </c:pt>
                <c:pt idx="78">
                  <c:v>-0.49854517493206169</c:v>
                </c:pt>
                <c:pt idx="79">
                  <c:v>0.11318814420127656</c:v>
                </c:pt>
                <c:pt idx="80">
                  <c:v>-0.14644226343034633</c:v>
                </c:pt>
                <c:pt idx="81">
                  <c:v>-3.600213999094512E-2</c:v>
                </c:pt>
                <c:pt idx="82">
                  <c:v>-3.3042278093771867E-2</c:v>
                </c:pt>
                <c:pt idx="83">
                  <c:v>-0.15619854946745776</c:v>
                </c:pt>
                <c:pt idx="84">
                  <c:v>0.29962488222461225</c:v>
                </c:pt>
                <c:pt idx="85">
                  <c:v>-2.7267044955763334E-2</c:v>
                </c:pt>
                <c:pt idx="86">
                  <c:v>-0.38016199236898068</c:v>
                </c:pt>
                <c:pt idx="87">
                  <c:v>-5.320488416394438E-2</c:v>
                </c:pt>
                <c:pt idx="88">
                  <c:v>0.40199632144329916</c:v>
                </c:pt>
                <c:pt idx="89">
                  <c:v>9.2505129851559981E-2</c:v>
                </c:pt>
                <c:pt idx="90">
                  <c:v>0.69112067337594563</c:v>
                </c:pt>
                <c:pt idx="91">
                  <c:v>8.7594261894662323E-2</c:v>
                </c:pt>
                <c:pt idx="92">
                  <c:v>1.5354239811100436</c:v>
                </c:pt>
                <c:pt idx="93">
                  <c:v>3.9728357678422963E-2</c:v>
                </c:pt>
                <c:pt idx="94">
                  <c:v>0.17023278466600703</c:v>
                </c:pt>
                <c:pt idx="95">
                  <c:v>0.22531630122966484</c:v>
                </c:pt>
                <c:pt idx="96">
                  <c:v>-0.32009157922768627</c:v>
                </c:pt>
                <c:pt idx="97">
                  <c:v>0.17774393626457821</c:v>
                </c:pt>
                <c:pt idx="98">
                  <c:v>3.5689415778554924E-2</c:v>
                </c:pt>
                <c:pt idx="99">
                  <c:v>-0.10887641256380327</c:v>
                </c:pt>
                <c:pt idx="100">
                  <c:v>-1.4312035824085453E-2</c:v>
                </c:pt>
                <c:pt idx="101">
                  <c:v>2.1252881302912464E-2</c:v>
                </c:pt>
                <c:pt idx="102">
                  <c:v>-1.5051880729284735</c:v>
                </c:pt>
                <c:pt idx="103">
                  <c:v>-1.635490524000064E-2</c:v>
                </c:pt>
                <c:pt idx="104">
                  <c:v>1.4384471520756055</c:v>
                </c:pt>
                <c:pt idx="105">
                  <c:v>0.51155585613714949</c:v>
                </c:pt>
                <c:pt idx="106">
                  <c:v>-0.18183624631519291</c:v>
                </c:pt>
                <c:pt idx="107">
                  <c:v>2.5752285302220044E-2</c:v>
                </c:pt>
                <c:pt idx="108">
                  <c:v>-0.43758205646623455</c:v>
                </c:pt>
                <c:pt idx="109">
                  <c:v>2.3022304828181475E-2</c:v>
                </c:pt>
                <c:pt idx="110">
                  <c:v>1.6917457970405413E-2</c:v>
                </c:pt>
                <c:pt idx="111">
                  <c:v>-0.29232887594344836</c:v>
                </c:pt>
                <c:pt idx="112">
                  <c:v>-0.12791653723152813</c:v>
                </c:pt>
                <c:pt idx="113">
                  <c:v>3.1422341069834665E-2</c:v>
                </c:pt>
                <c:pt idx="114">
                  <c:v>0.40369185109497718</c:v>
                </c:pt>
                <c:pt idx="115">
                  <c:v>9.1492530017263554E-2</c:v>
                </c:pt>
                <c:pt idx="116">
                  <c:v>1.7728823903102278</c:v>
                </c:pt>
                <c:pt idx="117">
                  <c:v>5.8441167953604448E-2</c:v>
                </c:pt>
                <c:pt idx="118">
                  <c:v>-0.10152202549391579</c:v>
                </c:pt>
                <c:pt idx="119">
                  <c:v>1.3669716858647452E-2</c:v>
                </c:pt>
                <c:pt idx="120">
                  <c:v>-0.45662412702766147</c:v>
                </c:pt>
                <c:pt idx="121">
                  <c:v>0.17545711592288168</c:v>
                </c:pt>
                <c:pt idx="122">
                  <c:v>0.16624775296319441</c:v>
                </c:pt>
                <c:pt idx="123">
                  <c:v>0.36404152886782076</c:v>
                </c:pt>
                <c:pt idx="124">
                  <c:v>0.16400649672354367</c:v>
                </c:pt>
                <c:pt idx="125">
                  <c:v>1.9053298604116673E-2</c:v>
                </c:pt>
                <c:pt idx="126">
                  <c:v>-0.29079380136609656</c:v>
                </c:pt>
                <c:pt idx="127">
                  <c:v>-0.15123745215261192</c:v>
                </c:pt>
                <c:pt idx="128">
                  <c:v>-0.15305988278694585</c:v>
                </c:pt>
                <c:pt idx="129">
                  <c:v>-0.85483261253314957</c:v>
                </c:pt>
                <c:pt idx="130">
                  <c:v>-0.19811166218496631</c:v>
                </c:pt>
                <c:pt idx="131">
                  <c:v>-1.4938782897221052E-2</c:v>
                </c:pt>
                <c:pt idx="132">
                  <c:v>-0.27649298471470274</c:v>
                </c:pt>
                <c:pt idx="133">
                  <c:v>0.16753038011354146</c:v>
                </c:pt>
                <c:pt idx="134">
                  <c:v>8.3813419640314635E-2</c:v>
                </c:pt>
                <c:pt idx="135">
                  <c:v>-6.5797935670535754E-2</c:v>
                </c:pt>
                <c:pt idx="136">
                  <c:v>-2.4624397958040096</c:v>
                </c:pt>
                <c:pt idx="137">
                  <c:v>-2.8276437077825508E-2</c:v>
                </c:pt>
                <c:pt idx="138">
                  <c:v>2.8966273579500608</c:v>
                </c:pt>
                <c:pt idx="139">
                  <c:v>0.37832584709000122</c:v>
                </c:pt>
                <c:pt idx="140">
                  <c:v>2.5568705726169663</c:v>
                </c:pt>
                <c:pt idx="141">
                  <c:v>-0.62954298702183698</c:v>
                </c:pt>
                <c:pt idx="142">
                  <c:v>0.37444662357205977</c:v>
                </c:pt>
                <c:pt idx="143">
                  <c:v>1.9646199980888786E-2</c:v>
                </c:pt>
                <c:pt idx="144">
                  <c:v>2.9753435501161021E-3</c:v>
                </c:pt>
                <c:pt idx="145">
                  <c:v>-1.9011095742357427</c:v>
                </c:pt>
                <c:pt idx="146">
                  <c:v>-0.58921808559451472</c:v>
                </c:pt>
                <c:pt idx="147">
                  <c:v>-2.3704597290310263E-2</c:v>
                </c:pt>
                <c:pt idx="148">
                  <c:v>0.52409092772587296</c:v>
                </c:pt>
                <c:pt idx="149">
                  <c:v>0.22900584999136137</c:v>
                </c:pt>
                <c:pt idx="150">
                  <c:v>-0.73725457281366702</c:v>
                </c:pt>
                <c:pt idx="151">
                  <c:v>-0.17378976173379362</c:v>
                </c:pt>
                <c:pt idx="152">
                  <c:v>0.18614170884664769</c:v>
                </c:pt>
                <c:pt idx="153">
                  <c:v>-2.6778222185536171E-2</c:v>
                </c:pt>
                <c:pt idx="154">
                  <c:v>8.9557766160780511E-2</c:v>
                </c:pt>
                <c:pt idx="155">
                  <c:v>-0.19789918922160224</c:v>
                </c:pt>
                <c:pt idx="156">
                  <c:v>3.8765054203453087</c:v>
                </c:pt>
                <c:pt idx="157">
                  <c:v>8.1630787712947253E-2</c:v>
                </c:pt>
                <c:pt idx="158">
                  <c:v>0.3639435852860865</c:v>
                </c:pt>
                <c:pt idx="159">
                  <c:v>-4.7252912758569875E-2</c:v>
                </c:pt>
                <c:pt idx="160">
                  <c:v>1.2599808606357823</c:v>
                </c:pt>
                <c:pt idx="161">
                  <c:v>0.22303571013104154</c:v>
                </c:pt>
                <c:pt idx="162">
                  <c:v>0.28628343204377699</c:v>
                </c:pt>
                <c:pt idx="163">
                  <c:v>5.9894961184178329E-2</c:v>
                </c:pt>
                <c:pt idx="164">
                  <c:v>1.5651385118919763</c:v>
                </c:pt>
                <c:pt idx="165">
                  <c:v>-0.42478490833958349</c:v>
                </c:pt>
                <c:pt idx="166">
                  <c:v>0.47125841460259404</c:v>
                </c:pt>
                <c:pt idx="167">
                  <c:v>8.2324698283587891E-2</c:v>
                </c:pt>
                <c:pt idx="168">
                  <c:v>-8.1404998343196908E-2</c:v>
                </c:pt>
                <c:pt idx="169">
                  <c:v>-9.0470272771115579E-2</c:v>
                </c:pt>
                <c:pt idx="170">
                  <c:v>-5.5585710019114012E-2</c:v>
                </c:pt>
                <c:pt idx="171">
                  <c:v>-0.2497028111604396</c:v>
                </c:pt>
                <c:pt idx="172">
                  <c:v>-0.19538246981522683</c:v>
                </c:pt>
                <c:pt idx="173">
                  <c:v>3.7731458896189639E-2</c:v>
                </c:pt>
                <c:pt idx="174">
                  <c:v>-6.381335395872835E-2</c:v>
                </c:pt>
                <c:pt idx="175">
                  <c:v>-0.62120639274957956</c:v>
                </c:pt>
                <c:pt idx="176">
                  <c:v>-0.45466721225460743</c:v>
                </c:pt>
                <c:pt idx="177">
                  <c:v>-0.13101259800412698</c:v>
                </c:pt>
                <c:pt idx="178">
                  <c:v>6.530407984231644E-2</c:v>
                </c:pt>
                <c:pt idx="179">
                  <c:v>-6.2842624613795695E-2</c:v>
                </c:pt>
                <c:pt idx="180">
                  <c:v>-7.4214887885055232</c:v>
                </c:pt>
                <c:pt idx="181">
                  <c:v>-0.49222366167661535</c:v>
                </c:pt>
                <c:pt idx="182">
                  <c:v>-0.2001713325455392</c:v>
                </c:pt>
                <c:pt idx="183">
                  <c:v>-8.6612571100163169E-2</c:v>
                </c:pt>
                <c:pt idx="184">
                  <c:v>0.66020956404822384</c:v>
                </c:pt>
                <c:pt idx="185">
                  <c:v>-0.1397421029012238</c:v>
                </c:pt>
                <c:pt idx="186">
                  <c:v>-0.19883624587260129</c:v>
                </c:pt>
                <c:pt idx="187">
                  <c:v>-3.7746256420312561E-2</c:v>
                </c:pt>
                <c:pt idx="188">
                  <c:v>0.27256532831375263</c:v>
                </c:pt>
                <c:pt idx="189">
                  <c:v>-7.3183078054516376E-2</c:v>
                </c:pt>
                <c:pt idx="190">
                  <c:v>-1.4779207463808328</c:v>
                </c:pt>
                <c:pt idx="191">
                  <c:v>-0.38240211255046186</c:v>
                </c:pt>
                <c:pt idx="192">
                  <c:v>0.30315512553418961</c:v>
                </c:pt>
                <c:pt idx="193">
                  <c:v>-8.8181584056276408E-2</c:v>
                </c:pt>
                <c:pt idx="194">
                  <c:v>3.8239963617247275E-3</c:v>
                </c:pt>
                <c:pt idx="195">
                  <c:v>3.8424572420260678E-2</c:v>
                </c:pt>
                <c:pt idx="196">
                  <c:v>2.1118555463781021</c:v>
                </c:pt>
                <c:pt idx="197">
                  <c:v>8.3624018596292954E-2</c:v>
                </c:pt>
                <c:pt idx="198">
                  <c:v>-0.32270100146736724</c:v>
                </c:pt>
                <c:pt idx="199">
                  <c:v>-0.15430698310468205</c:v>
                </c:pt>
                <c:pt idx="200">
                  <c:v>7.0857422966091859E-3</c:v>
                </c:pt>
                <c:pt idx="201">
                  <c:v>-0.10090635756348088</c:v>
                </c:pt>
                <c:pt idx="202">
                  <c:v>-2.1418380098348309E-3</c:v>
                </c:pt>
                <c:pt idx="203">
                  <c:v>-1.2040807949327327E-2</c:v>
                </c:pt>
                <c:pt idx="204">
                  <c:v>-1.2647032328757983</c:v>
                </c:pt>
                <c:pt idx="205">
                  <c:v>-1.2577136389433545E-2</c:v>
                </c:pt>
                <c:pt idx="206">
                  <c:v>2.0179386273852837</c:v>
                </c:pt>
                <c:pt idx="207">
                  <c:v>-0.25688032465926258</c:v>
                </c:pt>
                <c:pt idx="208">
                  <c:v>-0.25075371825282322</c:v>
                </c:pt>
                <c:pt idx="209">
                  <c:v>1.8610086338915244E-2</c:v>
                </c:pt>
                <c:pt idx="210">
                  <c:v>3.5448286384319108</c:v>
                </c:pt>
                <c:pt idx="211">
                  <c:v>0.33278658181713344</c:v>
                </c:pt>
                <c:pt idx="212">
                  <c:v>1.4348767883336666</c:v>
                </c:pt>
                <c:pt idx="213">
                  <c:v>-0.30535415503134183</c:v>
                </c:pt>
                <c:pt idx="214">
                  <c:v>1.9138868831130914E-2</c:v>
                </c:pt>
                <c:pt idx="215">
                  <c:v>0.95479435463357165</c:v>
                </c:pt>
                <c:pt idx="216">
                  <c:v>-1.052971984433773</c:v>
                </c:pt>
                <c:pt idx="217">
                  <c:v>6.6338499576473184E-2</c:v>
                </c:pt>
                <c:pt idx="218">
                  <c:v>-6.7855935432925341E-2</c:v>
                </c:pt>
                <c:pt idx="219">
                  <c:v>-4.6304474588381293E-2</c:v>
                </c:pt>
                <c:pt idx="220">
                  <c:v>2.2840134398254572</c:v>
                </c:pt>
                <c:pt idx="221">
                  <c:v>0.13573652178783835</c:v>
                </c:pt>
                <c:pt idx="222">
                  <c:v>0.73160835117539513</c:v>
                </c:pt>
                <c:pt idx="223">
                  <c:v>1.7735587093590623E-3</c:v>
                </c:pt>
                <c:pt idx="224">
                  <c:v>5.6504602107485207</c:v>
                </c:pt>
                <c:pt idx="225">
                  <c:v>1.871802536750337</c:v>
                </c:pt>
                <c:pt idx="226">
                  <c:v>0.3935594752271126</c:v>
                </c:pt>
                <c:pt idx="227">
                  <c:v>-0.15204381081794946</c:v>
                </c:pt>
                <c:pt idx="228">
                  <c:v>-1.0679046367178666</c:v>
                </c:pt>
                <c:pt idx="229">
                  <c:v>-8.530749769183521E-2</c:v>
                </c:pt>
                <c:pt idx="230">
                  <c:v>0.52990437299631976</c:v>
                </c:pt>
                <c:pt idx="231">
                  <c:v>-7.064443686535507E-2</c:v>
                </c:pt>
                <c:pt idx="232">
                  <c:v>-0.37266361771510653</c:v>
                </c:pt>
                <c:pt idx="233">
                  <c:v>0.1146695727964475</c:v>
                </c:pt>
                <c:pt idx="234">
                  <c:v>0.53322470358136342</c:v>
                </c:pt>
                <c:pt idx="235">
                  <c:v>7.0593784071978138E-2</c:v>
                </c:pt>
                <c:pt idx="236">
                  <c:v>0.57340976681484834</c:v>
                </c:pt>
                <c:pt idx="237">
                  <c:v>-1.8558726048151588E-2</c:v>
                </c:pt>
                <c:pt idx="238">
                  <c:v>0.15453062463975314</c:v>
                </c:pt>
                <c:pt idx="239">
                  <c:v>0.69448522065502361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0-4B52-91BA-3727556FA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582352"/>
        <c:axId val="592567792"/>
      </c:lineChart>
      <c:catAx>
        <c:axId val="592582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567792"/>
        <c:crosses val="autoZero"/>
        <c:auto val="1"/>
        <c:lblAlgn val="ctr"/>
        <c:lblOffset val="100"/>
        <c:noMultiLvlLbl val="0"/>
      </c:catAx>
      <c:valAx>
        <c:axId val="59256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Inflacíon quincenal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25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INPC( Datos reales)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'Inflación quincenal(%57)'!$B$6:$B$269</c:f>
              <c:strCache>
                <c:ptCount val="264"/>
                <c:pt idx="0">
                  <c:v>2010/01/01</c:v>
                </c:pt>
                <c:pt idx="1">
                  <c:v>2010/01/02</c:v>
                </c:pt>
                <c:pt idx="2">
                  <c:v>2010/02/01</c:v>
                </c:pt>
                <c:pt idx="3">
                  <c:v>2010/02/02</c:v>
                </c:pt>
                <c:pt idx="4">
                  <c:v>2010/03/01</c:v>
                </c:pt>
                <c:pt idx="5">
                  <c:v>2010/03/02</c:v>
                </c:pt>
                <c:pt idx="6">
                  <c:v>2010/04/01</c:v>
                </c:pt>
                <c:pt idx="7">
                  <c:v>2010/04/02</c:v>
                </c:pt>
                <c:pt idx="8">
                  <c:v>2010/05/01</c:v>
                </c:pt>
                <c:pt idx="9">
                  <c:v>2010/05/02</c:v>
                </c:pt>
                <c:pt idx="10">
                  <c:v>2010/06/01</c:v>
                </c:pt>
                <c:pt idx="11">
                  <c:v>2010/06/02</c:v>
                </c:pt>
                <c:pt idx="12">
                  <c:v>2010/07/01</c:v>
                </c:pt>
                <c:pt idx="13">
                  <c:v>2010/07/02</c:v>
                </c:pt>
                <c:pt idx="14">
                  <c:v>2010/08/01</c:v>
                </c:pt>
                <c:pt idx="15">
                  <c:v>2010/08/02</c:v>
                </c:pt>
                <c:pt idx="16">
                  <c:v>2010/09/01</c:v>
                </c:pt>
                <c:pt idx="17">
                  <c:v>2010/09/02</c:v>
                </c:pt>
                <c:pt idx="18">
                  <c:v>2010/10/01</c:v>
                </c:pt>
                <c:pt idx="19">
                  <c:v>2010/10/02</c:v>
                </c:pt>
                <c:pt idx="20">
                  <c:v>2010/11/01</c:v>
                </c:pt>
                <c:pt idx="21">
                  <c:v>2010/11/02</c:v>
                </c:pt>
                <c:pt idx="22">
                  <c:v>2010/12/01</c:v>
                </c:pt>
                <c:pt idx="23">
                  <c:v>2010/12/02</c:v>
                </c:pt>
                <c:pt idx="24">
                  <c:v>2011/01/01</c:v>
                </c:pt>
                <c:pt idx="25">
                  <c:v>2011/01/02</c:v>
                </c:pt>
                <c:pt idx="26">
                  <c:v>2011/02/01</c:v>
                </c:pt>
                <c:pt idx="27">
                  <c:v>2011/02/02</c:v>
                </c:pt>
                <c:pt idx="28">
                  <c:v>2011/03/01</c:v>
                </c:pt>
                <c:pt idx="29">
                  <c:v>2011/03/02</c:v>
                </c:pt>
                <c:pt idx="30">
                  <c:v>2011/04/01</c:v>
                </c:pt>
                <c:pt idx="31">
                  <c:v>2011/04/02</c:v>
                </c:pt>
                <c:pt idx="32">
                  <c:v>2011/05/01</c:v>
                </c:pt>
                <c:pt idx="33">
                  <c:v>2011/05/02</c:v>
                </c:pt>
                <c:pt idx="34">
                  <c:v>2011/06/01</c:v>
                </c:pt>
                <c:pt idx="35">
                  <c:v>2011/06/02</c:v>
                </c:pt>
                <c:pt idx="36">
                  <c:v>2011/07/01</c:v>
                </c:pt>
                <c:pt idx="37">
                  <c:v>2011/07/02</c:v>
                </c:pt>
                <c:pt idx="38">
                  <c:v>2011/08/01</c:v>
                </c:pt>
                <c:pt idx="39">
                  <c:v>2011/08/02</c:v>
                </c:pt>
                <c:pt idx="40">
                  <c:v>2011/09/01</c:v>
                </c:pt>
                <c:pt idx="41">
                  <c:v>2011/09/02</c:v>
                </c:pt>
                <c:pt idx="42">
                  <c:v>2011/10/01</c:v>
                </c:pt>
                <c:pt idx="43">
                  <c:v>2011/10/02</c:v>
                </c:pt>
                <c:pt idx="44">
                  <c:v>2011/11/01</c:v>
                </c:pt>
                <c:pt idx="45">
                  <c:v>2011/11/02</c:v>
                </c:pt>
                <c:pt idx="46">
                  <c:v>2011/12/01</c:v>
                </c:pt>
                <c:pt idx="47">
                  <c:v>2011/12/02</c:v>
                </c:pt>
                <c:pt idx="48">
                  <c:v>2012/01/01</c:v>
                </c:pt>
                <c:pt idx="49">
                  <c:v>2012/01/02</c:v>
                </c:pt>
                <c:pt idx="50">
                  <c:v>2012/02/01</c:v>
                </c:pt>
                <c:pt idx="51">
                  <c:v>2012/02/02</c:v>
                </c:pt>
                <c:pt idx="52">
                  <c:v>2012/03/01</c:v>
                </c:pt>
                <c:pt idx="53">
                  <c:v>2012/03/02</c:v>
                </c:pt>
                <c:pt idx="54">
                  <c:v>2012/04/01</c:v>
                </c:pt>
                <c:pt idx="55">
                  <c:v>2012/04/02</c:v>
                </c:pt>
                <c:pt idx="56">
                  <c:v>2012/05/01</c:v>
                </c:pt>
                <c:pt idx="57">
                  <c:v>2012/05/02</c:v>
                </c:pt>
                <c:pt idx="58">
                  <c:v>2012/06/01</c:v>
                </c:pt>
                <c:pt idx="59">
                  <c:v>2012/06/02</c:v>
                </c:pt>
                <c:pt idx="60">
                  <c:v>2012/07/01</c:v>
                </c:pt>
                <c:pt idx="61">
                  <c:v>2012/07/02</c:v>
                </c:pt>
                <c:pt idx="62">
                  <c:v>2012/08/01</c:v>
                </c:pt>
                <c:pt idx="63">
                  <c:v>2012/08/02</c:v>
                </c:pt>
                <c:pt idx="64">
                  <c:v>2012/09/01</c:v>
                </c:pt>
                <c:pt idx="65">
                  <c:v>2012/09/02</c:v>
                </c:pt>
                <c:pt idx="66">
                  <c:v>2012/10/01</c:v>
                </c:pt>
                <c:pt idx="67">
                  <c:v>2012/10/02</c:v>
                </c:pt>
                <c:pt idx="68">
                  <c:v>2012/11/01</c:v>
                </c:pt>
                <c:pt idx="69">
                  <c:v>2012/11/02</c:v>
                </c:pt>
                <c:pt idx="70">
                  <c:v>2012/12/01</c:v>
                </c:pt>
                <c:pt idx="71">
                  <c:v>2012/12/02</c:v>
                </c:pt>
                <c:pt idx="72">
                  <c:v>2013/01/01</c:v>
                </c:pt>
                <c:pt idx="73">
                  <c:v>2013/01/02</c:v>
                </c:pt>
                <c:pt idx="74">
                  <c:v>2013/02/01</c:v>
                </c:pt>
                <c:pt idx="75">
                  <c:v>2013/02/02</c:v>
                </c:pt>
                <c:pt idx="76">
                  <c:v>2013/03/01</c:v>
                </c:pt>
                <c:pt idx="77">
                  <c:v>2013/03/02</c:v>
                </c:pt>
                <c:pt idx="78">
                  <c:v>2013/04/01</c:v>
                </c:pt>
                <c:pt idx="79">
                  <c:v>2013/04/02</c:v>
                </c:pt>
                <c:pt idx="80">
                  <c:v>2013/05/01</c:v>
                </c:pt>
                <c:pt idx="81">
                  <c:v>2013/05/02</c:v>
                </c:pt>
                <c:pt idx="82">
                  <c:v>2013/06/01</c:v>
                </c:pt>
                <c:pt idx="83">
                  <c:v>2013/06/02</c:v>
                </c:pt>
                <c:pt idx="84">
                  <c:v>2013/07/01</c:v>
                </c:pt>
                <c:pt idx="85">
                  <c:v>2013/07/02</c:v>
                </c:pt>
                <c:pt idx="86">
                  <c:v>2013/08/01</c:v>
                </c:pt>
                <c:pt idx="87">
                  <c:v>2013/08/02</c:v>
                </c:pt>
                <c:pt idx="88">
                  <c:v>2013/09/01</c:v>
                </c:pt>
                <c:pt idx="89">
                  <c:v>2013/09/02</c:v>
                </c:pt>
                <c:pt idx="90">
                  <c:v>2013/10/01</c:v>
                </c:pt>
                <c:pt idx="91">
                  <c:v>2013/10/02</c:v>
                </c:pt>
                <c:pt idx="92">
                  <c:v>2013/11/01</c:v>
                </c:pt>
                <c:pt idx="93">
                  <c:v>2013/11/02</c:v>
                </c:pt>
                <c:pt idx="94">
                  <c:v>2013/12/01</c:v>
                </c:pt>
                <c:pt idx="95">
                  <c:v>2013/12/02</c:v>
                </c:pt>
                <c:pt idx="96">
                  <c:v>2014/01/01</c:v>
                </c:pt>
                <c:pt idx="97">
                  <c:v>2014/01/02</c:v>
                </c:pt>
                <c:pt idx="98">
                  <c:v>2014/02/01</c:v>
                </c:pt>
                <c:pt idx="99">
                  <c:v>2014/02/02</c:v>
                </c:pt>
                <c:pt idx="100">
                  <c:v>2014/03/01</c:v>
                </c:pt>
                <c:pt idx="101">
                  <c:v>2014/03/02</c:v>
                </c:pt>
                <c:pt idx="102">
                  <c:v>2014/04/01</c:v>
                </c:pt>
                <c:pt idx="103">
                  <c:v>2014/04/02</c:v>
                </c:pt>
                <c:pt idx="104">
                  <c:v>2014/05/01</c:v>
                </c:pt>
                <c:pt idx="105">
                  <c:v>2014/05/02</c:v>
                </c:pt>
                <c:pt idx="106">
                  <c:v>2014/06/01</c:v>
                </c:pt>
                <c:pt idx="107">
                  <c:v>2014/06/02</c:v>
                </c:pt>
                <c:pt idx="108">
                  <c:v>2014/07/01</c:v>
                </c:pt>
                <c:pt idx="109">
                  <c:v>2014/07/02</c:v>
                </c:pt>
                <c:pt idx="110">
                  <c:v>2014/08/01</c:v>
                </c:pt>
                <c:pt idx="111">
                  <c:v>2014/08/02</c:v>
                </c:pt>
                <c:pt idx="112">
                  <c:v>2014/09/01</c:v>
                </c:pt>
                <c:pt idx="113">
                  <c:v>2014/09/02</c:v>
                </c:pt>
                <c:pt idx="114">
                  <c:v>2014/10/01</c:v>
                </c:pt>
                <c:pt idx="115">
                  <c:v>2014/10/02</c:v>
                </c:pt>
                <c:pt idx="116">
                  <c:v>2014/11/01</c:v>
                </c:pt>
                <c:pt idx="117">
                  <c:v>2014/11/02</c:v>
                </c:pt>
                <c:pt idx="118">
                  <c:v>2014/12/01</c:v>
                </c:pt>
                <c:pt idx="119">
                  <c:v>2014/12/02</c:v>
                </c:pt>
                <c:pt idx="120">
                  <c:v>2015/01/01</c:v>
                </c:pt>
                <c:pt idx="121">
                  <c:v>2015/01/02</c:v>
                </c:pt>
                <c:pt idx="122">
                  <c:v>2015/02/01</c:v>
                </c:pt>
                <c:pt idx="123">
                  <c:v>2015/02/02</c:v>
                </c:pt>
                <c:pt idx="124">
                  <c:v>2015/03/01</c:v>
                </c:pt>
                <c:pt idx="125">
                  <c:v>2015/03/02</c:v>
                </c:pt>
                <c:pt idx="126">
                  <c:v>2015/04/01</c:v>
                </c:pt>
                <c:pt idx="127">
                  <c:v>2015/04/02</c:v>
                </c:pt>
                <c:pt idx="128">
                  <c:v>2015/05/01</c:v>
                </c:pt>
                <c:pt idx="129">
                  <c:v>2015/05/02</c:v>
                </c:pt>
                <c:pt idx="130">
                  <c:v>2015/06/01</c:v>
                </c:pt>
                <c:pt idx="131">
                  <c:v>2015/06/02</c:v>
                </c:pt>
                <c:pt idx="132">
                  <c:v>2015/07/01</c:v>
                </c:pt>
                <c:pt idx="133">
                  <c:v>2015/07/02</c:v>
                </c:pt>
                <c:pt idx="134">
                  <c:v>2015/08/01</c:v>
                </c:pt>
                <c:pt idx="135">
                  <c:v>2015/08/02</c:v>
                </c:pt>
                <c:pt idx="136">
                  <c:v>2015/09/01</c:v>
                </c:pt>
                <c:pt idx="137">
                  <c:v>2015/09/02</c:v>
                </c:pt>
                <c:pt idx="138">
                  <c:v>2015/10/01</c:v>
                </c:pt>
                <c:pt idx="139">
                  <c:v>2015/10/02</c:v>
                </c:pt>
                <c:pt idx="140">
                  <c:v>2015/11/01</c:v>
                </c:pt>
                <c:pt idx="141">
                  <c:v>2015/11/02</c:v>
                </c:pt>
                <c:pt idx="142">
                  <c:v>2015/12/01</c:v>
                </c:pt>
                <c:pt idx="143">
                  <c:v>2015/12/02</c:v>
                </c:pt>
                <c:pt idx="144">
                  <c:v>2016/01/01</c:v>
                </c:pt>
                <c:pt idx="145">
                  <c:v>2016/01/02</c:v>
                </c:pt>
                <c:pt idx="146">
                  <c:v>2016/02/01</c:v>
                </c:pt>
                <c:pt idx="147">
                  <c:v>2016/02/02</c:v>
                </c:pt>
                <c:pt idx="148">
                  <c:v>2016/03/01</c:v>
                </c:pt>
                <c:pt idx="149">
                  <c:v>2016/03/02</c:v>
                </c:pt>
                <c:pt idx="150">
                  <c:v>2016/04/01</c:v>
                </c:pt>
                <c:pt idx="151">
                  <c:v>2016/04/02</c:v>
                </c:pt>
                <c:pt idx="152">
                  <c:v>2016/05/01</c:v>
                </c:pt>
                <c:pt idx="153">
                  <c:v>2016/05/02</c:v>
                </c:pt>
                <c:pt idx="154">
                  <c:v>2016/06/01</c:v>
                </c:pt>
                <c:pt idx="155">
                  <c:v>2016/06/02</c:v>
                </c:pt>
                <c:pt idx="156">
                  <c:v>2016/07/01</c:v>
                </c:pt>
                <c:pt idx="157">
                  <c:v>2016/07/02</c:v>
                </c:pt>
                <c:pt idx="158">
                  <c:v>2016/08/01</c:v>
                </c:pt>
                <c:pt idx="159">
                  <c:v>2016/08/02</c:v>
                </c:pt>
                <c:pt idx="160">
                  <c:v>2016/09/01</c:v>
                </c:pt>
                <c:pt idx="161">
                  <c:v>2016/09/02</c:v>
                </c:pt>
                <c:pt idx="162">
                  <c:v>2016/10/01</c:v>
                </c:pt>
                <c:pt idx="163">
                  <c:v>2016/10/02</c:v>
                </c:pt>
                <c:pt idx="164">
                  <c:v>2016/11/01</c:v>
                </c:pt>
                <c:pt idx="165">
                  <c:v>2016/11/02</c:v>
                </c:pt>
                <c:pt idx="166">
                  <c:v>2016/12/01</c:v>
                </c:pt>
                <c:pt idx="167">
                  <c:v>2016/12/02</c:v>
                </c:pt>
                <c:pt idx="168">
                  <c:v>2017/01/01</c:v>
                </c:pt>
                <c:pt idx="169">
                  <c:v>2017/01/02</c:v>
                </c:pt>
                <c:pt idx="170">
                  <c:v>2017/02/01</c:v>
                </c:pt>
                <c:pt idx="171">
                  <c:v>2017/02/02</c:v>
                </c:pt>
                <c:pt idx="172">
                  <c:v>2017/03/01</c:v>
                </c:pt>
                <c:pt idx="173">
                  <c:v>2017/03/02</c:v>
                </c:pt>
                <c:pt idx="174">
                  <c:v>2017/04/01</c:v>
                </c:pt>
                <c:pt idx="175">
                  <c:v>2017/04/02</c:v>
                </c:pt>
                <c:pt idx="176">
                  <c:v>2017/05/01</c:v>
                </c:pt>
                <c:pt idx="177">
                  <c:v>2017/05/02</c:v>
                </c:pt>
                <c:pt idx="178">
                  <c:v>2017/06/01</c:v>
                </c:pt>
                <c:pt idx="179">
                  <c:v>2017/06/02</c:v>
                </c:pt>
                <c:pt idx="180">
                  <c:v>2017/07/01</c:v>
                </c:pt>
                <c:pt idx="181">
                  <c:v>2017/07/02</c:v>
                </c:pt>
                <c:pt idx="182">
                  <c:v>2017/08/01</c:v>
                </c:pt>
                <c:pt idx="183">
                  <c:v>2017/08/02</c:v>
                </c:pt>
                <c:pt idx="184">
                  <c:v>2017/09/01</c:v>
                </c:pt>
                <c:pt idx="185">
                  <c:v>2017/09/02</c:v>
                </c:pt>
                <c:pt idx="186">
                  <c:v>2017/10/01</c:v>
                </c:pt>
                <c:pt idx="187">
                  <c:v>2017/10/02</c:v>
                </c:pt>
                <c:pt idx="188">
                  <c:v>2017/11/01</c:v>
                </c:pt>
                <c:pt idx="189">
                  <c:v>2017/11/02</c:v>
                </c:pt>
                <c:pt idx="190">
                  <c:v>2017/12/01</c:v>
                </c:pt>
                <c:pt idx="191">
                  <c:v>2017/12/02</c:v>
                </c:pt>
                <c:pt idx="192">
                  <c:v>2018/01/01</c:v>
                </c:pt>
                <c:pt idx="193">
                  <c:v>2018/01/02</c:v>
                </c:pt>
                <c:pt idx="194">
                  <c:v>2018/02/01</c:v>
                </c:pt>
                <c:pt idx="195">
                  <c:v>2018/02/02</c:v>
                </c:pt>
                <c:pt idx="196">
                  <c:v>2018/03/01</c:v>
                </c:pt>
                <c:pt idx="197">
                  <c:v>2018/03/02</c:v>
                </c:pt>
                <c:pt idx="198">
                  <c:v>2018/04/01</c:v>
                </c:pt>
                <c:pt idx="199">
                  <c:v>2018/04/02</c:v>
                </c:pt>
                <c:pt idx="200">
                  <c:v>2018/05/01</c:v>
                </c:pt>
                <c:pt idx="201">
                  <c:v>2018/05/02</c:v>
                </c:pt>
                <c:pt idx="202">
                  <c:v>2018/06/01</c:v>
                </c:pt>
                <c:pt idx="203">
                  <c:v>2018/06/02</c:v>
                </c:pt>
                <c:pt idx="204">
                  <c:v>2018/07/01</c:v>
                </c:pt>
                <c:pt idx="205">
                  <c:v>2018/07/02</c:v>
                </c:pt>
                <c:pt idx="206">
                  <c:v>2018/08/01</c:v>
                </c:pt>
                <c:pt idx="207">
                  <c:v>2018/08/02</c:v>
                </c:pt>
                <c:pt idx="208">
                  <c:v>2018/09/01</c:v>
                </c:pt>
                <c:pt idx="209">
                  <c:v>2018/09/02</c:v>
                </c:pt>
                <c:pt idx="210">
                  <c:v>2018/10/01</c:v>
                </c:pt>
                <c:pt idx="211">
                  <c:v>2018/10/02</c:v>
                </c:pt>
                <c:pt idx="212">
                  <c:v>2018/11/01</c:v>
                </c:pt>
                <c:pt idx="213">
                  <c:v>2018/11/02</c:v>
                </c:pt>
                <c:pt idx="214">
                  <c:v>2018/12/01</c:v>
                </c:pt>
                <c:pt idx="215">
                  <c:v>2018/12/02</c:v>
                </c:pt>
                <c:pt idx="216">
                  <c:v>2019/01/01</c:v>
                </c:pt>
                <c:pt idx="217">
                  <c:v>2019/01/02</c:v>
                </c:pt>
                <c:pt idx="218">
                  <c:v>2019/02/01</c:v>
                </c:pt>
                <c:pt idx="219">
                  <c:v>2019/02/02</c:v>
                </c:pt>
                <c:pt idx="220">
                  <c:v>2019/03/01</c:v>
                </c:pt>
                <c:pt idx="221">
                  <c:v>2019/03/02</c:v>
                </c:pt>
                <c:pt idx="222">
                  <c:v>2019/04/01</c:v>
                </c:pt>
                <c:pt idx="223">
                  <c:v>2019/04/02</c:v>
                </c:pt>
                <c:pt idx="224">
                  <c:v>2019/05/01</c:v>
                </c:pt>
                <c:pt idx="225">
                  <c:v>2019/05/02</c:v>
                </c:pt>
                <c:pt idx="226">
                  <c:v>2019/06/01</c:v>
                </c:pt>
                <c:pt idx="227">
                  <c:v>2019/06/02</c:v>
                </c:pt>
                <c:pt idx="228">
                  <c:v>2019/07/01</c:v>
                </c:pt>
                <c:pt idx="229">
                  <c:v>2019/07/02</c:v>
                </c:pt>
                <c:pt idx="230">
                  <c:v>2019/08/01</c:v>
                </c:pt>
                <c:pt idx="231">
                  <c:v>2019/08/02</c:v>
                </c:pt>
                <c:pt idx="232">
                  <c:v>2019/09/01</c:v>
                </c:pt>
                <c:pt idx="233">
                  <c:v>2019/09/02</c:v>
                </c:pt>
                <c:pt idx="234">
                  <c:v>2019/10/01</c:v>
                </c:pt>
                <c:pt idx="235">
                  <c:v>2019/10/02</c:v>
                </c:pt>
                <c:pt idx="236">
                  <c:v>2019/11/01</c:v>
                </c:pt>
                <c:pt idx="237">
                  <c:v>2019/11/02</c:v>
                </c:pt>
                <c:pt idx="238">
                  <c:v>2019/12/01</c:v>
                </c:pt>
                <c:pt idx="239">
                  <c:v>2019/12/02</c:v>
                </c:pt>
                <c:pt idx="240">
                  <c:v>2020/01/01</c:v>
                </c:pt>
                <c:pt idx="241">
                  <c:v>2020/01/02</c:v>
                </c:pt>
                <c:pt idx="242">
                  <c:v>2020/02/01</c:v>
                </c:pt>
                <c:pt idx="243">
                  <c:v>2020/02/02</c:v>
                </c:pt>
                <c:pt idx="244">
                  <c:v>2020/03/01</c:v>
                </c:pt>
                <c:pt idx="245">
                  <c:v>2020/03/02</c:v>
                </c:pt>
                <c:pt idx="246">
                  <c:v>2020/04/01</c:v>
                </c:pt>
                <c:pt idx="247">
                  <c:v>2020/04/02</c:v>
                </c:pt>
                <c:pt idx="248">
                  <c:v>2020/05/01</c:v>
                </c:pt>
                <c:pt idx="249">
                  <c:v>2020/05/02</c:v>
                </c:pt>
                <c:pt idx="250">
                  <c:v>2020/06/01</c:v>
                </c:pt>
                <c:pt idx="251">
                  <c:v>2020/06/02</c:v>
                </c:pt>
                <c:pt idx="252">
                  <c:v>2020/07/01</c:v>
                </c:pt>
                <c:pt idx="253">
                  <c:v>2020/07/02</c:v>
                </c:pt>
                <c:pt idx="254">
                  <c:v>2020/08/01</c:v>
                </c:pt>
                <c:pt idx="255">
                  <c:v>2020/08/02</c:v>
                </c:pt>
                <c:pt idx="256">
                  <c:v>2020/09/01</c:v>
                </c:pt>
                <c:pt idx="257">
                  <c:v>2020/09/02</c:v>
                </c:pt>
                <c:pt idx="258">
                  <c:v>2020/10/01</c:v>
                </c:pt>
                <c:pt idx="259">
                  <c:v>2020/10/02</c:v>
                </c:pt>
                <c:pt idx="260">
                  <c:v>2020/11/01</c:v>
                </c:pt>
                <c:pt idx="261">
                  <c:v>2020/11/02</c:v>
                </c:pt>
                <c:pt idx="262">
                  <c:v>2020/12/01</c:v>
                </c:pt>
                <c:pt idx="263">
                  <c:v>2020/12/02</c:v>
                </c:pt>
              </c:strCache>
            </c:strRef>
          </c:cat>
          <c:val>
            <c:numRef>
              <c:f>'Inflación quincenal(%57)'!$C$6:$C$284</c:f>
              <c:numCache>
                <c:formatCode>0.00</c:formatCode>
                <c:ptCount val="279"/>
                <c:pt idx="0">
                  <c:v>0.75</c:v>
                </c:pt>
                <c:pt idx="1">
                  <c:v>0.45</c:v>
                </c:pt>
                <c:pt idx="2">
                  <c:v>0.18</c:v>
                </c:pt>
                <c:pt idx="3">
                  <c:v>0.34</c:v>
                </c:pt>
                <c:pt idx="4">
                  <c:v>0.46</c:v>
                </c:pt>
                <c:pt idx="5">
                  <c:v>0.16</c:v>
                </c:pt>
                <c:pt idx="6">
                  <c:v>-0.31</c:v>
                </c:pt>
                <c:pt idx="7">
                  <c:v>-0.18</c:v>
                </c:pt>
                <c:pt idx="8">
                  <c:v>-0.54</c:v>
                </c:pt>
                <c:pt idx="9" formatCode="General">
                  <c:v>0</c:v>
                </c:pt>
                <c:pt idx="10">
                  <c:v>-0.04</c:v>
                </c:pt>
                <c:pt idx="11">
                  <c:v>0.03</c:v>
                </c:pt>
                <c:pt idx="12">
                  <c:v>0.15</c:v>
                </c:pt>
                <c:pt idx="13">
                  <c:v>0.11</c:v>
                </c:pt>
                <c:pt idx="14">
                  <c:v>0.16</c:v>
                </c:pt>
                <c:pt idx="15">
                  <c:v>0.13</c:v>
                </c:pt>
                <c:pt idx="16">
                  <c:v>0.4</c:v>
                </c:pt>
                <c:pt idx="17">
                  <c:v>0.11</c:v>
                </c:pt>
                <c:pt idx="18">
                  <c:v>0.48</c:v>
                </c:pt>
                <c:pt idx="19">
                  <c:v>0.15</c:v>
                </c:pt>
                <c:pt idx="20">
                  <c:v>0.68</c:v>
                </c:pt>
                <c:pt idx="21">
                  <c:v>0.08</c:v>
                </c:pt>
                <c:pt idx="22">
                  <c:v>0.19</c:v>
                </c:pt>
                <c:pt idx="23">
                  <c:v>0.52</c:v>
                </c:pt>
                <c:pt idx="24">
                  <c:v>0.17</c:v>
                </c:pt>
                <c:pt idx="25">
                  <c:v>0.11</c:v>
                </c:pt>
                <c:pt idx="26">
                  <c:v>0.21</c:v>
                </c:pt>
                <c:pt idx="27">
                  <c:v>0.23</c:v>
                </c:pt>
                <c:pt idx="28">
                  <c:v>0.05</c:v>
                </c:pt>
                <c:pt idx="29">
                  <c:v>0.05</c:v>
                </c:pt>
                <c:pt idx="30">
                  <c:v>-0.09</c:v>
                </c:pt>
                <c:pt idx="31">
                  <c:v>0.11</c:v>
                </c:pt>
                <c:pt idx="32">
                  <c:v>-0.75</c:v>
                </c:pt>
                <c:pt idx="33">
                  <c:v>-0.09</c:v>
                </c:pt>
                <c:pt idx="34">
                  <c:v>-0.05</c:v>
                </c:pt>
                <c:pt idx="35">
                  <c:v>0.19</c:v>
                </c:pt>
                <c:pt idx="36">
                  <c:v>0.32</c:v>
                </c:pt>
                <c:pt idx="37">
                  <c:v>0.14000000000000001</c:v>
                </c:pt>
                <c:pt idx="38">
                  <c:v>0.09</c:v>
                </c:pt>
                <c:pt idx="39" formatCode="General">
                  <c:v>0</c:v>
                </c:pt>
                <c:pt idx="40">
                  <c:v>0.21</c:v>
                </c:pt>
                <c:pt idx="41">
                  <c:v>0.06</c:v>
                </c:pt>
                <c:pt idx="42">
                  <c:v>0.61</c:v>
                </c:pt>
                <c:pt idx="43">
                  <c:v>0.06</c:v>
                </c:pt>
                <c:pt idx="44">
                  <c:v>0.97</c:v>
                </c:pt>
                <c:pt idx="45">
                  <c:v>0.17</c:v>
                </c:pt>
                <c:pt idx="46">
                  <c:v>0.51</c:v>
                </c:pt>
                <c:pt idx="47">
                  <c:v>0.46</c:v>
                </c:pt>
                <c:pt idx="48">
                  <c:v>0.32</c:v>
                </c:pt>
                <c:pt idx="49">
                  <c:v>0.32</c:v>
                </c:pt>
                <c:pt idx="50">
                  <c:v>7.0000000000000007E-2</c:v>
                </c:pt>
                <c:pt idx="51">
                  <c:v>-0.05</c:v>
                </c:pt>
                <c:pt idx="52">
                  <c:v>0.05</c:v>
                </c:pt>
                <c:pt idx="53">
                  <c:v>7.0000000000000007E-2</c:v>
                </c:pt>
                <c:pt idx="54">
                  <c:v>-0.42</c:v>
                </c:pt>
                <c:pt idx="55">
                  <c:v>0.14000000000000001</c:v>
                </c:pt>
                <c:pt idx="56">
                  <c:v>-0.48</c:v>
                </c:pt>
                <c:pt idx="57">
                  <c:v>0.18</c:v>
                </c:pt>
                <c:pt idx="58">
                  <c:v>0.24</c:v>
                </c:pt>
                <c:pt idx="59">
                  <c:v>0.25</c:v>
                </c:pt>
                <c:pt idx="60">
                  <c:v>0.39</c:v>
                </c:pt>
                <c:pt idx="61">
                  <c:v>0.09</c:v>
                </c:pt>
                <c:pt idx="62">
                  <c:v>0.14000000000000001</c:v>
                </c:pt>
                <c:pt idx="63">
                  <c:v>0.24</c:v>
                </c:pt>
                <c:pt idx="64">
                  <c:v>0.25</c:v>
                </c:pt>
                <c:pt idx="65">
                  <c:v>0.14000000000000001</c:v>
                </c:pt>
                <c:pt idx="66">
                  <c:v>0.45</c:v>
                </c:pt>
                <c:pt idx="67">
                  <c:v>-0.03</c:v>
                </c:pt>
                <c:pt idx="68">
                  <c:v>0.79</c:v>
                </c:pt>
                <c:pt idx="69">
                  <c:v>-0.18</c:v>
                </c:pt>
                <c:pt idx="70">
                  <c:v>0.27</c:v>
                </c:pt>
                <c:pt idx="71">
                  <c:v>0.1</c:v>
                </c:pt>
                <c:pt idx="72">
                  <c:v>0.15</c:v>
                </c:pt>
                <c:pt idx="73">
                  <c:v>0.4</c:v>
                </c:pt>
                <c:pt idx="74">
                  <c:v>0.24</c:v>
                </c:pt>
                <c:pt idx="75">
                  <c:v>0.11</c:v>
                </c:pt>
                <c:pt idx="76">
                  <c:v>0.52</c:v>
                </c:pt>
                <c:pt idx="77">
                  <c:v>0.31</c:v>
                </c:pt>
                <c:pt idx="78">
                  <c:v>-0.09</c:v>
                </c:pt>
                <c:pt idx="79">
                  <c:v>0.01</c:v>
                </c:pt>
                <c:pt idx="80">
                  <c:v>-0.35</c:v>
                </c:pt>
                <c:pt idx="81">
                  <c:v>0.02</c:v>
                </c:pt>
                <c:pt idx="82">
                  <c:v>-0.05</c:v>
                </c:pt>
                <c:pt idx="83">
                  <c:v>-0.05</c:v>
                </c:pt>
                <c:pt idx="84" formatCode="General">
                  <c:v>0</c:v>
                </c:pt>
                <c:pt idx="85">
                  <c:v>-0.02</c:v>
                </c:pt>
                <c:pt idx="86">
                  <c:v>0.26</c:v>
                </c:pt>
                <c:pt idx="87">
                  <c:v>7.0000000000000007E-2</c:v>
                </c:pt>
                <c:pt idx="88">
                  <c:v>0.34</c:v>
                </c:pt>
                <c:pt idx="89">
                  <c:v>0.01</c:v>
                </c:pt>
                <c:pt idx="90">
                  <c:v>0.4</c:v>
                </c:pt>
                <c:pt idx="91">
                  <c:v>0.14000000000000001</c:v>
                </c:pt>
                <c:pt idx="92">
                  <c:v>0.85</c:v>
                </c:pt>
                <c:pt idx="93">
                  <c:v>0.02</c:v>
                </c:pt>
                <c:pt idx="94">
                  <c:v>0.4</c:v>
                </c:pt>
                <c:pt idx="95">
                  <c:v>0.32</c:v>
                </c:pt>
                <c:pt idx="96">
                  <c:v>0.68</c:v>
                </c:pt>
                <c:pt idx="97">
                  <c:v>0.12</c:v>
                </c:pt>
                <c:pt idx="98">
                  <c:v>0.12</c:v>
                </c:pt>
                <c:pt idx="99">
                  <c:v>0.15</c:v>
                </c:pt>
                <c:pt idx="100">
                  <c:v>0.17</c:v>
                </c:pt>
                <c:pt idx="101">
                  <c:v>0.05</c:v>
                </c:pt>
                <c:pt idx="102">
                  <c:v>-0.19</c:v>
                </c:pt>
                <c:pt idx="103">
                  <c:v>-0.05</c:v>
                </c:pt>
                <c:pt idx="104">
                  <c:v>-0.37</c:v>
                </c:pt>
                <c:pt idx="105">
                  <c:v>0.15</c:v>
                </c:pt>
                <c:pt idx="106">
                  <c:v>0.08</c:v>
                </c:pt>
                <c:pt idx="107">
                  <c:v>0.04</c:v>
                </c:pt>
                <c:pt idx="108">
                  <c:v>0.2</c:v>
                </c:pt>
                <c:pt idx="109">
                  <c:v>0.12</c:v>
                </c:pt>
                <c:pt idx="110">
                  <c:v>0.19</c:v>
                </c:pt>
                <c:pt idx="111">
                  <c:v>0.22</c:v>
                </c:pt>
                <c:pt idx="112">
                  <c:v>0.32</c:v>
                </c:pt>
                <c:pt idx="113">
                  <c:v>0.02</c:v>
                </c:pt>
                <c:pt idx="114">
                  <c:v>0.5</c:v>
                </c:pt>
                <c:pt idx="115">
                  <c:v>0.09</c:v>
                </c:pt>
                <c:pt idx="116">
                  <c:v>0.74</c:v>
                </c:pt>
                <c:pt idx="117">
                  <c:v>0.04</c:v>
                </c:pt>
                <c:pt idx="118">
                  <c:v>0.41</c:v>
                </c:pt>
                <c:pt idx="119">
                  <c:v>0.11</c:v>
                </c:pt>
                <c:pt idx="120">
                  <c:v>-0.19</c:v>
                </c:pt>
                <c:pt idx="121">
                  <c:v>0.09</c:v>
                </c:pt>
                <c:pt idx="122">
                  <c:v>0.11</c:v>
                </c:pt>
                <c:pt idx="123">
                  <c:v>0.08</c:v>
                </c:pt>
                <c:pt idx="124">
                  <c:v>0.18</c:v>
                </c:pt>
                <c:pt idx="125">
                  <c:v>0.37</c:v>
                </c:pt>
                <c:pt idx="126">
                  <c:v>-0.45</c:v>
                </c:pt>
                <c:pt idx="127">
                  <c:v>0.02</c:v>
                </c:pt>
                <c:pt idx="128">
                  <c:v>-0.53</c:v>
                </c:pt>
                <c:pt idx="129">
                  <c:v>0.04</c:v>
                </c:pt>
                <c:pt idx="130">
                  <c:v>0.13</c:v>
                </c:pt>
                <c:pt idx="131">
                  <c:v>0.03</c:v>
                </c:pt>
                <c:pt idx="132">
                  <c:v>0.09</c:v>
                </c:pt>
                <c:pt idx="133">
                  <c:v>0.08</c:v>
                </c:pt>
                <c:pt idx="134">
                  <c:v>0.12</c:v>
                </c:pt>
                <c:pt idx="135">
                  <c:v>0.11</c:v>
                </c:pt>
                <c:pt idx="136">
                  <c:v>0.32</c:v>
                </c:pt>
                <c:pt idx="137" formatCode="General">
                  <c:v>0</c:v>
                </c:pt>
                <c:pt idx="138">
                  <c:v>0.46</c:v>
                </c:pt>
                <c:pt idx="139">
                  <c:v>0.11</c:v>
                </c:pt>
                <c:pt idx="140">
                  <c:v>0.52</c:v>
                </c:pt>
                <c:pt idx="141">
                  <c:v>-0.06</c:v>
                </c:pt>
                <c:pt idx="142">
                  <c:v>0.26</c:v>
                </c:pt>
                <c:pt idx="143">
                  <c:v>0.36</c:v>
                </c:pt>
                <c:pt idx="144">
                  <c:v>0.03</c:v>
                </c:pt>
                <c:pt idx="145">
                  <c:v>0.35</c:v>
                </c:pt>
                <c:pt idx="146">
                  <c:v>0.28999999999999998</c:v>
                </c:pt>
                <c:pt idx="147">
                  <c:v>-0.05</c:v>
                </c:pt>
                <c:pt idx="148">
                  <c:v>0.1</c:v>
                </c:pt>
                <c:pt idx="149">
                  <c:v>0.15</c:v>
                </c:pt>
                <c:pt idx="150">
                  <c:v>-0.34</c:v>
                </c:pt>
                <c:pt idx="151">
                  <c:v>-0.09</c:v>
                </c:pt>
                <c:pt idx="152">
                  <c:v>-0.48</c:v>
                </c:pt>
                <c:pt idx="153">
                  <c:v>0.17</c:v>
                </c:pt>
                <c:pt idx="154">
                  <c:v>0.02</c:v>
                </c:pt>
                <c:pt idx="155">
                  <c:v>0.01</c:v>
                </c:pt>
                <c:pt idx="156">
                  <c:v>0.28000000000000003</c:v>
                </c:pt>
                <c:pt idx="157">
                  <c:v>-0.04</c:v>
                </c:pt>
                <c:pt idx="158">
                  <c:v>0.31</c:v>
                </c:pt>
                <c:pt idx="159">
                  <c:v>-0.02</c:v>
                </c:pt>
                <c:pt idx="160">
                  <c:v>0.54</c:v>
                </c:pt>
                <c:pt idx="161">
                  <c:v>0.17</c:v>
                </c:pt>
                <c:pt idx="162">
                  <c:v>0.49</c:v>
                </c:pt>
                <c:pt idx="163">
                  <c:v>0.06</c:v>
                </c:pt>
                <c:pt idx="164">
                  <c:v>0.77</c:v>
                </c:pt>
                <c:pt idx="165">
                  <c:v>-0.04</c:v>
                </c:pt>
                <c:pt idx="166">
                  <c:v>0.42</c:v>
                </c:pt>
                <c:pt idx="167">
                  <c:v>0.13</c:v>
                </c:pt>
                <c:pt idx="168">
                  <c:v>1.51</c:v>
                </c:pt>
                <c:pt idx="169">
                  <c:v>0.24</c:v>
                </c:pt>
                <c:pt idx="170">
                  <c:v>0.33</c:v>
                </c:pt>
                <c:pt idx="171">
                  <c:v>0.25</c:v>
                </c:pt>
                <c:pt idx="172">
                  <c:v>0.35</c:v>
                </c:pt>
                <c:pt idx="173">
                  <c:v>0.28000000000000003</c:v>
                </c:pt>
                <c:pt idx="174">
                  <c:v>-0.15</c:v>
                </c:pt>
                <c:pt idx="175">
                  <c:v>0.27</c:v>
                </c:pt>
                <c:pt idx="176">
                  <c:v>-0.34</c:v>
                </c:pt>
                <c:pt idx="177">
                  <c:v>0.17</c:v>
                </c:pt>
                <c:pt idx="178">
                  <c:v>0.15</c:v>
                </c:pt>
                <c:pt idx="179">
                  <c:v>0.03</c:v>
                </c:pt>
                <c:pt idx="180">
                  <c:v>0.24</c:v>
                </c:pt>
                <c:pt idx="181">
                  <c:v>0.25</c:v>
                </c:pt>
                <c:pt idx="182">
                  <c:v>0.31</c:v>
                </c:pt>
                <c:pt idx="183">
                  <c:v>0.12</c:v>
                </c:pt>
                <c:pt idx="184">
                  <c:v>0.34</c:v>
                </c:pt>
                <c:pt idx="185">
                  <c:v>-0.17</c:v>
                </c:pt>
                <c:pt idx="186">
                  <c:v>0.62</c:v>
                </c:pt>
                <c:pt idx="187">
                  <c:v>0.19</c:v>
                </c:pt>
                <c:pt idx="188">
                  <c:v>0.92</c:v>
                </c:pt>
                <c:pt idx="189">
                  <c:v>0.04</c:v>
                </c:pt>
                <c:pt idx="190">
                  <c:v>0.44</c:v>
                </c:pt>
                <c:pt idx="191">
                  <c:v>0.28000000000000003</c:v>
                </c:pt>
                <c:pt idx="192">
                  <c:v>0.24</c:v>
                </c:pt>
                <c:pt idx="193">
                  <c:v>0.31</c:v>
                </c:pt>
                <c:pt idx="194">
                  <c:v>0.2</c:v>
                </c:pt>
                <c:pt idx="195">
                  <c:v>0.04</c:v>
                </c:pt>
                <c:pt idx="196">
                  <c:v>0.28999999999999998</c:v>
                </c:pt>
                <c:pt idx="197">
                  <c:v>0.01</c:v>
                </c:pt>
                <c:pt idx="198">
                  <c:v>-0.35</c:v>
                </c:pt>
                <c:pt idx="199" formatCode="General">
                  <c:v>0</c:v>
                </c:pt>
                <c:pt idx="200">
                  <c:v>-0.28999999999999998</c:v>
                </c:pt>
                <c:pt idx="201">
                  <c:v>0.26</c:v>
                </c:pt>
                <c:pt idx="202">
                  <c:v>0.13</c:v>
                </c:pt>
                <c:pt idx="203">
                  <c:v>0.25</c:v>
                </c:pt>
                <c:pt idx="204">
                  <c:v>0.32</c:v>
                </c:pt>
                <c:pt idx="205">
                  <c:v>0.18</c:v>
                </c:pt>
                <c:pt idx="206">
                  <c:v>0.34</c:v>
                </c:pt>
                <c:pt idx="207">
                  <c:v>0.3</c:v>
                </c:pt>
                <c:pt idx="208">
                  <c:v>0.22</c:v>
                </c:pt>
                <c:pt idx="209">
                  <c:v>0.1</c:v>
                </c:pt>
                <c:pt idx="210">
                  <c:v>0.4</c:v>
                </c:pt>
                <c:pt idx="211">
                  <c:v>0.14000000000000001</c:v>
                </c:pt>
                <c:pt idx="212">
                  <c:v>0.61</c:v>
                </c:pt>
                <c:pt idx="213">
                  <c:v>0.33</c:v>
                </c:pt>
                <c:pt idx="214">
                  <c:v>0.56000000000000005</c:v>
                </c:pt>
                <c:pt idx="215">
                  <c:v>-0.06</c:v>
                </c:pt>
                <c:pt idx="216">
                  <c:v>0.11</c:v>
                </c:pt>
                <c:pt idx="217">
                  <c:v>0.01</c:v>
                </c:pt>
                <c:pt idx="218">
                  <c:v>-0.1</c:v>
                </c:pt>
                <c:pt idx="219">
                  <c:v>0.14000000000000001</c:v>
                </c:pt>
                <c:pt idx="220">
                  <c:v>0.26</c:v>
                </c:pt>
                <c:pt idx="221">
                  <c:v>0.12</c:v>
                </c:pt>
                <c:pt idx="222">
                  <c:v>-0.03</c:v>
                </c:pt>
                <c:pt idx="223">
                  <c:v>0.06</c:v>
                </c:pt>
                <c:pt idx="224">
                  <c:v>-0.3</c:v>
                </c:pt>
                <c:pt idx="225">
                  <c:v>-0.03</c:v>
                </c:pt>
                <c:pt idx="226">
                  <c:v>0.01</c:v>
                </c:pt>
                <c:pt idx="227">
                  <c:v>0.14000000000000001</c:v>
                </c:pt>
                <c:pt idx="228">
                  <c:v>0.27</c:v>
                </c:pt>
                <c:pt idx="229">
                  <c:v>0.06</c:v>
                </c:pt>
                <c:pt idx="230">
                  <c:v>-0.08</c:v>
                </c:pt>
                <c:pt idx="231">
                  <c:v>0.05</c:v>
                </c:pt>
                <c:pt idx="232">
                  <c:v>0.17</c:v>
                </c:pt>
                <c:pt idx="233">
                  <c:v>0.13</c:v>
                </c:pt>
                <c:pt idx="234">
                  <c:v>0.4</c:v>
                </c:pt>
                <c:pt idx="235">
                  <c:v>0.16</c:v>
                </c:pt>
                <c:pt idx="236">
                  <c:v>0.68</c:v>
                </c:pt>
                <c:pt idx="237">
                  <c:v>0.09</c:v>
                </c:pt>
                <c:pt idx="238">
                  <c:v>0.35</c:v>
                </c:pt>
                <c:pt idx="239">
                  <c:v>0.32</c:v>
                </c:pt>
                <c:pt idx="240">
                  <c:v>0.27</c:v>
                </c:pt>
                <c:pt idx="241">
                  <c:v>0.11</c:v>
                </c:pt>
                <c:pt idx="242">
                  <c:v>0.12</c:v>
                </c:pt>
                <c:pt idx="243">
                  <c:v>0.47</c:v>
                </c:pt>
                <c:pt idx="244">
                  <c:v>0.11</c:v>
                </c:pt>
                <c:pt idx="245">
                  <c:v>-0.78</c:v>
                </c:pt>
                <c:pt idx="246">
                  <c:v>-0.72</c:v>
                </c:pt>
                <c:pt idx="247">
                  <c:v>0.19</c:v>
                </c:pt>
                <c:pt idx="248">
                  <c:v>0.3</c:v>
                </c:pt>
                <c:pt idx="249">
                  <c:v>-0.01</c:v>
                </c:pt>
                <c:pt idx="250">
                  <c:v>0.32</c:v>
                </c:pt>
                <c:pt idx="251">
                  <c:v>0.47</c:v>
                </c:pt>
                <c:pt idx="252">
                  <c:v>0.36</c:v>
                </c:pt>
                <c:pt idx="253">
                  <c:v>0.14000000000000001</c:v>
                </c:pt>
                <c:pt idx="254">
                  <c:v>0.24</c:v>
                </c:pt>
                <c:pt idx="255">
                  <c:v>0.17</c:v>
                </c:pt>
                <c:pt idx="256">
                  <c:v>0.16</c:v>
                </c:pt>
                <c:pt idx="257">
                  <c:v>-0.03</c:v>
                </c:pt>
                <c:pt idx="258">
                  <c:v>0.54</c:v>
                </c:pt>
                <c:pt idx="259">
                  <c:v>0.16</c:v>
                </c:pt>
                <c:pt idx="260">
                  <c:v>0.04</c:v>
                </c:pt>
                <c:pt idx="261">
                  <c:v>-0.1</c:v>
                </c:pt>
                <c:pt idx="262">
                  <c:v>0.34</c:v>
                </c:pt>
                <c:pt idx="263">
                  <c:v>0.19</c:v>
                </c:pt>
                <c:pt idx="264">
                  <c:v>0.51</c:v>
                </c:pt>
                <c:pt idx="265">
                  <c:v>0.5</c:v>
                </c:pt>
                <c:pt idx="266">
                  <c:v>0.23</c:v>
                </c:pt>
                <c:pt idx="267">
                  <c:v>0.31</c:v>
                </c:pt>
                <c:pt idx="268">
                  <c:v>0.53</c:v>
                </c:pt>
                <c:pt idx="269">
                  <c:v>0.28000000000000003</c:v>
                </c:pt>
                <c:pt idx="270">
                  <c:v>0.06</c:v>
                </c:pt>
                <c:pt idx="271">
                  <c:v>0.25</c:v>
                </c:pt>
                <c:pt idx="272">
                  <c:v>-0.01</c:v>
                </c:pt>
                <c:pt idx="273">
                  <c:v>0.17</c:v>
                </c:pt>
                <c:pt idx="274">
                  <c:v>0.34</c:v>
                </c:pt>
                <c:pt idx="275">
                  <c:v>0.2</c:v>
                </c:pt>
                <c:pt idx="276">
                  <c:v>0.37</c:v>
                </c:pt>
                <c:pt idx="277">
                  <c:v>0.24</c:v>
                </c:pt>
                <c:pt idx="278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8-4857-8660-1A5E2A106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967008"/>
        <c:axId val="1978967840"/>
      </c:lineChart>
      <c:catAx>
        <c:axId val="1978967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8967840"/>
        <c:crosses val="autoZero"/>
        <c:auto val="1"/>
        <c:lblAlgn val="ctr"/>
        <c:lblOffset val="100"/>
        <c:noMultiLvlLbl val="0"/>
      </c:catAx>
      <c:valAx>
        <c:axId val="197896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Inflación quincenal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89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INPC</a:t>
            </a:r>
            <a:r>
              <a:rPr lang="es-MX" baseline="0"/>
              <a:t> (datos reales)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'Inflación subyacente(%0.004)'!$D$6:$D$168</c:f>
              <c:numCache>
                <c:formatCode>General</c:formatCode>
                <c:ptCount val="163"/>
                <c:pt idx="0">
                  <c:v>3.84</c:v>
                </c:pt>
                <c:pt idx="1">
                  <c:v>3.89</c:v>
                </c:pt>
                <c:pt idx="2">
                  <c:v>4.09</c:v>
                </c:pt>
                <c:pt idx="3">
                  <c:v>4.3</c:v>
                </c:pt>
                <c:pt idx="4">
                  <c:v>4.59</c:v>
                </c:pt>
                <c:pt idx="5">
                  <c:v>4.78</c:v>
                </c:pt>
                <c:pt idx="6">
                  <c:v>4.88</c:v>
                </c:pt>
                <c:pt idx="7">
                  <c:v>5.03</c:v>
                </c:pt>
                <c:pt idx="8">
                  <c:v>5.14</c:v>
                </c:pt>
                <c:pt idx="9">
                  <c:v>5.0999999999999996</c:v>
                </c:pt>
                <c:pt idx="10">
                  <c:v>5.34</c:v>
                </c:pt>
                <c:pt idx="11">
                  <c:v>5.54</c:v>
                </c:pt>
                <c:pt idx="12">
                  <c:v>5.54</c:v>
                </c:pt>
                <c:pt idx="13">
                  <c:v>5.58</c:v>
                </c:pt>
                <c:pt idx="14">
                  <c:v>5.61</c:v>
                </c:pt>
                <c:pt idx="15">
                  <c:v>5.64</c:v>
                </c:pt>
                <c:pt idx="16">
                  <c:v>5.35</c:v>
                </c:pt>
                <c:pt idx="17">
                  <c:v>5.12</c:v>
                </c:pt>
                <c:pt idx="18">
                  <c:v>5.0199999999999996</c:v>
                </c:pt>
                <c:pt idx="19">
                  <c:v>4.75</c:v>
                </c:pt>
                <c:pt idx="20">
                  <c:v>4.55</c:v>
                </c:pt>
                <c:pt idx="21">
                  <c:v>4.59</c:v>
                </c:pt>
                <c:pt idx="22">
                  <c:v>4.2699999999999996</c:v>
                </c:pt>
                <c:pt idx="23">
                  <c:v>4.16</c:v>
                </c:pt>
                <c:pt idx="24">
                  <c:v>4.4800000000000004</c:v>
                </c:pt>
                <c:pt idx="25">
                  <c:v>4.43</c:v>
                </c:pt>
                <c:pt idx="26">
                  <c:v>4.26</c:v>
                </c:pt>
                <c:pt idx="27">
                  <c:v>3.93</c:v>
                </c:pt>
                <c:pt idx="28">
                  <c:v>3.96</c:v>
                </c:pt>
                <c:pt idx="29">
                  <c:v>3.85</c:v>
                </c:pt>
                <c:pt idx="30">
                  <c:v>3.74</c:v>
                </c:pt>
                <c:pt idx="31">
                  <c:v>3.69</c:v>
                </c:pt>
                <c:pt idx="32">
                  <c:v>3.65</c:v>
                </c:pt>
                <c:pt idx="33">
                  <c:v>3.51</c:v>
                </c:pt>
                <c:pt idx="34">
                  <c:v>3.61</c:v>
                </c:pt>
                <c:pt idx="35">
                  <c:v>3.58</c:v>
                </c:pt>
                <c:pt idx="36">
                  <c:v>3.27</c:v>
                </c:pt>
                <c:pt idx="37">
                  <c:v>3.26</c:v>
                </c:pt>
                <c:pt idx="38">
                  <c:v>3.21</c:v>
                </c:pt>
                <c:pt idx="39">
                  <c:v>3.18</c:v>
                </c:pt>
                <c:pt idx="40">
                  <c:v>3.12</c:v>
                </c:pt>
                <c:pt idx="41">
                  <c:v>3.18</c:v>
                </c:pt>
                <c:pt idx="42">
                  <c:v>3.19</c:v>
                </c:pt>
                <c:pt idx="43">
                  <c:v>3.22</c:v>
                </c:pt>
                <c:pt idx="44">
                  <c:v>3.12</c:v>
                </c:pt>
                <c:pt idx="45">
                  <c:v>3.19</c:v>
                </c:pt>
                <c:pt idx="46">
                  <c:v>3.28</c:v>
                </c:pt>
                <c:pt idx="47">
                  <c:v>3.35</c:v>
                </c:pt>
                <c:pt idx="48">
                  <c:v>3.34</c:v>
                </c:pt>
                <c:pt idx="49">
                  <c:v>3.37</c:v>
                </c:pt>
                <c:pt idx="50">
                  <c:v>3.31</c:v>
                </c:pt>
                <c:pt idx="51">
                  <c:v>3.39</c:v>
                </c:pt>
                <c:pt idx="52">
                  <c:v>3.48</c:v>
                </c:pt>
                <c:pt idx="53">
                  <c:v>3.5</c:v>
                </c:pt>
                <c:pt idx="54">
                  <c:v>3.59</c:v>
                </c:pt>
                <c:pt idx="55">
                  <c:v>3.7</c:v>
                </c:pt>
                <c:pt idx="56">
                  <c:v>3.61</c:v>
                </c:pt>
                <c:pt idx="57">
                  <c:v>3.58</c:v>
                </c:pt>
                <c:pt idx="58">
                  <c:v>3.3</c:v>
                </c:pt>
                <c:pt idx="59">
                  <c:v>2.9</c:v>
                </c:pt>
                <c:pt idx="60">
                  <c:v>2.88</c:v>
                </c:pt>
                <c:pt idx="61">
                  <c:v>2.96</c:v>
                </c:pt>
                <c:pt idx="62">
                  <c:v>3.02</c:v>
                </c:pt>
                <c:pt idx="63">
                  <c:v>2.95</c:v>
                </c:pt>
                <c:pt idx="64">
                  <c:v>2.88</c:v>
                </c:pt>
                <c:pt idx="65">
                  <c:v>2.79</c:v>
                </c:pt>
                <c:pt idx="66">
                  <c:v>2.5</c:v>
                </c:pt>
                <c:pt idx="67">
                  <c:v>2.37</c:v>
                </c:pt>
                <c:pt idx="68">
                  <c:v>2.52</c:v>
                </c:pt>
                <c:pt idx="69">
                  <c:v>2.48</c:v>
                </c:pt>
                <c:pt idx="70">
                  <c:v>2.56</c:v>
                </c:pt>
                <c:pt idx="71">
                  <c:v>2.78</c:v>
                </c:pt>
                <c:pt idx="72">
                  <c:v>3.21</c:v>
                </c:pt>
                <c:pt idx="73">
                  <c:v>2.98</c:v>
                </c:pt>
                <c:pt idx="74">
                  <c:v>2.89</c:v>
                </c:pt>
                <c:pt idx="75">
                  <c:v>3.11</c:v>
                </c:pt>
                <c:pt idx="76">
                  <c:v>3</c:v>
                </c:pt>
                <c:pt idx="77">
                  <c:v>3.09</c:v>
                </c:pt>
                <c:pt idx="78">
                  <c:v>3.25</c:v>
                </c:pt>
                <c:pt idx="79">
                  <c:v>3.37</c:v>
                </c:pt>
                <c:pt idx="80">
                  <c:v>3.34</c:v>
                </c:pt>
                <c:pt idx="81">
                  <c:v>3.32</c:v>
                </c:pt>
                <c:pt idx="82">
                  <c:v>3.34</c:v>
                </c:pt>
                <c:pt idx="83">
                  <c:v>3.24</c:v>
                </c:pt>
                <c:pt idx="84">
                  <c:v>2.34</c:v>
                </c:pt>
                <c:pt idx="85">
                  <c:v>2.4</c:v>
                </c:pt>
                <c:pt idx="86">
                  <c:v>2.4500000000000002</c:v>
                </c:pt>
                <c:pt idx="87">
                  <c:v>2.31</c:v>
                </c:pt>
                <c:pt idx="88">
                  <c:v>2.33</c:v>
                </c:pt>
                <c:pt idx="89">
                  <c:v>2.33</c:v>
                </c:pt>
                <c:pt idx="90">
                  <c:v>2.31</c:v>
                </c:pt>
                <c:pt idx="91">
                  <c:v>2.2999999999999998</c:v>
                </c:pt>
                <c:pt idx="92">
                  <c:v>2.38</c:v>
                </c:pt>
                <c:pt idx="93">
                  <c:v>2.4700000000000002</c:v>
                </c:pt>
                <c:pt idx="94">
                  <c:v>2.34</c:v>
                </c:pt>
                <c:pt idx="95">
                  <c:v>2.41</c:v>
                </c:pt>
                <c:pt idx="96">
                  <c:v>2.64</c:v>
                </c:pt>
                <c:pt idx="97">
                  <c:v>2.66</c:v>
                </c:pt>
                <c:pt idx="98">
                  <c:v>2.76</c:v>
                </c:pt>
                <c:pt idx="99">
                  <c:v>2.83</c:v>
                </c:pt>
                <c:pt idx="100">
                  <c:v>2.93</c:v>
                </c:pt>
                <c:pt idx="101">
                  <c:v>2.97</c:v>
                </c:pt>
                <c:pt idx="102">
                  <c:v>2.97</c:v>
                </c:pt>
                <c:pt idx="103">
                  <c:v>2.96</c:v>
                </c:pt>
                <c:pt idx="104">
                  <c:v>3.07</c:v>
                </c:pt>
                <c:pt idx="105">
                  <c:v>3.1</c:v>
                </c:pt>
                <c:pt idx="106">
                  <c:v>3.29</c:v>
                </c:pt>
                <c:pt idx="107">
                  <c:v>3.44</c:v>
                </c:pt>
                <c:pt idx="108">
                  <c:v>3.84</c:v>
                </c:pt>
                <c:pt idx="109">
                  <c:v>4.26</c:v>
                </c:pt>
                <c:pt idx="110">
                  <c:v>4.4800000000000004</c:v>
                </c:pt>
                <c:pt idx="111">
                  <c:v>4.72</c:v>
                </c:pt>
                <c:pt idx="112">
                  <c:v>4.78</c:v>
                </c:pt>
                <c:pt idx="113">
                  <c:v>4.83</c:v>
                </c:pt>
                <c:pt idx="114">
                  <c:v>4.9400000000000004</c:v>
                </c:pt>
                <c:pt idx="115">
                  <c:v>5</c:v>
                </c:pt>
                <c:pt idx="116">
                  <c:v>4.8</c:v>
                </c:pt>
                <c:pt idx="117">
                  <c:v>4.7699999999999996</c:v>
                </c:pt>
                <c:pt idx="118">
                  <c:v>4.9000000000000004</c:v>
                </c:pt>
                <c:pt idx="119">
                  <c:v>4.87</c:v>
                </c:pt>
                <c:pt idx="120">
                  <c:v>4.5599999999999996</c:v>
                </c:pt>
                <c:pt idx="121">
                  <c:v>4.2699999999999996</c:v>
                </c:pt>
                <c:pt idx="122">
                  <c:v>4.0199999999999996</c:v>
                </c:pt>
                <c:pt idx="123">
                  <c:v>3.71</c:v>
                </c:pt>
                <c:pt idx="124">
                  <c:v>3.69</c:v>
                </c:pt>
                <c:pt idx="125">
                  <c:v>3.62</c:v>
                </c:pt>
                <c:pt idx="126">
                  <c:v>3.63</c:v>
                </c:pt>
                <c:pt idx="127">
                  <c:v>3.63</c:v>
                </c:pt>
                <c:pt idx="128">
                  <c:v>3.67</c:v>
                </c:pt>
                <c:pt idx="129">
                  <c:v>3.73</c:v>
                </c:pt>
                <c:pt idx="130">
                  <c:v>3.63</c:v>
                </c:pt>
                <c:pt idx="131">
                  <c:v>3.68</c:v>
                </c:pt>
                <c:pt idx="132">
                  <c:v>3.6</c:v>
                </c:pt>
                <c:pt idx="133">
                  <c:v>3.54</c:v>
                </c:pt>
                <c:pt idx="134">
                  <c:v>3.55</c:v>
                </c:pt>
                <c:pt idx="135">
                  <c:v>3.87</c:v>
                </c:pt>
                <c:pt idx="136">
                  <c:v>3.77</c:v>
                </c:pt>
                <c:pt idx="137">
                  <c:v>3.85</c:v>
                </c:pt>
                <c:pt idx="138">
                  <c:v>3.82</c:v>
                </c:pt>
                <c:pt idx="139">
                  <c:v>3.78</c:v>
                </c:pt>
                <c:pt idx="140">
                  <c:v>3.75</c:v>
                </c:pt>
                <c:pt idx="141">
                  <c:v>3.68</c:v>
                </c:pt>
                <c:pt idx="142">
                  <c:v>3.65</c:v>
                </c:pt>
                <c:pt idx="143">
                  <c:v>3.59</c:v>
                </c:pt>
                <c:pt idx="144">
                  <c:v>3.73</c:v>
                </c:pt>
                <c:pt idx="145">
                  <c:v>3.66</c:v>
                </c:pt>
                <c:pt idx="146">
                  <c:v>3.6</c:v>
                </c:pt>
                <c:pt idx="147">
                  <c:v>3.5</c:v>
                </c:pt>
                <c:pt idx="148">
                  <c:v>3.64</c:v>
                </c:pt>
                <c:pt idx="149">
                  <c:v>3.71</c:v>
                </c:pt>
                <c:pt idx="150">
                  <c:v>3.85</c:v>
                </c:pt>
                <c:pt idx="151">
                  <c:v>3.97</c:v>
                </c:pt>
                <c:pt idx="152">
                  <c:v>3.99</c:v>
                </c:pt>
                <c:pt idx="153">
                  <c:v>3.98</c:v>
                </c:pt>
                <c:pt idx="154">
                  <c:v>3.66</c:v>
                </c:pt>
                <c:pt idx="155">
                  <c:v>3.8</c:v>
                </c:pt>
                <c:pt idx="156">
                  <c:v>3.84</c:v>
                </c:pt>
                <c:pt idx="157">
                  <c:v>3.87</c:v>
                </c:pt>
                <c:pt idx="158">
                  <c:v>4.12</c:v>
                </c:pt>
                <c:pt idx="159">
                  <c:v>4.13</c:v>
                </c:pt>
                <c:pt idx="160">
                  <c:v>4.37</c:v>
                </c:pt>
                <c:pt idx="161">
                  <c:v>4.58</c:v>
                </c:pt>
                <c:pt idx="162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D-4F9A-89EB-804B7DB8F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746160"/>
        <c:axId val="1742752400"/>
      </c:lineChart>
      <c:catAx>
        <c:axId val="1742746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Mes(desde 2018)</a:t>
                </a:r>
              </a:p>
            </c:rich>
          </c:tx>
          <c:layout>
            <c:manualLayout>
              <c:xMode val="edge"/>
              <c:yMode val="edge"/>
              <c:x val="0.46445993993026863"/>
              <c:y val="0.89740709701950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2752400"/>
        <c:crosses val="autoZero"/>
        <c:auto val="1"/>
        <c:lblAlgn val="ctr"/>
        <c:lblOffset val="100"/>
        <c:noMultiLvlLbl val="0"/>
      </c:catAx>
      <c:valAx>
        <c:axId val="174275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Inflación</a:t>
                </a:r>
                <a:r>
                  <a:rPr lang="es-MX" baseline="0"/>
                  <a:t> subyacente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27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INPC (datos pronosticados)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>
              <a:solidFill>
                <a:schemeClr val="accent6">
                  <a:tint val="77000"/>
                </a:schemeClr>
              </a:solidFill>
            </a:ln>
            <a:effectLst>
              <a:glow rad="139700">
                <a:schemeClr val="accent6">
                  <a:tint val="77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'Inflación subyacente(%0.004)'!$K$6:$K$159</c:f>
              <c:numCache>
                <c:formatCode>General</c:formatCode>
                <c:ptCount val="154"/>
                <c:pt idx="12">
                  <c:v>5.5357033142747349</c:v>
                </c:pt>
                <c:pt idx="13">
                  <c:v>5.5757097773024737</c:v>
                </c:pt>
                <c:pt idx="14">
                  <c:v>5.6057238430235934</c:v>
                </c:pt>
                <c:pt idx="15">
                  <c:v>5.6357128679190209</c:v>
                </c:pt>
                <c:pt idx="16">
                  <c:v>5.3457286218887958</c:v>
                </c:pt>
                <c:pt idx="17">
                  <c:v>5.1157279629657797</c:v>
                </c:pt>
                <c:pt idx="18">
                  <c:v>5.0157306242247151</c:v>
                </c:pt>
                <c:pt idx="19">
                  <c:v>4.7457285427686982</c:v>
                </c:pt>
                <c:pt idx="20">
                  <c:v>4.5457320716010683</c:v>
                </c:pt>
                <c:pt idx="21">
                  <c:v>4.5857212638492522</c:v>
                </c:pt>
                <c:pt idx="22">
                  <c:v>4.2657102522983106</c:v>
                </c:pt>
                <c:pt idx="23">
                  <c:v>4.1557027837505434</c:v>
                </c:pt>
                <c:pt idx="24">
                  <c:v>4.4757044305411178</c:v>
                </c:pt>
                <c:pt idx="25">
                  <c:v>4.4257097586367751</c:v>
                </c:pt>
                <c:pt idx="26">
                  <c:v>4.2557239168844125</c:v>
                </c:pt>
                <c:pt idx="27">
                  <c:v>3.9257130585727786</c:v>
                </c:pt>
                <c:pt idx="28">
                  <c:v>3.9557281744073123</c:v>
                </c:pt>
                <c:pt idx="29">
                  <c:v>3.8457277210867367</c:v>
                </c:pt>
                <c:pt idx="30">
                  <c:v>3.7357305122602984</c:v>
                </c:pt>
                <c:pt idx="31">
                  <c:v>3.6857282214671669</c:v>
                </c:pt>
                <c:pt idx="32">
                  <c:v>3.6457318278018516</c:v>
                </c:pt>
                <c:pt idx="33">
                  <c:v>3.5057213387206505</c:v>
                </c:pt>
                <c:pt idx="34">
                  <c:v>3.6057097689133468</c:v>
                </c:pt>
                <c:pt idx="35">
                  <c:v>3.5757026499095179</c:v>
                </c:pt>
                <c:pt idx="36">
                  <c:v>3.265704944660039</c:v>
                </c:pt>
                <c:pt idx="37">
                  <c:v>3.2557096082234533</c:v>
                </c:pt>
                <c:pt idx="38">
                  <c:v>3.2057237010025355</c:v>
                </c:pt>
                <c:pt idx="39">
                  <c:v>3.1757126863810017</c:v>
                </c:pt>
                <c:pt idx="40">
                  <c:v>3.1157281881919787</c:v>
                </c:pt>
                <c:pt idx="41">
                  <c:v>3.1757274892139851</c:v>
                </c:pt>
                <c:pt idx="42">
                  <c:v>3.1857303429412438</c:v>
                </c:pt>
                <c:pt idx="43">
                  <c:v>3.215728099361141</c:v>
                </c:pt>
                <c:pt idx="44">
                  <c:v>3.1157318403605556</c:v>
                </c:pt>
                <c:pt idx="45">
                  <c:v>3.1857211007170294</c:v>
                </c:pt>
                <c:pt idx="46">
                  <c:v>3.2757097501005799</c:v>
                </c:pt>
                <c:pt idx="47">
                  <c:v>3.3457025315473348</c:v>
                </c:pt>
                <c:pt idx="48">
                  <c:v>3.3357046573232663</c:v>
                </c:pt>
                <c:pt idx="49">
                  <c:v>3.3657095842935574</c:v>
                </c:pt>
                <c:pt idx="50">
                  <c:v>3.3057237258201941</c:v>
                </c:pt>
                <c:pt idx="51">
                  <c:v>3.3857126028291029</c:v>
                </c:pt>
                <c:pt idx="52">
                  <c:v>3.4757280786196336</c:v>
                </c:pt>
                <c:pt idx="53">
                  <c:v>3.4957275663054825</c:v>
                </c:pt>
                <c:pt idx="54">
                  <c:v>3.5857303078328577</c:v>
                </c:pt>
                <c:pt idx="55">
                  <c:v>3.6957280726530528</c:v>
                </c:pt>
                <c:pt idx="56">
                  <c:v>3.605731884202203</c:v>
                </c:pt>
                <c:pt idx="57">
                  <c:v>3.5757212459779484</c:v>
                </c:pt>
                <c:pt idx="58">
                  <c:v>3.2957101281702648</c:v>
                </c:pt>
                <c:pt idx="59">
                  <c:v>2.8957029616501537</c:v>
                </c:pt>
                <c:pt idx="60">
                  <c:v>2.8757046266983264</c:v>
                </c:pt>
                <c:pt idx="61">
                  <c:v>2.9557094989251889</c:v>
                </c:pt>
                <c:pt idx="62">
                  <c:v>3.0157235833532381</c:v>
                </c:pt>
                <c:pt idx="63">
                  <c:v>2.9457127131313907</c:v>
                </c:pt>
                <c:pt idx="64">
                  <c:v>2.8757281852055256</c:v>
                </c:pt>
                <c:pt idx="65">
                  <c:v>2.785727610319503</c:v>
                </c:pt>
                <c:pt idx="66">
                  <c:v>2.4957305843077844</c:v>
                </c:pt>
                <c:pt idx="67">
                  <c:v>2.3657281840803779</c:v>
                </c:pt>
                <c:pt idx="68">
                  <c:v>2.515731541550299</c:v>
                </c:pt>
                <c:pt idx="69">
                  <c:v>2.4757211484500763</c:v>
                </c:pt>
                <c:pt idx="70">
                  <c:v>2.5557096967737225</c:v>
                </c:pt>
                <c:pt idx="71">
                  <c:v>2.7757023341519096</c:v>
                </c:pt>
                <c:pt idx="72">
                  <c:v>3.2057042149312016</c:v>
                </c:pt>
                <c:pt idx="73">
                  <c:v>2.9757098155649522</c:v>
                </c:pt>
                <c:pt idx="74">
                  <c:v>2.8857237253148749</c:v>
                </c:pt>
                <c:pt idx="75">
                  <c:v>3.1057124440483133</c:v>
                </c:pt>
                <c:pt idx="76">
                  <c:v>2.9957282418349251</c:v>
                </c:pt>
                <c:pt idx="77">
                  <c:v>3.0857274655951623</c:v>
                </c:pt>
                <c:pt idx="78">
                  <c:v>3.2457302147189044</c:v>
                </c:pt>
                <c:pt idx="79">
                  <c:v>3.3657280398272724</c:v>
                </c:pt>
                <c:pt idx="80">
                  <c:v>3.3357318075591587</c:v>
                </c:pt>
                <c:pt idx="81">
                  <c:v>3.3157212196910431</c:v>
                </c:pt>
                <c:pt idx="82">
                  <c:v>3.3357098420180447</c:v>
                </c:pt>
                <c:pt idx="83">
                  <c:v>3.2357027062857915</c:v>
                </c:pt>
                <c:pt idx="84">
                  <c:v>2.3357054622836122</c:v>
                </c:pt>
                <c:pt idx="85">
                  <c:v>2.3957094740394651</c:v>
                </c:pt>
                <c:pt idx="86">
                  <c:v>2.4457235484597977</c:v>
                </c:pt>
                <c:pt idx="87">
                  <c:v>2.3057127277614131</c:v>
                </c:pt>
                <c:pt idx="88">
                  <c:v>2.3257280529872157</c:v>
                </c:pt>
                <c:pt idx="89">
                  <c:v>2.3257274844986204</c:v>
                </c:pt>
                <c:pt idx="90">
                  <c:v>2.3057303061230479</c:v>
                </c:pt>
                <c:pt idx="91">
                  <c:v>2.2957280673070812</c:v>
                </c:pt>
                <c:pt idx="92">
                  <c:v>2.3757316076181185</c:v>
                </c:pt>
                <c:pt idx="93">
                  <c:v>2.4657210274753005</c:v>
                </c:pt>
                <c:pt idx="94">
                  <c:v>2.3357098948935855</c:v>
                </c:pt>
                <c:pt idx="95">
                  <c:v>2.405702456888978</c:v>
                </c:pt>
                <c:pt idx="96">
                  <c:v>2.6357043694748077</c:v>
                </c:pt>
                <c:pt idx="97">
                  <c:v>2.6557095447213843</c:v>
                </c:pt>
                <c:pt idx="98">
                  <c:v>2.7557235336308166</c:v>
                </c:pt>
                <c:pt idx="99">
                  <c:v>2.8257125759677981</c:v>
                </c:pt>
                <c:pt idx="100">
                  <c:v>2.9257280361742248</c:v>
                </c:pt>
                <c:pt idx="101">
                  <c:v>2.9657275137022427</c:v>
                </c:pt>
                <c:pt idx="102">
                  <c:v>2.9657303568527569</c:v>
                </c:pt>
                <c:pt idx="103">
                  <c:v>2.9557281387911476</c:v>
                </c:pt>
                <c:pt idx="104">
                  <c:v>3.0657316510255694</c:v>
                </c:pt>
                <c:pt idx="105">
                  <c:v>3.0957211571682985</c:v>
                </c:pt>
                <c:pt idx="106">
                  <c:v>3.2857096769537573</c:v>
                </c:pt>
                <c:pt idx="107">
                  <c:v>3.4357024865242063</c:v>
                </c:pt>
                <c:pt idx="108">
                  <c:v>3.835704323754022</c:v>
                </c:pt>
                <c:pt idx="109">
                  <c:v>4.2557093084384539</c:v>
                </c:pt>
                <c:pt idx="110">
                  <c:v>4.4757235853426653</c:v>
                </c:pt>
                <c:pt idx="111">
                  <c:v>4.7157126044391662</c:v>
                </c:pt>
                <c:pt idx="112">
                  <c:v>4.7757282593023769</c:v>
                </c:pt>
                <c:pt idx="113">
                  <c:v>4.8257276950248498</c:v>
                </c:pt>
                <c:pt idx="114">
                  <c:v>4.9357304477462849</c:v>
                </c:pt>
                <c:pt idx="115">
                  <c:v>4.9957282789571362</c:v>
                </c:pt>
                <c:pt idx="116">
                  <c:v>4.7957321372544097</c:v>
                </c:pt>
                <c:pt idx="117">
                  <c:v>4.7657213935572544</c:v>
                </c:pt>
                <c:pt idx="118">
                  <c:v>4.8957099072853092</c:v>
                </c:pt>
                <c:pt idx="119">
                  <c:v>4.8657028172132692</c:v>
                </c:pt>
                <c:pt idx="120">
                  <c:v>4.5557051097714014</c:v>
                </c:pt>
                <c:pt idx="121">
                  <c:v>4.2657100233235248</c:v>
                </c:pt>
                <c:pt idx="122">
                  <c:v>4.0157240142143973</c:v>
                </c:pt>
                <c:pt idx="123">
                  <c:v>3.7057130571884564</c:v>
                </c:pt>
                <c:pt idx="124">
                  <c:v>3.6857282390065289</c:v>
                </c:pt>
                <c:pt idx="125">
                  <c:v>3.6157276989517055</c:v>
                </c:pt>
                <c:pt idx="126">
                  <c:v>3.6257304225626026</c:v>
                </c:pt>
                <c:pt idx="127">
                  <c:v>3.625728206345983</c:v>
                </c:pt>
                <c:pt idx="128">
                  <c:v>3.6657317907085165</c:v>
                </c:pt>
                <c:pt idx="129">
                  <c:v>3.725721201922477</c:v>
                </c:pt>
                <c:pt idx="130">
                  <c:v>3.6257100125706283</c:v>
                </c:pt>
                <c:pt idx="131">
                  <c:v>3.675702621255998</c:v>
                </c:pt>
                <c:pt idx="132">
                  <c:v>3.595704789779731</c:v>
                </c:pt>
                <c:pt idx="133">
                  <c:v>3.5357097268629523</c:v>
                </c:pt>
                <c:pt idx="134">
                  <c:v>3.5457237149849474</c:v>
                </c:pt>
                <c:pt idx="135">
                  <c:v>3.865712447487899</c:v>
                </c:pt>
                <c:pt idx="136">
                  <c:v>3.7657283315567569</c:v>
                </c:pt>
                <c:pt idx="137">
                  <c:v>3.845727577167926</c:v>
                </c:pt>
                <c:pt idx="138">
                  <c:v>3.8157304865154611</c:v>
                </c:pt>
                <c:pt idx="139">
                  <c:v>3.7757282665686498</c:v>
                </c:pt>
                <c:pt idx="140">
                  <c:v>3.7457318736480727</c:v>
                </c:pt>
                <c:pt idx="141">
                  <c:v>3.6757213321921989</c:v>
                </c:pt>
                <c:pt idx="142">
                  <c:v>3.6457099497109859</c:v>
                </c:pt>
                <c:pt idx="143">
                  <c:v>3.5857027273903976</c:v>
                </c:pt>
                <c:pt idx="144">
                  <c:v>3.7257045880652666</c:v>
                </c:pt>
                <c:pt idx="145">
                  <c:v>3.6557097539233605</c:v>
                </c:pt>
                <c:pt idx="146">
                  <c:v>3.5957237946920322</c:v>
                </c:pt>
                <c:pt idx="147">
                  <c:v>3.4957128354125615</c:v>
                </c:pt>
                <c:pt idx="148">
                  <c:v>3.6357280851127856</c:v>
                </c:pt>
                <c:pt idx="149">
                  <c:v>3.7057275781835459</c:v>
                </c:pt>
                <c:pt idx="150">
                  <c:v>3.8457303247566457</c:v>
                </c:pt>
                <c:pt idx="151">
                  <c:v>3.9657281307529022</c:v>
                </c:pt>
                <c:pt idx="152">
                  <c:v>3.9857318526341601</c:v>
                </c:pt>
                <c:pt idx="153">
                  <c:v>3.9757213080091161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E-4044-B94D-54D8A14B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952832"/>
        <c:axId val="174396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6">
                        <a:shade val="76000"/>
                      </a:schemeClr>
                    </a:solidFill>
                  </a:ln>
                  <a:effectLst>
                    <a:glow rad="139700">
                      <a:schemeClr val="accent6">
                        <a:shade val="76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'Inflación subyacente(%0.004)'!$C$6:$C$160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FE-4044-B94D-54D8A14B192B}"/>
                  </c:ext>
                </c:extLst>
              </c15:ser>
            </c15:filteredLineSeries>
          </c:ext>
        </c:extLst>
      </c:lineChart>
      <c:catAx>
        <c:axId val="174395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 (desde 2008)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3961984"/>
        <c:crosses val="autoZero"/>
        <c:auto val="1"/>
        <c:lblAlgn val="ctr"/>
        <c:lblOffset val="100"/>
        <c:noMultiLvlLbl val="0"/>
      </c:catAx>
      <c:valAx>
        <c:axId val="1743961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Inflación</a:t>
                </a:r>
                <a:r>
                  <a:rPr lang="es-MX" baseline="0"/>
                  <a:t> subyacente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39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294554</xdr:colOff>
      <xdr:row>5</xdr:row>
      <xdr:rowOff>68035</xdr:rowOff>
    </xdr:from>
    <xdr:to>
      <xdr:col>22</xdr:col>
      <xdr:colOff>151759</xdr:colOff>
      <xdr:row>21</xdr:row>
      <xdr:rowOff>101092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03E305-8FB5-4F3A-8D1C-C013E4FA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029" y="915760"/>
          <a:ext cx="4734005" cy="2623857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33</xdr:row>
      <xdr:rowOff>0</xdr:rowOff>
    </xdr:from>
    <xdr:to>
      <xdr:col>26</xdr:col>
      <xdr:colOff>27218</xdr:colOff>
      <xdr:row>52</xdr:row>
      <xdr:rowOff>81641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DCF64F-26B6-4CDF-A5C1-F4F7BFAEE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26</xdr:col>
      <xdr:colOff>10406</xdr:colOff>
      <xdr:row>75</xdr:row>
      <xdr:rowOff>130950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F5EFA1-09D5-466A-B0BC-62E5DC69C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5</xdr:row>
      <xdr:rowOff>0</xdr:rowOff>
    </xdr:from>
    <xdr:ext cx="4705350" cy="2543175"/>
    <xdr:pic>
      <xdr:nvPicPr>
        <xdr:cNvPr id="2" name="Imagen 1">
          <a:extLst>
            <a:ext uri="{FF2B5EF4-FFF2-40B4-BE49-F238E27FC236}">
              <a16:creationId xmlns:a16="http://schemas.microsoft.com/office/drawing/2014/main" id="{9E7B34B5-4990-4A50-A42A-197AC5EAF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952500"/>
          <a:ext cx="4705350" cy="2543175"/>
        </a:xfrm>
        <a:prstGeom prst="rect">
          <a:avLst/>
        </a:prstGeom>
      </xdr:spPr>
    </xdr:pic>
    <xdr:clientData/>
  </xdr:oneCellAnchor>
  <xdr:twoCellAnchor>
    <xdr:from>
      <xdr:col>12</xdr:col>
      <xdr:colOff>761997</xdr:colOff>
      <xdr:row>57</xdr:row>
      <xdr:rowOff>131989</xdr:rowOff>
    </xdr:from>
    <xdr:to>
      <xdr:col>21</xdr:col>
      <xdr:colOff>27214</xdr:colOff>
      <xdr:row>73</xdr:row>
      <xdr:rowOff>176893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7A6698-F056-4A55-98FC-64D384877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74</xdr:row>
      <xdr:rowOff>0</xdr:rowOff>
    </xdr:from>
    <xdr:to>
      <xdr:col>21</xdr:col>
      <xdr:colOff>0</xdr:colOff>
      <xdr:row>91</xdr:row>
      <xdr:rowOff>136072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01FFA5-F2CC-4044-9408-071FAF07B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</sheetPr>
  <dimension ref="A1:AO534"/>
  <sheetViews>
    <sheetView topLeftCell="B269" zoomScale="70" zoomScaleNormal="70" workbookViewId="0">
      <selection activeCell="K277" sqref="K277"/>
    </sheetView>
  </sheetViews>
  <sheetFormatPr baseColWidth="10" defaultRowHeight="12.75" x14ac:dyDescent="0.2"/>
  <cols>
    <col min="2" max="2" width="15.5703125" customWidth="1"/>
    <col min="3" max="3" width="45.140625" customWidth="1"/>
    <col min="4" max="8" width="9.140625" customWidth="1"/>
    <col min="9" max="9" width="14.7109375" customWidth="1"/>
    <col min="10" max="10" width="9.140625" customWidth="1"/>
    <col min="11" max="11" width="17.28515625" customWidth="1"/>
    <col min="12" max="12" width="12.140625" customWidth="1"/>
    <col min="13" max="13" width="18.28515625" customWidth="1"/>
    <col min="14" max="47" width="9.140625" customWidth="1"/>
    <col min="48" max="48" width="10" bestFit="1" customWidth="1"/>
    <col min="49" max="256" width="9.140625" customWidth="1"/>
  </cols>
  <sheetData>
    <row r="1" spans="1:41" ht="15.75" x14ac:dyDescent="0.25">
      <c r="B1" s="1" t="s">
        <v>0</v>
      </c>
      <c r="C1" s="6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41" x14ac:dyDescent="0.2">
      <c r="B2" s="2" t="s">
        <v>1</v>
      </c>
      <c r="G2" s="56" t="s">
        <v>329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41" x14ac:dyDescent="0.2">
      <c r="B3" s="3" t="s">
        <v>2</v>
      </c>
      <c r="C3" s="6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41" x14ac:dyDescent="0.2">
      <c r="G4" s="51" t="s">
        <v>330</v>
      </c>
      <c r="H4" s="52">
        <v>0.46115901466875503</v>
      </c>
      <c r="I4" s="99" t="s">
        <v>331</v>
      </c>
      <c r="J4" s="52">
        <v>0.51496371365052029</v>
      </c>
      <c r="K4" s="99" t="s">
        <v>332</v>
      </c>
      <c r="L4" s="53">
        <v>0.44835126032216971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41" x14ac:dyDescent="0.2">
      <c r="A5" s="7"/>
      <c r="B5" s="50" t="s">
        <v>3</v>
      </c>
      <c r="C5" s="50" t="s">
        <v>4</v>
      </c>
      <c r="D5" s="102" t="s">
        <v>286</v>
      </c>
      <c r="E5" s="103"/>
      <c r="F5" s="103"/>
      <c r="G5" s="104"/>
      <c r="H5" s="102" t="s">
        <v>315</v>
      </c>
      <c r="I5" s="102" t="s">
        <v>316</v>
      </c>
      <c r="J5" s="49" t="s">
        <v>317</v>
      </c>
      <c r="K5" s="102" t="s">
        <v>318</v>
      </c>
      <c r="L5" s="102" t="s">
        <v>319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8">
        <v>2010</v>
      </c>
      <c r="Z5" s="48">
        <v>2011</v>
      </c>
      <c r="AA5" s="48">
        <v>2012</v>
      </c>
      <c r="AB5" s="48">
        <v>2013</v>
      </c>
      <c r="AC5" s="48">
        <v>2014</v>
      </c>
      <c r="AD5" s="48">
        <v>2015</v>
      </c>
      <c r="AE5" s="48">
        <v>2016</v>
      </c>
      <c r="AF5" s="48">
        <v>2017</v>
      </c>
      <c r="AG5" s="48">
        <v>2018</v>
      </c>
      <c r="AH5" s="48">
        <v>2019</v>
      </c>
      <c r="AI5" s="48">
        <v>2020</v>
      </c>
      <c r="AJ5" s="49" t="s">
        <v>312</v>
      </c>
      <c r="AK5" s="49" t="s">
        <v>313</v>
      </c>
    </row>
    <row r="6" spans="1:41" x14ac:dyDescent="0.2">
      <c r="A6" s="7">
        <v>1</v>
      </c>
      <c r="B6" s="22" t="s">
        <v>5</v>
      </c>
      <c r="C6" s="100">
        <v>0.75</v>
      </c>
      <c r="D6" s="109"/>
      <c r="E6" s="110"/>
      <c r="F6" s="111"/>
      <c r="G6" s="110"/>
      <c r="H6" s="110"/>
      <c r="I6" s="112"/>
      <c r="J6" s="121">
        <v>1.8988260470368163</v>
      </c>
      <c r="K6" s="124"/>
      <c r="L6" s="112"/>
      <c r="M6" s="13"/>
      <c r="N6" s="15"/>
      <c r="O6" s="17"/>
      <c r="P6" s="18"/>
      <c r="Q6" s="19"/>
      <c r="R6" s="18"/>
      <c r="S6" s="18"/>
      <c r="T6" s="18"/>
      <c r="U6" s="18"/>
      <c r="V6" s="18"/>
      <c r="W6" s="18"/>
      <c r="X6" s="18"/>
      <c r="Y6" s="24"/>
      <c r="Z6" s="29">
        <f>F30</f>
        <v>1.1476793248945147</v>
      </c>
      <c r="AA6" s="29">
        <f>F54</f>
        <v>1.9057071960297769</v>
      </c>
      <c r="AB6" s="29">
        <f>F78</f>
        <v>1.0794602698650675</v>
      </c>
      <c r="AC6" s="29">
        <f>F102</f>
        <v>3.8857142857142861</v>
      </c>
      <c r="AD6" s="29">
        <f>F126</f>
        <v>-1.5174708818635607</v>
      </c>
      <c r="AE6" s="29">
        <f>F150</f>
        <v>0.25531914893617019</v>
      </c>
      <c r="AF6" s="29">
        <f>F174</f>
        <v>7.8441558441558437</v>
      </c>
      <c r="AG6" s="29">
        <f>F198</f>
        <v>1.0656799259944496</v>
      </c>
      <c r="AH6" s="29">
        <f>F222</f>
        <v>0.66835443037974696</v>
      </c>
      <c r="AI6" s="29">
        <f>F246</f>
        <v>1.9285714285714286</v>
      </c>
      <c r="AJ6" s="29">
        <f>AVERAGE(Z6:AI6)</f>
        <v>1.8263170972677725</v>
      </c>
      <c r="AK6" s="31">
        <f>AJ6*$AJ$31</f>
        <v>1.8988260470368163</v>
      </c>
      <c r="AO6" s="8"/>
    </row>
    <row r="7" spans="1:41" x14ac:dyDescent="0.2">
      <c r="A7" s="7">
        <v>2</v>
      </c>
      <c r="B7" s="22" t="s">
        <v>6</v>
      </c>
      <c r="C7" s="100">
        <v>0.45</v>
      </c>
      <c r="D7" s="113"/>
      <c r="E7" s="107"/>
      <c r="F7" s="108"/>
      <c r="G7" s="107"/>
      <c r="H7" s="107"/>
      <c r="I7" s="114"/>
      <c r="J7" s="121">
        <v>1.3817715076031587</v>
      </c>
      <c r="K7" s="125"/>
      <c r="L7" s="114"/>
      <c r="M7" s="13"/>
      <c r="N7" s="15"/>
      <c r="O7" s="19"/>
      <c r="P7" s="18"/>
      <c r="Q7" s="19"/>
      <c r="R7" s="18"/>
      <c r="S7" s="18"/>
      <c r="T7" s="18"/>
      <c r="U7" s="18"/>
      <c r="V7" s="18"/>
      <c r="W7" s="18"/>
      <c r="X7" s="18"/>
      <c r="Y7" s="24"/>
      <c r="Z7" s="29">
        <f>F31</f>
        <v>0.75106685633001424</v>
      </c>
      <c r="AA7" s="29">
        <f>F55</f>
        <v>2.0104712041884825</v>
      </c>
      <c r="AB7" s="29">
        <f>F79</f>
        <v>2.7428571428571433</v>
      </c>
      <c r="AC7" s="29">
        <f>F103</f>
        <v>0.69230769230769229</v>
      </c>
      <c r="AD7" s="29">
        <f>F127</f>
        <v>0.72849915682967958</v>
      </c>
      <c r="AE7" s="29">
        <f>F151</f>
        <v>2.9525483304042179</v>
      </c>
      <c r="AF7" s="29">
        <f>F175</f>
        <v>1.2025052192066805</v>
      </c>
      <c r="AG7" s="29">
        <f>F199</f>
        <v>1.4212034383954153</v>
      </c>
      <c r="AH7" s="29">
        <f>F223</f>
        <v>6.2337662337662345E-2</v>
      </c>
      <c r="AI7" s="29">
        <f>F247</f>
        <v>0.72627235213204955</v>
      </c>
      <c r="AJ7" s="29">
        <f t="shared" ref="AJ7:AJ26" si="0">AVERAGE(Z7:AI7)</f>
        <v>1.3290069054989035</v>
      </c>
      <c r="AK7" s="31">
        <f>AJ7*$AJ$31</f>
        <v>1.3817715076031587</v>
      </c>
      <c r="AO7" s="8"/>
    </row>
    <row r="8" spans="1:41" x14ac:dyDescent="0.2">
      <c r="A8" s="7">
        <v>3</v>
      </c>
      <c r="B8" s="22" t="s">
        <v>7</v>
      </c>
      <c r="C8" s="100">
        <v>0.18</v>
      </c>
      <c r="D8" s="113"/>
      <c r="E8" s="107"/>
      <c r="F8" s="108"/>
      <c r="G8" s="107"/>
      <c r="H8" s="107"/>
      <c r="I8" s="114"/>
      <c r="J8" s="121">
        <v>1.0743989074957305</v>
      </c>
      <c r="K8" s="125"/>
      <c r="L8" s="114"/>
      <c r="M8" s="13"/>
      <c r="N8" s="15"/>
      <c r="O8" s="19"/>
      <c r="P8" s="18"/>
      <c r="Q8" s="19"/>
      <c r="R8" s="18"/>
      <c r="S8" s="18"/>
      <c r="T8" s="18"/>
      <c r="U8" s="18"/>
      <c r="V8" s="18"/>
      <c r="W8" s="18"/>
      <c r="X8" s="18"/>
      <c r="Y8" s="24"/>
      <c r="Z8" s="29">
        <f>F32</f>
        <v>1.5483870967741935</v>
      </c>
      <c r="AA8" s="29">
        <f>F56</f>
        <v>0.45652173913043492</v>
      </c>
      <c r="AB8" s="29">
        <f>F80</f>
        <v>1.5098296199213632</v>
      </c>
      <c r="AC8" s="29">
        <f>F104</f>
        <v>0.7191011235955056</v>
      </c>
      <c r="AD8" s="29">
        <f>F128</f>
        <v>0.89948892674616687</v>
      </c>
      <c r="AE8" s="29">
        <f>F152</f>
        <v>2.5401459854014599</v>
      </c>
      <c r="AF8" s="29">
        <f>F176</f>
        <v>1.5636722606120437</v>
      </c>
      <c r="AG8" s="29">
        <f>F200</f>
        <v>0.94117647058823528</v>
      </c>
      <c r="AH8" s="29">
        <f>F224</f>
        <v>-0.61776061776061786</v>
      </c>
      <c r="AI8" s="29">
        <f>F248</f>
        <v>0.77315436241610735</v>
      </c>
      <c r="AJ8" s="29">
        <f t="shared" si="0"/>
        <v>1.0333716967424893</v>
      </c>
      <c r="AK8" s="31">
        <f>AJ8*$AJ$31</f>
        <v>1.0743989074957305</v>
      </c>
      <c r="AO8" s="8"/>
    </row>
    <row r="9" spans="1:41" x14ac:dyDescent="0.2">
      <c r="A9" s="7">
        <v>4</v>
      </c>
      <c r="B9" s="22" t="s">
        <v>8</v>
      </c>
      <c r="C9" s="100">
        <v>0.34</v>
      </c>
      <c r="D9" s="113"/>
      <c r="E9" s="107"/>
      <c r="F9" s="108"/>
      <c r="G9" s="107"/>
      <c r="H9" s="107"/>
      <c r="I9" s="114"/>
      <c r="J9" s="121">
        <v>0.93545330444200736</v>
      </c>
      <c r="K9" s="125"/>
      <c r="L9" s="114"/>
      <c r="M9" s="13"/>
      <c r="N9" s="15"/>
      <c r="O9" s="19"/>
      <c r="P9" s="18"/>
      <c r="Q9" s="19"/>
      <c r="R9" s="18"/>
      <c r="S9" s="18"/>
      <c r="T9" s="18"/>
      <c r="U9" s="18"/>
      <c r="V9" s="18"/>
      <c r="W9" s="18"/>
      <c r="X9" s="18"/>
      <c r="Y9" s="24"/>
      <c r="Z9" s="29">
        <f>F33</f>
        <v>1.8430717863105177</v>
      </c>
      <c r="AA9" s="29">
        <f>F57</f>
        <v>-0.32520325203252043</v>
      </c>
      <c r="AB9" s="29">
        <f>F81</f>
        <v>0.63309352517985629</v>
      </c>
      <c r="AC9" s="29">
        <f>F105</f>
        <v>0.97297297297297292</v>
      </c>
      <c r="AD9" s="29">
        <f>F129</f>
        <v>0.61935483870967734</v>
      </c>
      <c r="AE9" s="29">
        <f>F153</f>
        <v>-0.46332046332046339</v>
      </c>
      <c r="AF9" s="29">
        <f>F177</f>
        <v>1.1417697431018079</v>
      </c>
      <c r="AG9" s="29">
        <f>F201</f>
        <v>0.19452887537993921</v>
      </c>
      <c r="AH9" s="29">
        <f>F225</f>
        <v>0.85605095541401266</v>
      </c>
      <c r="AI9" s="29">
        <f>F249</f>
        <v>3.5249999999999999</v>
      </c>
      <c r="AJ9" s="29">
        <f t="shared" si="0"/>
        <v>0.89973189817158006</v>
      </c>
      <c r="AK9" s="31">
        <f>AJ9*$AJ$31</f>
        <v>0.93545330444200736</v>
      </c>
      <c r="AO9" s="8"/>
    </row>
    <row r="10" spans="1:41" x14ac:dyDescent="0.2">
      <c r="A10" s="7">
        <v>5</v>
      </c>
      <c r="B10" s="22" t="s">
        <v>9</v>
      </c>
      <c r="C10" s="100">
        <v>0.46</v>
      </c>
      <c r="D10" s="113"/>
      <c r="E10" s="107"/>
      <c r="F10" s="108"/>
      <c r="G10" s="107"/>
      <c r="H10" s="107"/>
      <c r="I10" s="114"/>
      <c r="J10" s="121">
        <v>1.315986230634393</v>
      </c>
      <c r="K10" s="125"/>
      <c r="L10" s="114"/>
      <c r="M10" s="13"/>
      <c r="N10" s="15"/>
      <c r="O10" s="19"/>
      <c r="P10" s="18"/>
      <c r="Q10" s="19"/>
      <c r="R10" s="18"/>
      <c r="S10" s="18"/>
      <c r="T10" s="18"/>
      <c r="U10" s="18"/>
      <c r="V10" s="18"/>
      <c r="W10" s="18"/>
      <c r="X10" s="18"/>
      <c r="Y10" s="24"/>
      <c r="Z10" s="29">
        <f>F34</f>
        <v>0.39344262295081972</v>
      </c>
      <c r="AA10" s="29">
        <f>F58</f>
        <v>0.33946251768033953</v>
      </c>
      <c r="AB10" s="29">
        <f>F82</f>
        <v>2.8013468013468015</v>
      </c>
      <c r="AC10" s="29">
        <f>F106</f>
        <v>1.1590909090909092</v>
      </c>
      <c r="AD10" s="29">
        <f>F130</f>
        <v>1.3801916932907345</v>
      </c>
      <c r="AE10" s="29">
        <f>F154</f>
        <v>0.94674556213017758</v>
      </c>
      <c r="AF10" s="29">
        <f>F178</f>
        <v>1.5512465373961217</v>
      </c>
      <c r="AG10" s="29">
        <f>F202</f>
        <v>1.4808510638297872</v>
      </c>
      <c r="AH10" s="29">
        <f>F226</f>
        <v>1.5072463768115942</v>
      </c>
      <c r="AI10" s="29">
        <f>F250</f>
        <v>1.0977130977130976</v>
      </c>
      <c r="AJ10" s="29">
        <f t="shared" si="0"/>
        <v>1.2657337182240382</v>
      </c>
      <c r="AK10" s="31">
        <f>AJ10*$AJ$31</f>
        <v>1.315986230634393</v>
      </c>
      <c r="AO10" s="8"/>
    </row>
    <row r="11" spans="1:41" x14ac:dyDescent="0.2">
      <c r="A11" s="7">
        <v>6</v>
      </c>
      <c r="B11" s="22" t="s">
        <v>10</v>
      </c>
      <c r="C11" s="100">
        <v>0.16</v>
      </c>
      <c r="D11" s="113"/>
      <c r="E11" s="107"/>
      <c r="F11" s="108"/>
      <c r="G11" s="107"/>
      <c r="H11" s="107"/>
      <c r="I11" s="114"/>
      <c r="J11" s="121">
        <v>2.8910985020510906E-2</v>
      </c>
      <c r="K11" s="125"/>
      <c r="L11" s="114"/>
      <c r="M11" s="13"/>
      <c r="N11" s="15"/>
      <c r="O11" s="19"/>
      <c r="P11" s="18"/>
      <c r="Q11" s="19"/>
      <c r="R11" s="18"/>
      <c r="S11" s="18"/>
      <c r="T11" s="18"/>
      <c r="U11" s="18"/>
      <c r="V11" s="18"/>
      <c r="W11" s="18"/>
      <c r="X11" s="18"/>
      <c r="Y11" s="24"/>
      <c r="Z11" s="29">
        <f>F35</f>
        <v>0.36308623298033288</v>
      </c>
      <c r="AA11" s="29">
        <f>F59</f>
        <v>0.49630723781388497</v>
      </c>
      <c r="AB11" s="29">
        <f>F83</f>
        <v>1.6333699231613614</v>
      </c>
      <c r="AC11" s="29">
        <f>F107</f>
        <v>0.34883720930232559</v>
      </c>
      <c r="AD11" s="29">
        <f>F131</f>
        <v>2.9258649093904445</v>
      </c>
      <c r="AE11" s="29">
        <f>F155</f>
        <v>1.420118343195266</v>
      </c>
      <c r="AF11" s="29">
        <f>F179</f>
        <v>1.1810193321616873</v>
      </c>
      <c r="AG11" s="29">
        <f>F203</f>
        <v>5.3751399776035838E-2</v>
      </c>
      <c r="AH11" s="29">
        <f>F227</f>
        <v>0.66512702078521935</v>
      </c>
      <c r="AI11" s="29">
        <f>F251</f>
        <v>-8.8094117647058816</v>
      </c>
      <c r="AJ11" s="29">
        <f t="shared" si="0"/>
        <v>2.7806984386067768E-2</v>
      </c>
      <c r="AK11" s="31">
        <f>AJ11*$AJ$31</f>
        <v>2.8910985020510906E-2</v>
      </c>
      <c r="AO11" s="8"/>
    </row>
    <row r="12" spans="1:41" x14ac:dyDescent="0.2">
      <c r="A12" s="7">
        <v>7</v>
      </c>
      <c r="B12" s="22" t="s">
        <v>11</v>
      </c>
      <c r="C12" s="100">
        <v>-0.31</v>
      </c>
      <c r="D12" s="113"/>
      <c r="E12" s="107"/>
      <c r="F12" s="108"/>
      <c r="G12" s="107"/>
      <c r="H12" s="107"/>
      <c r="I12" s="114"/>
      <c r="J12" s="121">
        <v>-2.2688482064641118</v>
      </c>
      <c r="K12" s="125"/>
      <c r="L12" s="114"/>
      <c r="M12" s="13"/>
      <c r="N12" s="15"/>
      <c r="O12" s="19"/>
      <c r="P12" s="18"/>
      <c r="Q12" s="19"/>
      <c r="R12" s="18"/>
      <c r="S12" s="18"/>
      <c r="T12" s="18"/>
      <c r="U12" s="18"/>
      <c r="V12" s="18"/>
      <c r="W12" s="18"/>
      <c r="X12" s="18"/>
      <c r="Y12" s="24"/>
      <c r="Z12" s="29">
        <f>F36</f>
        <v>-0.64573991031390143</v>
      </c>
      <c r="AA12" s="29">
        <f>F60</f>
        <v>-2.8514851485148518</v>
      </c>
      <c r="AB12" s="29">
        <f>F84</f>
        <v>-0.47420417124039521</v>
      </c>
      <c r="AC12" s="29">
        <f>F108</f>
        <v>-1.3411764705882354</v>
      </c>
      <c r="AD12" s="29">
        <f>F132</f>
        <v>-3.6120401337792645</v>
      </c>
      <c r="AE12" s="29">
        <f>F156</f>
        <v>-3.2574850299401197</v>
      </c>
      <c r="AF12" s="29">
        <f>F180</f>
        <v>-0.60606060606060608</v>
      </c>
      <c r="AG12" s="29">
        <f>F204</f>
        <v>-1.9288174512055107</v>
      </c>
      <c r="AH12" s="29">
        <f>F228</f>
        <v>-0.16532721010332951</v>
      </c>
      <c r="AI12" s="29">
        <f>F252</f>
        <v>-6.9397590361445793</v>
      </c>
      <c r="AJ12" s="29">
        <f t="shared" si="0"/>
        <v>-2.1822095167890794</v>
      </c>
      <c r="AK12" s="31">
        <f>AJ12*$AJ$31</f>
        <v>-2.2688482064641118</v>
      </c>
      <c r="AO12" s="8"/>
    </row>
    <row r="13" spans="1:41" x14ac:dyDescent="0.2">
      <c r="A13" s="7">
        <v>8</v>
      </c>
      <c r="B13" s="22" t="s">
        <v>12</v>
      </c>
      <c r="C13" s="100">
        <v>-0.18</v>
      </c>
      <c r="D13" s="113"/>
      <c r="E13" s="107"/>
      <c r="F13" s="108"/>
      <c r="G13" s="107"/>
      <c r="H13" s="107"/>
      <c r="I13" s="114"/>
      <c r="J13" s="121">
        <v>0.39507235739209884</v>
      </c>
      <c r="K13" s="125"/>
      <c r="L13" s="114"/>
      <c r="M13" s="13"/>
      <c r="N13" s="15"/>
      <c r="O13" s="19"/>
      <c r="P13" s="18"/>
      <c r="Q13" s="19"/>
      <c r="R13" s="18"/>
      <c r="S13" s="18"/>
      <c r="T13" s="18"/>
      <c r="U13" s="18"/>
      <c r="V13" s="18"/>
      <c r="W13" s="18"/>
      <c r="X13" s="18"/>
      <c r="Y13" s="24"/>
      <c r="Z13" s="29">
        <f>F37</f>
        <v>0.82629107981220662</v>
      </c>
      <c r="AA13" s="29">
        <f>F61</f>
        <v>0.88304862023653097</v>
      </c>
      <c r="AB13" s="29">
        <f>F85</f>
        <v>5.2863436123348026E-2</v>
      </c>
      <c r="AC13" s="29">
        <f>F109</f>
        <v>-0.34732272069464543</v>
      </c>
      <c r="AD13" s="29">
        <f>F133</f>
        <v>0.1681260945709282</v>
      </c>
      <c r="AE13" s="29">
        <f>F157</f>
        <v>-0.83236994219653182</v>
      </c>
      <c r="AF13" s="29">
        <f>F181</f>
        <v>1.0782029950083194</v>
      </c>
      <c r="AG13" s="29">
        <f>F205</f>
        <v>0</v>
      </c>
      <c r="AH13" s="29">
        <f>F229</f>
        <v>0.342449464922711</v>
      </c>
      <c r="AI13" s="29">
        <f>F253</f>
        <v>1.6285714285714288</v>
      </c>
      <c r="AJ13" s="29">
        <f t="shared" si="0"/>
        <v>0.37998604563542954</v>
      </c>
      <c r="AK13" s="31">
        <f>AJ13*$AJ$31</f>
        <v>0.39507235739209884</v>
      </c>
      <c r="AO13" s="8"/>
    </row>
    <row r="14" spans="1:41" x14ac:dyDescent="0.2">
      <c r="A14" s="7">
        <v>9</v>
      </c>
      <c r="B14" s="22" t="s">
        <v>13</v>
      </c>
      <c r="C14" s="100">
        <v>-0.54</v>
      </c>
      <c r="D14" s="113"/>
      <c r="E14" s="107"/>
      <c r="F14" s="108"/>
      <c r="G14" s="107"/>
      <c r="H14" s="107"/>
      <c r="I14" s="114"/>
      <c r="J14" s="121">
        <v>-2.5126969562047696</v>
      </c>
      <c r="K14" s="125"/>
      <c r="L14" s="114"/>
      <c r="M14" s="13"/>
      <c r="N14" s="15"/>
      <c r="O14" s="19"/>
      <c r="P14" s="18"/>
      <c r="Q14" s="19"/>
      <c r="R14" s="18"/>
      <c r="S14" s="18"/>
      <c r="T14" s="18"/>
      <c r="U14" s="18"/>
      <c r="V14" s="18"/>
      <c r="W14" s="18"/>
      <c r="X14" s="18"/>
      <c r="Y14" s="24"/>
      <c r="Z14" s="29">
        <f>F38</f>
        <v>-5.7233704292527818</v>
      </c>
      <c r="AA14" s="29">
        <f>F62</f>
        <v>-2.8200734394124845</v>
      </c>
      <c r="AB14" s="29">
        <f>F86</f>
        <v>-1.9466975666280419</v>
      </c>
      <c r="AC14" s="29">
        <f>F110</f>
        <v>-2.4769874476987446</v>
      </c>
      <c r="AD14" s="29">
        <f>F134</f>
        <v>-4.5026548672566378</v>
      </c>
      <c r="AE14" s="29">
        <f>F158</f>
        <v>-4.4222648752399225</v>
      </c>
      <c r="AF14" s="29">
        <f>F182</f>
        <v>-1.3432098765432097</v>
      </c>
      <c r="AG14" s="29">
        <f>F206</f>
        <v>-1.5605381165919281</v>
      </c>
      <c r="AH14" s="29">
        <f>F230</f>
        <v>-1.8</v>
      </c>
      <c r="AI14" s="29">
        <f>F254</f>
        <v>2.4283305227655987</v>
      </c>
      <c r="AJ14" s="29">
        <f t="shared" si="0"/>
        <v>-2.4167466095858154</v>
      </c>
      <c r="AK14" s="31">
        <f>AJ14*$AJ$31</f>
        <v>-2.5126969562047696</v>
      </c>
      <c r="AO14" s="8"/>
    </row>
    <row r="15" spans="1:41" x14ac:dyDescent="0.2">
      <c r="A15" s="7">
        <v>10</v>
      </c>
      <c r="B15" s="22" t="s">
        <v>14</v>
      </c>
      <c r="C15" s="101">
        <v>0</v>
      </c>
      <c r="D15" s="113"/>
      <c r="E15" s="107"/>
      <c r="F15" s="108"/>
      <c r="G15" s="107"/>
      <c r="H15" s="107"/>
      <c r="I15" s="114"/>
      <c r="J15" s="121">
        <v>0.53587826078238032</v>
      </c>
      <c r="K15" s="125"/>
      <c r="L15" s="114"/>
      <c r="M15" s="13"/>
      <c r="N15" s="13"/>
      <c r="O15" s="19"/>
      <c r="P15" s="18"/>
      <c r="Q15" s="19"/>
      <c r="R15" s="18"/>
      <c r="S15" s="18"/>
      <c r="T15" s="18"/>
      <c r="U15" s="18"/>
      <c r="V15" s="18"/>
      <c r="W15" s="18"/>
      <c r="X15" s="18"/>
      <c r="Y15" s="24"/>
      <c r="Z15" s="29">
        <f>F39</f>
        <v>-0.67080745341614911</v>
      </c>
      <c r="AA15" s="29">
        <f>F63</f>
        <v>1.0140845070422533</v>
      </c>
      <c r="AB15" s="29">
        <f>F87</f>
        <v>0.11940298507462688</v>
      </c>
      <c r="AC15" s="29">
        <f>F111</f>
        <v>0.97428958051420811</v>
      </c>
      <c r="AD15" s="29">
        <f>F135</f>
        <v>0.33743409490333914</v>
      </c>
      <c r="AE15" s="29">
        <f>F159</f>
        <v>1.6062992125984252</v>
      </c>
      <c r="AF15" s="29">
        <f>F183</f>
        <v>0.66341463414634139</v>
      </c>
      <c r="AG15" s="29">
        <f>F207</f>
        <v>1.368421052631579</v>
      </c>
      <c r="AH15" s="29">
        <f>F231</f>
        <v>-0.18532818532818529</v>
      </c>
      <c r="AI15" s="29">
        <f>F255</f>
        <v>-7.3059360730593631E-2</v>
      </c>
      <c r="AJ15" s="29">
        <f t="shared" si="0"/>
        <v>0.51541510674358448</v>
      </c>
      <c r="AK15" s="31">
        <f>AJ15*$AJ$31</f>
        <v>0.53587826078238032</v>
      </c>
      <c r="AO15" s="8"/>
    </row>
    <row r="16" spans="1:41" x14ac:dyDescent="0.2">
      <c r="A16" s="7">
        <v>11</v>
      </c>
      <c r="B16" s="22" t="s">
        <v>15</v>
      </c>
      <c r="C16" s="100">
        <v>-0.04</v>
      </c>
      <c r="D16" s="113"/>
      <c r="E16" s="107"/>
      <c r="F16" s="108"/>
      <c r="G16" s="107"/>
      <c r="H16" s="107"/>
      <c r="I16" s="114"/>
      <c r="J16" s="121">
        <v>0.61998901567994047</v>
      </c>
      <c r="K16" s="125"/>
      <c r="L16" s="114"/>
      <c r="M16" s="13"/>
      <c r="N16" s="15"/>
      <c r="O16" s="19"/>
      <c r="P16" s="18"/>
      <c r="Q16" s="19"/>
      <c r="R16" s="18"/>
      <c r="S16" s="18"/>
      <c r="T16" s="18"/>
      <c r="U16" s="18"/>
      <c r="V16" s="18"/>
      <c r="W16" s="18"/>
      <c r="X16" s="18"/>
      <c r="Y16" s="24"/>
      <c r="Z16" s="29">
        <f>F40</f>
        <v>-0.3545051698670606</v>
      </c>
      <c r="AA16" s="29">
        <f>F64</f>
        <v>1.3317919075144511</v>
      </c>
      <c r="AB16" s="29">
        <f>F88</f>
        <v>-0.32653061224489799</v>
      </c>
      <c r="AC16" s="29">
        <f>F112</f>
        <v>0.49999999999999989</v>
      </c>
      <c r="AD16" s="29">
        <f>F136</f>
        <v>1.1202872531418311</v>
      </c>
      <c r="AE16" s="29">
        <f>F160</f>
        <v>0.18285714285714286</v>
      </c>
      <c r="AF16" s="29">
        <f>F184</f>
        <v>0.58631921824104227</v>
      </c>
      <c r="AG16" s="29">
        <f>F208</f>
        <v>0.66242038216560517</v>
      </c>
      <c r="AH16" s="29">
        <f>F232</f>
        <v>6.3074901445466486E-2</v>
      </c>
      <c r="AI16" s="29">
        <f>F256</f>
        <v>2.1974248927038631</v>
      </c>
      <c r="AJ16" s="29">
        <f t="shared" si="0"/>
        <v>0.59631399159574427</v>
      </c>
      <c r="AK16" s="31">
        <f>AJ16*$AJ$31</f>
        <v>0.61998901567994047</v>
      </c>
      <c r="AO16" s="8"/>
    </row>
    <row r="17" spans="1:41" x14ac:dyDescent="0.2">
      <c r="A17" s="7">
        <v>12</v>
      </c>
      <c r="B17" s="22" t="s">
        <v>16</v>
      </c>
      <c r="C17" s="100">
        <v>0.03</v>
      </c>
      <c r="D17" s="113"/>
      <c r="E17" s="107"/>
      <c r="F17" s="108"/>
      <c r="G17" s="107"/>
      <c r="H17" s="107"/>
      <c r="I17" s="114"/>
      <c r="J17" s="121">
        <v>0.87116810790122934</v>
      </c>
      <c r="K17" s="125"/>
      <c r="L17" s="114"/>
      <c r="M17" s="13"/>
      <c r="N17" s="15"/>
      <c r="O17" s="19"/>
      <c r="P17" s="18"/>
      <c r="Q17" s="19"/>
      <c r="R17" s="18"/>
      <c r="S17" s="18"/>
      <c r="T17" s="18"/>
      <c r="U17" s="18"/>
      <c r="V17" s="18"/>
      <c r="W17" s="18"/>
      <c r="X17" s="18"/>
      <c r="Y17" s="24"/>
      <c r="Z17" s="29">
        <f>F41</f>
        <v>1.308464849354376</v>
      </c>
      <c r="AA17" s="29">
        <f>F65</f>
        <v>1.3840830449826993</v>
      </c>
      <c r="AB17" s="29">
        <f>F89</f>
        <v>-0.35036496350364965</v>
      </c>
      <c r="AC17" s="29">
        <f>F113</f>
        <v>0.23940149625935159</v>
      </c>
      <c r="AD17" s="29">
        <f>F137</f>
        <v>0.26568265682656828</v>
      </c>
      <c r="AE17" s="29">
        <f>F161</f>
        <v>9.0225563909774417E-2</v>
      </c>
      <c r="AF17" s="29">
        <f>F185</f>
        <v>0.11492418196328807</v>
      </c>
      <c r="AG17" s="29">
        <f>F209</f>
        <v>1.2725344644750796</v>
      </c>
      <c r="AH17" s="29">
        <f>F233</f>
        <v>0.90322580645161288</v>
      </c>
      <c r="AI17" s="29">
        <f>F257</f>
        <v>3.1508379888268152</v>
      </c>
      <c r="AJ17" s="29">
        <f t="shared" si="0"/>
        <v>0.83790150895459159</v>
      </c>
      <c r="AK17" s="31">
        <f>AJ17*$AJ$31</f>
        <v>0.87116810790122934</v>
      </c>
      <c r="AO17" s="8"/>
    </row>
    <row r="18" spans="1:41" x14ac:dyDescent="0.2">
      <c r="A18" s="7">
        <v>13</v>
      </c>
      <c r="B18" s="22" t="s">
        <v>17</v>
      </c>
      <c r="C18" s="100">
        <v>0.15</v>
      </c>
      <c r="D18" s="113"/>
      <c r="E18" s="107"/>
      <c r="F18" s="108"/>
      <c r="G18" s="107"/>
      <c r="H18" s="107"/>
      <c r="I18" s="114"/>
      <c r="J18" s="121">
        <v>1.6185762360785141</v>
      </c>
      <c r="K18" s="125"/>
      <c r="L18" s="114"/>
      <c r="M18" s="13"/>
      <c r="N18" s="15"/>
      <c r="O18" s="19"/>
      <c r="P18" s="18"/>
      <c r="Q18" s="19"/>
      <c r="R18" s="18"/>
      <c r="S18" s="18"/>
      <c r="T18" s="18"/>
      <c r="U18" s="18"/>
      <c r="V18" s="18"/>
      <c r="W18" s="18"/>
      <c r="X18" s="18"/>
      <c r="Y18" s="24"/>
      <c r="Z18" s="29">
        <f>F42</f>
        <v>2.2164502164502169</v>
      </c>
      <c r="AA18" s="29">
        <f>F66</f>
        <v>2.159169550173011</v>
      </c>
      <c r="AB18" s="29">
        <f>F90</f>
        <v>0</v>
      </c>
      <c r="AC18" s="29">
        <f>F114</f>
        <v>1.1866501854140914</v>
      </c>
      <c r="AD18" s="29">
        <f>F138</f>
        <v>0.81355932203389836</v>
      </c>
      <c r="AE18" s="29">
        <f>F162</f>
        <v>2.4935064935064934</v>
      </c>
      <c r="AF18" s="29">
        <f>F186</f>
        <v>0.89859594383775343</v>
      </c>
      <c r="AG18" s="29">
        <f>F210</f>
        <v>1.635782747603834</v>
      </c>
      <c r="AH18" s="29">
        <f>F234</f>
        <v>1.8782608695652177</v>
      </c>
      <c r="AI18" s="29">
        <f>F258</f>
        <v>2.2857142857142851</v>
      </c>
      <c r="AJ18" s="29">
        <f t="shared" si="0"/>
        <v>1.5567689614298799</v>
      </c>
      <c r="AK18" s="31">
        <f>AJ18*$AJ$31</f>
        <v>1.6185762360785141</v>
      </c>
      <c r="AO18" s="8"/>
    </row>
    <row r="19" spans="1:41" x14ac:dyDescent="0.2">
      <c r="A19" s="7">
        <v>14</v>
      </c>
      <c r="B19" s="22" t="s">
        <v>18</v>
      </c>
      <c r="C19" s="100">
        <v>0.11</v>
      </c>
      <c r="D19" s="113"/>
      <c r="E19" s="107"/>
      <c r="F19" s="108"/>
      <c r="G19" s="107"/>
      <c r="H19" s="107"/>
      <c r="I19" s="114"/>
      <c r="J19" s="121">
        <v>0.57902639980046089</v>
      </c>
      <c r="K19" s="125"/>
      <c r="L19" s="114"/>
      <c r="M19" s="13"/>
      <c r="N19" s="15"/>
      <c r="O19" s="19"/>
      <c r="P19" s="18"/>
      <c r="Q19" s="19"/>
      <c r="R19" s="18"/>
      <c r="S19" s="18"/>
      <c r="T19" s="18"/>
      <c r="U19" s="18"/>
      <c r="V19" s="18"/>
      <c r="W19" s="18"/>
      <c r="X19" s="18"/>
      <c r="Y19" s="24"/>
      <c r="Z19" s="29">
        <f>F43</f>
        <v>0.99851411589896</v>
      </c>
      <c r="AA19" s="29">
        <f>F67</f>
        <v>0.48214285714285726</v>
      </c>
      <c r="AB19" s="29">
        <f>F91</f>
        <v>-0.14096916299559473</v>
      </c>
      <c r="AC19" s="29">
        <f>F115</f>
        <v>0.70501835985312111</v>
      </c>
      <c r="AD19" s="29">
        <f>F139</f>
        <v>0.74853801169590661</v>
      </c>
      <c r="AE19" s="29">
        <f>F163</f>
        <v>-0.35229357798165134</v>
      </c>
      <c r="AF19" s="29">
        <f>F187</f>
        <v>0.92592592592592582</v>
      </c>
      <c r="AG19" s="29">
        <f>F211</f>
        <v>0.89999999999999991</v>
      </c>
      <c r="AH19" s="29">
        <f>F235</f>
        <v>0.4622792937399679</v>
      </c>
      <c r="AI19" s="29">
        <f>F259</f>
        <v>0.84</v>
      </c>
      <c r="AJ19" s="29">
        <f t="shared" si="0"/>
        <v>0.55691558232794924</v>
      </c>
      <c r="AK19" s="31">
        <f>AJ19*$AJ$31</f>
        <v>0.57902639980046089</v>
      </c>
      <c r="AO19" s="8"/>
    </row>
    <row r="20" spans="1:41" x14ac:dyDescent="0.2">
      <c r="A20" s="7">
        <v>15</v>
      </c>
      <c r="B20" s="22" t="s">
        <v>19</v>
      </c>
      <c r="C20" s="100">
        <v>0.16</v>
      </c>
      <c r="D20" s="113"/>
      <c r="E20" s="107"/>
      <c r="F20" s="108"/>
      <c r="G20" s="107"/>
      <c r="H20" s="107"/>
      <c r="I20" s="114"/>
      <c r="J20" s="121">
        <v>1.2272200989496562</v>
      </c>
      <c r="K20" s="125"/>
      <c r="L20" s="114"/>
      <c r="M20" s="13"/>
      <c r="N20" s="15"/>
      <c r="O20" s="19"/>
      <c r="P20" s="18"/>
      <c r="Q20" s="19"/>
      <c r="R20" s="18"/>
      <c r="S20" s="18"/>
      <c r="T20" s="18"/>
      <c r="U20" s="18"/>
      <c r="V20" s="18"/>
      <c r="W20" s="18"/>
      <c r="X20" s="18"/>
      <c r="Y20" s="24"/>
      <c r="Z20" s="29">
        <f>F44</f>
        <v>0.67394695787831527</v>
      </c>
      <c r="AA20" s="29">
        <f>F68</f>
        <v>0.7272727272727274</v>
      </c>
      <c r="AB20" s="29">
        <f>F92</f>
        <v>1.8543833580980686</v>
      </c>
      <c r="AC20" s="29">
        <f>F116</f>
        <v>1.0987951807228915</v>
      </c>
      <c r="AD20" s="29">
        <f>F140</f>
        <v>1.1474103585657369</v>
      </c>
      <c r="AE20" s="29">
        <f>F164</f>
        <v>2.6859205776173285</v>
      </c>
      <c r="AF20" s="29">
        <f>F188</f>
        <v>1.1534883720930234</v>
      </c>
      <c r="AG20" s="29">
        <f>F212</f>
        <v>1.6894409937888202</v>
      </c>
      <c r="AH20" s="29">
        <f>F236</f>
        <v>-0.64755480607082627</v>
      </c>
      <c r="AI20" s="29">
        <f>F260</f>
        <v>1.4204685573366216</v>
      </c>
      <c r="AJ20" s="29">
        <f t="shared" si="0"/>
        <v>1.1803572277302705</v>
      </c>
      <c r="AK20" s="31">
        <f>AJ20*$AJ$31</f>
        <v>1.2272200989496562</v>
      </c>
      <c r="AO20" s="8"/>
    </row>
    <row r="21" spans="1:41" x14ac:dyDescent="0.2">
      <c r="A21" s="7">
        <v>16</v>
      </c>
      <c r="B21" s="22" t="s">
        <v>20</v>
      </c>
      <c r="C21" s="100">
        <v>0.13</v>
      </c>
      <c r="D21" s="113"/>
      <c r="E21" s="107"/>
      <c r="F21" s="108"/>
      <c r="G21" s="107"/>
      <c r="H21" s="107"/>
      <c r="I21" s="114"/>
      <c r="J21" s="121">
        <v>0.75572372376922825</v>
      </c>
      <c r="K21" s="125"/>
      <c r="L21" s="114"/>
      <c r="M21" s="13"/>
      <c r="N21" s="15"/>
      <c r="O21" s="19"/>
      <c r="P21" s="18"/>
      <c r="Q21" s="19"/>
      <c r="R21" s="18"/>
      <c r="S21" s="18"/>
      <c r="T21" s="18"/>
      <c r="U21" s="18"/>
      <c r="V21" s="18"/>
      <c r="W21" s="18"/>
      <c r="X21" s="18"/>
      <c r="Y21" s="24"/>
      <c r="Z21" s="29">
        <f>F45</f>
        <v>0</v>
      </c>
      <c r="AA21" s="29">
        <f>F69</f>
        <v>1.2307692307692306</v>
      </c>
      <c r="AB21" s="29">
        <f>F93</f>
        <v>0.50224215246636783</v>
      </c>
      <c r="AC21" s="29">
        <f>F117</f>
        <v>1.2738238841978287</v>
      </c>
      <c r="AD21" s="29">
        <f>F141</f>
        <v>1.0559999999999998</v>
      </c>
      <c r="AE21" s="29">
        <f>F165</f>
        <v>-0.16188870151770654</v>
      </c>
      <c r="AF21" s="29">
        <f>F189</f>
        <v>0.46601941747572811</v>
      </c>
      <c r="AG21" s="29">
        <f>F213</f>
        <v>1.4678899082568808</v>
      </c>
      <c r="AH21" s="29">
        <f>F237</f>
        <v>0.40609137055837569</v>
      </c>
      <c r="AI21" s="29">
        <f>F261</f>
        <v>1.0277078085642319</v>
      </c>
      <c r="AJ21" s="29">
        <f t="shared" si="0"/>
        <v>0.72686550707709374</v>
      </c>
      <c r="AK21" s="31">
        <f>AJ21*$AJ$31</f>
        <v>0.75572372376922825</v>
      </c>
      <c r="AO21" s="8"/>
    </row>
    <row r="22" spans="1:41" x14ac:dyDescent="0.2">
      <c r="A22" s="7">
        <v>17</v>
      </c>
      <c r="B22" s="22" t="s">
        <v>21</v>
      </c>
      <c r="C22" s="100">
        <v>0.4</v>
      </c>
      <c r="D22" s="113"/>
      <c r="E22" s="107"/>
      <c r="F22" s="108"/>
      <c r="G22" s="107"/>
      <c r="H22" s="107"/>
      <c r="I22" s="114"/>
      <c r="J22" s="121">
        <v>2.010443411358811</v>
      </c>
      <c r="K22" s="125"/>
      <c r="L22" s="114"/>
      <c r="M22" s="13"/>
      <c r="N22" s="15"/>
      <c r="O22" s="19"/>
      <c r="P22" s="18"/>
      <c r="Q22" s="19"/>
      <c r="R22" s="18"/>
      <c r="S22" s="18"/>
      <c r="T22" s="18"/>
      <c r="U22" s="18"/>
      <c r="V22" s="18"/>
      <c r="W22" s="18"/>
      <c r="X22" s="18"/>
      <c r="Y22" s="24"/>
      <c r="Z22" s="29">
        <f>F46</f>
        <v>1.6128000000000002</v>
      </c>
      <c r="AA22" s="29">
        <f>F70</f>
        <v>1.2931034482758623</v>
      </c>
      <c r="AB22" s="29">
        <f>F94</f>
        <v>2.5069124423963136</v>
      </c>
      <c r="AC22" s="29">
        <f>F118</f>
        <v>1.8285714285714285</v>
      </c>
      <c r="AD22" s="29">
        <f>F142</f>
        <v>3.1093117408906878</v>
      </c>
      <c r="AE22" s="29">
        <f>F166</f>
        <v>4.2283849918433933</v>
      </c>
      <c r="AF22" s="29">
        <f>F190</f>
        <v>1.3432098765432097</v>
      </c>
      <c r="AG22" s="29">
        <f>F214</f>
        <v>1.0709939148073024</v>
      </c>
      <c r="AH22" s="29">
        <f>F238</f>
        <v>1.3737373737373739</v>
      </c>
      <c r="AI22" s="29">
        <f>F262</f>
        <v>0.9696969696969695</v>
      </c>
      <c r="AJ22" s="29">
        <f t="shared" si="0"/>
        <v>1.9336722186762541</v>
      </c>
      <c r="AK22" s="31">
        <f>AJ22*$AJ$31</f>
        <v>2.010443411358811</v>
      </c>
      <c r="AO22" s="8"/>
    </row>
    <row r="23" spans="1:41" x14ac:dyDescent="0.2">
      <c r="A23" s="7">
        <v>18</v>
      </c>
      <c r="B23" s="22" t="s">
        <v>22</v>
      </c>
      <c r="C23" s="100">
        <v>0.11</v>
      </c>
      <c r="D23" s="113"/>
      <c r="E23" s="107"/>
      <c r="F23" s="108"/>
      <c r="G23" s="107"/>
      <c r="H23" s="107"/>
      <c r="I23" s="114"/>
      <c r="J23" s="121">
        <v>0.35712586260982726</v>
      </c>
      <c r="K23" s="125"/>
      <c r="L23" s="114"/>
      <c r="M23" s="13"/>
      <c r="N23" s="15"/>
      <c r="O23" s="19"/>
      <c r="P23" s="18"/>
      <c r="Q23" s="19"/>
      <c r="R23" s="18"/>
      <c r="S23" s="18"/>
      <c r="T23" s="18"/>
      <c r="U23" s="18"/>
      <c r="V23" s="18"/>
      <c r="W23" s="18"/>
      <c r="X23" s="18"/>
      <c r="Y23" s="24"/>
      <c r="Z23" s="29">
        <f>F47</f>
        <v>0.45786963434022265</v>
      </c>
      <c r="AA23" s="29">
        <f>F71</f>
        <v>0.74418604651162801</v>
      </c>
      <c r="AB23" s="29">
        <f>F95</f>
        <v>7.2398190045248875E-2</v>
      </c>
      <c r="AC23" s="29">
        <f>F119</f>
        <v>0.1136094674556213</v>
      </c>
      <c r="AD23" s="29">
        <f>F143</f>
        <v>0</v>
      </c>
      <c r="AE23" s="29">
        <f>F167</f>
        <v>1.3355155482815058</v>
      </c>
      <c r="AF23" s="29">
        <f>F191</f>
        <v>-0.65753424657534254</v>
      </c>
      <c r="AG23" s="29">
        <f>F215</f>
        <v>0.50052137643378525</v>
      </c>
      <c r="AH23" s="29">
        <f>F239</f>
        <v>1.0469798657718123</v>
      </c>
      <c r="AI23" s="29">
        <f>F263</f>
        <v>-0.1786600496277915</v>
      </c>
      <c r="AJ23" s="29">
        <f t="shared" si="0"/>
        <v>0.34348858326366905</v>
      </c>
      <c r="AK23" s="31">
        <f>AJ23*$AJ$31</f>
        <v>0.35712586260982726</v>
      </c>
      <c r="AO23" s="8"/>
    </row>
    <row r="24" spans="1:41" x14ac:dyDescent="0.2">
      <c r="A24" s="7">
        <v>19</v>
      </c>
      <c r="B24" s="22" t="s">
        <v>23</v>
      </c>
      <c r="C24" s="100">
        <v>0.48</v>
      </c>
      <c r="D24" s="113"/>
      <c r="E24" s="107"/>
      <c r="F24" s="108"/>
      <c r="G24" s="107"/>
      <c r="H24" s="107"/>
      <c r="I24" s="114"/>
      <c r="J24" s="121">
        <v>3.3445894442792721</v>
      </c>
      <c r="K24" s="125"/>
      <c r="L24" s="114"/>
      <c r="M24" s="13"/>
      <c r="N24" s="15"/>
      <c r="O24" s="19"/>
      <c r="P24" s="18"/>
      <c r="Q24" s="19"/>
      <c r="R24" s="18"/>
      <c r="S24" s="18"/>
      <c r="T24" s="18"/>
      <c r="U24" s="18"/>
      <c r="V24" s="18"/>
      <c r="W24" s="18"/>
      <c r="X24" s="18"/>
      <c r="Y24" s="24"/>
      <c r="Z24" s="29">
        <f>F48</f>
        <v>4.5115562403698002</v>
      </c>
      <c r="AA24" s="29">
        <f>F72</f>
        <v>2.4657534246575339</v>
      </c>
      <c r="AB24" s="29">
        <f>F96</f>
        <v>2.7988338192419828</v>
      </c>
      <c r="AC24" s="29">
        <f>F120</f>
        <v>2.8950542822677923</v>
      </c>
      <c r="AD24" s="29">
        <f>F144</f>
        <v>4.6779661016949143</v>
      </c>
      <c r="AE24" s="29">
        <f>F168</f>
        <v>3.7274167987321709</v>
      </c>
      <c r="AF24" s="29">
        <f>F192</f>
        <v>2.3451536643026003</v>
      </c>
      <c r="AG24" s="29">
        <f>F216</f>
        <v>2.0801733477789819</v>
      </c>
      <c r="AH24" s="29">
        <f>F240</f>
        <v>3.1735537190082646</v>
      </c>
      <c r="AI24" s="29">
        <f>F264</f>
        <v>3.4932614555256065</v>
      </c>
      <c r="AJ24" s="29">
        <f t="shared" si="0"/>
        <v>3.2168722853579643</v>
      </c>
      <c r="AK24" s="31">
        <f>AJ24*$AJ$31</f>
        <v>3.3445894442792721</v>
      </c>
      <c r="AO24" s="8"/>
    </row>
    <row r="25" spans="1:41" x14ac:dyDescent="0.2">
      <c r="A25" s="7">
        <v>20</v>
      </c>
      <c r="B25" s="22" t="s">
        <v>24</v>
      </c>
      <c r="C25" s="100">
        <v>0.15</v>
      </c>
      <c r="D25" s="113"/>
      <c r="E25" s="107"/>
      <c r="F25" s="108"/>
      <c r="G25" s="107"/>
      <c r="H25" s="107"/>
      <c r="I25" s="114"/>
      <c r="J25" s="121">
        <v>0.7547856380904211</v>
      </c>
      <c r="K25" s="125"/>
      <c r="L25" s="114"/>
      <c r="M25" s="13"/>
      <c r="N25" s="15"/>
      <c r="O25" s="19"/>
      <c r="P25" s="18"/>
      <c r="Q25" s="19"/>
      <c r="R25" s="18"/>
      <c r="S25" s="18"/>
      <c r="T25" s="18"/>
      <c r="U25" s="18"/>
      <c r="V25" s="18"/>
      <c r="W25" s="18"/>
      <c r="X25" s="18"/>
      <c r="Y25" s="24"/>
      <c r="Z25" s="29">
        <f>F49</f>
        <v>0.41921397379912662</v>
      </c>
      <c r="AA25" s="29">
        <f>F73</f>
        <v>-0.17496962332928306</v>
      </c>
      <c r="AB25" s="29">
        <f>F97</f>
        <v>0.94382022471910132</v>
      </c>
      <c r="AC25" s="29">
        <f>F121</f>
        <v>0.52682926829268295</v>
      </c>
      <c r="AD25" s="29">
        <f>F145</f>
        <v>1.2</v>
      </c>
      <c r="AE25" s="29">
        <f>F169</f>
        <v>0.43768996960486323</v>
      </c>
      <c r="AF25" s="29">
        <f>F193</f>
        <v>0.70588235294117652</v>
      </c>
      <c r="AG25" s="29">
        <f>F217</f>
        <v>0.72964169381107502</v>
      </c>
      <c r="AH25" s="29">
        <f>F241</f>
        <v>1.3061224489795915</v>
      </c>
      <c r="AI25" s="29">
        <f>F265</f>
        <v>1.1654021244309558</v>
      </c>
      <c r="AJ25" s="29">
        <f t="shared" si="0"/>
        <v>0.72596324332492901</v>
      </c>
      <c r="AK25" s="31">
        <f>AJ25*$AJ$31</f>
        <v>0.7547856380904211</v>
      </c>
      <c r="AO25" s="8"/>
    </row>
    <row r="26" spans="1:41" x14ac:dyDescent="0.2">
      <c r="A26" s="7">
        <v>21</v>
      </c>
      <c r="B26" s="22" t="s">
        <v>25</v>
      </c>
      <c r="C26" s="100">
        <v>0.68</v>
      </c>
      <c r="D26" s="113"/>
      <c r="E26" s="107"/>
      <c r="F26" s="108"/>
      <c r="G26" s="107"/>
      <c r="H26" s="107"/>
      <c r="I26" s="114"/>
      <c r="J26" s="121">
        <v>4.718187591065897</v>
      </c>
      <c r="K26" s="125"/>
      <c r="L26" s="114"/>
      <c r="M26" s="13"/>
      <c r="N26" s="15"/>
      <c r="O26" s="19"/>
      <c r="P26" s="18"/>
      <c r="Q26" s="19"/>
      <c r="R26" s="18"/>
      <c r="S26" s="18"/>
      <c r="T26" s="18"/>
      <c r="U26" s="18"/>
      <c r="V26" s="18"/>
      <c r="W26" s="18"/>
      <c r="X26" s="18"/>
      <c r="Y26" s="24"/>
      <c r="Z26" s="29">
        <f>F50</f>
        <v>6.3956043956043951</v>
      </c>
      <c r="AA26" s="29">
        <f>F74</f>
        <v>4.9633507853403129</v>
      </c>
      <c r="AB26" s="29">
        <f>F98</f>
        <v>5.476510067114094</v>
      </c>
      <c r="AC26" s="29">
        <f>F122</f>
        <v>4.3159173754556504</v>
      </c>
      <c r="AD26" s="29">
        <f>F146</f>
        <v>6.0144578313253012</v>
      </c>
      <c r="AE26" s="29">
        <f>F170</f>
        <v>5.4674556213017764</v>
      </c>
      <c r="AF26" s="29">
        <f>F194</f>
        <v>3.3917050691244244</v>
      </c>
      <c r="AG26" s="29">
        <f>F218</f>
        <v>3.0436590436590443</v>
      </c>
      <c r="AH26" s="29">
        <f>F242</f>
        <v>6.0110497237569067</v>
      </c>
      <c r="AI26" s="29">
        <f>F266</f>
        <v>0.30046948356807507</v>
      </c>
      <c r="AJ26" s="29">
        <f t="shared" si="0"/>
        <v>4.5380179396249982</v>
      </c>
      <c r="AK26" s="31">
        <f>AJ26*$AJ$31</f>
        <v>4.718187591065897</v>
      </c>
      <c r="AO26" s="8"/>
    </row>
    <row r="27" spans="1:41" x14ac:dyDescent="0.2">
      <c r="A27" s="7">
        <v>22</v>
      </c>
      <c r="B27" s="22" t="s">
        <v>26</v>
      </c>
      <c r="C27" s="100">
        <v>0.08</v>
      </c>
      <c r="D27" s="115"/>
      <c r="E27" s="116"/>
      <c r="F27" s="117"/>
      <c r="G27" s="107"/>
      <c r="H27" s="107"/>
      <c r="I27" s="114"/>
      <c r="J27" s="121">
        <v>0.11297330894812821</v>
      </c>
      <c r="K27" s="125"/>
      <c r="L27" s="114"/>
      <c r="M27" s="13"/>
      <c r="N27" s="15"/>
      <c r="O27" s="19"/>
      <c r="P27" s="18"/>
      <c r="Q27" s="19"/>
      <c r="R27" s="18"/>
      <c r="S27" s="18"/>
      <c r="T27" s="18"/>
      <c r="U27" s="18"/>
      <c r="V27" s="18"/>
      <c r="W27" s="18"/>
      <c r="X27" s="18"/>
      <c r="Y27" s="24"/>
      <c r="Z27" s="29">
        <f>F51</f>
        <v>1.0822281167108756</v>
      </c>
      <c r="AA27" s="29">
        <f>F75</f>
        <v>-1.2272727272727271</v>
      </c>
      <c r="AB27" s="29">
        <f>F99</f>
        <v>0.12307692307692307</v>
      </c>
      <c r="AC27" s="29">
        <f>F123</f>
        <v>0.23910336239103361</v>
      </c>
      <c r="AD27" s="29">
        <f>F147</f>
        <v>-0.67764705882352949</v>
      </c>
      <c r="AE27" s="29">
        <f>F171</f>
        <v>-0.28699551569506732</v>
      </c>
      <c r="AF27" s="29">
        <f>F195</f>
        <v>0.14556482183472327</v>
      </c>
      <c r="AG27" s="29">
        <f>F219</f>
        <v>1.6851063829787238</v>
      </c>
      <c r="AH27" s="29">
        <f>F243</f>
        <v>0.77142857142857135</v>
      </c>
      <c r="AI27" s="29">
        <f>F267</f>
        <v>-0.76800000000000002</v>
      </c>
      <c r="AJ27" s="29">
        <f>AVERAGE(Z27:AI27)</f>
        <v>0.1086592876629527</v>
      </c>
      <c r="AK27" s="31">
        <f>AJ27*$AJ$31</f>
        <v>0.11297330894812821</v>
      </c>
      <c r="AO27" s="8"/>
    </row>
    <row r="28" spans="1:41" x14ac:dyDescent="0.2">
      <c r="A28" s="7">
        <v>23</v>
      </c>
      <c r="B28" s="22" t="s">
        <v>27</v>
      </c>
      <c r="C28" s="23">
        <v>0.19</v>
      </c>
      <c r="D28" s="105">
        <f t="shared" ref="D28:D91" si="1">AVERAGE(C6:C29)</f>
        <v>0.18583333333333332</v>
      </c>
      <c r="E28" s="105">
        <f t="shared" ref="E28:E91" si="2">AVERAGE(D28:D29)</f>
        <v>0.17374999999999999</v>
      </c>
      <c r="F28" s="119">
        <f t="shared" ref="F28:F91" si="3">C28/E28</f>
        <v>1.0935251798561152</v>
      </c>
      <c r="G28" s="125"/>
      <c r="H28" s="116"/>
      <c r="I28" s="118"/>
      <c r="J28" s="121">
        <v>2.5003907676081019</v>
      </c>
      <c r="K28" s="125"/>
      <c r="L28" s="114"/>
      <c r="M28" s="13"/>
      <c r="N28" s="15"/>
      <c r="O28" s="18"/>
      <c r="P28" s="18"/>
      <c r="Q28" s="19"/>
      <c r="R28" s="18"/>
      <c r="S28" s="18"/>
      <c r="T28" s="18"/>
      <c r="U28" s="18"/>
      <c r="V28" s="18"/>
      <c r="W28" s="18"/>
      <c r="X28" s="18"/>
      <c r="Y28" s="29">
        <f>F28</f>
        <v>1.0935251798561152</v>
      </c>
      <c r="Z28" s="29">
        <f>F52</f>
        <v>3.2083879423328971</v>
      </c>
      <c r="AA28" s="29">
        <f>F76</f>
        <v>1.9907834101382487</v>
      </c>
      <c r="AB28" s="29">
        <f>F100</f>
        <v>2.2456140350877192</v>
      </c>
      <c r="AC28" s="29">
        <f>F124</f>
        <v>2.8316546762589931</v>
      </c>
      <c r="AD28" s="29">
        <f>F148</f>
        <v>2.6440677966101696</v>
      </c>
      <c r="AE28" s="29">
        <f>F172</f>
        <v>2.5390428211586902</v>
      </c>
      <c r="AF28" s="29">
        <f>F196</f>
        <v>1.7497928748964371</v>
      </c>
      <c r="AG28" s="29">
        <f>F220</f>
        <v>3.0100783874580066</v>
      </c>
      <c r="AH28" s="29">
        <f>F244</f>
        <v>2.7361563517915304</v>
      </c>
      <c r="AI28" s="24"/>
      <c r="AJ28" s="29">
        <f>AVERAGE(Y28:AH28)</f>
        <v>2.4049103475588809</v>
      </c>
      <c r="AK28" s="31">
        <f>AJ28*$AJ$31</f>
        <v>2.5003907676081019</v>
      </c>
      <c r="AO28" s="8"/>
    </row>
    <row r="29" spans="1:41" x14ac:dyDescent="0.2">
      <c r="A29" s="7">
        <v>24</v>
      </c>
      <c r="B29" s="22" t="s">
        <v>28</v>
      </c>
      <c r="C29" s="23">
        <v>0.52</v>
      </c>
      <c r="D29" s="25">
        <f t="shared" si="1"/>
        <v>0.16166666666666665</v>
      </c>
      <c r="E29" s="14">
        <f t="shared" si="2"/>
        <v>0.15458333333333332</v>
      </c>
      <c r="F29" s="127">
        <f t="shared" si="3"/>
        <v>3.3638814016172511</v>
      </c>
      <c r="G29" s="132"/>
      <c r="H29" s="129">
        <f>IN</f>
        <v>0.14435780407931717</v>
      </c>
      <c r="I29" s="120">
        <f>PEN</f>
        <v>1.5038844500436517E-4</v>
      </c>
      <c r="J29" s="122">
        <v>1.7450479561223027</v>
      </c>
      <c r="K29" s="126"/>
      <c r="L29" s="118"/>
      <c r="M29" s="13"/>
      <c r="N29" s="15"/>
      <c r="O29" s="18"/>
      <c r="P29" s="18"/>
      <c r="Q29" s="19"/>
      <c r="R29" s="18"/>
      <c r="S29" s="18"/>
      <c r="T29" s="18"/>
      <c r="U29" s="18"/>
      <c r="V29" s="18"/>
      <c r="W29" s="18"/>
      <c r="X29" s="18"/>
      <c r="Y29" s="29">
        <f>F29</f>
        <v>3.3638814016172511</v>
      </c>
      <c r="Z29" s="29">
        <f>F53</f>
        <v>2.7634543178973723</v>
      </c>
      <c r="AA29" s="29">
        <f>F77</f>
        <v>0.74766355140186913</v>
      </c>
      <c r="AB29" s="29">
        <f>F101</f>
        <v>1.7454545454545454</v>
      </c>
      <c r="AC29" s="29">
        <f>F125</f>
        <v>0.8727272727272728</v>
      </c>
      <c r="AD29" s="29">
        <f>F149</f>
        <v>3.3230769230769228</v>
      </c>
      <c r="AE29" s="29">
        <f>F173</f>
        <v>0.67024704618689579</v>
      </c>
      <c r="AF29" s="29">
        <f>F197</f>
        <v>1.2364305427782887</v>
      </c>
      <c r="AG29" s="29">
        <f>F221</f>
        <v>-0.33882352941176469</v>
      </c>
      <c r="AH29" s="29">
        <f>F245</f>
        <v>2.4</v>
      </c>
      <c r="AI29" s="24"/>
      <c r="AJ29" s="29">
        <f>AVERAGE(Y29:AH29)</f>
        <v>1.6784112071728654</v>
      </c>
      <c r="AK29" s="31">
        <f>AJ29*$AJ$31</f>
        <v>1.7450479561223027</v>
      </c>
      <c r="AO29" s="8"/>
    </row>
    <row r="30" spans="1:41" x14ac:dyDescent="0.2">
      <c r="A30" s="7">
        <v>25</v>
      </c>
      <c r="B30" s="22" t="s">
        <v>29</v>
      </c>
      <c r="C30" s="23">
        <v>0.17</v>
      </c>
      <c r="D30" s="25">
        <f t="shared" si="1"/>
        <v>0.14749999999999999</v>
      </c>
      <c r="E30" s="14">
        <f t="shared" si="2"/>
        <v>0.14812500000000001</v>
      </c>
      <c r="F30" s="127">
        <f t="shared" si="3"/>
        <v>1.1476793248945147</v>
      </c>
      <c r="G30" s="125"/>
      <c r="H30" s="130">
        <f>($H$4*C30/J6)+(1-$H$4)*(H29+I29)</f>
        <v>0.11915404296100621</v>
      </c>
      <c r="I30" s="14">
        <f>$J$4*(H30-H29)+(1-$J$4)*I29</f>
        <v>-1.2906078570571213E-2</v>
      </c>
      <c r="J30" s="14">
        <f>($L$4*C30/H30)+(1-$L$4)*J6</f>
        <v>1.687158752145971</v>
      </c>
      <c r="K30" s="123">
        <f t="shared" ref="K30:K93" si="4">(H29+I29)*J6</f>
        <v>0.2743959199753927</v>
      </c>
      <c r="L30" s="123">
        <f t="shared" ref="L30:L93" si="5">ABS(C30-K30)</f>
        <v>0.10439591997539269</v>
      </c>
      <c r="M30" s="13"/>
      <c r="N30" s="15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57" t="s">
        <v>322</v>
      </c>
      <c r="AJ30" s="54">
        <f>SUM(AJ6:AJ29)</f>
        <v>23.083531218053011</v>
      </c>
      <c r="AK30" s="55">
        <f>SUM(AK6:AK29)</f>
        <v>24.000000000000004</v>
      </c>
    </row>
    <row r="31" spans="1:41" x14ac:dyDescent="0.2">
      <c r="A31" s="7">
        <v>26</v>
      </c>
      <c r="B31" s="22" t="s">
        <v>30</v>
      </c>
      <c r="C31" s="27">
        <v>0.11</v>
      </c>
      <c r="D31" s="28">
        <f t="shared" si="1"/>
        <v>0.14874999999999999</v>
      </c>
      <c r="E31" s="7">
        <f t="shared" si="2"/>
        <v>0.14645833333333333</v>
      </c>
      <c r="F31" s="128">
        <f t="shared" si="3"/>
        <v>0.75106685633001424</v>
      </c>
      <c r="G31" s="132"/>
      <c r="H31" s="16">
        <f>($H$4*C31/J7)+(1-$H$4)*(H30+I30)</f>
        <v>9.3962682575012738E-2</v>
      </c>
      <c r="I31" s="7">
        <f>$J$4*(H31-H30)+(1-$J$4)*I30</f>
        <v>-1.9232552917484262E-2</v>
      </c>
      <c r="J31" s="14">
        <f>($L$4*C31/H31)+(1-$L$4)*J7</f>
        <v>1.2871272512153782</v>
      </c>
      <c r="K31" s="14">
        <f t="shared" si="4"/>
        <v>0.14681040993553807</v>
      </c>
      <c r="L31" s="7">
        <f t="shared" si="5"/>
        <v>3.6810409935538066E-2</v>
      </c>
      <c r="N31" s="4"/>
      <c r="AI31" s="55" t="s">
        <v>314</v>
      </c>
      <c r="AJ31" s="58">
        <f>24/AJ30</f>
        <v>1.0397022783598311</v>
      </c>
      <c r="AK31" s="58"/>
    </row>
    <row r="32" spans="1:41" x14ac:dyDescent="0.2">
      <c r="A32" s="7">
        <v>27</v>
      </c>
      <c r="B32" s="22" t="s">
        <v>31</v>
      </c>
      <c r="C32" s="27">
        <v>0.21</v>
      </c>
      <c r="D32" s="28">
        <f t="shared" si="1"/>
        <v>0.14416666666666667</v>
      </c>
      <c r="E32" s="7">
        <f t="shared" si="2"/>
        <v>0.135625</v>
      </c>
      <c r="F32" s="128">
        <f t="shared" si="3"/>
        <v>1.5483870967741935</v>
      </c>
      <c r="G32" s="132"/>
      <c r="H32" s="16">
        <f>($H$4*C32/J8)+(1-$H$4)*(H31+I31)</f>
        <v>0.13040493476616666</v>
      </c>
      <c r="I32" s="7">
        <f>$J$4*(H32-H31)+(1-$J$4)*I31</f>
        <v>9.4379514780290174E-3</v>
      </c>
      <c r="J32" s="14">
        <f>($L$4*C32/H32)+(1-$L$4)*J8</f>
        <v>1.3147015525674373</v>
      </c>
      <c r="K32" s="14">
        <f t="shared" si="4"/>
        <v>8.0289969661062888E-2</v>
      </c>
      <c r="L32" s="7">
        <f t="shared" si="5"/>
        <v>0.1297100303389371</v>
      </c>
      <c r="N32" s="4"/>
    </row>
    <row r="33" spans="1:14" x14ac:dyDescent="0.2">
      <c r="A33" s="7">
        <v>28</v>
      </c>
      <c r="B33" s="22" t="s">
        <v>32</v>
      </c>
      <c r="C33" s="27">
        <v>0.23</v>
      </c>
      <c r="D33" s="28">
        <f t="shared" si="1"/>
        <v>0.12708333333333333</v>
      </c>
      <c r="E33" s="7">
        <f t="shared" si="2"/>
        <v>0.12479166666666666</v>
      </c>
      <c r="F33" s="128">
        <f t="shared" si="3"/>
        <v>1.8430717863105177</v>
      </c>
      <c r="G33" s="132"/>
      <c r="H33" s="16">
        <f>($H$4*C33/J9)+(1-$H$4)*(H32+I32)</f>
        <v>0.18873829289616004</v>
      </c>
      <c r="I33" s="7">
        <f>$J$4*(H33-H32)+(1-$J$4)*I32</f>
        <v>3.4617311667976935E-2</v>
      </c>
      <c r="J33" s="14">
        <f>($L$4*C33/H33)+(1-$L$4)*J9</f>
        <v>1.0624108352310775</v>
      </c>
      <c r="K33" s="14">
        <f t="shared" si="4"/>
        <v>0.13081649003984058</v>
      </c>
      <c r="L33" s="7">
        <f t="shared" si="5"/>
        <v>9.9183509960159427E-2</v>
      </c>
      <c r="N33" s="4"/>
    </row>
    <row r="34" spans="1:14" x14ac:dyDescent="0.2">
      <c r="A34" s="7">
        <v>29</v>
      </c>
      <c r="B34" s="22" t="s">
        <v>33</v>
      </c>
      <c r="C34" s="27">
        <v>0.05</v>
      </c>
      <c r="D34" s="28">
        <f t="shared" si="1"/>
        <v>0.12249999999999998</v>
      </c>
      <c r="E34" s="7">
        <f t="shared" si="2"/>
        <v>0.12708333333333333</v>
      </c>
      <c r="F34" s="128">
        <f t="shared" si="3"/>
        <v>0.39344262295081972</v>
      </c>
      <c r="G34" s="132"/>
      <c r="H34" s="16">
        <f>($H$4*C34/J10)+(1-$H$4)*(H33+I33)</f>
        <v>0.13787457652915319</v>
      </c>
      <c r="I34" s="7">
        <f>$J$4*(H34-H33)+(1-$J$4)*I33</f>
        <v>-9.4023159755825501E-3</v>
      </c>
      <c r="J34" s="14">
        <f>($L$4*C34/H34)+(1-$L$4)*J10</f>
        <v>0.88855603038517006</v>
      </c>
      <c r="K34" s="14">
        <f t="shared" si="4"/>
        <v>0.29393290014142465</v>
      </c>
      <c r="L34" s="7">
        <f t="shared" si="5"/>
        <v>0.24393290014142466</v>
      </c>
      <c r="N34" s="4"/>
    </row>
    <row r="35" spans="1:14" x14ac:dyDescent="0.2">
      <c r="A35" s="7">
        <v>30</v>
      </c>
      <c r="B35" s="22" t="s">
        <v>34</v>
      </c>
      <c r="C35" s="27">
        <v>0.05</v>
      </c>
      <c r="D35" s="28">
        <f t="shared" si="1"/>
        <v>0.13166666666666665</v>
      </c>
      <c r="E35" s="7">
        <f t="shared" si="2"/>
        <v>0.13770833333333332</v>
      </c>
      <c r="F35" s="128">
        <f t="shared" si="3"/>
        <v>0.36308623298033288</v>
      </c>
      <c r="G35" s="132"/>
      <c r="H35" s="16">
        <f>($H$4*C35/J11)+(1-$H$4)*(H34+I34)</f>
        <v>0.86677593373326067</v>
      </c>
      <c r="I35" s="7">
        <f>$J$4*(H35-H34)+(1-$J$4)*I34</f>
        <v>0.37079728536685064</v>
      </c>
      <c r="J35" s="14">
        <f>($L$4*C35/H35)+(1-$L$4)*J11</f>
        <v>4.1811866554820373E-2</v>
      </c>
      <c r="K35" s="14">
        <f t="shared" si="4"/>
        <v>3.7142596004154549E-3</v>
      </c>
      <c r="L35" s="7">
        <f t="shared" si="5"/>
        <v>4.6285740399584545E-2</v>
      </c>
      <c r="N35" s="4"/>
    </row>
    <row r="36" spans="1:14" x14ac:dyDescent="0.2">
      <c r="A36" s="7">
        <v>31</v>
      </c>
      <c r="B36" s="22" t="s">
        <v>35</v>
      </c>
      <c r="C36" s="27">
        <v>-0.09</v>
      </c>
      <c r="D36" s="28">
        <f t="shared" si="1"/>
        <v>0.14374999999999996</v>
      </c>
      <c r="E36" s="7">
        <f t="shared" si="2"/>
        <v>0.13937499999999997</v>
      </c>
      <c r="F36" s="128">
        <f t="shared" si="3"/>
        <v>-0.64573991031390143</v>
      </c>
      <c r="G36" s="132"/>
      <c r="H36" s="16">
        <f>($H$4*C36/J12)+(1-$H$4)*(H35+I35)</f>
        <v>0.68514829227829943</v>
      </c>
      <c r="I36" s="7">
        <f>$J$4*(H36-H35)+(1-$J$4)*I35</f>
        <v>8.6318493537573468E-2</v>
      </c>
      <c r="J36" s="14">
        <f>($L$4*C36/H36)+(1-$L$4)*J12</f>
        <v>-1.3105019686491135</v>
      </c>
      <c r="K36" s="14">
        <f t="shared" si="4"/>
        <v>-2.8078657785233045</v>
      </c>
      <c r="L36" s="7">
        <f t="shared" si="5"/>
        <v>2.7178657785233047</v>
      </c>
      <c r="N36" s="4"/>
    </row>
    <row r="37" spans="1:14" x14ac:dyDescent="0.2">
      <c r="A37" s="7">
        <v>32</v>
      </c>
      <c r="B37" s="22" t="s">
        <v>36</v>
      </c>
      <c r="C37" s="27">
        <v>0.11</v>
      </c>
      <c r="D37" s="28">
        <f t="shared" si="1"/>
        <v>0.13499999999999998</v>
      </c>
      <c r="E37" s="7">
        <f t="shared" si="2"/>
        <v>0.13312499999999999</v>
      </c>
      <c r="F37" s="128">
        <f t="shared" si="3"/>
        <v>0.82629107981220662</v>
      </c>
      <c r="G37" s="132"/>
      <c r="H37" s="16">
        <f>($H$4*C37/J13)+(1-$H$4)*(H36+I36)</f>
        <v>0.54409843159560245</v>
      </c>
      <c r="I37" s="7">
        <f>$J$4*(H37-H36)+(1-$J$4)*I36</f>
        <v>-3.0767958518303946E-2</v>
      </c>
      <c r="J37" s="14">
        <f>($L$4*C37/H37)+(1-$L$4)*J13</f>
        <v>0.30858402927582884</v>
      </c>
      <c r="K37" s="14">
        <f t="shared" si="4"/>
        <v>0.30478520172198231</v>
      </c>
      <c r="L37" s="7">
        <f t="shared" si="5"/>
        <v>0.19478520172198233</v>
      </c>
      <c r="N37" s="4"/>
    </row>
    <row r="38" spans="1:14" x14ac:dyDescent="0.2">
      <c r="A38" s="7">
        <v>33</v>
      </c>
      <c r="B38" s="22" t="s">
        <v>37</v>
      </c>
      <c r="C38" s="27">
        <v>-0.75</v>
      </c>
      <c r="D38" s="28">
        <f t="shared" si="1"/>
        <v>0.13124999999999998</v>
      </c>
      <c r="E38" s="7">
        <f t="shared" si="2"/>
        <v>0.13104166666666667</v>
      </c>
      <c r="F38" s="128">
        <f t="shared" si="3"/>
        <v>-5.7233704292527818</v>
      </c>
      <c r="G38" s="132"/>
      <c r="H38" s="16">
        <f>($H$4*C38/J14)+(1-$H$4)*(H37+I37)</f>
        <v>0.41425211492939318</v>
      </c>
      <c r="I38" s="7">
        <f>$J$4*(H38-H37)+(1-$J$4)*I37</f>
        <v>-8.1789717772545553E-2</v>
      </c>
      <c r="J38" s="14">
        <f>($L$4*C38/H38)+(1-$L$4)*J14</f>
        <v>-2.1978623274938807</v>
      </c>
      <c r="K38" s="14">
        <f t="shared" si="4"/>
        <v>-1.2898439172284824</v>
      </c>
      <c r="L38" s="7">
        <f t="shared" si="5"/>
        <v>0.53984391722848235</v>
      </c>
      <c r="N38" s="4"/>
    </row>
    <row r="39" spans="1:14" x14ac:dyDescent="0.2">
      <c r="A39" s="7">
        <v>34</v>
      </c>
      <c r="B39" s="22" t="s">
        <v>38</v>
      </c>
      <c r="C39" s="27">
        <v>-0.09</v>
      </c>
      <c r="D39" s="28">
        <f t="shared" si="1"/>
        <v>0.13083333333333336</v>
      </c>
      <c r="E39" s="7">
        <f t="shared" si="2"/>
        <v>0.13416666666666666</v>
      </c>
      <c r="F39" s="128">
        <f t="shared" si="3"/>
        <v>-0.67080745341614911</v>
      </c>
      <c r="G39" s="132"/>
      <c r="H39" s="16">
        <f>($H$4*C39/J15)+(1-$H$4)*(H38+I38)</f>
        <v>0.10169335793586462</v>
      </c>
      <c r="I39" s="7">
        <f>$J$4*(H39-H38)+(1-$J$4)*I38</f>
        <v>-0.2006273992053455</v>
      </c>
      <c r="J39" s="14">
        <f>($L$4*C39/H39)+(1-$L$4)*J15</f>
        <v>-0.10118037460558776</v>
      </c>
      <c r="K39" s="14">
        <f t="shared" si="4"/>
        <v>0.17815937116395247</v>
      </c>
      <c r="L39" s="7">
        <f t="shared" si="5"/>
        <v>0.2681593711639525</v>
      </c>
      <c r="N39" s="4"/>
    </row>
    <row r="40" spans="1:14" x14ac:dyDescent="0.2">
      <c r="A40" s="7">
        <v>35</v>
      </c>
      <c r="B40" s="22" t="s">
        <v>39</v>
      </c>
      <c r="C40" s="27">
        <v>-0.05</v>
      </c>
      <c r="D40" s="28">
        <f t="shared" si="1"/>
        <v>0.13749999999999998</v>
      </c>
      <c r="E40" s="7">
        <f t="shared" si="2"/>
        <v>0.14104166666666665</v>
      </c>
      <c r="F40" s="128">
        <f t="shared" si="3"/>
        <v>-0.3545051698670606</v>
      </c>
      <c r="G40" s="132"/>
      <c r="H40" s="16">
        <f>($H$4*C40/J16)+(1-$H$4)*(H39+I39)</f>
        <v>-9.0500618296914942E-2</v>
      </c>
      <c r="I40" s="7">
        <f>$J$4*(H40-H39)+(1-$J$4)*I39</f>
        <v>-0.19628449239260734</v>
      </c>
      <c r="J40" s="14">
        <f>($L$4*C40/H40)+(1-$L$4)*J16</f>
        <v>0.58972234541380164</v>
      </c>
      <c r="K40" s="14">
        <f t="shared" si="4"/>
        <v>-6.133801886390406E-2</v>
      </c>
      <c r="L40" s="7">
        <f t="shared" si="5"/>
        <v>1.1338018863904058E-2</v>
      </c>
      <c r="N40" s="4"/>
    </row>
    <row r="41" spans="1:14" x14ac:dyDescent="0.2">
      <c r="A41" s="7">
        <v>36</v>
      </c>
      <c r="B41" s="22" t="s">
        <v>40</v>
      </c>
      <c r="C41" s="27">
        <v>0.19</v>
      </c>
      <c r="D41" s="28">
        <f t="shared" si="1"/>
        <v>0.14458333333333331</v>
      </c>
      <c r="E41" s="7">
        <f t="shared" si="2"/>
        <v>0.14520833333333333</v>
      </c>
      <c r="F41" s="128">
        <f t="shared" si="3"/>
        <v>1.308464849354376</v>
      </c>
      <c r="G41" s="132"/>
      <c r="H41" s="16">
        <f>($H$4*C41/J17)+(1-$H$4)*(H40+I40)</f>
        <v>-5.3953724485336529E-2</v>
      </c>
      <c r="I41" s="7">
        <f>$J$4*(H41-H40)+(1-$J$4)*I40</f>
        <v>-7.6384777098501333E-2</v>
      </c>
      <c r="J41" s="14">
        <f>($L$4*C41/H41)+(1-$L$4)*J17</f>
        <v>-1.0983064554599447</v>
      </c>
      <c r="K41" s="14">
        <f t="shared" si="4"/>
        <v>-0.24983804225363573</v>
      </c>
      <c r="L41" s="7">
        <f t="shared" si="5"/>
        <v>0.43983804225363576</v>
      </c>
      <c r="N41" s="4"/>
    </row>
    <row r="42" spans="1:14" x14ac:dyDescent="0.2">
      <c r="A42" s="7">
        <v>37</v>
      </c>
      <c r="B42" s="22" t="s">
        <v>41</v>
      </c>
      <c r="C42" s="27">
        <v>0.32</v>
      </c>
      <c r="D42" s="28">
        <f t="shared" si="1"/>
        <v>0.14583333333333331</v>
      </c>
      <c r="E42" s="7">
        <f t="shared" si="2"/>
        <v>0.14437499999999998</v>
      </c>
      <c r="F42" s="128">
        <f t="shared" si="3"/>
        <v>2.2164502164502169</v>
      </c>
      <c r="G42" s="132"/>
      <c r="H42" s="16">
        <f>($H$4*C42/J18)+(1-$H$4)*(H41+I41)</f>
        <v>2.0941541221546053E-2</v>
      </c>
      <c r="I42" s="7">
        <f>$J$4*(H42-H41)+(1-$J$4)*I41</f>
        <v>1.5189555457688422E-3</v>
      </c>
      <c r="J42" s="14">
        <f>($L$4*C42/H42)+(1-$L$4)*J18</f>
        <v>7.7439764792976424</v>
      </c>
      <c r="K42" s="14">
        <f t="shared" si="4"/>
        <v>-0.21096280130968173</v>
      </c>
      <c r="L42" s="7">
        <f t="shared" si="5"/>
        <v>0.53096280130968176</v>
      </c>
      <c r="N42" s="4"/>
    </row>
    <row r="43" spans="1:14" x14ac:dyDescent="0.2">
      <c r="A43" s="7">
        <v>38</v>
      </c>
      <c r="B43" s="22" t="s">
        <v>42</v>
      </c>
      <c r="C43" s="27">
        <v>0.14000000000000001</v>
      </c>
      <c r="D43" s="28">
        <f t="shared" si="1"/>
        <v>0.14291666666666666</v>
      </c>
      <c r="E43" s="7">
        <f t="shared" si="2"/>
        <v>0.14020833333333332</v>
      </c>
      <c r="F43" s="128">
        <f t="shared" si="3"/>
        <v>0.99851411589896</v>
      </c>
      <c r="G43" s="132"/>
      <c r="H43" s="16">
        <f>($H$4*C43/J19)+(1-$H$4)*(H42+I42)</f>
        <v>0.12360404974722453</v>
      </c>
      <c r="I43" s="7">
        <f>$J$4*(H43-H42)+(1-$J$4)*I42</f>
        <v>5.3604215200111251E-2</v>
      </c>
      <c r="J43" s="14">
        <f>($L$4*C43/H43)+(1-$L$4)*J19</f>
        <v>0.82724377821973971</v>
      </c>
      <c r="K43" s="14">
        <f t="shared" si="4"/>
        <v>1.3005220580908234E-2</v>
      </c>
      <c r="L43" s="7">
        <f t="shared" si="5"/>
        <v>0.12699477941909179</v>
      </c>
      <c r="N43" s="4"/>
    </row>
    <row r="44" spans="1:14" x14ac:dyDescent="0.2">
      <c r="A44" s="7">
        <v>39</v>
      </c>
      <c r="B44" s="22" t="s">
        <v>43</v>
      </c>
      <c r="C44" s="27">
        <v>0.09</v>
      </c>
      <c r="D44" s="28">
        <f t="shared" si="1"/>
        <v>0.13749999999999998</v>
      </c>
      <c r="E44" s="7">
        <f t="shared" si="2"/>
        <v>0.13354166666666664</v>
      </c>
      <c r="F44" s="128">
        <f t="shared" si="3"/>
        <v>0.67394695787831527</v>
      </c>
      <c r="G44" s="132"/>
      <c r="H44" s="16">
        <f>($H$4*C44/J20)+(1-$H$4)*(H43+I43)</f>
        <v>0.12930685410656687</v>
      </c>
      <c r="I44" s="7">
        <f>$J$4*(H44-H43)+(1-$J$4)*I43</f>
        <v>2.8936726784449598E-2</v>
      </c>
      <c r="J44" s="14">
        <f>($L$4*C44/H44)+(1-$L$4)*J20</f>
        <v>0.989055322132809</v>
      </c>
      <c r="K44" s="14">
        <f t="shared" si="4"/>
        <v>0.21747354444336631</v>
      </c>
      <c r="L44" s="7">
        <f t="shared" si="5"/>
        <v>0.12747354444336631</v>
      </c>
      <c r="N44" s="4"/>
    </row>
    <row r="45" spans="1:14" x14ac:dyDescent="0.2">
      <c r="A45" s="7">
        <v>40</v>
      </c>
      <c r="B45" s="22" t="s">
        <v>44</v>
      </c>
      <c r="C45" s="7">
        <v>0</v>
      </c>
      <c r="D45" s="28">
        <f t="shared" si="1"/>
        <v>0.1295833333333333</v>
      </c>
      <c r="E45" s="7">
        <f t="shared" si="2"/>
        <v>0.12854166666666664</v>
      </c>
      <c r="F45" s="128">
        <f t="shared" si="3"/>
        <v>0</v>
      </c>
      <c r="G45" s="132"/>
      <c r="H45" s="16">
        <f>($H$4*C45/J21)+(1-$H$4)*(H44+I44)</f>
        <v>8.52681270496599E-2</v>
      </c>
      <c r="I45" s="7">
        <f>$J$4*(H45-H44)+(1-$J$4)*I44</f>
        <v>-8.6429839310275033E-3</v>
      </c>
      <c r="J45" s="14">
        <f>($L$4*C45/H45)+(1-$L$4)*J21</f>
        <v>0.41689403976193146</v>
      </c>
      <c r="K45" s="14">
        <f t="shared" si="4"/>
        <v>0.11958842821353606</v>
      </c>
      <c r="L45" s="7">
        <f t="shared" si="5"/>
        <v>0.11958842821353606</v>
      </c>
    </row>
    <row r="46" spans="1:14" x14ac:dyDescent="0.2">
      <c r="A46" s="7">
        <v>41</v>
      </c>
      <c r="B46" s="22" t="s">
        <v>45</v>
      </c>
      <c r="C46" s="27">
        <v>0.21</v>
      </c>
      <c r="D46" s="28">
        <f t="shared" si="1"/>
        <v>0.12749999999999997</v>
      </c>
      <c r="E46" s="7">
        <f t="shared" si="2"/>
        <v>0.13020833333333331</v>
      </c>
      <c r="F46" s="128">
        <f t="shared" si="3"/>
        <v>1.6128000000000002</v>
      </c>
      <c r="G46" s="132"/>
      <c r="H46" s="16">
        <f>($H$4*C46/J22)+(1-$H$4)*(H45+I45)</f>
        <v>8.9458933729454959E-2</v>
      </c>
      <c r="I46" s="7">
        <f>$J$4*(H46-H45)+(1-$J$4)*I45</f>
        <v>-2.0340474578651371E-3</v>
      </c>
      <c r="J46" s="14">
        <f>($L$4*C46/H46)+(1-$L$4)*J22</f>
        <v>2.1615388657798347</v>
      </c>
      <c r="K46" s="14">
        <f t="shared" si="4"/>
        <v>0.15405051412728044</v>
      </c>
      <c r="L46" s="7">
        <f t="shared" si="5"/>
        <v>5.5949485872719557E-2</v>
      </c>
      <c r="N46" s="4"/>
    </row>
    <row r="47" spans="1:14" x14ac:dyDescent="0.2">
      <c r="A47" s="7">
        <v>42</v>
      </c>
      <c r="B47" s="22" t="s">
        <v>46</v>
      </c>
      <c r="C47" s="27">
        <v>0.06</v>
      </c>
      <c r="D47" s="28">
        <f t="shared" si="1"/>
        <v>0.13291666666666666</v>
      </c>
      <c r="E47" s="7">
        <f t="shared" si="2"/>
        <v>0.13104166666666664</v>
      </c>
      <c r="F47" s="128">
        <f t="shared" si="3"/>
        <v>0.45786963434022265</v>
      </c>
      <c r="G47" s="132"/>
      <c r="H47" s="16">
        <f>($H$4*C47/J23)+(1-$H$4)*(H46+I46)</f>
        <v>0.12458651311130396</v>
      </c>
      <c r="I47" s="7">
        <f>$J$4*(H47-H46)+(1-$J$4)*I46</f>
        <v>1.7102841904808905E-2</v>
      </c>
      <c r="J47" s="14">
        <f>($L$4*C47/H47)+(1-$L$4)*J23</f>
        <v>0.41293088712617665</v>
      </c>
      <c r="K47" s="14">
        <f t="shared" si="4"/>
        <v>3.1221687923307564E-2</v>
      </c>
      <c r="L47" s="7">
        <f t="shared" si="5"/>
        <v>2.8778312076692434E-2</v>
      </c>
      <c r="N47" s="4"/>
    </row>
    <row r="48" spans="1:14" x14ac:dyDescent="0.2">
      <c r="A48" s="7">
        <v>43</v>
      </c>
      <c r="B48" s="22" t="s">
        <v>47</v>
      </c>
      <c r="C48" s="27">
        <v>0.61</v>
      </c>
      <c r="D48" s="28">
        <f t="shared" si="1"/>
        <v>0.12916666666666662</v>
      </c>
      <c r="E48" s="7">
        <f t="shared" si="2"/>
        <v>0.13520833333333332</v>
      </c>
      <c r="F48" s="128">
        <f t="shared" si="3"/>
        <v>4.5115562403698002</v>
      </c>
      <c r="G48" s="132"/>
      <c r="H48" s="16">
        <f>($H$4*C48/J24)+(1-$H$4)*(H47+I47)</f>
        <v>0.16045611238580954</v>
      </c>
      <c r="I48" s="7">
        <f>$J$4*(H48-H47)+(1-$J$4)*I47</f>
        <v>2.6767040973086173E-2</v>
      </c>
      <c r="J48" s="14">
        <f>($L$4*C48/H48)+(1-$L$4)*J24</f>
        <v>3.5495187657982803</v>
      </c>
      <c r="K48" s="14">
        <f t="shared" si="4"/>
        <v>0.47389272115362946</v>
      </c>
      <c r="L48" s="7">
        <f t="shared" si="5"/>
        <v>0.13610727884637053</v>
      </c>
      <c r="N48" s="4"/>
    </row>
    <row r="49" spans="1:14" x14ac:dyDescent="0.2">
      <c r="A49" s="7">
        <v>44</v>
      </c>
      <c r="B49" s="22" t="s">
        <v>48</v>
      </c>
      <c r="C49" s="27">
        <v>0.06</v>
      </c>
      <c r="D49" s="28">
        <f t="shared" si="1"/>
        <v>0.14125000000000001</v>
      </c>
      <c r="E49" s="7">
        <f t="shared" si="2"/>
        <v>0.143125</v>
      </c>
      <c r="F49" s="128">
        <f t="shared" si="3"/>
        <v>0.41921397379912662</v>
      </c>
      <c r="G49" s="132"/>
      <c r="H49" s="16">
        <f>($H$4*C49/J25)+(1-$H$4)*(H48+I48)</f>
        <v>0.13754231523001925</v>
      </c>
      <c r="I49" s="7">
        <f>$J$4*(H49-H48)+(1-$J$4)*I48</f>
        <v>1.1832120729695882E-3</v>
      </c>
      <c r="J49" s="14">
        <f>($L$4*C49/H49)+(1-$L$4)*J25</f>
        <v>0.61196054188899995</v>
      </c>
      <c r="K49" s="14">
        <f t="shared" si="4"/>
        <v>0.14131334727329486</v>
      </c>
      <c r="L49" s="7">
        <f t="shared" si="5"/>
        <v>8.1313347273294867E-2</v>
      </c>
      <c r="N49" s="4"/>
    </row>
    <row r="50" spans="1:14" x14ac:dyDescent="0.2">
      <c r="A50" s="7">
        <v>45</v>
      </c>
      <c r="B50" s="22" t="s">
        <v>49</v>
      </c>
      <c r="C50" s="27">
        <v>0.97</v>
      </c>
      <c r="D50" s="28">
        <f t="shared" si="1"/>
        <v>0.14500000000000002</v>
      </c>
      <c r="E50" s="7">
        <f t="shared" si="2"/>
        <v>0.15166666666666667</v>
      </c>
      <c r="F50" s="128">
        <f t="shared" si="3"/>
        <v>6.3956043956043951</v>
      </c>
      <c r="G50" s="132"/>
      <c r="H50" s="16">
        <f>($H$4*C50/J26)+(1-$H$4)*(H49+I49)</f>
        <v>0.1695594904971619</v>
      </c>
      <c r="I50" s="7">
        <f>$J$4*(H50-H49)+(1-$J$4)*I49</f>
        <v>1.7061584266004407E-2</v>
      </c>
      <c r="J50" s="14">
        <f>($L$4*C50/H50)+(1-$L$4)*J26</f>
        <v>5.1676679973699269</v>
      </c>
      <c r="K50" s="14">
        <f t="shared" si="4"/>
        <v>0.65453306148503521</v>
      </c>
      <c r="L50" s="7">
        <f t="shared" si="5"/>
        <v>0.31546693851496477</v>
      </c>
      <c r="N50" s="4"/>
    </row>
    <row r="51" spans="1:14" x14ac:dyDescent="0.2">
      <c r="A51" s="7">
        <v>46</v>
      </c>
      <c r="B51" s="22" t="s">
        <v>50</v>
      </c>
      <c r="C51" s="27">
        <v>0.17</v>
      </c>
      <c r="D51" s="28">
        <f t="shared" si="1"/>
        <v>0.15833333333333333</v>
      </c>
      <c r="E51" s="7">
        <f t="shared" si="2"/>
        <v>0.1570833333333333</v>
      </c>
      <c r="F51" s="128">
        <f t="shared" si="3"/>
        <v>1.0822281167108756</v>
      </c>
      <c r="G51" s="132"/>
      <c r="H51" s="16">
        <f>($H$4*C51/J27)+(1-$H$4)*(H50+I50)</f>
        <v>0.79450204452797801</v>
      </c>
      <c r="I51" s="7">
        <f>$J$4*(H51-H50)+(1-$J$4)*I50</f>
        <v>0.33009822591357146</v>
      </c>
      <c r="J51" s="14">
        <f>($L$4*C51/H51)+(1-$L$4)*J27</f>
        <v>0.15825552700399118</v>
      </c>
      <c r="K51" s="14">
        <f t="shared" si="4"/>
        <v>2.108320033545092E-2</v>
      </c>
      <c r="L51" s="7">
        <f t="shared" si="5"/>
        <v>0.1489167996645491</v>
      </c>
      <c r="N51" s="4"/>
    </row>
    <row r="52" spans="1:14" x14ac:dyDescent="0.2">
      <c r="A52" s="7">
        <v>47</v>
      </c>
      <c r="B52" s="22" t="s">
        <v>51</v>
      </c>
      <c r="C52" s="27">
        <v>0.51</v>
      </c>
      <c r="D52" s="28">
        <f t="shared" si="1"/>
        <v>0.1558333333333333</v>
      </c>
      <c r="E52" s="7">
        <f t="shared" si="2"/>
        <v>0.15895833333333331</v>
      </c>
      <c r="F52" s="128">
        <f t="shared" si="3"/>
        <v>3.2083879423328971</v>
      </c>
      <c r="G52" s="132"/>
      <c r="H52" s="16">
        <f>($H$4*C52/J28)+(1-$H$4)*(H51+I51)</f>
        <v>0.70004245430902379</v>
      </c>
      <c r="I52" s="7">
        <f>$J$4*(H52-H51)+(1-$J$4)*I51</f>
        <v>0.11146635625861126</v>
      </c>
      <c r="J52" s="14">
        <f>($L$4*C52/H52)+(1-$L$4)*J28</f>
        <v>1.7059735237302862</v>
      </c>
      <c r="K52" s="14">
        <f t="shared" si="4"/>
        <v>2.8119401334616247</v>
      </c>
      <c r="L52" s="7">
        <f t="shared" si="5"/>
        <v>2.301940133461625</v>
      </c>
      <c r="N52" s="4"/>
    </row>
    <row r="53" spans="1:14" x14ac:dyDescent="0.2">
      <c r="A53" s="7">
        <v>48</v>
      </c>
      <c r="B53" s="22" t="s">
        <v>52</v>
      </c>
      <c r="C53" s="27">
        <v>0.46</v>
      </c>
      <c r="D53" s="28">
        <f t="shared" si="1"/>
        <v>0.1620833333333333</v>
      </c>
      <c r="E53" s="7">
        <f t="shared" si="2"/>
        <v>0.16645833333333332</v>
      </c>
      <c r="F53" s="128">
        <f t="shared" si="3"/>
        <v>2.7634543178973723</v>
      </c>
      <c r="G53" s="132"/>
      <c r="H53" s="16">
        <f>($H$4*C53/J29)+(1-$H$4)*(H52+I52)</f>
        <v>0.55883713950430158</v>
      </c>
      <c r="I53" s="7">
        <f>$J$4*(H53-H52)+(1-$J$4)*I52</f>
        <v>-1.8650385806445645E-2</v>
      </c>
      <c r="J53" s="14">
        <f>($L$4*C53/H53)+(1-$L$4)*J29</f>
        <v>1.3317083969257795</v>
      </c>
      <c r="K53" s="14">
        <f t="shared" si="4"/>
        <v>1.4161217912562925</v>
      </c>
      <c r="L53" s="7">
        <f t="shared" si="5"/>
        <v>0.95612179125629249</v>
      </c>
      <c r="N53" s="4"/>
    </row>
    <row r="54" spans="1:14" x14ac:dyDescent="0.2">
      <c r="A54" s="7">
        <v>49</v>
      </c>
      <c r="B54" s="22" t="s">
        <v>53</v>
      </c>
      <c r="C54" s="27">
        <v>0.32</v>
      </c>
      <c r="D54" s="28">
        <f t="shared" si="1"/>
        <v>0.17083333333333331</v>
      </c>
      <c r="E54" s="7">
        <f t="shared" si="2"/>
        <v>0.16791666666666666</v>
      </c>
      <c r="F54" s="128">
        <f t="shared" si="3"/>
        <v>1.9057071960297769</v>
      </c>
      <c r="G54" s="132"/>
      <c r="H54" s="16">
        <f>($H$4*C54/J30)+(1-$H$4)*(H53+I53)</f>
        <v>0.37854186345771118</v>
      </c>
      <c r="I54" s="7">
        <f>$J$4*(H54-H53)+(1-$J$4)*I53</f>
        <v>-0.10189163877714133</v>
      </c>
      <c r="J54" s="14">
        <f>($L$4*C54/H54)+(1-$L$4)*J30</f>
        <v>1.3097323057189538</v>
      </c>
      <c r="K54" s="14">
        <f t="shared" si="4"/>
        <v>0.91138080929465759</v>
      </c>
      <c r="L54" s="7">
        <f t="shared" si="5"/>
        <v>0.59138080929465753</v>
      </c>
      <c r="N54" s="4"/>
    </row>
    <row r="55" spans="1:14" x14ac:dyDescent="0.2">
      <c r="A55" s="7">
        <v>50</v>
      </c>
      <c r="B55" s="22" t="s">
        <v>54</v>
      </c>
      <c r="C55" s="27">
        <v>0.32</v>
      </c>
      <c r="D55" s="28">
        <f t="shared" si="1"/>
        <v>0.16499999999999998</v>
      </c>
      <c r="E55" s="7">
        <f t="shared" si="2"/>
        <v>0.15916666666666662</v>
      </c>
      <c r="F55" s="128">
        <f t="shared" si="3"/>
        <v>2.0104712041884825</v>
      </c>
      <c r="G55" s="132"/>
      <c r="H55" s="16">
        <f>($H$4*C55/J31)+(1-$H$4)*(H54+I54)</f>
        <v>0.26372183565712853</v>
      </c>
      <c r="I55" s="7">
        <f>$J$4*(H55-H54)+(1-$J$4)*I54</f>
        <v>-0.1085492900001713</v>
      </c>
      <c r="J55" s="14">
        <f>($L$4*C55/H55)+(1-$L$4)*J31</f>
        <v>1.254071417049162</v>
      </c>
      <c r="K55" s="14">
        <f t="shared" si="4"/>
        <v>0.35608404324121867</v>
      </c>
      <c r="L55" s="7">
        <f t="shared" si="5"/>
        <v>3.6084043241218666E-2</v>
      </c>
      <c r="N55" s="4"/>
    </row>
    <row r="56" spans="1:14" x14ac:dyDescent="0.2">
      <c r="A56" s="7">
        <v>51</v>
      </c>
      <c r="B56" s="22" t="s">
        <v>55</v>
      </c>
      <c r="C56" s="27">
        <v>7.0000000000000007E-2</v>
      </c>
      <c r="D56" s="28">
        <f t="shared" si="1"/>
        <v>0.15333333333333329</v>
      </c>
      <c r="E56" s="7">
        <f t="shared" si="2"/>
        <v>0.15333333333333329</v>
      </c>
      <c r="F56" s="128">
        <f t="shared" si="3"/>
        <v>0.45652173913043492</v>
      </c>
      <c r="G56" s="132"/>
      <c r="H56" s="16">
        <f>($H$4*C56/J32)+(1-$H$4)*(H55+I55)</f>
        <v>0.10816728868599917</v>
      </c>
      <c r="I56" s="7">
        <f>$J$4*(H56-H55)+(1-$J$4)*I55</f>
        <v>-0.13275529169103287</v>
      </c>
      <c r="J56" s="14">
        <f>($L$4*C56/H56)+(1-$L$4)*J32</f>
        <v>1.0154020623337883</v>
      </c>
      <c r="K56" s="14">
        <f t="shared" si="4"/>
        <v>0.20400558669104321</v>
      </c>
      <c r="L56" s="7">
        <f t="shared" si="5"/>
        <v>0.1340055866910432</v>
      </c>
      <c r="N56" s="4"/>
    </row>
    <row r="57" spans="1:14" x14ac:dyDescent="0.2">
      <c r="A57" s="7">
        <v>52</v>
      </c>
      <c r="B57" s="22" t="s">
        <v>56</v>
      </c>
      <c r="C57" s="27">
        <v>-0.05</v>
      </c>
      <c r="D57" s="28">
        <f t="shared" si="1"/>
        <v>0.15333333333333329</v>
      </c>
      <c r="E57" s="7">
        <f t="shared" si="2"/>
        <v>0.15374999999999997</v>
      </c>
      <c r="F57" s="128">
        <f t="shared" si="3"/>
        <v>-0.32520325203252043</v>
      </c>
      <c r="G57" s="132"/>
      <c r="H57" s="16">
        <f>($H$4*C57/J33)+(1-$H$4)*(H56+I56)</f>
        <v>-3.4952445803311485E-2</v>
      </c>
      <c r="I57" s="7">
        <f>$J$4*(H57-H56)+(1-$J$4)*I56</f>
        <v>-0.13809260364435239</v>
      </c>
      <c r="J57" s="14">
        <f>($L$4*C57/H57)+(1-$L$4)*J33</f>
        <v>1.2274508269832152</v>
      </c>
      <c r="K57" s="14">
        <f t="shared" si="4"/>
        <v>-2.612256080924209E-2</v>
      </c>
      <c r="L57" s="7">
        <f t="shared" si="5"/>
        <v>2.3877439190757913E-2</v>
      </c>
      <c r="N57" s="4"/>
    </row>
    <row r="58" spans="1:14" x14ac:dyDescent="0.2">
      <c r="A58" s="7">
        <v>53</v>
      </c>
      <c r="B58" s="22" t="s">
        <v>57</v>
      </c>
      <c r="C58" s="27">
        <v>0.05</v>
      </c>
      <c r="D58" s="28">
        <f t="shared" si="1"/>
        <v>0.15416666666666665</v>
      </c>
      <c r="E58" s="7">
        <f t="shared" si="2"/>
        <v>0.14729166666666665</v>
      </c>
      <c r="F58" s="128">
        <f t="shared" si="3"/>
        <v>0.33946251768033953</v>
      </c>
      <c r="G58" s="132"/>
      <c r="H58" s="16">
        <f>($H$4*C58/J34)+(1-$H$4)*(H57+I57)</f>
        <v>-6.7293853020991973E-2</v>
      </c>
      <c r="I58" s="7">
        <f>$J$4*(H58-H57)+(1-$J$4)*I57</f>
        <v>-8.3634574809487786E-2</v>
      </c>
      <c r="J58" s="14">
        <f>($L$4*C58/H58)+(1-$L$4)*J34</f>
        <v>0.15704138256060796</v>
      </c>
      <c r="K58" s="14">
        <f t="shared" si="4"/>
        <v>-0.15376022221502167</v>
      </c>
      <c r="L58" s="7">
        <f t="shared" si="5"/>
        <v>0.20376022221502166</v>
      </c>
      <c r="N58" s="4"/>
    </row>
    <row r="59" spans="1:14" x14ac:dyDescent="0.2">
      <c r="A59" s="7">
        <v>54</v>
      </c>
      <c r="B59" s="22" t="s">
        <v>58</v>
      </c>
      <c r="C59" s="27">
        <v>7.0000000000000007E-2</v>
      </c>
      <c r="D59" s="28">
        <f t="shared" si="1"/>
        <v>0.14041666666666663</v>
      </c>
      <c r="E59" s="7">
        <f t="shared" si="2"/>
        <v>0.14104166666666662</v>
      </c>
      <c r="F59" s="128">
        <f t="shared" si="3"/>
        <v>0.49630723781388497</v>
      </c>
      <c r="G59" s="132"/>
      <c r="H59" s="16">
        <f>($H$4*C59/J35)+(1-$H$4)*(H58+I58)</f>
        <v>0.69073026081832034</v>
      </c>
      <c r="I59" s="7">
        <f>$J$4*(H59-H58)+(1-$J$4)*I58</f>
        <v>0.34978910912332534</v>
      </c>
      <c r="J59" s="14">
        <f>($L$4*C59/H59)+(1-$L$4)*J35</f>
        <v>6.8502285939858354E-2</v>
      </c>
      <c r="K59" s="14">
        <f t="shared" si="4"/>
        <v>-6.310599283776858E-3</v>
      </c>
      <c r="L59" s="7">
        <f t="shared" si="5"/>
        <v>7.631059928377687E-2</v>
      </c>
      <c r="N59" s="4"/>
    </row>
    <row r="60" spans="1:14" x14ac:dyDescent="0.2">
      <c r="A60" s="7">
        <v>55</v>
      </c>
      <c r="B60" s="22" t="s">
        <v>59</v>
      </c>
      <c r="C60" s="27">
        <v>-0.42</v>
      </c>
      <c r="D60" s="28">
        <f t="shared" si="1"/>
        <v>0.14166666666666664</v>
      </c>
      <c r="E60" s="7">
        <f t="shared" si="2"/>
        <v>0.14729166666666665</v>
      </c>
      <c r="F60" s="128">
        <f t="shared" si="3"/>
        <v>-2.8514851485148518</v>
      </c>
      <c r="G60" s="132"/>
      <c r="H60" s="16">
        <f>($H$4*C60/J36)+(1-$H$4)*(H59+I59)</f>
        <v>0.70847035833023619</v>
      </c>
      <c r="I60" s="7">
        <f>$J$4*(H60-H59)+(1-$J$4)*I59</f>
        <v>0.17879591698992917</v>
      </c>
      <c r="J60" s="14">
        <f>($L$4*C60/H60)+(1-$L$4)*J36</f>
        <v>-0.98873126595370553</v>
      </c>
      <c r="K60" s="14">
        <f t="shared" si="4"/>
        <v>-1.3636026827260619</v>
      </c>
      <c r="L60" s="7">
        <f t="shared" si="5"/>
        <v>0.94360268272606196</v>
      </c>
      <c r="N60" s="4"/>
    </row>
    <row r="61" spans="1:14" x14ac:dyDescent="0.2">
      <c r="A61" s="7">
        <v>56</v>
      </c>
      <c r="B61" s="22" t="s">
        <v>60</v>
      </c>
      <c r="C61" s="27">
        <v>0.14000000000000001</v>
      </c>
      <c r="D61" s="28">
        <f t="shared" si="1"/>
        <v>0.15291666666666665</v>
      </c>
      <c r="E61" s="7">
        <f t="shared" si="2"/>
        <v>0.15854166666666666</v>
      </c>
      <c r="F61" s="128">
        <f t="shared" si="3"/>
        <v>0.88304862023653097</v>
      </c>
      <c r="G61" s="132"/>
      <c r="H61" s="16">
        <f>($H$4*C61/J37)+(1-$H$4)*(H60+I60)</f>
        <v>0.68731644332744879</v>
      </c>
      <c r="I61" s="7">
        <f>$J$4*(H61-H60)+(1-$J$4)*I60</f>
        <v>7.582900896316222E-2</v>
      </c>
      <c r="J61" s="14">
        <f>($L$4*C61/H61)+(1-$L$4)*J37</f>
        <v>0.26155499412028504</v>
      </c>
      <c r="K61" s="14">
        <f t="shared" si="4"/>
        <v>0.27379620227885348</v>
      </c>
      <c r="L61" s="7">
        <f t="shared" si="5"/>
        <v>0.13379620227885347</v>
      </c>
      <c r="N61" s="4"/>
    </row>
    <row r="62" spans="1:14" x14ac:dyDescent="0.2">
      <c r="A62" s="7">
        <v>57</v>
      </c>
      <c r="B62" s="22" t="s">
        <v>61</v>
      </c>
      <c r="C62" s="27">
        <v>-0.48</v>
      </c>
      <c r="D62" s="28">
        <f t="shared" si="1"/>
        <v>0.16416666666666668</v>
      </c>
      <c r="E62" s="7">
        <f t="shared" si="2"/>
        <v>0.17020833333333335</v>
      </c>
      <c r="F62" s="128">
        <f t="shared" si="3"/>
        <v>-2.8200734394124845</v>
      </c>
      <c r="G62" s="132"/>
      <c r="H62" s="16">
        <f>($H$4*C62/J38)+(1-$H$4)*(H61+I61)</f>
        <v>0.51192842082146839</v>
      </c>
      <c r="I62" s="7">
        <f>$J$4*(H62-H61)+(1-$J$4)*I61</f>
        <v>-5.3538646494447083E-2</v>
      </c>
      <c r="J62" s="14">
        <f>($L$4*C62/H62)+(1-$L$4)*J38</f>
        <v>-1.6328360610488202</v>
      </c>
      <c r="K62" s="14">
        <f t="shared" si="4"/>
        <v>-1.6772886399878126</v>
      </c>
      <c r="L62" s="7">
        <f t="shared" si="5"/>
        <v>1.1972886399878127</v>
      </c>
      <c r="N62" s="4"/>
    </row>
    <row r="63" spans="1:14" x14ac:dyDescent="0.2">
      <c r="A63" s="7">
        <v>58</v>
      </c>
      <c r="B63" s="22" t="s">
        <v>62</v>
      </c>
      <c r="C63" s="27">
        <v>0.18</v>
      </c>
      <c r="D63" s="28">
        <f t="shared" si="1"/>
        <v>0.17625000000000005</v>
      </c>
      <c r="E63" s="7">
        <f t="shared" si="2"/>
        <v>0.17750000000000002</v>
      </c>
      <c r="F63" s="128">
        <f t="shared" si="3"/>
        <v>1.0140845070422533</v>
      </c>
      <c r="G63" s="132"/>
      <c r="H63" s="16">
        <f>($H$4*C63/J39)+(1-$H$4)*(H62+I62)</f>
        <v>-0.57340320709026738</v>
      </c>
      <c r="I63" s="7">
        <f>$J$4*(H63-H62)+(1-$J$4)*I62</f>
        <v>-0.58487459192363633</v>
      </c>
      <c r="J63" s="14">
        <f>($L$4*C63/H63)+(1-$L$4)*J39</f>
        <v>-0.19656031542036878</v>
      </c>
      <c r="K63" s="14">
        <f t="shared" si="4"/>
        <v>-4.6380049081778854E-2</v>
      </c>
      <c r="L63" s="7">
        <f t="shared" si="5"/>
        <v>0.22638004908177883</v>
      </c>
      <c r="N63" s="4"/>
    </row>
    <row r="64" spans="1:14" x14ac:dyDescent="0.2">
      <c r="A64" s="7">
        <v>59</v>
      </c>
      <c r="B64" s="22" t="s">
        <v>63</v>
      </c>
      <c r="C64" s="27">
        <v>0.24</v>
      </c>
      <c r="D64" s="28">
        <f t="shared" si="1"/>
        <v>0.17874999999999999</v>
      </c>
      <c r="E64" s="7">
        <f t="shared" si="2"/>
        <v>0.1802083333333333</v>
      </c>
      <c r="F64" s="128">
        <f t="shared" si="3"/>
        <v>1.3317919075144511</v>
      </c>
      <c r="G64" s="132"/>
      <c r="H64" s="16">
        <f>($H$4*C64/J40)+(1-$H$4)*(H63+I63)</f>
        <v>-0.43644912119078538</v>
      </c>
      <c r="I64" s="7">
        <f>$J$4*(H64-H63)+(1-$J$4)*I63</f>
        <v>-0.21315901537239837</v>
      </c>
      <c r="J64" s="14">
        <f>($L$4*C64/H64)+(1-$L$4)*J40</f>
        <v>7.877469424778169E-2</v>
      </c>
      <c r="K64" s="14">
        <f t="shared" si="4"/>
        <v>-0.6830623002752152</v>
      </c>
      <c r="L64" s="7">
        <f t="shared" si="5"/>
        <v>0.92306230027521519</v>
      </c>
      <c r="N64" s="4"/>
    </row>
    <row r="65" spans="1:14" x14ac:dyDescent="0.2">
      <c r="A65" s="7">
        <v>60</v>
      </c>
      <c r="B65" s="22" t="s">
        <v>64</v>
      </c>
      <c r="C65" s="27">
        <v>0.25</v>
      </c>
      <c r="D65" s="28">
        <f t="shared" si="1"/>
        <v>0.18166666666666662</v>
      </c>
      <c r="E65" s="7">
        <f t="shared" si="2"/>
        <v>0.18062499999999995</v>
      </c>
      <c r="F65" s="128">
        <f t="shared" si="3"/>
        <v>1.3840830449826993</v>
      </c>
      <c r="G65" s="132"/>
      <c r="H65" s="16">
        <f>($H$4*C65/J41)+(1-$H$4)*(H64+I64)</f>
        <v>-0.4550059664277592</v>
      </c>
      <c r="I65" s="7">
        <f>$J$4*(H65-H64)+(1-$J$4)*I64</f>
        <v>-0.11294595915500977</v>
      </c>
      <c r="J65" s="14">
        <f>($L$4*C65/H65)+(1-$L$4)*J41</f>
        <v>-0.85222298795462104</v>
      </c>
      <c r="K65" s="14">
        <f t="shared" si="4"/>
        <v>0.71346880990664996</v>
      </c>
      <c r="L65" s="7">
        <f t="shared" si="5"/>
        <v>0.46346880990664996</v>
      </c>
      <c r="N65" s="4"/>
    </row>
    <row r="66" spans="1:14" x14ac:dyDescent="0.2">
      <c r="A66" s="7">
        <v>61</v>
      </c>
      <c r="B66" s="22" t="s">
        <v>65</v>
      </c>
      <c r="C66" s="27">
        <v>0.39</v>
      </c>
      <c r="D66" s="28">
        <f t="shared" si="1"/>
        <v>0.17958333333333329</v>
      </c>
      <c r="E66" s="7">
        <f t="shared" si="2"/>
        <v>0.18062499999999995</v>
      </c>
      <c r="F66" s="128">
        <f t="shared" si="3"/>
        <v>2.159169550173011</v>
      </c>
      <c r="G66" s="132"/>
      <c r="H66" s="16">
        <f>($H$4*C66/J42)+(1-$H$4)*(H65+I65)</f>
        <v>-0.28281101254896351</v>
      </c>
      <c r="I66" s="7">
        <f>$J$4*(H66-H65)+(1-$J$4)*I65</f>
        <v>3.3891264334578737E-2</v>
      </c>
      <c r="J66" s="14">
        <f>($L$4*C66/H66)+(1-$L$4)*J42</f>
        <v>3.6536727479843107</v>
      </c>
      <c r="K66" s="14">
        <f t="shared" si="4"/>
        <v>-4.3982063530847677</v>
      </c>
      <c r="L66" s="7">
        <f t="shared" si="5"/>
        <v>4.7882063530847674</v>
      </c>
      <c r="N66" s="4"/>
    </row>
    <row r="67" spans="1:14" x14ac:dyDescent="0.2">
      <c r="A67" s="7">
        <v>62</v>
      </c>
      <c r="B67" s="22" t="s">
        <v>66</v>
      </c>
      <c r="C67" s="27">
        <v>0.09</v>
      </c>
      <c r="D67" s="28">
        <f t="shared" si="1"/>
        <v>0.18166666666666662</v>
      </c>
      <c r="E67" s="7">
        <f t="shared" si="2"/>
        <v>0.18666666666666662</v>
      </c>
      <c r="F67" s="128">
        <f t="shared" si="3"/>
        <v>0.48214285714285726</v>
      </c>
      <c r="G67" s="132"/>
      <c r="H67" s="16">
        <f>($H$4*C67/J43)+(1-$H$4)*(H66+I66)</f>
        <v>-8.3956360065489219E-2</v>
      </c>
      <c r="I67" s="7">
        <f>$J$4*(H67-H66)+(1-$J$4)*I66</f>
        <v>0.11884142331210622</v>
      </c>
      <c r="J67" s="14">
        <f>($L$4*C67/H67)+(1-$L$4)*J43</f>
        <v>-2.4278058983933148E-2</v>
      </c>
      <c r="K67" s="14">
        <f t="shared" si="4"/>
        <v>-0.20591731298637397</v>
      </c>
      <c r="L67" s="7">
        <f t="shared" si="5"/>
        <v>0.29591731298637397</v>
      </c>
      <c r="N67" s="4"/>
    </row>
    <row r="68" spans="1:14" x14ac:dyDescent="0.2">
      <c r="A68" s="7">
        <v>63</v>
      </c>
      <c r="B68" s="22" t="s">
        <v>67</v>
      </c>
      <c r="C68" s="27">
        <v>0.14000000000000001</v>
      </c>
      <c r="D68" s="28">
        <f t="shared" si="1"/>
        <v>0.19166666666666662</v>
      </c>
      <c r="E68" s="7">
        <f t="shared" si="2"/>
        <v>0.19249999999999998</v>
      </c>
      <c r="F68" s="128">
        <f t="shared" si="3"/>
        <v>0.7272727272727274</v>
      </c>
      <c r="G68" s="132"/>
      <c r="H68" s="16">
        <f>($H$4*C68/J44)+(1-$H$4)*(H67+I67)</f>
        <v>8.4074196299728468E-2</v>
      </c>
      <c r="I68" s="7">
        <f>$J$4*(H68-H67)+(1-$J$4)*I67</f>
        <v>0.14417204194038605</v>
      </c>
      <c r="J68" s="14">
        <f>($L$4*C68/H68)+(1-$L$4)*J44</f>
        <v>1.2922037651829958</v>
      </c>
      <c r="K68" s="14">
        <f t="shared" si="4"/>
        <v>3.4503257467006193E-2</v>
      </c>
      <c r="L68" s="7">
        <f t="shared" si="5"/>
        <v>0.10549674253299382</v>
      </c>
      <c r="N68" s="4"/>
    </row>
    <row r="69" spans="1:14" x14ac:dyDescent="0.2">
      <c r="A69" s="7">
        <v>64</v>
      </c>
      <c r="B69" s="22" t="s">
        <v>68</v>
      </c>
      <c r="C69" s="27">
        <v>0.24</v>
      </c>
      <c r="D69" s="28">
        <f t="shared" si="1"/>
        <v>0.19333333333333333</v>
      </c>
      <c r="E69" s="7">
        <f t="shared" si="2"/>
        <v>0.19500000000000001</v>
      </c>
      <c r="F69" s="128">
        <f t="shared" si="3"/>
        <v>1.2307692307692306</v>
      </c>
      <c r="G69" s="132"/>
      <c r="H69" s="16">
        <f>($H$4*C69/J45)+(1-$H$4)*(H68+I68)</f>
        <v>0.38847114765411106</v>
      </c>
      <c r="I69" s="7">
        <f>$J$4*(H69-H68)+(1-$J$4)*I68</f>
        <v>0.22668205631153593</v>
      </c>
      <c r="J69" s="14">
        <f>($L$4*C69/H69)+(1-$L$4)*J45</f>
        <v>0.50697339442810774</v>
      </c>
      <c r="K69" s="14">
        <f t="shared" si="4"/>
        <v>9.5154496320385584E-2</v>
      </c>
      <c r="L69" s="7">
        <f t="shared" si="5"/>
        <v>0.14484550367961441</v>
      </c>
      <c r="N69" s="4"/>
    </row>
    <row r="70" spans="1:14" x14ac:dyDescent="0.2">
      <c r="A70" s="7">
        <v>65</v>
      </c>
      <c r="B70" s="22" t="s">
        <v>69</v>
      </c>
      <c r="C70" s="27">
        <v>0.25</v>
      </c>
      <c r="D70" s="28">
        <f t="shared" si="1"/>
        <v>0.19666666666666666</v>
      </c>
      <c r="E70" s="7">
        <f t="shared" si="2"/>
        <v>0.1933333333333333</v>
      </c>
      <c r="F70" s="128">
        <f t="shared" si="3"/>
        <v>1.2931034482758623</v>
      </c>
      <c r="G70" s="132"/>
      <c r="H70" s="16">
        <f>($H$4*C70/J46)+(1-$H$4)*(H69+I69)</f>
        <v>0.3848066452940504</v>
      </c>
      <c r="I70" s="7">
        <f>$J$4*(H70-H69)+(1-$J$4)*I69</f>
        <v>0.10806193703139308</v>
      </c>
      <c r="J70" s="14">
        <f>($L$4*C70/H70)+(1-$L$4)*J46</f>
        <v>1.483693661488489</v>
      </c>
      <c r="K70" s="14">
        <f t="shared" si="4"/>
        <v>1.3296775587807359</v>
      </c>
      <c r="L70" s="7">
        <f t="shared" si="5"/>
        <v>1.0796775587807359</v>
      </c>
      <c r="N70" s="4"/>
    </row>
    <row r="71" spans="1:14" x14ac:dyDescent="0.2">
      <c r="A71" s="7">
        <v>66</v>
      </c>
      <c r="B71" s="22" t="s">
        <v>70</v>
      </c>
      <c r="C71" s="27">
        <v>0.14000000000000001</v>
      </c>
      <c r="D71" s="28">
        <f t="shared" si="1"/>
        <v>0.18999999999999997</v>
      </c>
      <c r="E71" s="7">
        <f t="shared" si="2"/>
        <v>0.18812499999999999</v>
      </c>
      <c r="F71" s="128">
        <f t="shared" si="3"/>
        <v>0.74418604651162801</v>
      </c>
      <c r="G71" s="132"/>
      <c r="H71" s="16">
        <f>($H$4*C71/J47)+(1-$H$4)*(H70+I70)</f>
        <v>0.42192904662651731</v>
      </c>
      <c r="I71" s="7">
        <f>$J$4*(H71-H70)+(1-$J$4)*I70</f>
        <v>7.1530650283230413E-2</v>
      </c>
      <c r="J71" s="14">
        <f>($L$4*C71/H71)+(1-$L$4)*J47</f>
        <v>0.37655994083958388</v>
      </c>
      <c r="K71" s="14">
        <f t="shared" si="4"/>
        <v>0.20352066093626642</v>
      </c>
      <c r="L71" s="7">
        <f t="shared" si="5"/>
        <v>6.3520660936266404E-2</v>
      </c>
      <c r="N71" s="4"/>
    </row>
    <row r="72" spans="1:14" x14ac:dyDescent="0.2">
      <c r="A72" s="7">
        <v>67</v>
      </c>
      <c r="B72" s="22" t="s">
        <v>71</v>
      </c>
      <c r="C72" s="27">
        <v>0.45</v>
      </c>
      <c r="D72" s="28">
        <f t="shared" si="1"/>
        <v>0.18625</v>
      </c>
      <c r="E72" s="7">
        <f t="shared" si="2"/>
        <v>0.18250000000000002</v>
      </c>
      <c r="F72" s="128">
        <f t="shared" si="3"/>
        <v>2.4657534246575339</v>
      </c>
      <c r="G72" s="132"/>
      <c r="H72" s="16">
        <f>($H$4*C72/J48)+(1-$H$4)*(H71+I71)</f>
        <v>0.32436101122385164</v>
      </c>
      <c r="I72" s="7">
        <f>$J$4*(H72-H71)+(1-$J$4)*I71</f>
        <v>-1.5549036871000718E-2</v>
      </c>
      <c r="J72" s="14">
        <f>($L$4*C72/H72)+(1-$L$4)*J48</f>
        <v>2.5801045660292199</v>
      </c>
      <c r="K72" s="14">
        <f t="shared" si="4"/>
        <v>1.7515444543462813</v>
      </c>
      <c r="L72" s="7">
        <f t="shared" si="5"/>
        <v>1.3015444543462813</v>
      </c>
      <c r="N72" s="4"/>
    </row>
    <row r="73" spans="1:14" x14ac:dyDescent="0.2">
      <c r="A73" s="7">
        <v>68</v>
      </c>
      <c r="B73" s="22" t="s">
        <v>72</v>
      </c>
      <c r="C73" s="27">
        <v>-0.03</v>
      </c>
      <c r="D73" s="28">
        <f t="shared" si="1"/>
        <v>0.17875000000000005</v>
      </c>
      <c r="E73" s="7">
        <f t="shared" si="2"/>
        <v>0.17145833333333338</v>
      </c>
      <c r="F73" s="128">
        <f t="shared" si="3"/>
        <v>-0.17496962332928306</v>
      </c>
      <c r="G73" s="132"/>
      <c r="H73" s="16">
        <f>($H$4*C73/J49)+(1-$H$4)*(H72+I72)</f>
        <v>0.14379325690661685</v>
      </c>
      <c r="I73" s="7">
        <f>$J$4*(H73-H72)+(1-$J$4)*I72</f>
        <v>-0.10052768842895932</v>
      </c>
      <c r="J73" s="14">
        <f>($L$4*C73/H73)+(1-$L$4)*J49</f>
        <v>0.24404645106697731</v>
      </c>
      <c r="K73" s="14">
        <f t="shared" si="4"/>
        <v>0.18898074316678259</v>
      </c>
      <c r="L73" s="7">
        <f t="shared" si="5"/>
        <v>0.21898074316678259</v>
      </c>
      <c r="N73" s="4"/>
    </row>
    <row r="74" spans="1:14" x14ac:dyDescent="0.2">
      <c r="A74" s="7">
        <v>69</v>
      </c>
      <c r="B74" s="22" t="s">
        <v>73</v>
      </c>
      <c r="C74" s="27">
        <v>0.79</v>
      </c>
      <c r="D74" s="28">
        <f t="shared" si="1"/>
        <v>0.16416666666666671</v>
      </c>
      <c r="E74" s="7">
        <f t="shared" si="2"/>
        <v>0.15916666666666671</v>
      </c>
      <c r="F74" s="128">
        <f t="shared" si="3"/>
        <v>4.9633507853403129</v>
      </c>
      <c r="G74" s="132"/>
      <c r="H74" s="16">
        <f>($H$4*C74/J50)+(1-$H$4)*(H73+I73)</f>
        <v>9.3812299369520069E-2</v>
      </c>
      <c r="I74" s="7">
        <f>$J$4*(H74-H73)+(1-$J$4)*I73</f>
        <v>-7.4497956175992308E-2</v>
      </c>
      <c r="J74" s="14">
        <f>($L$4*C74/H74)+(1-$L$4)*J50</f>
        <v>6.6263351730468774</v>
      </c>
      <c r="K74" s="14">
        <f t="shared" si="4"/>
        <v>0.22358209361000791</v>
      </c>
      <c r="L74" s="7">
        <f t="shared" si="5"/>
        <v>0.56641790638999212</v>
      </c>
      <c r="N74" s="4"/>
    </row>
    <row r="75" spans="1:14" x14ac:dyDescent="0.2">
      <c r="A75" s="7">
        <v>70</v>
      </c>
      <c r="B75" s="22" t="s">
        <v>74</v>
      </c>
      <c r="C75" s="27">
        <v>-0.18</v>
      </c>
      <c r="D75" s="28">
        <f t="shared" si="1"/>
        <v>0.1541666666666667</v>
      </c>
      <c r="E75" s="7">
        <f t="shared" si="2"/>
        <v>0.1466666666666667</v>
      </c>
      <c r="F75" s="128">
        <f t="shared" si="3"/>
        <v>-1.2272727272727271</v>
      </c>
      <c r="G75" s="132"/>
      <c r="H75" s="16">
        <f>($H$4*C75/J51)+(1-$H$4)*(H74+I74)</f>
        <v>-0.51411538025792014</v>
      </c>
      <c r="I75" s="7">
        <f>$J$4*(H75-H74)+(1-$J$4)*I74</f>
        <v>-0.34919490753611998</v>
      </c>
      <c r="J75" s="14">
        <f>($L$4*C75/H75)+(1-$L$4)*J51</f>
        <v>0.24427639402239978</v>
      </c>
      <c r="K75" s="14">
        <f t="shared" si="4"/>
        <v>3.0566015608276859E-3</v>
      </c>
      <c r="L75" s="7">
        <f t="shared" si="5"/>
        <v>0.18305660156082768</v>
      </c>
      <c r="N75" s="4"/>
    </row>
    <row r="76" spans="1:14" x14ac:dyDescent="0.2">
      <c r="A76" s="7">
        <v>71</v>
      </c>
      <c r="B76" s="22" t="s">
        <v>75</v>
      </c>
      <c r="C76" s="27">
        <v>0.27</v>
      </c>
      <c r="D76" s="28">
        <f t="shared" si="1"/>
        <v>0.13916666666666669</v>
      </c>
      <c r="E76" s="7">
        <f t="shared" si="2"/>
        <v>0.13562500000000002</v>
      </c>
      <c r="F76" s="128">
        <f t="shared" si="3"/>
        <v>1.9907834101382487</v>
      </c>
      <c r="G76" s="132"/>
      <c r="H76" s="16">
        <f>($H$4*C76/J52)+(1-$H$4)*(H75+I75)</f>
        <v>-0.39220052628025726</v>
      </c>
      <c r="I76" s="7">
        <f>$J$4*(H76-H75)+(1-$J$4)*I75</f>
        <v>-0.10659047520997139</v>
      </c>
      <c r="J76" s="14">
        <f>($L$4*C76/H76)+(1-$L$4)*J52</f>
        <v>0.63244266788032355</v>
      </c>
      <c r="K76" s="14">
        <f t="shared" si="4"/>
        <v>-1.4727844937406063</v>
      </c>
      <c r="L76" s="7">
        <f t="shared" si="5"/>
        <v>1.7427844937406063</v>
      </c>
      <c r="N76" s="4"/>
    </row>
    <row r="77" spans="1:14" x14ac:dyDescent="0.2">
      <c r="A77" s="7">
        <v>72</v>
      </c>
      <c r="B77" s="22" t="s">
        <v>76</v>
      </c>
      <c r="C77" s="27">
        <v>0.1</v>
      </c>
      <c r="D77" s="28">
        <f t="shared" si="1"/>
        <v>0.13208333333333336</v>
      </c>
      <c r="E77" s="7">
        <f t="shared" si="2"/>
        <v>0.13375000000000001</v>
      </c>
      <c r="F77" s="128">
        <f t="shared" si="3"/>
        <v>0.74766355140186913</v>
      </c>
      <c r="G77" s="132"/>
      <c r="H77" s="16">
        <f>($H$4*C77/J53)+(1-$H$4)*(H76+I76)</f>
        <v>-0.23413990601820783</v>
      </c>
      <c r="I77" s="7">
        <f>$J$4*(H77-H76)+(1-$J$4)*I76</f>
        <v>2.9695235735978841E-2</v>
      </c>
      <c r="J77" s="14">
        <f>($L$4*C77/H77)+(1-$L$4)*J53</f>
        <v>0.54314664501013121</v>
      </c>
      <c r="K77" s="14">
        <f t="shared" si="4"/>
        <v>-0.6642441649955565</v>
      </c>
      <c r="L77" s="7">
        <f t="shared" si="5"/>
        <v>0.76424416499555647</v>
      </c>
      <c r="N77" s="4"/>
    </row>
    <row r="78" spans="1:14" x14ac:dyDescent="0.2">
      <c r="A78" s="7">
        <v>73</v>
      </c>
      <c r="B78" s="22" t="s">
        <v>77</v>
      </c>
      <c r="C78" s="27">
        <v>0.15</v>
      </c>
      <c r="D78" s="28">
        <f t="shared" si="1"/>
        <v>0.13541666666666666</v>
      </c>
      <c r="E78" s="7">
        <f t="shared" si="2"/>
        <v>0.13895833333333332</v>
      </c>
      <c r="F78" s="128">
        <f t="shared" si="3"/>
        <v>1.0794602698650675</v>
      </c>
      <c r="G78" s="132"/>
      <c r="H78" s="16">
        <f>($H$4*C78/J54)+(1-$H$4)*(H77+I77)</f>
        <v>-5.7347907623837742E-2</v>
      </c>
      <c r="I78" s="7">
        <f>$J$4*(H78-H77)+(1-$J$4)*I77</f>
        <v>0.10544473090051318</v>
      </c>
      <c r="J78" s="14">
        <f>($L$4*C78/H78)+(1-$L$4)*J54</f>
        <v>-0.45020173542849506</v>
      </c>
      <c r="K78" s="14">
        <f t="shared" si="4"/>
        <v>-0.26776778940069507</v>
      </c>
      <c r="L78" s="7">
        <f t="shared" si="5"/>
        <v>0.41776778940069503</v>
      </c>
      <c r="N78" s="4"/>
    </row>
    <row r="79" spans="1:14" x14ac:dyDescent="0.2">
      <c r="A79" s="7">
        <v>74</v>
      </c>
      <c r="B79" s="22" t="s">
        <v>78</v>
      </c>
      <c r="C79" s="27">
        <v>0.4</v>
      </c>
      <c r="D79" s="28">
        <f t="shared" si="1"/>
        <v>0.14249999999999999</v>
      </c>
      <c r="E79" s="7">
        <f t="shared" si="2"/>
        <v>0.14583333333333331</v>
      </c>
      <c r="F79" s="128">
        <f t="shared" si="3"/>
        <v>2.7428571428571433</v>
      </c>
      <c r="G79" s="132"/>
      <c r="H79" s="16">
        <f>($H$4*C79/J55)+(1-$H$4)*(H78+I78)</f>
        <v>0.17300832673192054</v>
      </c>
      <c r="I79" s="7">
        <f>$J$4*(H79-H78)+(1-$J$4)*I78</f>
        <v>0.16976962259749601</v>
      </c>
      <c r="J79" s="14">
        <f>($L$4*C79/H79)+(1-$L$4)*J55</f>
        <v>1.7284073365370167</v>
      </c>
      <c r="K79" s="14">
        <f t="shared" si="4"/>
        <v>6.0316851322143483E-2</v>
      </c>
      <c r="L79" s="7">
        <f t="shared" si="5"/>
        <v>0.33968314867785654</v>
      </c>
      <c r="N79" s="4"/>
    </row>
    <row r="80" spans="1:14" x14ac:dyDescent="0.2">
      <c r="A80" s="7">
        <v>75</v>
      </c>
      <c r="B80" s="22" t="s">
        <v>79</v>
      </c>
      <c r="C80" s="27">
        <v>0.24</v>
      </c>
      <c r="D80" s="28">
        <f t="shared" si="1"/>
        <v>0.14916666666666664</v>
      </c>
      <c r="E80" s="7">
        <f t="shared" si="2"/>
        <v>0.15895833333333331</v>
      </c>
      <c r="F80" s="128">
        <f t="shared" si="3"/>
        <v>1.5098296199213632</v>
      </c>
      <c r="G80" s="132"/>
      <c r="H80" s="16">
        <f>($H$4*C80/J56)+(1-$H$4)*(H79+I79)</f>
        <v>0.29370215672309596</v>
      </c>
      <c r="I80" s="7">
        <f>$J$4*(H80-H79)+(1-$J$4)*I79</f>
        <v>0.14449737018660241</v>
      </c>
      <c r="J80" s="14">
        <f>($L$4*C80/H80)+(1-$L$4)*J56</f>
        <v>0.92651745833049082</v>
      </c>
      <c r="K80" s="14">
        <f t="shared" si="4"/>
        <v>0.3480574366716363</v>
      </c>
      <c r="L80" s="7">
        <f t="shared" si="5"/>
        <v>0.10805743667163631</v>
      </c>
      <c r="N80" s="4"/>
    </row>
    <row r="81" spans="1:14" x14ac:dyDescent="0.2">
      <c r="A81" s="7">
        <v>76</v>
      </c>
      <c r="B81" s="22" t="s">
        <v>80</v>
      </c>
      <c r="C81" s="27">
        <v>0.11</v>
      </c>
      <c r="D81" s="28">
        <f t="shared" si="1"/>
        <v>0.16874999999999998</v>
      </c>
      <c r="E81" s="7">
        <f t="shared" si="2"/>
        <v>0.17374999999999996</v>
      </c>
      <c r="F81" s="128">
        <f t="shared" si="3"/>
        <v>0.63309352517985629</v>
      </c>
      <c r="G81" s="132"/>
      <c r="H81" s="16">
        <f>($H$4*C81/J57)+(1-$H$4)*(H80+I80)</f>
        <v>0.27744737915893153</v>
      </c>
      <c r="I81" s="7">
        <f>$J$4*(H81-H80)+(1-$J$4)*I80</f>
        <v>6.1715847203570387E-2</v>
      </c>
      <c r="J81" s="14">
        <f>($L$4*C81/H81)+(1-$L$4)*J57</f>
        <v>0.85488023303302041</v>
      </c>
      <c r="K81" s="14">
        <f t="shared" si="4"/>
        <v>0.53786837168896295</v>
      </c>
      <c r="L81" s="7">
        <f t="shared" si="5"/>
        <v>0.42786837168896297</v>
      </c>
      <c r="N81" s="4"/>
    </row>
    <row r="82" spans="1:14" x14ac:dyDescent="0.2">
      <c r="A82" s="7">
        <v>77</v>
      </c>
      <c r="B82" s="22" t="s">
        <v>81</v>
      </c>
      <c r="C82" s="27">
        <v>0.52</v>
      </c>
      <c r="D82" s="28">
        <f t="shared" si="1"/>
        <v>0.17874999999999996</v>
      </c>
      <c r="E82" s="7">
        <f t="shared" si="2"/>
        <v>0.18562499999999998</v>
      </c>
      <c r="F82" s="128">
        <f t="shared" si="3"/>
        <v>2.8013468013468015</v>
      </c>
      <c r="G82" s="132"/>
      <c r="H82" s="16">
        <f>($H$4*C82/J58)+(1-$H$4)*(H81+I81)</f>
        <v>1.7097582083990071</v>
      </c>
      <c r="I82" s="7">
        <f>$J$4*(H82-H81)+(1-$J$4)*I81</f>
        <v>0.76752252906385721</v>
      </c>
      <c r="J82" s="14">
        <f>($L$4*C82/H82)+(1-$L$4)*J58</f>
        <v>0.22299169601473359</v>
      </c>
      <c r="K82" s="14">
        <f t="shared" si="4"/>
        <v>5.3262661981683737E-2</v>
      </c>
      <c r="L82" s="7">
        <f t="shared" si="5"/>
        <v>0.46673733801831629</v>
      </c>
      <c r="N82" s="4"/>
    </row>
    <row r="83" spans="1:14" x14ac:dyDescent="0.2">
      <c r="A83" s="7">
        <v>78</v>
      </c>
      <c r="B83" s="22" t="s">
        <v>82</v>
      </c>
      <c r="C83" s="27">
        <v>0.31</v>
      </c>
      <c r="D83" s="28">
        <f t="shared" si="1"/>
        <v>0.1925</v>
      </c>
      <c r="E83" s="7">
        <f t="shared" si="2"/>
        <v>0.18979166666666664</v>
      </c>
      <c r="F83" s="128">
        <f t="shared" si="3"/>
        <v>1.6333699231613614</v>
      </c>
      <c r="G83" s="132"/>
      <c r="H83" s="16">
        <f>($H$4*C83/J59)+(1-$H$4)*(H82+I82)</f>
        <v>3.4217877505514518</v>
      </c>
      <c r="I83" s="7">
        <f>$J$4*(H83-H82)+(1-$J$4)*I82</f>
        <v>1.2539093680929168</v>
      </c>
      <c r="J83" s="14">
        <f>($L$4*C83/H83)+(1-$L$4)*J59</f>
        <v>7.8407993396477638E-2</v>
      </c>
      <c r="K83" s="14">
        <f t="shared" si="4"/>
        <v>0.16969939343098431</v>
      </c>
      <c r="L83" s="7">
        <f t="shared" si="5"/>
        <v>0.14030060656901569</v>
      </c>
      <c r="N83" s="4"/>
    </row>
    <row r="84" spans="1:14" x14ac:dyDescent="0.2">
      <c r="A84" s="7">
        <v>79</v>
      </c>
      <c r="B84" s="22" t="s">
        <v>83</v>
      </c>
      <c r="C84" s="27">
        <v>-0.09</v>
      </c>
      <c r="D84" s="28">
        <f t="shared" si="1"/>
        <v>0.1870833333333333</v>
      </c>
      <c r="E84" s="7">
        <f t="shared" si="2"/>
        <v>0.18979166666666664</v>
      </c>
      <c r="F84" s="128">
        <f t="shared" si="3"/>
        <v>-0.47420417124039521</v>
      </c>
      <c r="G84" s="132"/>
      <c r="H84" s="16">
        <f>($H$4*C84/J60)+(1-$H$4)*(H83+I83)</f>
        <v>2.5614345853533327</v>
      </c>
      <c r="I84" s="7">
        <f>$J$4*(H84-H83)+(1-$J$4)*I83</f>
        <v>0.16514088231720814</v>
      </c>
      <c r="J84" s="14">
        <f>($L$4*C84/H84)+(1-$L$4)*J60</f>
        <v>-0.56118587770380313</v>
      </c>
      <c r="K84" s="14">
        <f t="shared" si="4"/>
        <v>-4.6230079313333396</v>
      </c>
      <c r="L84" s="7">
        <f t="shared" si="5"/>
        <v>4.5330079313333398</v>
      </c>
      <c r="N84" s="4"/>
    </row>
    <row r="85" spans="1:14" x14ac:dyDescent="0.2">
      <c r="A85" s="7">
        <v>80</v>
      </c>
      <c r="B85" s="22" t="s">
        <v>84</v>
      </c>
      <c r="C85" s="27">
        <v>0.01</v>
      </c>
      <c r="D85" s="28">
        <f t="shared" si="1"/>
        <v>0.1925</v>
      </c>
      <c r="E85" s="7">
        <f t="shared" si="2"/>
        <v>0.18916666666666665</v>
      </c>
      <c r="F85" s="128">
        <f t="shared" si="3"/>
        <v>5.2863436123348026E-2</v>
      </c>
      <c r="G85" s="132"/>
      <c r="H85" s="16">
        <f>($H$4*C85/J61)+(1-$H$4)*(H84+I84)</f>
        <v>1.4868220476077927</v>
      </c>
      <c r="I85" s="7">
        <f>$J$4*(H85-H84)+(1-$J$4)*I84</f>
        <v>-0.47328714288923812</v>
      </c>
      <c r="J85" s="14">
        <f>($L$4*C85/H85)+(1-$L$4)*J61</f>
        <v>0.14730198334625089</v>
      </c>
      <c r="K85" s="14">
        <f t="shared" si="4"/>
        <v>0.71314943041508183</v>
      </c>
      <c r="L85" s="7">
        <f t="shared" si="5"/>
        <v>0.70314943041508182</v>
      </c>
      <c r="N85" s="4"/>
    </row>
    <row r="86" spans="1:14" x14ac:dyDescent="0.2">
      <c r="A86" s="7">
        <v>81</v>
      </c>
      <c r="B86" s="22" t="s">
        <v>85</v>
      </c>
      <c r="C86" s="27">
        <v>-0.35</v>
      </c>
      <c r="D86" s="28">
        <f t="shared" si="1"/>
        <v>0.18583333333333332</v>
      </c>
      <c r="E86" s="7">
        <f t="shared" si="2"/>
        <v>0.17979166666666663</v>
      </c>
      <c r="F86" s="128">
        <f t="shared" si="3"/>
        <v>-1.9466975666280419</v>
      </c>
      <c r="G86" s="132"/>
      <c r="H86" s="16">
        <f>($H$4*C86/J62)+(1-$H$4)*(H85+I85)</f>
        <v>0.6449840306700394</v>
      </c>
      <c r="I86" s="7">
        <f>$J$4*(H86-H85)+(1-$J$4)*I85</f>
        <v>-0.66307746965840664</v>
      </c>
      <c r="J86" s="14">
        <f>($L$4*C86/H86)+(1-$L$4)*J62</f>
        <v>-1.1440493604638353</v>
      </c>
      <c r="K86" s="14">
        <f t="shared" si="4"/>
        <v>-1.654936341556136</v>
      </c>
      <c r="L86" s="7">
        <f t="shared" si="5"/>
        <v>1.3049363415561359</v>
      </c>
      <c r="N86" s="4"/>
    </row>
    <row r="87" spans="1:14" x14ac:dyDescent="0.2">
      <c r="A87" s="7">
        <v>82</v>
      </c>
      <c r="B87" s="22" t="s">
        <v>86</v>
      </c>
      <c r="C87" s="27">
        <v>0.02</v>
      </c>
      <c r="D87" s="28">
        <f t="shared" si="1"/>
        <v>0.17374999999999996</v>
      </c>
      <c r="E87" s="7">
        <f t="shared" si="2"/>
        <v>0.16749999999999998</v>
      </c>
      <c r="F87" s="128">
        <f t="shared" si="3"/>
        <v>0.11940298507462688</v>
      </c>
      <c r="G87" s="132"/>
      <c r="H87" s="16">
        <f>($H$4*C87/J63)+(1-$H$4)*(H86+I86)</f>
        <v>-5.667238786073709E-2</v>
      </c>
      <c r="I87" s="7">
        <f>$J$4*(H87-H86)+(1-$J$4)*I86</f>
        <v>-0.68294422843845581</v>
      </c>
      <c r="J87" s="14">
        <f>($L$4*C87/H87)+(1-$L$4)*J63</f>
        <v>-0.26665789674549384</v>
      </c>
      <c r="K87" s="14">
        <f t="shared" si="4"/>
        <v>3.5564520745926627E-3</v>
      </c>
      <c r="L87" s="7">
        <f t="shared" si="5"/>
        <v>1.6443547925407337E-2</v>
      </c>
      <c r="N87" s="4"/>
    </row>
    <row r="88" spans="1:14" x14ac:dyDescent="0.2">
      <c r="A88" s="7">
        <v>83</v>
      </c>
      <c r="B88" s="22" t="s">
        <v>87</v>
      </c>
      <c r="C88" s="27">
        <v>-0.05</v>
      </c>
      <c r="D88" s="28">
        <f t="shared" si="1"/>
        <v>0.16124999999999998</v>
      </c>
      <c r="E88" s="7">
        <f t="shared" si="2"/>
        <v>0.15312499999999998</v>
      </c>
      <c r="F88" s="128">
        <f t="shared" si="3"/>
        <v>-0.32653061224489799</v>
      </c>
      <c r="G88" s="132"/>
      <c r="H88" s="16">
        <f>($H$4*C88/J64)+(1-$H$4)*(H87+I87)</f>
        <v>-0.69124333410020111</v>
      </c>
      <c r="I88" s="7">
        <f>$J$4*(H88-H87)+(1-$J$4)*I87</f>
        <v>-0.65803374339579834</v>
      </c>
      <c r="J88" s="14">
        <f>($L$4*C88/H88)+(1-$L$4)*J64</f>
        <v>7.5886744447980811E-2</v>
      </c>
      <c r="K88" s="14">
        <f t="shared" si="4"/>
        <v>-5.8263072809547796E-2</v>
      </c>
      <c r="L88" s="7">
        <f t="shared" si="5"/>
        <v>8.2630728095477932E-3</v>
      </c>
      <c r="N88" s="4"/>
    </row>
    <row r="89" spans="1:14" x14ac:dyDescent="0.2">
      <c r="A89" s="7">
        <v>84</v>
      </c>
      <c r="B89" s="22" t="s">
        <v>88</v>
      </c>
      <c r="C89" s="27">
        <v>-0.05</v>
      </c>
      <c r="D89" s="28">
        <f t="shared" si="1"/>
        <v>0.14499999999999999</v>
      </c>
      <c r="E89" s="7">
        <f t="shared" si="2"/>
        <v>0.14270833333333333</v>
      </c>
      <c r="F89" s="128">
        <f t="shared" si="3"/>
        <v>-0.35036496350364965</v>
      </c>
      <c r="G89" s="132"/>
      <c r="H89" s="16">
        <f>($H$4*C89/J65)+(1-$H$4)*(H88+I88)</f>
        <v>-0.69998954870502661</v>
      </c>
      <c r="I89" s="7">
        <f>$J$4*(H89-H88)+(1-$J$4)*I88</f>
        <v>-0.32367422634262988</v>
      </c>
      <c r="J89" s="14">
        <f>($L$4*C89/H89)+(1-$L$4)*J65</f>
        <v>-0.43810216905140109</v>
      </c>
      <c r="K89" s="14">
        <f t="shared" si="4"/>
        <v>1.1498849425623194</v>
      </c>
      <c r="L89" s="7">
        <f t="shared" si="5"/>
        <v>1.1998849425623195</v>
      </c>
      <c r="N89" s="4"/>
    </row>
    <row r="90" spans="1:14" x14ac:dyDescent="0.2">
      <c r="A90" s="7">
        <v>85</v>
      </c>
      <c r="B90" s="22" t="s">
        <v>89</v>
      </c>
      <c r="C90" s="7">
        <v>0</v>
      </c>
      <c r="D90" s="28">
        <f t="shared" si="1"/>
        <v>0.14041666666666666</v>
      </c>
      <c r="E90" s="7">
        <f t="shared" si="2"/>
        <v>0.14291666666666666</v>
      </c>
      <c r="F90" s="128">
        <f t="shared" si="3"/>
        <v>0</v>
      </c>
      <c r="G90" s="132"/>
      <c r="H90" s="16">
        <f>($H$4*C90/J66)+(1-$H$4)*(H89+I89)</f>
        <v>-0.55159199719458119</v>
      </c>
      <c r="I90" s="7">
        <f>$J$4*(H90-H89)+(1-$J$4)*I89</f>
        <v>-8.0574390509806776E-2</v>
      </c>
      <c r="J90" s="14">
        <f>($L$4*C90/H90)+(1-$L$4)*J66</f>
        <v>2.0155439666207795</v>
      </c>
      <c r="K90" s="14">
        <f t="shared" si="4"/>
        <v>-3.7401324379903644</v>
      </c>
      <c r="L90" s="7">
        <f t="shared" si="5"/>
        <v>3.7401324379903644</v>
      </c>
    </row>
    <row r="91" spans="1:14" x14ac:dyDescent="0.2">
      <c r="A91" s="7">
        <v>86</v>
      </c>
      <c r="B91" s="22" t="s">
        <v>90</v>
      </c>
      <c r="C91" s="27">
        <v>-0.02</v>
      </c>
      <c r="D91" s="28">
        <f t="shared" si="1"/>
        <v>0.14541666666666667</v>
      </c>
      <c r="E91" s="7">
        <f t="shared" si="2"/>
        <v>0.141875</v>
      </c>
      <c r="F91" s="128">
        <f t="shared" si="3"/>
        <v>-0.14096916299559473</v>
      </c>
      <c r="G91" s="132"/>
      <c r="H91" s="16">
        <f>($H$4*C91/J67)+(1-$H$4)*(H90+I90)</f>
        <v>3.9260603566472319E-2</v>
      </c>
      <c r="I91" s="7">
        <f>$J$4*(H91-H90)+(1-$J$4)*I90</f>
        <v>0.26518614636023091</v>
      </c>
      <c r="J91" s="14">
        <f>($L$4*C91/H91)+(1-$L$4)*J67</f>
        <v>-0.24179049893238719</v>
      </c>
      <c r="K91" s="14">
        <f t="shared" si="4"/>
        <v>1.5347772848347081E-2</v>
      </c>
      <c r="L91" s="7">
        <f t="shared" si="5"/>
        <v>3.534777284834708E-2</v>
      </c>
      <c r="N91" s="4"/>
    </row>
    <row r="92" spans="1:14" x14ac:dyDescent="0.2">
      <c r="A92" s="7">
        <v>87</v>
      </c>
      <c r="B92" s="22" t="s">
        <v>91</v>
      </c>
      <c r="C92" s="27">
        <v>0.26</v>
      </c>
      <c r="D92" s="28">
        <f t="shared" ref="D92:D155" si="6">AVERAGE(C70:C93)</f>
        <v>0.13833333333333334</v>
      </c>
      <c r="E92" s="7">
        <f t="shared" ref="E92:E155" si="7">AVERAGE(D92:D93)</f>
        <v>0.14020833333333332</v>
      </c>
      <c r="F92" s="128">
        <f t="shared" ref="F92:F155" si="8">C92/E92</f>
        <v>1.8543833580980686</v>
      </c>
      <c r="G92" s="132"/>
      <c r="H92" s="16">
        <f>($H$4*C92/J68)+(1-$H$4)*(H91+I91)</f>
        <v>0.25683665048564797</v>
      </c>
      <c r="I92" s="7">
        <f>$J$4*(H92-H91)+(1-$J$4)*I91</f>
        <v>0.24066867274479453</v>
      </c>
      <c r="J92" s="14">
        <f>($L$4*C92/H92)+(1-$L$4)*J68</f>
        <v>1.1667159935896065</v>
      </c>
      <c r="K92" s="14">
        <f t="shared" si="4"/>
        <v>0.39340723655301185</v>
      </c>
      <c r="L92" s="7">
        <f t="shared" si="5"/>
        <v>0.13340723655301184</v>
      </c>
      <c r="N92" s="4"/>
    </row>
    <row r="93" spans="1:14" x14ac:dyDescent="0.2">
      <c r="A93" s="7">
        <v>88</v>
      </c>
      <c r="B93" s="22" t="s">
        <v>92</v>
      </c>
      <c r="C93" s="27">
        <v>7.0000000000000007E-2</v>
      </c>
      <c r="D93" s="28">
        <f t="shared" si="6"/>
        <v>0.14208333333333331</v>
      </c>
      <c r="E93" s="7">
        <f t="shared" si="7"/>
        <v>0.13937499999999997</v>
      </c>
      <c r="F93" s="128">
        <f t="shared" si="8"/>
        <v>0.50224215246636783</v>
      </c>
      <c r="G93" s="132"/>
      <c r="H93" s="16">
        <f>($H$4*C93/J69)+(1-$H$4)*(H92+I92)</f>
        <v>0.33175046985044054</v>
      </c>
      <c r="I93" s="7">
        <f>$J$4*(H93-H92)+(1-$J$4)*I92</f>
        <v>0.15531093789263123</v>
      </c>
      <c r="J93" s="14">
        <f>($L$4*C93/H93)+(1-$L$4)*J69</f>
        <v>0.37427422963519191</v>
      </c>
      <c r="K93" s="14">
        <f t="shared" si="4"/>
        <v>0.25222196246419037</v>
      </c>
      <c r="L93" s="7">
        <f t="shared" si="5"/>
        <v>0.18222196246419037</v>
      </c>
      <c r="N93" s="4"/>
    </row>
    <row r="94" spans="1:14" x14ac:dyDescent="0.2">
      <c r="A94" s="7">
        <v>89</v>
      </c>
      <c r="B94" s="22" t="s">
        <v>93</v>
      </c>
      <c r="C94" s="27">
        <v>0.34</v>
      </c>
      <c r="D94" s="28">
        <f t="shared" si="6"/>
        <v>0.13666666666666666</v>
      </c>
      <c r="E94" s="7">
        <f t="shared" si="7"/>
        <v>0.135625</v>
      </c>
      <c r="F94" s="128">
        <f t="shared" si="8"/>
        <v>2.5069124423963136</v>
      </c>
      <c r="G94" s="132"/>
      <c r="H94" s="16">
        <f>($H$4*C94/J70)+(1-$H$4)*(H93+I93)</f>
        <v>0.36812684178133587</v>
      </c>
      <c r="I94" s="7">
        <f>$J$4*(H94-H93)+(1-$J$4)*I93</f>
        <v>9.4063952123562944E-2</v>
      </c>
      <c r="J94" s="14">
        <f>($L$4*C94/H94)+(1-$L$4)*J70</f>
        <v>1.2325725862036641</v>
      </c>
      <c r="K94" s="14">
        <f t="shared" ref="K94:K157" si="9">(H93+I93)*J70</f>
        <v>0.7226499234240561</v>
      </c>
      <c r="L94" s="7">
        <f t="shared" ref="L94:L157" si="10">ABS(C94-K94)</f>
        <v>0.38264992342405607</v>
      </c>
      <c r="N94" s="4"/>
    </row>
    <row r="95" spans="1:14" x14ac:dyDescent="0.2">
      <c r="A95" s="7">
        <v>90</v>
      </c>
      <c r="B95" s="22" t="s">
        <v>94</v>
      </c>
      <c r="C95" s="27">
        <v>0.01</v>
      </c>
      <c r="D95" s="28">
        <f t="shared" si="6"/>
        <v>0.1345833333333333</v>
      </c>
      <c r="E95" s="7">
        <f t="shared" si="7"/>
        <v>0.138125</v>
      </c>
      <c r="F95" s="128">
        <f t="shared" si="8"/>
        <v>7.2398190045248875E-2</v>
      </c>
      <c r="G95" s="132"/>
      <c r="H95" s="16">
        <f>($H$4*C95/J71)+(1-$H$4)*(H94+I94)</f>
        <v>0.26129397247583142</v>
      </c>
      <c r="I95" s="7">
        <f>$J$4*(H95-H94)+(1-$J$4)*I94</f>
        <v>-9.390621100135027E-3</v>
      </c>
      <c r="J95" s="14">
        <f>($L$4*C95/H95)+(1-$L$4)*J71</f>
        <v>0.22488769939806255</v>
      </c>
      <c r="K95" s="14">
        <f t="shared" si="9"/>
        <v>0.17404253800942901</v>
      </c>
      <c r="L95" s="7">
        <f t="shared" si="10"/>
        <v>0.164042538009429</v>
      </c>
      <c r="N95" s="4"/>
    </row>
    <row r="96" spans="1:14" x14ac:dyDescent="0.2">
      <c r="A96" s="7">
        <v>91</v>
      </c>
      <c r="B96" s="22" t="s">
        <v>95</v>
      </c>
      <c r="C96" s="27">
        <v>0.4</v>
      </c>
      <c r="D96" s="28">
        <f t="shared" si="6"/>
        <v>0.14166666666666666</v>
      </c>
      <c r="E96" s="7">
        <f t="shared" si="7"/>
        <v>0.14291666666666666</v>
      </c>
      <c r="F96" s="128">
        <f t="shared" si="8"/>
        <v>2.7988338192419828</v>
      </c>
      <c r="G96" s="132"/>
      <c r="H96" s="16">
        <f>($H$4*C96/J72)+(1-$H$4)*(H95+I95)</f>
        <v>0.20723047407846812</v>
      </c>
      <c r="I96" s="7">
        <f>$J$4*(H96-H95)+(1-$J$4)*I95</f>
        <v>-3.2395531892569718E-2</v>
      </c>
      <c r="J96" s="14">
        <f>($L$4*C96/H96)+(1-$L$4)*J72</f>
        <v>2.288727124090713</v>
      </c>
      <c r="K96" s="14">
        <f t="shared" si="9"/>
        <v>0.64993698708249725</v>
      </c>
      <c r="L96" s="7">
        <f t="shared" si="10"/>
        <v>0.24993698708249723</v>
      </c>
      <c r="N96" s="4"/>
    </row>
    <row r="97" spans="1:14" x14ac:dyDescent="0.2">
      <c r="A97" s="7">
        <v>92</v>
      </c>
      <c r="B97" s="22" t="s">
        <v>96</v>
      </c>
      <c r="C97" s="27">
        <v>0.14000000000000001</v>
      </c>
      <c r="D97" s="28">
        <f t="shared" si="6"/>
        <v>0.14416666666666667</v>
      </c>
      <c r="E97" s="7">
        <f t="shared" si="7"/>
        <v>0.14833333333333332</v>
      </c>
      <c r="F97" s="128">
        <f t="shared" si="8"/>
        <v>0.94382022471910132</v>
      </c>
      <c r="G97" s="132"/>
      <c r="H97" s="16">
        <f>($H$4*C97/J73)+(1-$H$4)*(H96+I96)</f>
        <v>0.35875730410377538</v>
      </c>
      <c r="I97" s="7">
        <f>$J$4*(H97-H96)+(1-$J$4)*I96</f>
        <v>6.2317810624035241E-2</v>
      </c>
      <c r="J97" s="14">
        <f>($L$4*C97/H97)+(1-$L$4)*J73</f>
        <v>0.30959070042580017</v>
      </c>
      <c r="K97" s="14">
        <f t="shared" si="9"/>
        <v>4.2667847162968661E-2</v>
      </c>
      <c r="L97" s="7">
        <f t="shared" si="10"/>
        <v>9.7332152837031352E-2</v>
      </c>
      <c r="N97" s="4"/>
    </row>
    <row r="98" spans="1:14" x14ac:dyDescent="0.2">
      <c r="A98" s="7">
        <v>93</v>
      </c>
      <c r="B98" s="22" t="s">
        <v>97</v>
      </c>
      <c r="C98" s="27">
        <v>0.85</v>
      </c>
      <c r="D98" s="28">
        <f t="shared" si="6"/>
        <v>0.1525</v>
      </c>
      <c r="E98" s="7">
        <f t="shared" si="7"/>
        <v>0.15520833333333334</v>
      </c>
      <c r="F98" s="128">
        <f t="shared" si="8"/>
        <v>5.476510067114094</v>
      </c>
      <c r="G98" s="132"/>
      <c r="H98" s="16">
        <f>($H$4*C98/J74)+(1-$H$4)*(H97+I97)</f>
        <v>0.28604817944509581</v>
      </c>
      <c r="I98" s="7">
        <f>$J$4*(H98-H97)+(1-$J$4)*I97</f>
        <v>-7.2161614120000439E-3</v>
      </c>
      <c r="J98" s="14">
        <f>($L$4*C98/H98)+(1-$L$4)*J74</f>
        <v>4.9876974971559873</v>
      </c>
      <c r="K98" s="14">
        <f t="shared" si="9"/>
        <v>2.7901848432156409</v>
      </c>
      <c r="L98" s="7">
        <f t="shared" si="10"/>
        <v>1.9401848432156408</v>
      </c>
      <c r="N98" s="4"/>
    </row>
    <row r="99" spans="1:14" x14ac:dyDescent="0.2">
      <c r="A99" s="7">
        <v>94</v>
      </c>
      <c r="B99" s="22" t="s">
        <v>98</v>
      </c>
      <c r="C99" s="27">
        <v>0.02</v>
      </c>
      <c r="D99" s="28">
        <f t="shared" si="6"/>
        <v>0.15791666666666668</v>
      </c>
      <c r="E99" s="7">
        <f t="shared" si="7"/>
        <v>0.16250000000000001</v>
      </c>
      <c r="F99" s="128">
        <f t="shared" si="8"/>
        <v>0.12307692307692307</v>
      </c>
      <c r="G99" s="132"/>
      <c r="H99" s="16">
        <f>($H$4*C99/J75)+(1-$H$4)*(H98+I98)</f>
        <v>0.1880032686953696</v>
      </c>
      <c r="I99" s="7">
        <f>$J$4*(H99-H98)+(1-$J$4)*I98</f>
        <v>-5.3989671477187751E-2</v>
      </c>
      <c r="J99" s="14">
        <f>($L$4*C99/H99)+(1-$L$4)*J75</f>
        <v>0.18245087820602673</v>
      </c>
      <c r="K99" s="14">
        <f t="shared" si="9"/>
        <v>6.8112079903113382E-2</v>
      </c>
      <c r="L99" s="7">
        <f t="shared" si="10"/>
        <v>4.8112079903113378E-2</v>
      </c>
      <c r="N99" s="4"/>
    </row>
    <row r="100" spans="1:14" x14ac:dyDescent="0.2">
      <c r="A100" s="7">
        <v>95</v>
      </c>
      <c r="B100" s="22" t="s">
        <v>99</v>
      </c>
      <c r="C100" s="27">
        <v>0.4</v>
      </c>
      <c r="D100" s="28">
        <f t="shared" si="6"/>
        <v>0.16708333333333333</v>
      </c>
      <c r="E100" s="7">
        <f t="shared" si="7"/>
        <v>0.17812500000000001</v>
      </c>
      <c r="F100" s="128">
        <f t="shared" si="8"/>
        <v>2.2456140350877192</v>
      </c>
      <c r="G100" s="132"/>
      <c r="H100" s="16">
        <f>($H$4*C100/J76)+(1-$H$4)*(H99+I99)</f>
        <v>0.36388052128823534</v>
      </c>
      <c r="I100" s="7">
        <f>$J$4*(H100-H99)+(1-$J$4)*I99</f>
        <v>6.4383453387349174E-2</v>
      </c>
      <c r="J100" s="14">
        <f>($L$4*C100/H100)+(1-$L$4)*J76</f>
        <v>0.84174166731705768</v>
      </c>
      <c r="K100" s="14">
        <f t="shared" si="9"/>
        <v>8.4755916956906027E-2</v>
      </c>
      <c r="L100" s="7">
        <f t="shared" si="10"/>
        <v>0.31524408304309398</v>
      </c>
      <c r="N100" s="4"/>
    </row>
    <row r="101" spans="1:14" x14ac:dyDescent="0.2">
      <c r="A101" s="7">
        <v>96</v>
      </c>
      <c r="B101" s="22" t="s">
        <v>100</v>
      </c>
      <c r="C101" s="27">
        <v>0.32</v>
      </c>
      <c r="D101" s="28">
        <f t="shared" si="6"/>
        <v>0.18916666666666668</v>
      </c>
      <c r="E101" s="7">
        <f t="shared" si="7"/>
        <v>0.18333333333333335</v>
      </c>
      <c r="F101" s="128">
        <f t="shared" si="8"/>
        <v>1.7454545454545454</v>
      </c>
      <c r="G101" s="132"/>
      <c r="H101" s="16">
        <f>($H$4*C101/J77)+(1-$H$4)*(H100+I100)</f>
        <v>0.5024623916735913</v>
      </c>
      <c r="I101" s="7">
        <f>$J$4*(H101-H100)+(1-$J$4)*I100</f>
        <v>0.10259294575163264</v>
      </c>
      <c r="J101" s="14">
        <f>($L$4*C101/H101)+(1-$L$4)*J77</f>
        <v>0.58516475308878424</v>
      </c>
      <c r="K101" s="14">
        <f t="shared" si="9"/>
        <v>0.23261014102374752</v>
      </c>
      <c r="L101" s="7">
        <f t="shared" si="10"/>
        <v>8.7389858976252482E-2</v>
      </c>
      <c r="N101" s="4"/>
    </row>
    <row r="102" spans="1:14" x14ac:dyDescent="0.2">
      <c r="A102" s="7">
        <v>97</v>
      </c>
      <c r="B102" s="22" t="s">
        <v>101</v>
      </c>
      <c r="C102" s="27">
        <v>0.68</v>
      </c>
      <c r="D102" s="28">
        <f t="shared" si="6"/>
        <v>0.17749999999999999</v>
      </c>
      <c r="E102" s="7">
        <f t="shared" si="7"/>
        <v>0.17499999999999999</v>
      </c>
      <c r="F102" s="128">
        <f t="shared" si="8"/>
        <v>3.8857142857142861</v>
      </c>
      <c r="G102" s="132"/>
      <c r="H102" s="16">
        <f>($H$4*C102/J78)+(1-$H$4)*(H101+I101)</f>
        <v>-0.37052163271791561</v>
      </c>
      <c r="I102" s="7">
        <f>$J$4*(H102-H101)+(1-$J$4)*I101</f>
        <v>-0.39979379374520124</v>
      </c>
      <c r="J102" s="14">
        <f>($L$4*C102/H102)+(1-$L$4)*J78</f>
        <v>-1.07119008046645</v>
      </c>
      <c r="K102" s="14">
        <f t="shared" si="9"/>
        <v>-0.27239696293910948</v>
      </c>
      <c r="L102" s="7">
        <f t="shared" si="10"/>
        <v>0.95239696293910958</v>
      </c>
      <c r="N102" s="4"/>
    </row>
    <row r="103" spans="1:14" x14ac:dyDescent="0.2">
      <c r="A103" s="7">
        <v>98</v>
      </c>
      <c r="B103" s="22" t="s">
        <v>102</v>
      </c>
      <c r="C103" s="27">
        <v>0.12</v>
      </c>
      <c r="D103" s="28">
        <f t="shared" si="6"/>
        <v>0.17250000000000001</v>
      </c>
      <c r="E103" s="7">
        <f t="shared" si="7"/>
        <v>0.17333333333333334</v>
      </c>
      <c r="F103" s="128">
        <f t="shared" si="8"/>
        <v>0.69230769230769229</v>
      </c>
      <c r="G103" s="132"/>
      <c r="H103" s="16">
        <f>($H$4*C103/J79)+(1-$H$4)*(H102+I102)</f>
        <v>-0.38306013920415888</v>
      </c>
      <c r="I103" s="7">
        <f>$J$4*(H103-H102)+(1-$J$4)*I102</f>
        <v>-0.20037137288752921</v>
      </c>
      <c r="J103" s="14">
        <f>($L$4*C103/H103)+(1-$L$4)*J79</f>
        <v>0.81302019236295053</v>
      </c>
      <c r="K103" s="14">
        <f t="shared" si="9"/>
        <v>-1.3314188345464921</v>
      </c>
      <c r="L103" s="7">
        <f t="shared" si="10"/>
        <v>1.4514188345464922</v>
      </c>
      <c r="N103" s="4"/>
    </row>
    <row r="104" spans="1:14" x14ac:dyDescent="0.2">
      <c r="A104" s="7">
        <v>99</v>
      </c>
      <c r="B104" s="22" t="s">
        <v>103</v>
      </c>
      <c r="C104" s="27">
        <v>0.12</v>
      </c>
      <c r="D104" s="28">
        <f t="shared" si="6"/>
        <v>0.17416666666666669</v>
      </c>
      <c r="E104" s="7">
        <f t="shared" si="7"/>
        <v>0.166875</v>
      </c>
      <c r="F104" s="128">
        <f t="shared" si="8"/>
        <v>0.7191011235955056</v>
      </c>
      <c r="G104" s="132"/>
      <c r="H104" s="16">
        <f>($H$4*C104/J80)+(1-$H$4)*(H103+I103)</f>
        <v>-0.25464876011138321</v>
      </c>
      <c r="I104" s="7">
        <f>$J$4*(H104-H103)+(1-$J$4)*I103</f>
        <v>-3.1060185943513452E-2</v>
      </c>
      <c r="J104" s="14">
        <f>($L$4*C104/H104)+(1-$L$4)*J80</f>
        <v>0.29983234053511687</v>
      </c>
      <c r="K104" s="14">
        <f t="shared" si="9"/>
        <v>-0.54055948169310586</v>
      </c>
      <c r="L104" s="7">
        <f t="shared" si="10"/>
        <v>0.66055948169310585</v>
      </c>
      <c r="N104" s="4"/>
    </row>
    <row r="105" spans="1:14" x14ac:dyDescent="0.2">
      <c r="A105" s="7">
        <v>100</v>
      </c>
      <c r="B105" s="22" t="s">
        <v>104</v>
      </c>
      <c r="C105" s="27">
        <v>0.15</v>
      </c>
      <c r="D105" s="28">
        <f t="shared" si="6"/>
        <v>0.15958333333333333</v>
      </c>
      <c r="E105" s="7">
        <f t="shared" si="7"/>
        <v>0.15416666666666667</v>
      </c>
      <c r="F105" s="128">
        <f t="shared" si="8"/>
        <v>0.97297297297297292</v>
      </c>
      <c r="G105" s="132"/>
      <c r="H105" s="16">
        <f>($H$4*C105/J81)+(1-$H$4)*(H104+I104)</f>
        <v>-7.3035265080223594E-2</v>
      </c>
      <c r="I105" s="7">
        <f>$J$4*(H105-H104)+(1-$J$4)*I104</f>
        <v>7.8459042606930193E-2</v>
      </c>
      <c r="J105" s="14">
        <f>($L$4*C105/H105)+(1-$L$4)*J81</f>
        <v>-0.44923127475040875</v>
      </c>
      <c r="K105" s="14">
        <f t="shared" si="9"/>
        <v>-0.24424693038302872</v>
      </c>
      <c r="L105" s="7">
        <f t="shared" si="10"/>
        <v>0.39424693038302872</v>
      </c>
      <c r="N105" s="4"/>
    </row>
    <row r="106" spans="1:14" x14ac:dyDescent="0.2">
      <c r="A106" s="7">
        <v>101</v>
      </c>
      <c r="B106" s="22" t="s">
        <v>105</v>
      </c>
      <c r="C106" s="27">
        <v>0.17</v>
      </c>
      <c r="D106" s="28">
        <f t="shared" si="6"/>
        <v>0.14874999999999999</v>
      </c>
      <c r="E106" s="7">
        <f t="shared" si="7"/>
        <v>0.14666666666666667</v>
      </c>
      <c r="F106" s="128">
        <f t="shared" si="8"/>
        <v>1.1590909090909092</v>
      </c>
      <c r="G106" s="132"/>
      <c r="H106" s="16">
        <f>($H$4*C106/J82)+(1-$H$4)*(H105+I105)</f>
        <v>0.35449184474734458</v>
      </c>
      <c r="I106" s="7">
        <f>$J$4*(H106-H105)+(1-$J$4)*I105</f>
        <v>0.25821643081967938</v>
      </c>
      <c r="J106" s="14">
        <f>($L$4*C106/H106)+(1-$L$4)*J82</f>
        <v>0.33802428052034583</v>
      </c>
      <c r="K106" s="14">
        <f t="shared" si="9"/>
        <v>1.2094573494869016E-3</v>
      </c>
      <c r="L106" s="7">
        <f t="shared" si="10"/>
        <v>0.1687905426505131</v>
      </c>
      <c r="N106" s="4"/>
    </row>
    <row r="107" spans="1:14" x14ac:dyDescent="0.2">
      <c r="A107" s="7">
        <v>102</v>
      </c>
      <c r="B107" s="22" t="s">
        <v>106</v>
      </c>
      <c r="C107" s="27">
        <v>0.05</v>
      </c>
      <c r="D107" s="28">
        <f t="shared" si="6"/>
        <v>0.14458333333333334</v>
      </c>
      <c r="E107" s="7">
        <f t="shared" si="7"/>
        <v>0.14333333333333334</v>
      </c>
      <c r="F107" s="128">
        <f t="shared" si="8"/>
        <v>0.34883720930232559</v>
      </c>
      <c r="G107" s="132"/>
      <c r="H107" s="16">
        <f>($H$4*C107/J83)+(1-$H$4)*(H106+I106)</f>
        <v>0.62422886234458397</v>
      </c>
      <c r="I107" s="7">
        <f>$J$4*(H107-H106)+(1-$J$4)*I106</f>
        <v>0.26414911497008475</v>
      </c>
      <c r="J107" s="14">
        <f>($L$4*C107/H107)+(1-$L$4)*J83</f>
        <v>7.9166081022595841E-2</v>
      </c>
      <c r="K107" s="14">
        <f t="shared" si="9"/>
        <v>4.804122642462641E-2</v>
      </c>
      <c r="L107" s="7">
        <f t="shared" si="10"/>
        <v>1.958773575373593E-3</v>
      </c>
      <c r="N107" s="4"/>
    </row>
    <row r="108" spans="1:14" x14ac:dyDescent="0.2">
      <c r="A108" s="7">
        <v>103</v>
      </c>
      <c r="B108" s="22" t="s">
        <v>107</v>
      </c>
      <c r="C108" s="27">
        <v>-0.19</v>
      </c>
      <c r="D108" s="28">
        <f t="shared" si="6"/>
        <v>0.14208333333333334</v>
      </c>
      <c r="E108" s="7">
        <f t="shared" si="7"/>
        <v>0.14166666666666666</v>
      </c>
      <c r="F108" s="128">
        <f t="shared" si="8"/>
        <v>-1.3411764705882354</v>
      </c>
      <c r="G108" s="132"/>
      <c r="H108" s="16">
        <f>($H$4*C108/J84)+(1-$H$4)*(H107+I107)</f>
        <v>0.63482849486035653</v>
      </c>
      <c r="I108" s="7">
        <f>$J$4*(H108-H107)+(1-$J$4)*I107</f>
        <v>0.13358033189124471</v>
      </c>
      <c r="J108" s="14">
        <f>($L$4*C108/H108)+(1-$L$4)*J84</f>
        <v>-0.44376607033945975</v>
      </c>
      <c r="K108" s="14">
        <f t="shared" si="9"/>
        <v>-0.49854517493206169</v>
      </c>
      <c r="L108" s="7">
        <f t="shared" si="10"/>
        <v>0.30854517493206168</v>
      </c>
      <c r="N108" s="4"/>
    </row>
    <row r="109" spans="1:14" x14ac:dyDescent="0.2">
      <c r="A109" s="7">
        <v>104</v>
      </c>
      <c r="B109" s="22" t="s">
        <v>108</v>
      </c>
      <c r="C109" s="27">
        <v>-0.05</v>
      </c>
      <c r="D109" s="28">
        <f t="shared" si="6"/>
        <v>0.14125000000000001</v>
      </c>
      <c r="E109" s="7">
        <f t="shared" si="7"/>
        <v>0.14395833333333335</v>
      </c>
      <c r="F109" s="128">
        <f t="shared" si="8"/>
        <v>-0.34732272069464543</v>
      </c>
      <c r="G109" s="132"/>
      <c r="H109" s="16">
        <f>($H$4*C109/J85)+(1-$H$4)*(H108+I108)</f>
        <v>0.25751493329610087</v>
      </c>
      <c r="I109" s="7">
        <f>$J$4*(H109-H108)+(1-$J$4)*I108</f>
        <v>-0.12951148476397301</v>
      </c>
      <c r="J109" s="14">
        <f>($L$4*C109/H109)+(1-$L$4)*J85</f>
        <v>-5.7944951609515127E-3</v>
      </c>
      <c r="K109" s="14">
        <f t="shared" si="9"/>
        <v>0.11318814420127656</v>
      </c>
      <c r="L109" s="7">
        <f t="shared" si="10"/>
        <v>0.16318814420127656</v>
      </c>
      <c r="N109" s="4"/>
    </row>
    <row r="110" spans="1:14" x14ac:dyDescent="0.2">
      <c r="A110" s="7">
        <v>105</v>
      </c>
      <c r="B110" s="22" t="s">
        <v>109</v>
      </c>
      <c r="C110" s="27">
        <v>-0.37</v>
      </c>
      <c r="D110" s="28">
        <f t="shared" si="6"/>
        <v>0.14666666666666667</v>
      </c>
      <c r="E110" s="7">
        <f t="shared" si="7"/>
        <v>0.14937500000000001</v>
      </c>
      <c r="F110" s="128">
        <f t="shared" si="8"/>
        <v>-2.4769874476987446</v>
      </c>
      <c r="G110" s="132"/>
      <c r="H110" s="16">
        <f>($H$4*C110/J86)+(1-$H$4)*(H109+I109)</f>
        <v>0.21811814906938459</v>
      </c>
      <c r="I110" s="7">
        <f>$J$4*(H110-H109)+(1-$J$4)*I109</f>
        <v>-8.3105683920802753E-2</v>
      </c>
      <c r="J110" s="14">
        <f>($L$4*C110/H110)+(1-$L$4)*J86</f>
        <v>-1.3916643416446526</v>
      </c>
      <c r="K110" s="14">
        <f t="shared" si="9"/>
        <v>-0.14644226343034633</v>
      </c>
      <c r="L110" s="7">
        <f t="shared" si="10"/>
        <v>0.22355773656965366</v>
      </c>
      <c r="N110" s="4"/>
    </row>
    <row r="111" spans="1:14" x14ac:dyDescent="0.2">
      <c r="A111" s="7">
        <v>106</v>
      </c>
      <c r="B111" s="22" t="s">
        <v>110</v>
      </c>
      <c r="C111" s="27">
        <v>0.15</v>
      </c>
      <c r="D111" s="28">
        <f t="shared" si="6"/>
        <v>0.15208333333333335</v>
      </c>
      <c r="E111" s="7">
        <f t="shared" si="7"/>
        <v>0.15395833333333336</v>
      </c>
      <c r="F111" s="128">
        <f t="shared" si="8"/>
        <v>0.97428958051420811</v>
      </c>
      <c r="G111" s="132"/>
      <c r="H111" s="16">
        <f>($H$4*C111/J87)+(1-$H$4)*(H110+I110)</f>
        <v>-0.18666022728389381</v>
      </c>
      <c r="I111" s="7">
        <f>$J$4*(H111-H110)+(1-$J$4)*I110</f>
        <v>-0.24875544819579204</v>
      </c>
      <c r="J111" s="14">
        <f>($L$4*C111/H111)+(1-$L$4)*J87</f>
        <v>-0.50739618439920287</v>
      </c>
      <c r="K111" s="14">
        <f t="shared" si="9"/>
        <v>-3.600213999094512E-2</v>
      </c>
      <c r="L111" s="7">
        <f t="shared" si="10"/>
        <v>0.18600213999094511</v>
      </c>
      <c r="N111" s="4"/>
    </row>
    <row r="112" spans="1:14" x14ac:dyDescent="0.2">
      <c r="A112" s="7">
        <v>107</v>
      </c>
      <c r="B112" s="22" t="s">
        <v>111</v>
      </c>
      <c r="C112" s="27">
        <v>0.08</v>
      </c>
      <c r="D112" s="28">
        <f t="shared" si="6"/>
        <v>0.15583333333333335</v>
      </c>
      <c r="E112" s="7">
        <f t="shared" si="7"/>
        <v>0.16000000000000003</v>
      </c>
      <c r="F112" s="128">
        <f t="shared" si="8"/>
        <v>0.49999999999999989</v>
      </c>
      <c r="G112" s="132"/>
      <c r="H112" s="16">
        <f>($H$4*C112/J88)+(1-$H$4)*(H111+I111)</f>
        <v>0.25153520060342049</v>
      </c>
      <c r="I112" s="7">
        <f>$J$4*(H112-H111)+(1-$J$4)*I111</f>
        <v>0.10499932604744278</v>
      </c>
      <c r="J112" s="14">
        <f>($L$4*C112/H112)+(1-$L$4)*J88</f>
        <v>0.18445957180100775</v>
      </c>
      <c r="K112" s="14">
        <f t="shared" si="9"/>
        <v>-3.3042278093771867E-2</v>
      </c>
      <c r="L112" s="7">
        <f t="shared" si="10"/>
        <v>0.11304227809377188</v>
      </c>
      <c r="N112" s="4"/>
    </row>
    <row r="113" spans="1:14" x14ac:dyDescent="0.2">
      <c r="A113" s="7">
        <v>108</v>
      </c>
      <c r="B113" s="22" t="s">
        <v>112</v>
      </c>
      <c r="C113" s="27">
        <v>0.04</v>
      </c>
      <c r="D113" s="28">
        <f t="shared" si="6"/>
        <v>0.16416666666666668</v>
      </c>
      <c r="E113" s="7">
        <f t="shared" si="7"/>
        <v>0.16708333333333336</v>
      </c>
      <c r="F113" s="128">
        <f t="shared" si="8"/>
        <v>0.23940149625935159</v>
      </c>
      <c r="G113" s="132"/>
      <c r="H113" s="16">
        <f>($H$4*C113/J89)+(1-$H$4)*(H112+I112)</f>
        <v>0.15001025869811493</v>
      </c>
      <c r="I113" s="7">
        <f>$J$4*(H113-H112)+(1-$J$4)*I112</f>
        <v>-1.353177936459643E-3</v>
      </c>
      <c r="J113" s="14">
        <f>($L$4*C113/H113)+(1-$L$4)*J89</f>
        <v>-0.12212634965152337</v>
      </c>
      <c r="K113" s="14">
        <f t="shared" si="9"/>
        <v>-0.15619854946745776</v>
      </c>
      <c r="L113" s="7">
        <f t="shared" si="10"/>
        <v>0.19619854946745777</v>
      </c>
      <c r="N113" s="4"/>
    </row>
    <row r="114" spans="1:14" x14ac:dyDescent="0.2">
      <c r="A114" s="7">
        <v>109</v>
      </c>
      <c r="B114" s="22" t="s">
        <v>113</v>
      </c>
      <c r="C114" s="27">
        <v>0.2</v>
      </c>
      <c r="D114" s="28">
        <f t="shared" si="6"/>
        <v>0.17000000000000004</v>
      </c>
      <c r="E114" s="7">
        <f t="shared" si="7"/>
        <v>0.1685416666666667</v>
      </c>
      <c r="F114" s="128">
        <f t="shared" si="8"/>
        <v>1.1866501854140914</v>
      </c>
      <c r="G114" s="132"/>
      <c r="H114" s="16">
        <f>($H$4*C114/J90)+(1-$H$4)*(H113+I113)</f>
        <v>0.12586278141415957</v>
      </c>
      <c r="I114" s="7">
        <f>$J$4*(H114-H113)+(1-$J$4)*I113</f>
        <v>-1.3091414978507668E-2</v>
      </c>
      <c r="J114" s="14">
        <f>($L$4*C114/H114)+(1-$L$4)*J90</f>
        <v>1.8243168341692142</v>
      </c>
      <c r="K114" s="14">
        <f t="shared" si="9"/>
        <v>0.29962488222461225</v>
      </c>
      <c r="L114" s="7">
        <f t="shared" si="10"/>
        <v>9.9624882224612243E-2</v>
      </c>
      <c r="N114" s="4"/>
    </row>
    <row r="115" spans="1:14" x14ac:dyDescent="0.2">
      <c r="A115" s="7">
        <v>110</v>
      </c>
      <c r="B115" s="22" t="s">
        <v>114</v>
      </c>
      <c r="C115" s="27">
        <v>0.12</v>
      </c>
      <c r="D115" s="28">
        <f t="shared" si="6"/>
        <v>0.16708333333333336</v>
      </c>
      <c r="E115" s="7">
        <f t="shared" si="7"/>
        <v>0.17020833333333335</v>
      </c>
      <c r="F115" s="128">
        <f t="shared" si="8"/>
        <v>0.70501835985312111</v>
      </c>
      <c r="G115" s="132"/>
      <c r="H115" s="16">
        <f>($H$4*C115/J91)+(1-$H$4)*(H114+I114)</f>
        <v>-0.16810619345544206</v>
      </c>
      <c r="I115" s="7">
        <f>$J$4*(H115-H114)+(1-$J$4)*I114</f>
        <v>-0.15773316630112183</v>
      </c>
      <c r="J115" s="14">
        <f>($L$4*C115/H115)+(1-$L$4)*J91</f>
        <v>-0.45343202026589735</v>
      </c>
      <c r="K115" s="14">
        <f t="shared" si="9"/>
        <v>-2.7267044955763334E-2</v>
      </c>
      <c r="L115" s="7">
        <f t="shared" si="10"/>
        <v>0.14726704495576332</v>
      </c>
      <c r="N115" s="4"/>
    </row>
    <row r="116" spans="1:14" x14ac:dyDescent="0.2">
      <c r="A116" s="7">
        <v>111</v>
      </c>
      <c r="B116" s="22" t="s">
        <v>115</v>
      </c>
      <c r="C116" s="27">
        <v>0.19</v>
      </c>
      <c r="D116" s="28">
        <f t="shared" si="6"/>
        <v>0.17333333333333334</v>
      </c>
      <c r="E116" s="7">
        <f t="shared" si="7"/>
        <v>0.17291666666666666</v>
      </c>
      <c r="F116" s="128">
        <f t="shared" si="8"/>
        <v>1.0987951807228915</v>
      </c>
      <c r="G116" s="132"/>
      <c r="H116" s="16">
        <f>($H$4*C116/J92)+(1-$H$4)*(H115+I115)</f>
        <v>-0.10047573737791916</v>
      </c>
      <c r="I116" s="7">
        <f>$J$4*(H116-H115)+(1-$J$4)*I115</f>
        <v>-4.1679078399281436E-2</v>
      </c>
      <c r="J116" s="14">
        <f>($L$4*C116/H116)+(1-$L$4)*J92</f>
        <v>-0.20421652427068737</v>
      </c>
      <c r="K116" s="14">
        <f t="shared" si="9"/>
        <v>-0.38016199236898068</v>
      </c>
      <c r="L116" s="7">
        <f t="shared" si="10"/>
        <v>0.57016199236898069</v>
      </c>
      <c r="N116" s="4"/>
    </row>
    <row r="117" spans="1:14" x14ac:dyDescent="0.2">
      <c r="A117" s="7">
        <v>112</v>
      </c>
      <c r="B117" s="22" t="s">
        <v>116</v>
      </c>
      <c r="C117" s="27">
        <v>0.22</v>
      </c>
      <c r="D117" s="28">
        <f t="shared" si="6"/>
        <v>0.17250000000000001</v>
      </c>
      <c r="E117" s="7">
        <f t="shared" si="7"/>
        <v>0.17270833333333335</v>
      </c>
      <c r="F117" s="128">
        <f t="shared" si="8"/>
        <v>1.2738238841978287</v>
      </c>
      <c r="G117" s="132"/>
      <c r="H117" s="16">
        <f>($H$4*C117/J93)+(1-$H$4)*(H116+I116)</f>
        <v>0.19447240888248352</v>
      </c>
      <c r="I117" s="7">
        <f>$J$4*(H117-H116)+(1-$J$4)*I116</f>
        <v>0.13167172732733751</v>
      </c>
      <c r="J117" s="14">
        <f>($L$4*C117/H117)+(1-$L$4)*J93</f>
        <v>0.71367238835402247</v>
      </c>
      <c r="K117" s="14">
        <f t="shared" si="9"/>
        <v>-5.320488416394438E-2</v>
      </c>
      <c r="L117" s="7">
        <f t="shared" si="10"/>
        <v>0.27320488416394439</v>
      </c>
      <c r="N117" s="4"/>
    </row>
    <row r="118" spans="1:14" x14ac:dyDescent="0.2">
      <c r="A118" s="7">
        <v>113</v>
      </c>
      <c r="B118" s="22" t="s">
        <v>117</v>
      </c>
      <c r="C118" s="27">
        <v>0.32</v>
      </c>
      <c r="D118" s="28">
        <f t="shared" si="6"/>
        <v>0.17291666666666669</v>
      </c>
      <c r="E118" s="7">
        <f t="shared" si="7"/>
        <v>0.17500000000000002</v>
      </c>
      <c r="F118" s="128">
        <f t="shared" si="8"/>
        <v>1.8285714285714285</v>
      </c>
      <c r="G118" s="132"/>
      <c r="H118" s="16">
        <f>($H$4*C118/J94)+(1-$H$4)*(H117+I117)</f>
        <v>0.29546574596611147</v>
      </c>
      <c r="I118" s="7">
        <f>$J$4*(H118-H117)+(1-$J$4)*I117</f>
        <v>0.11587346955861695</v>
      </c>
      <c r="J118" s="14">
        <f>($L$4*C118/H118)+(1-$L$4)*J94</f>
        <v>1.16552760915132</v>
      </c>
      <c r="K118" s="14">
        <f t="shared" si="9"/>
        <v>0.40199632144329916</v>
      </c>
      <c r="L118" s="7">
        <f t="shared" si="10"/>
        <v>8.1996321443299158E-2</v>
      </c>
      <c r="N118" s="4"/>
    </row>
    <row r="119" spans="1:14" x14ac:dyDescent="0.2">
      <c r="A119" s="7">
        <v>114</v>
      </c>
      <c r="B119" s="22" t="s">
        <v>118</v>
      </c>
      <c r="C119" s="27">
        <v>0.02</v>
      </c>
      <c r="D119" s="28">
        <f t="shared" si="6"/>
        <v>0.17708333333333334</v>
      </c>
      <c r="E119" s="7">
        <f t="shared" si="7"/>
        <v>0.17604166666666668</v>
      </c>
      <c r="F119" s="128">
        <f t="shared" si="8"/>
        <v>0.1136094674556213</v>
      </c>
      <c r="G119" s="132"/>
      <c r="H119" s="16">
        <f>($H$4*C119/J95)+(1-$H$4)*(H118+I118)</f>
        <v>0.26265881045912526</v>
      </c>
      <c r="I119" s="7">
        <f>$J$4*(H119-H118)+(1-$J$4)*I118</f>
        <v>3.9308456018970317E-2</v>
      </c>
      <c r="J119" s="14">
        <f>($L$4*C119/H119)+(1-$L$4)*J95</f>
        <v>0.15819845786959402</v>
      </c>
      <c r="K119" s="14">
        <f t="shared" si="9"/>
        <v>9.2505129851559981E-2</v>
      </c>
      <c r="L119" s="7">
        <f t="shared" si="10"/>
        <v>7.2505129851559977E-2</v>
      </c>
      <c r="N119" s="4"/>
    </row>
    <row r="120" spans="1:14" x14ac:dyDescent="0.2">
      <c r="A120" s="7">
        <v>115</v>
      </c>
      <c r="B120" s="22" t="s">
        <v>119</v>
      </c>
      <c r="C120" s="27">
        <v>0.5</v>
      </c>
      <c r="D120" s="28">
        <f t="shared" si="6"/>
        <v>0.17500000000000002</v>
      </c>
      <c r="E120" s="7">
        <f t="shared" si="7"/>
        <v>0.17270833333333335</v>
      </c>
      <c r="F120" s="128">
        <f t="shared" si="8"/>
        <v>2.8950542822677923</v>
      </c>
      <c r="G120" s="132"/>
      <c r="H120" s="16">
        <f>($H$4*C120/J96)+(1-$H$4)*(H119+I119)</f>
        <v>0.26345807921449993</v>
      </c>
      <c r="I120" s="7">
        <f>$J$4*(H120-H119)+(1-$J$4)*I119</f>
        <v>1.9477621936045783E-2</v>
      </c>
      <c r="J120" s="14">
        <f>($L$4*C120/H120)+(1-$L$4)*J96</f>
        <v>2.1134702092673332</v>
      </c>
      <c r="K120" s="14">
        <f t="shared" si="9"/>
        <v>0.69112067337594563</v>
      </c>
      <c r="L120" s="7">
        <f t="shared" si="10"/>
        <v>0.19112067337594563</v>
      </c>
      <c r="N120" s="4"/>
    </row>
    <row r="121" spans="1:14" x14ac:dyDescent="0.2">
      <c r="A121" s="7">
        <v>116</v>
      </c>
      <c r="B121" s="22" t="s">
        <v>120</v>
      </c>
      <c r="C121" s="27">
        <v>0.09</v>
      </c>
      <c r="D121" s="28">
        <f t="shared" si="6"/>
        <v>0.17041666666666666</v>
      </c>
      <c r="E121" s="7">
        <f t="shared" si="7"/>
        <v>0.17083333333333334</v>
      </c>
      <c r="F121" s="128">
        <f t="shared" si="8"/>
        <v>0.52682926829268295</v>
      </c>
      <c r="G121" s="132"/>
      <c r="H121" s="16">
        <f>($H$4*C121/J97)+(1-$H$4)*(H120+I120)</f>
        <v>0.28651923196294649</v>
      </c>
      <c r="I121" s="7">
        <f>$J$4*(H121-H120)+(1-$J$4)*I120</f>
        <v>2.1323010271180748E-2</v>
      </c>
      <c r="J121" s="14">
        <f>($L$4*C121/H121)+(1-$L$4)*J97</f>
        <v>0.31161919376223168</v>
      </c>
      <c r="K121" s="14">
        <f t="shared" si="9"/>
        <v>8.7594261894662323E-2</v>
      </c>
      <c r="L121" s="7">
        <f t="shared" si="10"/>
        <v>2.4057381053376736E-3</v>
      </c>
      <c r="N121" s="4"/>
    </row>
    <row r="122" spans="1:14" x14ac:dyDescent="0.2">
      <c r="A122" s="7">
        <v>117</v>
      </c>
      <c r="B122" s="22" t="s">
        <v>121</v>
      </c>
      <c r="C122" s="27">
        <v>0.74</v>
      </c>
      <c r="D122" s="28">
        <f t="shared" si="6"/>
        <v>0.17124999999999999</v>
      </c>
      <c r="E122" s="7">
        <f t="shared" si="7"/>
        <v>0.17145833333333332</v>
      </c>
      <c r="F122" s="128">
        <f t="shared" si="8"/>
        <v>4.3159173754556504</v>
      </c>
      <c r="G122" s="132"/>
      <c r="H122" s="16">
        <f>($H$4*C122/J98)+(1-$H$4)*(H121+I121)</f>
        <v>0.23429789845991739</v>
      </c>
      <c r="I122" s="7">
        <f>$J$4*(H122-H121)+(1-$J$4)*I121</f>
        <v>-1.6549658116776875E-2</v>
      </c>
      <c r="J122" s="14">
        <f>($L$4*C122/H122)+(1-$L$4)*J98</f>
        <v>4.1675172539310914</v>
      </c>
      <c r="K122" s="14">
        <f t="shared" si="9"/>
        <v>1.5354239811100436</v>
      </c>
      <c r="L122" s="7">
        <f t="shared" si="10"/>
        <v>0.79542398111004364</v>
      </c>
      <c r="N122" s="4"/>
    </row>
    <row r="123" spans="1:14" x14ac:dyDescent="0.2">
      <c r="A123" s="7">
        <v>118</v>
      </c>
      <c r="B123" s="22" t="s">
        <v>122</v>
      </c>
      <c r="C123" s="27">
        <v>0.04</v>
      </c>
      <c r="D123" s="28">
        <f t="shared" si="6"/>
        <v>0.17166666666666666</v>
      </c>
      <c r="E123" s="7">
        <f t="shared" si="7"/>
        <v>0.16729166666666667</v>
      </c>
      <c r="F123" s="128">
        <f t="shared" si="8"/>
        <v>0.23910336239103361</v>
      </c>
      <c r="G123" s="132"/>
      <c r="H123" s="16">
        <f>($H$4*C123/J99)+(1-$H$4)*(H122+I122)</f>
        <v>0.2184348377801742</v>
      </c>
      <c r="I123" s="7">
        <f>$J$4*(H123-H122)+(1-$J$4)*I122</f>
        <v>-1.6196085350819081E-2</v>
      </c>
      <c r="J123" s="14">
        <f>($L$4*C123/H123)+(1-$L$4)*J99</f>
        <v>0.18275131598698402</v>
      </c>
      <c r="K123" s="14">
        <f t="shared" si="9"/>
        <v>3.9728357678422963E-2</v>
      </c>
      <c r="L123" s="7">
        <f t="shared" si="10"/>
        <v>2.7164232157703833E-4</v>
      </c>
      <c r="N123" s="4"/>
    </row>
    <row r="124" spans="1:14" x14ac:dyDescent="0.2">
      <c r="A124" s="7">
        <v>119</v>
      </c>
      <c r="B124" s="22" t="s">
        <v>123</v>
      </c>
      <c r="C124" s="27">
        <v>0.41</v>
      </c>
      <c r="D124" s="28">
        <f t="shared" si="6"/>
        <v>0.16291666666666665</v>
      </c>
      <c r="E124" s="7">
        <f t="shared" si="7"/>
        <v>0.14479166666666665</v>
      </c>
      <c r="F124" s="128">
        <f t="shared" si="8"/>
        <v>2.8316546762589931</v>
      </c>
      <c r="G124" s="132"/>
      <c r="H124" s="16">
        <f>($H$4*C124/J100)+(1-$H$4)*(H123+I123)</f>
        <v>0.33359830972170768</v>
      </c>
      <c r="I124" s="7">
        <f>$J$4*(H124-H123)+(1-$J$4)*I123</f>
        <v>5.1449320095939083E-2</v>
      </c>
      <c r="J124" s="14">
        <f>($L$4*C124/H124)+(1-$L$4)*J100</f>
        <v>1.0153797470948038</v>
      </c>
      <c r="K124" s="14">
        <f t="shared" si="9"/>
        <v>0.17023278466600703</v>
      </c>
      <c r="L124" s="7">
        <f t="shared" si="10"/>
        <v>0.23976721533399295</v>
      </c>
      <c r="N124" s="4"/>
    </row>
    <row r="125" spans="1:14" x14ac:dyDescent="0.2">
      <c r="A125" s="7">
        <v>120</v>
      </c>
      <c r="B125" s="22" t="s">
        <v>124</v>
      </c>
      <c r="C125" s="27">
        <v>0.11</v>
      </c>
      <c r="D125" s="28">
        <f t="shared" si="6"/>
        <v>0.12666666666666668</v>
      </c>
      <c r="E125" s="7">
        <f t="shared" si="7"/>
        <v>0.12604166666666666</v>
      </c>
      <c r="F125" s="128">
        <f t="shared" si="8"/>
        <v>0.8727272727272728</v>
      </c>
      <c r="G125" s="132"/>
      <c r="H125" s="16">
        <f>($H$4*C125/J101)+(1-$H$4)*(H124+I124)</f>
        <v>0.29416869090409781</v>
      </c>
      <c r="I125" s="7">
        <f>$J$4*(H125-H124)+(1-$J$4)*I124</f>
        <v>4.6499642203991359E-3</v>
      </c>
      <c r="J125" s="14">
        <f>($L$4*C125/H125)+(1-$L$4)*J101</f>
        <v>0.49045967366162074</v>
      </c>
      <c r="K125" s="14">
        <f t="shared" si="9"/>
        <v>0.22531630122966484</v>
      </c>
      <c r="L125" s="7">
        <f t="shared" si="10"/>
        <v>0.11531630122966484</v>
      </c>
      <c r="N125" s="4"/>
    </row>
    <row r="126" spans="1:14" x14ac:dyDescent="0.2">
      <c r="A126" s="7">
        <v>121</v>
      </c>
      <c r="B126" s="22" t="s">
        <v>125</v>
      </c>
      <c r="C126" s="27">
        <v>-0.19</v>
      </c>
      <c r="D126" s="28">
        <f t="shared" si="6"/>
        <v>0.12541666666666668</v>
      </c>
      <c r="E126" s="7">
        <f t="shared" si="7"/>
        <v>0.12520833333333334</v>
      </c>
      <c r="F126" s="128">
        <f t="shared" si="8"/>
        <v>-1.5174708818635607</v>
      </c>
      <c r="G126" s="132"/>
      <c r="H126" s="16">
        <f>($H$4*C126/J102)+(1-$H$4)*(H125+I125)</f>
        <v>0.24281281116894227</v>
      </c>
      <c r="I126" s="7">
        <f>$J$4*(H126-H125)+(1-$J$4)*I125</f>
        <v>-2.4191013169084848E-2</v>
      </c>
      <c r="J126" s="14">
        <f>($L$4*C126/H126)+(1-$L$4)*J102</f>
        <v>-0.94175362687591124</v>
      </c>
      <c r="K126" s="14">
        <f t="shared" si="9"/>
        <v>-0.32009157922768627</v>
      </c>
      <c r="L126" s="7">
        <f t="shared" si="10"/>
        <v>0.13009157922768627</v>
      </c>
      <c r="N126" s="4"/>
    </row>
    <row r="127" spans="1:14" x14ac:dyDescent="0.2">
      <c r="A127" s="7">
        <v>122</v>
      </c>
      <c r="B127" s="22" t="s">
        <v>126</v>
      </c>
      <c r="C127" s="27">
        <v>0.09</v>
      </c>
      <c r="D127" s="28">
        <f t="shared" si="6"/>
        <v>0.125</v>
      </c>
      <c r="E127" s="7">
        <f t="shared" si="7"/>
        <v>0.12354166666666666</v>
      </c>
      <c r="F127" s="128">
        <f t="shared" si="8"/>
        <v>0.72849915682967958</v>
      </c>
      <c r="G127" s="132"/>
      <c r="H127" s="16">
        <f>($H$4*C127/J103)+(1-$H$4)*(H126+I126)</f>
        <v>0.16885193057094747</v>
      </c>
      <c r="I127" s="7">
        <f>$J$4*(H127-H126)+(1-$J$4)*I126</f>
        <v>-4.982068892817039E-2</v>
      </c>
      <c r="J127" s="14">
        <f>($L$4*C127/H127)+(1-$L$4)*J103</f>
        <v>0.68747788703330148</v>
      </c>
      <c r="K127" s="14">
        <f t="shared" si="9"/>
        <v>0.17774393626457821</v>
      </c>
      <c r="L127" s="7">
        <f t="shared" si="10"/>
        <v>8.7743936264578215E-2</v>
      </c>
      <c r="N127" s="4"/>
    </row>
    <row r="128" spans="1:14" x14ac:dyDescent="0.2">
      <c r="A128" s="7">
        <v>123</v>
      </c>
      <c r="B128" s="22" t="s">
        <v>127</v>
      </c>
      <c r="C128" s="27">
        <v>0.11</v>
      </c>
      <c r="D128" s="28">
        <f t="shared" si="6"/>
        <v>0.12208333333333334</v>
      </c>
      <c r="E128" s="7">
        <f t="shared" si="7"/>
        <v>0.12229166666666667</v>
      </c>
      <c r="F128" s="128">
        <f t="shared" si="8"/>
        <v>0.89948892674616687</v>
      </c>
      <c r="G128" s="132"/>
      <c r="H128" s="16">
        <f>($H$4*C128/J104)+(1-$H$4)*(H127+I127)</f>
        <v>0.23332510246466365</v>
      </c>
      <c r="I128" s="7">
        <f>$J$4*(H128-H127)+(1-$J$4)*I127</f>
        <v>9.0365020881240307E-3</v>
      </c>
      <c r="J128" s="14">
        <f>($L$4*C128/H128)+(1-$L$4)*J104</f>
        <v>0.37677518313909364</v>
      </c>
      <c r="K128" s="14">
        <f t="shared" si="9"/>
        <v>3.5689415778554924E-2</v>
      </c>
      <c r="L128" s="7">
        <f t="shared" si="10"/>
        <v>7.431058422144507E-2</v>
      </c>
      <c r="N128" s="4"/>
    </row>
    <row r="129" spans="1:14" x14ac:dyDescent="0.2">
      <c r="A129" s="7">
        <v>124</v>
      </c>
      <c r="B129" s="22" t="s">
        <v>128</v>
      </c>
      <c r="C129" s="27">
        <v>0.08</v>
      </c>
      <c r="D129" s="28">
        <f t="shared" si="6"/>
        <v>0.12250000000000001</v>
      </c>
      <c r="E129" s="7">
        <f t="shared" si="7"/>
        <v>0.12916666666666668</v>
      </c>
      <c r="F129" s="128">
        <f t="shared" si="8"/>
        <v>0.61935483870967734</v>
      </c>
      <c r="G129" s="132"/>
      <c r="H129" s="16">
        <f>($H$4*C129/J105)+(1-$H$4)*(H128+I128)</f>
        <v>4.847025012630353E-2</v>
      </c>
      <c r="I129" s="7">
        <f>$J$4*(H129-H128)+(1-$J$4)*I128</f>
        <v>-9.0810509832067496E-2</v>
      </c>
      <c r="J129" s="14">
        <f>($L$4*C129/H129)+(1-$L$4)*J105</f>
        <v>0.49218452115785893</v>
      </c>
      <c r="K129" s="14">
        <f t="shared" si="9"/>
        <v>-0.10887641256380327</v>
      </c>
      <c r="L129" s="7">
        <f t="shared" si="10"/>
        <v>0.18887641256380328</v>
      </c>
      <c r="N129" s="4"/>
    </row>
    <row r="130" spans="1:14" x14ac:dyDescent="0.2">
      <c r="A130" s="7">
        <v>125</v>
      </c>
      <c r="B130" s="22" t="s">
        <v>129</v>
      </c>
      <c r="C130" s="27">
        <v>0.18</v>
      </c>
      <c r="D130" s="28">
        <f t="shared" si="6"/>
        <v>0.13583333333333333</v>
      </c>
      <c r="E130" s="7">
        <f t="shared" si="7"/>
        <v>0.13041666666666668</v>
      </c>
      <c r="F130" s="128">
        <f t="shared" si="8"/>
        <v>1.3801916932907345</v>
      </c>
      <c r="G130" s="132"/>
      <c r="H130" s="16">
        <f>($H$4*C130/J106)+(1-$H$4)*(H129+I129)</f>
        <v>0.22275533295691008</v>
      </c>
      <c r="I130" s="7">
        <f>$J$4*(H130-H129)+(1-$J$4)*I129</f>
        <v>4.5704101037888759E-2</v>
      </c>
      <c r="J130" s="14">
        <f>($L$4*C130/H130)+(1-$L$4)*J106</f>
        <v>0.54876604319989142</v>
      </c>
      <c r="K130" s="14">
        <f t="shared" si="9"/>
        <v>-1.4312035824085453E-2</v>
      </c>
      <c r="L130" s="7">
        <f t="shared" si="10"/>
        <v>0.19431203582408546</v>
      </c>
      <c r="N130" s="4"/>
    </row>
    <row r="131" spans="1:14" x14ac:dyDescent="0.2">
      <c r="A131" s="7">
        <v>126</v>
      </c>
      <c r="B131" s="22" t="s">
        <v>130</v>
      </c>
      <c r="C131" s="27">
        <v>0.37</v>
      </c>
      <c r="D131" s="28">
        <f t="shared" si="6"/>
        <v>0.125</v>
      </c>
      <c r="E131" s="7">
        <f t="shared" si="7"/>
        <v>0.12645833333333334</v>
      </c>
      <c r="F131" s="128">
        <f t="shared" si="8"/>
        <v>2.9258649093904445</v>
      </c>
      <c r="G131" s="132"/>
      <c r="H131" s="16">
        <f>($H$4*C131/J107)+(1-$H$4)*(H130+I130)</f>
        <v>2.2999844956056195</v>
      </c>
      <c r="I131" s="7">
        <f>$J$4*(H131-H130)+(1-$J$4)*I130</f>
        <v>1.0918657911390992</v>
      </c>
      <c r="J131" s="14">
        <f>($L$4*C131/H131)+(1-$L$4)*J107</f>
        <v>0.11579842734213557</v>
      </c>
      <c r="K131" s="14">
        <f t="shared" si="9"/>
        <v>2.1252881302912464E-2</v>
      </c>
      <c r="L131" s="7">
        <f t="shared" si="10"/>
        <v>0.34874711869708752</v>
      </c>
      <c r="N131" s="4"/>
    </row>
    <row r="132" spans="1:14" x14ac:dyDescent="0.2">
      <c r="A132" s="7">
        <v>127</v>
      </c>
      <c r="B132" s="22" t="s">
        <v>131</v>
      </c>
      <c r="C132" s="27">
        <v>-0.45</v>
      </c>
      <c r="D132" s="28">
        <f t="shared" si="6"/>
        <v>0.12791666666666665</v>
      </c>
      <c r="E132" s="7">
        <f t="shared" si="7"/>
        <v>0.12458333333333332</v>
      </c>
      <c r="F132" s="128">
        <f t="shared" si="8"/>
        <v>-3.6120401337792645</v>
      </c>
      <c r="G132" s="132"/>
      <c r="H132" s="16">
        <f>($H$4*C132/J108)+(1-$H$4)*(H131+I131)</f>
        <v>2.2953052272504579</v>
      </c>
      <c r="I132" s="7">
        <f>$J$4*(H132-H131)+(1-$J$4)*I131</f>
        <v>0.52718487511680401</v>
      </c>
      <c r="J132" s="14">
        <f>($L$4*C132/H132)+(1-$L$4)*J108</f>
        <v>-0.33270331479649257</v>
      </c>
      <c r="K132" s="14">
        <f t="shared" si="9"/>
        <v>-1.5051880729284735</v>
      </c>
      <c r="L132" s="7">
        <f t="shared" si="10"/>
        <v>1.0551880729284735</v>
      </c>
      <c r="N132" s="4"/>
    </row>
    <row r="133" spans="1:14" x14ac:dyDescent="0.2">
      <c r="A133" s="7">
        <v>128</v>
      </c>
      <c r="B133" s="22" t="s">
        <v>132</v>
      </c>
      <c r="C133" s="27">
        <v>0.02</v>
      </c>
      <c r="D133" s="28">
        <f t="shared" si="6"/>
        <v>0.12125000000000001</v>
      </c>
      <c r="E133" s="7">
        <f t="shared" si="7"/>
        <v>0.11895833333333333</v>
      </c>
      <c r="F133" s="128">
        <f t="shared" si="8"/>
        <v>0.1681260945709282</v>
      </c>
      <c r="G133" s="132"/>
      <c r="H133" s="16">
        <f>($H$4*C133/J109)+(1-$H$4)*(H132+I132)</f>
        <v>-7.0840863173075475E-2</v>
      </c>
      <c r="I133" s="7">
        <f>$J$4*(H133-H132)+(1-$J$4)*I132</f>
        <v>-0.96277558371789362</v>
      </c>
      <c r="J133" s="14">
        <f>($L$4*C133/H133)+(1-$L$4)*J109</f>
        <v>-0.12977636708943238</v>
      </c>
      <c r="K133" s="14">
        <f t="shared" si="9"/>
        <v>-1.635490524000064E-2</v>
      </c>
      <c r="L133" s="7">
        <f t="shared" si="10"/>
        <v>3.6354905240000637E-2</v>
      </c>
      <c r="N133" s="4"/>
    </row>
    <row r="134" spans="1:14" x14ac:dyDescent="0.2">
      <c r="A134" s="7">
        <v>129</v>
      </c>
      <c r="B134" s="22" t="s">
        <v>133</v>
      </c>
      <c r="C134" s="27">
        <v>-0.53</v>
      </c>
      <c r="D134" s="28">
        <f t="shared" si="6"/>
        <v>0.11666666666666665</v>
      </c>
      <c r="E134" s="7">
        <f t="shared" si="7"/>
        <v>0.11770833333333333</v>
      </c>
      <c r="F134" s="128">
        <f t="shared" si="8"/>
        <v>-4.5026548672566378</v>
      </c>
      <c r="G134" s="132"/>
      <c r="H134" s="16">
        <f>($H$4*C134/J110)+(1-$H$4)*(H133+I133)</f>
        <v>-0.38132758533552058</v>
      </c>
      <c r="I134" s="7">
        <f>$J$4*(H134-H133)+(1-$J$4)*I133</f>
        <v>-0.6268704891984298</v>
      </c>
      <c r="J134" s="14">
        <f>($L$4*C134/H134)+(1-$L$4)*J110</f>
        <v>-0.14455494166837479</v>
      </c>
      <c r="K134" s="14">
        <f t="shared" si="9"/>
        <v>1.4384471520756055</v>
      </c>
      <c r="L134" s="7">
        <f t="shared" si="10"/>
        <v>1.9684471520756055</v>
      </c>
      <c r="N134" s="4"/>
    </row>
    <row r="135" spans="1:14" x14ac:dyDescent="0.2">
      <c r="A135" s="7">
        <v>130</v>
      </c>
      <c r="B135" s="22" t="s">
        <v>134</v>
      </c>
      <c r="C135" s="27">
        <v>0.04</v>
      </c>
      <c r="D135" s="28">
        <f t="shared" si="6"/>
        <v>0.11875000000000002</v>
      </c>
      <c r="E135" s="7">
        <f t="shared" si="7"/>
        <v>0.11854166666666668</v>
      </c>
      <c r="F135" s="128">
        <f t="shared" si="8"/>
        <v>0.33743409490333914</v>
      </c>
      <c r="G135" s="132"/>
      <c r="H135" s="16">
        <f>($H$4*C135/J111)+(1-$H$4)*(H134+I134)</f>
        <v>-0.57961338930423878</v>
      </c>
      <c r="I135" s="7">
        <f>$J$4*(H135-H134)+(1-$J$4)*I134</f>
        <v>-0.40616492807879823</v>
      </c>
      <c r="J135" s="14">
        <f>($L$4*C135/H135)+(1-$L$4)*J111</f>
        <v>-0.31084586683000198</v>
      </c>
      <c r="K135" s="14">
        <f t="shared" si="9"/>
        <v>0.51155585613714949</v>
      </c>
      <c r="L135" s="7">
        <f t="shared" si="10"/>
        <v>0.47155585613714951</v>
      </c>
      <c r="N135" s="4"/>
    </row>
    <row r="136" spans="1:14" x14ac:dyDescent="0.2">
      <c r="A136" s="7">
        <v>131</v>
      </c>
      <c r="B136" s="22" t="s">
        <v>135</v>
      </c>
      <c r="C136" s="27">
        <v>0.13</v>
      </c>
      <c r="D136" s="28">
        <f t="shared" si="6"/>
        <v>0.11833333333333335</v>
      </c>
      <c r="E136" s="7">
        <f t="shared" si="7"/>
        <v>0.11604166666666668</v>
      </c>
      <c r="F136" s="128">
        <f t="shared" si="8"/>
        <v>1.1202872531418311</v>
      </c>
      <c r="G136" s="132"/>
      <c r="H136" s="16">
        <f>($H$4*C136/J112)+(1-$H$4)*(H135+I135)</f>
        <v>-0.20617065222021513</v>
      </c>
      <c r="I136" s="7">
        <f>$J$4*(H136-H135)+(1-$J$4)*I135</f>
        <v>-4.6952696361401147E-3</v>
      </c>
      <c r="J136" s="14">
        <f>($L$4*C136/H136)+(1-$L$4)*J112</f>
        <v>-0.18094902934992252</v>
      </c>
      <c r="K136" s="14">
        <f t="shared" si="9"/>
        <v>-0.18183624631519291</v>
      </c>
      <c r="L136" s="7">
        <f t="shared" si="10"/>
        <v>0.31183624631519291</v>
      </c>
      <c r="N136" s="4"/>
    </row>
    <row r="137" spans="1:14" x14ac:dyDescent="0.2">
      <c r="A137" s="7">
        <v>132</v>
      </c>
      <c r="B137" s="22" t="s">
        <v>136</v>
      </c>
      <c r="C137" s="27">
        <v>0.03</v>
      </c>
      <c r="D137" s="28">
        <f t="shared" si="6"/>
        <v>0.11375</v>
      </c>
      <c r="E137" s="7">
        <f t="shared" si="7"/>
        <v>0.11291666666666667</v>
      </c>
      <c r="F137" s="128">
        <f t="shared" si="8"/>
        <v>0.26568265682656828</v>
      </c>
      <c r="G137" s="132"/>
      <c r="H137" s="16">
        <f>($H$4*C137/J113)+(1-$H$4)*(H136+I136)</f>
        <v>-0.22690563752960397</v>
      </c>
      <c r="I137" s="7">
        <f>$J$4*(H137-H136)+(1-$J$4)*I136</f>
        <v>-1.295514118513473E-2</v>
      </c>
      <c r="J137" s="14">
        <f>($L$4*C137/H137)+(1-$L$4)*J113</f>
        <v>-0.12664895893173872</v>
      </c>
      <c r="K137" s="14">
        <f t="shared" si="9"/>
        <v>2.5752285302220044E-2</v>
      </c>
      <c r="L137" s="7">
        <f t="shared" si="10"/>
        <v>4.247714697779955E-3</v>
      </c>
      <c r="N137" s="4"/>
    </row>
    <row r="138" spans="1:14" x14ac:dyDescent="0.2">
      <c r="A138" s="7">
        <v>133</v>
      </c>
      <c r="B138" s="22" t="s">
        <v>137</v>
      </c>
      <c r="C138" s="27">
        <v>0.09</v>
      </c>
      <c r="D138" s="28">
        <f t="shared" si="6"/>
        <v>0.11208333333333333</v>
      </c>
      <c r="E138" s="7">
        <f t="shared" si="7"/>
        <v>0.11062499999999999</v>
      </c>
      <c r="F138" s="128">
        <f t="shared" si="8"/>
        <v>0.81355932203389836</v>
      </c>
      <c r="G138" s="132"/>
      <c r="H138" s="16">
        <f>($H$4*C138/J114)+(1-$H$4)*(H137+I137)</f>
        <v>-0.10649621354715282</v>
      </c>
      <c r="I138" s="7">
        <f>$J$4*(H138-H137)+(1-$J$4)*I137</f>
        <v>5.5722770562952113E-2</v>
      </c>
      <c r="J138" s="14">
        <f>($L$4*C138/H138)+(1-$L$4)*J114</f>
        <v>0.62748022203242071</v>
      </c>
      <c r="K138" s="14">
        <f t="shared" si="9"/>
        <v>-0.43758205646623455</v>
      </c>
      <c r="L138" s="7">
        <f t="shared" si="10"/>
        <v>0.52758205646623457</v>
      </c>
      <c r="N138" s="4"/>
    </row>
    <row r="139" spans="1:14" x14ac:dyDescent="0.2">
      <c r="A139" s="7">
        <v>134</v>
      </c>
      <c r="B139" s="22" t="s">
        <v>138</v>
      </c>
      <c r="C139" s="27">
        <v>0.08</v>
      </c>
      <c r="D139" s="28">
        <f t="shared" si="6"/>
        <v>0.10916666666666665</v>
      </c>
      <c r="E139" s="7">
        <f t="shared" si="7"/>
        <v>0.10687499999999998</v>
      </c>
      <c r="F139" s="128">
        <f t="shared" si="8"/>
        <v>0.74853801169590661</v>
      </c>
      <c r="G139" s="132"/>
      <c r="H139" s="16">
        <f>($H$4*C139/J115)+(1-$H$4)*(H138+I138)</f>
        <v>-0.10872210251672362</v>
      </c>
      <c r="I139" s="7">
        <f>$J$4*(H139-H138)+(1-$J$4)*I138</f>
        <v>2.5881313649014484E-2</v>
      </c>
      <c r="J139" s="14">
        <f>($L$4*C139/H139)+(1-$L$4)*J115</f>
        <v>-0.58004144967970783</v>
      </c>
      <c r="K139" s="14">
        <f t="shared" si="9"/>
        <v>2.3022304828181475E-2</v>
      </c>
      <c r="L139" s="7">
        <f t="shared" si="10"/>
        <v>5.6977695171818526E-2</v>
      </c>
      <c r="N139" s="4"/>
    </row>
    <row r="140" spans="1:14" x14ac:dyDescent="0.2">
      <c r="A140" s="7">
        <v>135</v>
      </c>
      <c r="B140" s="22" t="s">
        <v>139</v>
      </c>
      <c r="C140" s="27">
        <v>0.12</v>
      </c>
      <c r="D140" s="28">
        <f t="shared" si="6"/>
        <v>0.10458333333333332</v>
      </c>
      <c r="E140" s="7">
        <f t="shared" si="7"/>
        <v>0.10458333333333333</v>
      </c>
      <c r="F140" s="128">
        <f t="shared" si="8"/>
        <v>1.1474103585657369</v>
      </c>
      <c r="G140" s="132"/>
      <c r="H140" s="16">
        <f>($H$4*C140/J116)+(1-$H$4)*(H139+I139)</f>
        <v>-0.31562040198514651</v>
      </c>
      <c r="I140" s="7">
        <f>$J$4*(H140-H139)+(1-$J$4)*I139</f>
        <v>-9.3991740384072431E-2</v>
      </c>
      <c r="J140" s="14">
        <f>($L$4*C140/H140)+(1-$L$4)*J116</f>
        <v>-0.2831205329104432</v>
      </c>
      <c r="K140" s="14">
        <f t="shared" si="9"/>
        <v>1.6917457970405413E-2</v>
      </c>
      <c r="L140" s="7">
        <f t="shared" si="10"/>
        <v>0.10308254202959458</v>
      </c>
      <c r="N140" s="4"/>
    </row>
    <row r="141" spans="1:14" x14ac:dyDescent="0.2">
      <c r="A141" s="7">
        <v>136</v>
      </c>
      <c r="B141" s="22" t="s">
        <v>140</v>
      </c>
      <c r="C141" s="27">
        <v>0.11</v>
      </c>
      <c r="D141" s="28">
        <f t="shared" si="6"/>
        <v>0.10458333333333336</v>
      </c>
      <c r="E141" s="7">
        <f t="shared" si="7"/>
        <v>0.10416666666666669</v>
      </c>
      <c r="F141" s="128">
        <f t="shared" si="8"/>
        <v>1.0559999999999998</v>
      </c>
      <c r="G141" s="132"/>
      <c r="H141" s="16">
        <f>($H$4*C141/J117)+(1-$H$4)*(H140+I140)</f>
        <v>-0.14963628925994732</v>
      </c>
      <c r="I141" s="7">
        <f>$J$4*(H141-H140)+(1-$J$4)*I140</f>
        <v>3.9886390392540244E-2</v>
      </c>
      <c r="J141" s="14">
        <f>($L$4*C141/H141)+(1-$L$4)*J117</f>
        <v>6.4106379628876387E-2</v>
      </c>
      <c r="K141" s="14">
        <f t="shared" si="9"/>
        <v>-0.29232887594344836</v>
      </c>
      <c r="L141" s="7">
        <f t="shared" si="10"/>
        <v>0.40232887594344835</v>
      </c>
      <c r="N141" s="4"/>
    </row>
    <row r="142" spans="1:14" x14ac:dyDescent="0.2">
      <c r="A142" s="7">
        <v>137</v>
      </c>
      <c r="B142" s="22" t="s">
        <v>141</v>
      </c>
      <c r="C142" s="27">
        <v>0.32</v>
      </c>
      <c r="D142" s="28">
        <f t="shared" si="6"/>
        <v>0.10375000000000002</v>
      </c>
      <c r="E142" s="7">
        <f t="shared" si="7"/>
        <v>0.10291666666666668</v>
      </c>
      <c r="F142" s="128">
        <f t="shared" si="8"/>
        <v>3.1093117408906878</v>
      </c>
      <c r="G142" s="132"/>
      <c r="H142" s="16">
        <f>($H$4*C142/J118)+(1-$H$4)*(H141+I141)</f>
        <v>6.7475202744677124E-2</v>
      </c>
      <c r="I142" s="7">
        <f>$J$4*(H142-H141)+(1-$J$4)*I141</f>
        <v>0.13115088687078991</v>
      </c>
      <c r="J142" s="14">
        <f>($L$4*C142/H142)+(1-$L$4)*J118</f>
        <v>2.7692600538758843</v>
      </c>
      <c r="K142" s="14">
        <f t="shared" si="9"/>
        <v>-0.12791653723152813</v>
      </c>
      <c r="L142" s="7">
        <f t="shared" si="10"/>
        <v>0.44791653723152813</v>
      </c>
      <c r="N142" s="4"/>
    </row>
    <row r="143" spans="1:14" x14ac:dyDescent="0.2">
      <c r="A143" s="7">
        <v>138</v>
      </c>
      <c r="B143" s="22" t="s">
        <v>142</v>
      </c>
      <c r="C143" s="7">
        <v>0</v>
      </c>
      <c r="D143" s="28">
        <f t="shared" si="6"/>
        <v>0.10208333333333336</v>
      </c>
      <c r="E143" s="7">
        <f t="shared" si="7"/>
        <v>0.10250000000000004</v>
      </c>
      <c r="F143" s="128">
        <f t="shared" si="8"/>
        <v>0</v>
      </c>
      <c r="G143" s="132"/>
      <c r="H143" s="16">
        <f>($H$4*C143/J119)+(1-$H$4)*(H142+I142)</f>
        <v>0.10702787784089042</v>
      </c>
      <c r="I143" s="7">
        <f>$J$4*(H143-H142)+(1-$J$4)*I142</f>
        <v>8.3981131571607123E-2</v>
      </c>
      <c r="J143" s="14">
        <f>($L$4*C143/H143)+(1-$L$4)*J119</f>
        <v>8.7269979902737868E-2</v>
      </c>
      <c r="K143" s="14">
        <f t="shared" si="9"/>
        <v>3.1422341069834665E-2</v>
      </c>
      <c r="L143" s="7">
        <f t="shared" si="10"/>
        <v>3.1422341069834665E-2</v>
      </c>
    </row>
    <row r="144" spans="1:14" x14ac:dyDescent="0.2">
      <c r="A144" s="7">
        <v>139</v>
      </c>
      <c r="B144" s="22" t="s">
        <v>143</v>
      </c>
      <c r="C144" s="27">
        <v>0.46</v>
      </c>
      <c r="D144" s="28">
        <f t="shared" si="6"/>
        <v>0.1029166666666667</v>
      </c>
      <c r="E144" s="7">
        <f t="shared" si="7"/>
        <v>9.8333333333333356E-2</v>
      </c>
      <c r="F144" s="128">
        <f t="shared" si="8"/>
        <v>4.6779661016949143</v>
      </c>
      <c r="G144" s="132"/>
      <c r="H144" s="16">
        <f>($H$4*C144/J120)+(1-$H$4)*(H143+I143)</f>
        <v>0.20329544257488583</v>
      </c>
      <c r="I144" s="7">
        <f>$J$4*(H144-H143)+(1-$J$4)*I143</f>
        <v>9.0308198820429494E-2</v>
      </c>
      <c r="J144" s="14">
        <f>($L$4*C144/H144)+(1-$L$4)*J120</f>
        <v>2.1803850770383995</v>
      </c>
      <c r="K144" s="14">
        <f t="shared" si="9"/>
        <v>0.40369185109497718</v>
      </c>
      <c r="L144" s="7">
        <f t="shared" si="10"/>
        <v>5.6308148905022837E-2</v>
      </c>
      <c r="N144" s="4"/>
    </row>
    <row r="145" spans="1:14" x14ac:dyDescent="0.2">
      <c r="A145" s="7">
        <v>140</v>
      </c>
      <c r="B145" s="22" t="s">
        <v>144</v>
      </c>
      <c r="C145" s="27">
        <v>0.11</v>
      </c>
      <c r="D145" s="28">
        <f t="shared" si="6"/>
        <v>9.375E-2</v>
      </c>
      <c r="E145" s="7">
        <f t="shared" si="7"/>
        <v>9.1666666666666674E-2</v>
      </c>
      <c r="F145" s="128">
        <f t="shared" si="8"/>
        <v>1.2</v>
      </c>
      <c r="G145" s="132"/>
      <c r="H145" s="16">
        <f>($H$4*C145/J121)+(1-$H$4)*(H144+I144)</f>
        <v>0.32099247620426008</v>
      </c>
      <c r="I145" s="7">
        <f>$J$4*(H145-H144)+(1-$J$4)*I144</f>
        <v>0.10441245490620432</v>
      </c>
      <c r="J145" s="14">
        <f>($L$4*C145/H145)+(1-$L$4)*J121</f>
        <v>0.32554855550822159</v>
      </c>
      <c r="K145" s="14">
        <f t="shared" si="9"/>
        <v>9.1492530017263554E-2</v>
      </c>
      <c r="L145" s="7">
        <f t="shared" si="10"/>
        <v>1.8507469982736446E-2</v>
      </c>
      <c r="N145" s="4"/>
    </row>
    <row r="146" spans="1:14" x14ac:dyDescent="0.2">
      <c r="A146" s="7">
        <v>141</v>
      </c>
      <c r="B146" s="22" t="s">
        <v>145</v>
      </c>
      <c r="C146" s="27">
        <v>0.52</v>
      </c>
      <c r="D146" s="28">
        <f t="shared" si="6"/>
        <v>8.9583333333333334E-2</v>
      </c>
      <c r="E146" s="7">
        <f t="shared" si="7"/>
        <v>8.6458333333333331E-2</v>
      </c>
      <c r="F146" s="128">
        <f t="shared" si="8"/>
        <v>6.0144578313253012</v>
      </c>
      <c r="G146" s="132"/>
      <c r="H146" s="16">
        <f>($H$4*C146/J122)+(1-$H$4)*(H145+I145)</f>
        <v>0.28676651082167043</v>
      </c>
      <c r="I146" s="7">
        <f>$J$4*(H146-H145)+(1-$J$4)*I145</f>
        <v>3.3018699139645336E-2</v>
      </c>
      <c r="J146" s="14">
        <f>($L$4*C146/H146)+(1-$L$4)*J122</f>
        <v>3.1120108089265637</v>
      </c>
      <c r="K146" s="14">
        <f t="shared" si="9"/>
        <v>1.7728823903102278</v>
      </c>
      <c r="L146" s="7">
        <f t="shared" si="10"/>
        <v>1.2528823903102277</v>
      </c>
      <c r="N146" s="4"/>
    </row>
    <row r="147" spans="1:14" x14ac:dyDescent="0.2">
      <c r="A147" s="7">
        <v>142</v>
      </c>
      <c r="B147" s="22" t="s">
        <v>146</v>
      </c>
      <c r="C147" s="27">
        <v>-0.06</v>
      </c>
      <c r="D147" s="28">
        <f t="shared" si="6"/>
        <v>8.3333333333333329E-2</v>
      </c>
      <c r="E147" s="7">
        <f t="shared" si="7"/>
        <v>8.8541666666666657E-2</v>
      </c>
      <c r="F147" s="128">
        <f t="shared" si="8"/>
        <v>-0.67764705882352949</v>
      </c>
      <c r="G147" s="132"/>
      <c r="H147" s="16">
        <f>($H$4*C147/J123)+(1-$H$4)*(H146+I146)</f>
        <v>2.0907951459982033E-2</v>
      </c>
      <c r="I147" s="7">
        <f>$J$4*(H147-H146)+(1-$J$4)*I146</f>
        <v>-0.12089224382388802</v>
      </c>
      <c r="J147" s="14">
        <f>($L$4*C147/H147)+(1-$L$4)*J123</f>
        <v>-1.1858287647864625</v>
      </c>
      <c r="K147" s="14">
        <f t="shared" si="9"/>
        <v>5.8441167953604448E-2</v>
      </c>
      <c r="L147" s="7">
        <f t="shared" si="10"/>
        <v>0.11844116795360445</v>
      </c>
      <c r="N147" s="4"/>
    </row>
    <row r="148" spans="1:14" x14ac:dyDescent="0.2">
      <c r="A148" s="7">
        <v>143</v>
      </c>
      <c r="B148" s="22" t="s">
        <v>147</v>
      </c>
      <c r="C148" s="27">
        <v>0.26</v>
      </c>
      <c r="D148" s="28">
        <f t="shared" si="6"/>
        <v>9.375E-2</v>
      </c>
      <c r="E148" s="7">
        <f t="shared" si="7"/>
        <v>9.8333333333333328E-2</v>
      </c>
      <c r="F148" s="128">
        <f t="shared" si="8"/>
        <v>2.6440677966101696</v>
      </c>
      <c r="G148" s="132"/>
      <c r="H148" s="16">
        <f>($H$4*C148/J124)+(1-$H$4)*(H147+I147)</f>
        <v>6.420958833426843E-2</v>
      </c>
      <c r="I148" s="7">
        <f>$J$4*(H148-H147)+(1-$J$4)*I147</f>
        <v>-3.6338353260865638E-2</v>
      </c>
      <c r="J148" s="14">
        <f>($L$4*C148/H148)+(1-$L$4)*J124</f>
        <v>2.3756145814412095</v>
      </c>
      <c r="K148" s="14">
        <f t="shared" si="9"/>
        <v>-0.10152202549391579</v>
      </c>
      <c r="L148" s="7">
        <f t="shared" si="10"/>
        <v>0.36152202549391577</v>
      </c>
      <c r="N148" s="4"/>
    </row>
    <row r="149" spans="1:14" x14ac:dyDescent="0.2">
      <c r="A149" s="7">
        <v>144</v>
      </c>
      <c r="B149" s="22" t="s">
        <v>148</v>
      </c>
      <c r="C149" s="27">
        <v>0.36</v>
      </c>
      <c r="D149" s="28">
        <f t="shared" si="6"/>
        <v>0.10291666666666666</v>
      </c>
      <c r="E149" s="7">
        <f t="shared" si="7"/>
        <v>0.10833333333333334</v>
      </c>
      <c r="F149" s="128">
        <f t="shared" si="8"/>
        <v>3.3230769230769228</v>
      </c>
      <c r="G149" s="132"/>
      <c r="H149" s="16">
        <f>($H$4*C149/J125)+(1-$H$4)*(H148+I148)</f>
        <v>0.35351132476935382</v>
      </c>
      <c r="I149" s="7">
        <f>$J$4*(H149-H148)+(1-$J$4)*I148</f>
        <v>0.13135447664244984</v>
      </c>
      <c r="J149" s="14">
        <f>($L$4*C149/H149)+(1-$L$4)*J125</f>
        <v>0.72714217666477599</v>
      </c>
      <c r="K149" s="14">
        <f t="shared" si="9"/>
        <v>1.3669716858647452E-2</v>
      </c>
      <c r="L149" s="7">
        <f t="shared" si="10"/>
        <v>0.34633028314135256</v>
      </c>
      <c r="N149" s="4"/>
    </row>
    <row r="150" spans="1:14" x14ac:dyDescent="0.2">
      <c r="A150" s="7">
        <v>145</v>
      </c>
      <c r="B150" s="22" t="s">
        <v>149</v>
      </c>
      <c r="C150" s="27">
        <v>0.03</v>
      </c>
      <c r="D150" s="28">
        <f t="shared" si="6"/>
        <v>0.11375</v>
      </c>
      <c r="E150" s="7">
        <f t="shared" si="7"/>
        <v>0.11749999999999999</v>
      </c>
      <c r="F150" s="128">
        <f t="shared" si="8"/>
        <v>0.25531914893617019</v>
      </c>
      <c r="G150" s="132"/>
      <c r="H150" s="16">
        <f>($H$4*C150/J126)+(1-$H$4)*(H149+I149)</f>
        <v>0.2465751311878295</v>
      </c>
      <c r="I150" s="7">
        <f>$J$4*(H150-H149)+(1-$J$4)*I149</f>
        <v>8.6434281756406564E-3</v>
      </c>
      <c r="J150" s="14">
        <f>($L$4*C150/H150)+(1-$L$4)*J126</f>
        <v>-0.46496775127326345</v>
      </c>
      <c r="K150" s="14">
        <f t="shared" si="9"/>
        <v>-0.45662412702766147</v>
      </c>
      <c r="L150" s="7">
        <f t="shared" si="10"/>
        <v>0.48662412702766145</v>
      </c>
      <c r="N150" s="4"/>
    </row>
    <row r="151" spans="1:14" x14ac:dyDescent="0.2">
      <c r="A151" s="7">
        <v>146</v>
      </c>
      <c r="B151" s="22" t="s">
        <v>150</v>
      </c>
      <c r="C151" s="27">
        <v>0.35</v>
      </c>
      <c r="D151" s="28">
        <f t="shared" si="6"/>
        <v>0.12124999999999998</v>
      </c>
      <c r="E151" s="7">
        <f t="shared" si="7"/>
        <v>0.11854166666666666</v>
      </c>
      <c r="F151" s="128">
        <f t="shared" si="8"/>
        <v>2.9525483304042179</v>
      </c>
      <c r="G151" s="132"/>
      <c r="H151" s="16">
        <f>($H$4*C151/J127)+(1-$H$4)*(H150+I150)</f>
        <v>0.37230163353447626</v>
      </c>
      <c r="I151" s="7">
        <f>$J$4*(H151-H150)+(1-$J$4)*I150</f>
        <v>6.8936962856361278E-2</v>
      </c>
      <c r="J151" s="14">
        <f>($L$4*C151/H151)+(1-$L$4)*J127</f>
        <v>0.80074040767565868</v>
      </c>
      <c r="K151" s="14">
        <f t="shared" si="9"/>
        <v>0.17545711592288168</v>
      </c>
      <c r="L151" s="7">
        <f t="shared" si="10"/>
        <v>0.17454288407711829</v>
      </c>
      <c r="N151" s="4"/>
    </row>
    <row r="152" spans="1:14" x14ac:dyDescent="0.2">
      <c r="A152" s="7">
        <v>147</v>
      </c>
      <c r="B152" s="22" t="s">
        <v>151</v>
      </c>
      <c r="C152" s="27">
        <v>0.28999999999999998</v>
      </c>
      <c r="D152" s="28">
        <f t="shared" si="6"/>
        <v>0.11583333333333334</v>
      </c>
      <c r="E152" s="7">
        <f t="shared" si="7"/>
        <v>0.11416666666666667</v>
      </c>
      <c r="F152" s="128">
        <f t="shared" si="8"/>
        <v>2.5401459854014599</v>
      </c>
      <c r="G152" s="132"/>
      <c r="H152" s="16">
        <f>($H$4*C152/J128)+(1-$H$4)*(H151+I151)</f>
        <v>0.59270681101969047</v>
      </c>
      <c r="I152" s="7">
        <f>$J$4*(H152-H151)+(1-$J$4)*I151</f>
        <v>0.14693759716164945</v>
      </c>
      <c r="J152" s="14">
        <f>($L$4*C152/H152)+(1-$L$4)*J128</f>
        <v>0.42721717085215838</v>
      </c>
      <c r="K152" s="14">
        <f t="shared" si="9"/>
        <v>0.16624775296319441</v>
      </c>
      <c r="L152" s="7">
        <f t="shared" si="10"/>
        <v>0.12375224703680557</v>
      </c>
      <c r="N152" s="4"/>
    </row>
    <row r="153" spans="1:14" x14ac:dyDescent="0.2">
      <c r="A153" s="7">
        <v>148</v>
      </c>
      <c r="B153" s="22" t="s">
        <v>152</v>
      </c>
      <c r="C153" s="27">
        <v>-0.05</v>
      </c>
      <c r="D153" s="28">
        <f t="shared" si="6"/>
        <v>0.1125</v>
      </c>
      <c r="E153" s="7">
        <f t="shared" si="7"/>
        <v>0.10791666666666666</v>
      </c>
      <c r="F153" s="128">
        <f t="shared" si="8"/>
        <v>-0.46332046332046339</v>
      </c>
      <c r="G153" s="132"/>
      <c r="H153" s="16">
        <f>($H$4*C153/J129)+(1-$H$4)*(H152+I152)</f>
        <v>0.35170253825937015</v>
      </c>
      <c r="I153" s="7">
        <f>$J$4*(H153-H152)+(1-$J$4)*I152</f>
        <v>-5.2838388853895177E-2</v>
      </c>
      <c r="J153" s="14">
        <f>($L$4*C153/H153)+(1-$L$4)*J129</f>
        <v>0.20777284787653005</v>
      </c>
      <c r="K153" s="14">
        <f t="shared" si="9"/>
        <v>0.36404152886782076</v>
      </c>
      <c r="L153" s="7">
        <f t="shared" si="10"/>
        <v>0.41404152886782075</v>
      </c>
      <c r="N153" s="4"/>
    </row>
    <row r="154" spans="1:14" x14ac:dyDescent="0.2">
      <c r="A154" s="7">
        <v>149</v>
      </c>
      <c r="B154" s="22" t="s">
        <v>153</v>
      </c>
      <c r="C154" s="27">
        <v>0.1</v>
      </c>
      <c r="D154" s="28">
        <f t="shared" si="6"/>
        <v>0.10333333333333333</v>
      </c>
      <c r="E154" s="7">
        <f t="shared" si="7"/>
        <v>0.105625</v>
      </c>
      <c r="F154" s="128">
        <f t="shared" si="8"/>
        <v>0.94674556213017758</v>
      </c>
      <c r="G154" s="132"/>
      <c r="H154" s="16">
        <f>($H$4*C154/J130)+(1-$H$4)*(H153+I153)</f>
        <v>0.24507588512200784</v>
      </c>
      <c r="I154" s="7">
        <f>$J$4*(H154-H153)+(1-$J$4)*I153</f>
        <v>-8.0537393180125053E-2</v>
      </c>
      <c r="J154" s="14">
        <f>($L$4*C154/H154)+(1-$L$4)*J130</f>
        <v>0.48566994637785788</v>
      </c>
      <c r="K154" s="14">
        <f t="shared" si="9"/>
        <v>0.16400649672354367</v>
      </c>
      <c r="L154" s="7">
        <f t="shared" si="10"/>
        <v>6.4006496723543665E-2</v>
      </c>
      <c r="N154" s="4"/>
    </row>
    <row r="155" spans="1:14" x14ac:dyDescent="0.2">
      <c r="A155" s="7">
        <v>150</v>
      </c>
      <c r="B155" s="22" t="s">
        <v>154</v>
      </c>
      <c r="C155" s="27">
        <v>0.15</v>
      </c>
      <c r="D155" s="28">
        <f t="shared" si="6"/>
        <v>0.10791666666666667</v>
      </c>
      <c r="E155" s="7">
        <f t="shared" si="7"/>
        <v>0.10562500000000001</v>
      </c>
      <c r="F155" s="128">
        <f t="shared" si="8"/>
        <v>1.420118343195266</v>
      </c>
      <c r="G155" s="132"/>
      <c r="H155" s="16">
        <f>($H$4*C155/J131)+(1-$H$4)*(H154+I154)</f>
        <v>0.68602443243251088</v>
      </c>
      <c r="I155" s="7">
        <f>$J$4*(H155-H154)+(1-$J$4)*I154</f>
        <v>0.18800894335146301</v>
      </c>
      <c r="J155" s="14">
        <f>($L$4*C155/H155)+(1-$L$4)*J131</f>
        <v>0.16191255486137113</v>
      </c>
      <c r="K155" s="14">
        <f t="shared" si="9"/>
        <v>1.9053298604116673E-2</v>
      </c>
      <c r="L155" s="7">
        <f t="shared" si="10"/>
        <v>0.13094670139588332</v>
      </c>
      <c r="N155" s="4"/>
    </row>
    <row r="156" spans="1:14" x14ac:dyDescent="0.2">
      <c r="A156" s="7">
        <v>151</v>
      </c>
      <c r="B156" s="22" t="s">
        <v>155</v>
      </c>
      <c r="C156" s="27">
        <v>-0.34</v>
      </c>
      <c r="D156" s="28">
        <f t="shared" ref="D156:D219" si="11">AVERAGE(C134:C157)</f>
        <v>0.10333333333333335</v>
      </c>
      <c r="E156" s="7">
        <f t="shared" ref="E156:E219" si="12">AVERAGE(D156:D157)</f>
        <v>0.10437500000000001</v>
      </c>
      <c r="F156" s="128">
        <f t="shared" ref="F156:F219" si="13">C156/E156</f>
        <v>-3.2574850299401197</v>
      </c>
      <c r="G156" s="132"/>
      <c r="H156" s="16">
        <f>($H$4*C156/J132)+(1-$H$4)*(H155+I155)</f>
        <v>0.94223793242172826</v>
      </c>
      <c r="I156" s="7">
        <f>$J$4*(H156-H155)+(1-$J$4)*I155</f>
        <v>0.22313181512552827</v>
      </c>
      <c r="J156" s="14">
        <f>($L$4*C156/H156)+(1-$L$4)*J132</f>
        <v>-0.34531979608593</v>
      </c>
      <c r="K156" s="14">
        <f t="shared" si="9"/>
        <v>-0.29079380136609656</v>
      </c>
      <c r="L156" s="7">
        <f t="shared" si="10"/>
        <v>4.9206198633903464E-2</v>
      </c>
      <c r="N156" s="4"/>
    </row>
    <row r="157" spans="1:14" x14ac:dyDescent="0.2">
      <c r="A157" s="7">
        <v>152</v>
      </c>
      <c r="B157" s="22" t="s">
        <v>156</v>
      </c>
      <c r="C157" s="27">
        <v>-0.09</v>
      </c>
      <c r="D157" s="28">
        <f t="shared" si="11"/>
        <v>0.10541666666666667</v>
      </c>
      <c r="E157" s="7">
        <f t="shared" si="12"/>
        <v>0.108125</v>
      </c>
      <c r="F157" s="128">
        <f t="shared" si="13"/>
        <v>-0.83236994219653182</v>
      </c>
      <c r="G157" s="132"/>
      <c r="H157" s="16">
        <f>($H$4*C157/J133)+(1-$H$4)*(H156+I156)</f>
        <v>0.94776307748180122</v>
      </c>
      <c r="I157" s="7">
        <f>$J$4*(H157-H156)+(1-$J$4)*I156</f>
        <v>0.1110722761934979</v>
      </c>
      <c r="J157" s="14">
        <f>($L$4*C157/H157)+(1-$L$4)*J133</f>
        <v>-0.11416660284200189</v>
      </c>
      <c r="K157" s="14">
        <f t="shared" si="9"/>
        <v>-0.15123745215261192</v>
      </c>
      <c r="L157" s="7">
        <f t="shared" si="10"/>
        <v>6.1237452152611921E-2</v>
      </c>
      <c r="N157" s="4"/>
    </row>
    <row r="158" spans="1:14" x14ac:dyDescent="0.2">
      <c r="A158" s="7">
        <v>153</v>
      </c>
      <c r="B158" s="22" t="s">
        <v>157</v>
      </c>
      <c r="C158" s="27">
        <v>-0.48</v>
      </c>
      <c r="D158" s="28">
        <f t="shared" si="11"/>
        <v>0.11083333333333334</v>
      </c>
      <c r="E158" s="7">
        <f t="shared" si="12"/>
        <v>0.10854166666666668</v>
      </c>
      <c r="F158" s="128">
        <f t="shared" si="13"/>
        <v>-4.4222648752399225</v>
      </c>
      <c r="G158" s="132"/>
      <c r="H158" s="16">
        <f>($H$4*C158/J134)+(1-$H$4)*(H157+I157)</f>
        <v>2.1018393531895168</v>
      </c>
      <c r="I158" s="7">
        <f>$J$4*(H158-H157)+(1-$J$4)*I157</f>
        <v>0.64818148913568496</v>
      </c>
      <c r="J158" s="14">
        <f>($L$4*C158/H158)+(1-$L$4)*J134</f>
        <v>-0.18213415732224467</v>
      </c>
      <c r="K158" s="14">
        <f t="shared" ref="K158:K221" si="14">(H157+I157)*J134</f>
        <v>-0.15305988278694585</v>
      </c>
      <c r="L158" s="7">
        <f t="shared" ref="L158:L221" si="15">ABS(C158-K158)</f>
        <v>0.32694011721305416</v>
      </c>
      <c r="N158" s="4"/>
    </row>
    <row r="159" spans="1:14" x14ac:dyDescent="0.2">
      <c r="A159" s="7">
        <v>154</v>
      </c>
      <c r="B159" s="22" t="s">
        <v>158</v>
      </c>
      <c r="C159" s="27">
        <v>0.17</v>
      </c>
      <c r="D159" s="28">
        <f t="shared" si="11"/>
        <v>0.10625000000000001</v>
      </c>
      <c r="E159" s="7">
        <f t="shared" si="12"/>
        <v>0.10583333333333333</v>
      </c>
      <c r="F159" s="128">
        <f t="shared" si="13"/>
        <v>1.6062992125984252</v>
      </c>
      <c r="G159" s="132"/>
      <c r="H159" s="16">
        <f>($H$4*C159/J135)+(1-$H$4)*(H158+I158)</f>
        <v>1.229618455715189</v>
      </c>
      <c r="I159" s="7">
        <f>$J$4*(H159-H158)+(1-$J$4)*I158</f>
        <v>-0.13477057011612126</v>
      </c>
      <c r="J159" s="14">
        <f>($L$4*C159/H159)+(1-$L$4)*J135</f>
        <v>-0.10949125519097652</v>
      </c>
      <c r="K159" s="14">
        <f t="shared" si="14"/>
        <v>-0.85483261253314957</v>
      </c>
      <c r="L159" s="7">
        <f t="shared" si="15"/>
        <v>1.0248326125331495</v>
      </c>
      <c r="N159" s="4"/>
    </row>
    <row r="160" spans="1:14" x14ac:dyDescent="0.2">
      <c r="A160" s="7">
        <v>155</v>
      </c>
      <c r="B160" s="22" t="s">
        <v>159</v>
      </c>
      <c r="C160" s="27">
        <v>0.02</v>
      </c>
      <c r="D160" s="28">
        <f t="shared" si="11"/>
        <v>0.10541666666666666</v>
      </c>
      <c r="E160" s="7">
        <f t="shared" si="12"/>
        <v>0.109375</v>
      </c>
      <c r="F160" s="128">
        <f t="shared" si="13"/>
        <v>0.18285714285714286</v>
      </c>
      <c r="G160" s="132"/>
      <c r="H160" s="16">
        <f>($H$4*C160/J136)+(1-$H$4)*(H159+I159)</f>
        <v>0.53897776249123974</v>
      </c>
      <c r="I160" s="7">
        <f>$J$4*(H160-H159)+(1-$J$4)*I159</f>
        <v>-0.42102351301910029</v>
      </c>
      <c r="J160" s="14">
        <f>($L$4*C160/H160)+(1-$L$4)*J136</f>
        <v>-8.3183207188983671E-2</v>
      </c>
      <c r="K160" s="14">
        <f t="shared" si="14"/>
        <v>-0.19811166218496631</v>
      </c>
      <c r="L160" s="7">
        <f t="shared" si="15"/>
        <v>0.2181116621849663</v>
      </c>
      <c r="N160" s="4"/>
    </row>
    <row r="161" spans="1:14" x14ac:dyDescent="0.2">
      <c r="A161" s="7">
        <v>156</v>
      </c>
      <c r="B161" s="22" t="s">
        <v>160</v>
      </c>
      <c r="C161" s="27">
        <v>0.01</v>
      </c>
      <c r="D161" s="28">
        <f t="shared" si="11"/>
        <v>0.11333333333333336</v>
      </c>
      <c r="E161" s="7">
        <f t="shared" si="12"/>
        <v>0.11083333333333335</v>
      </c>
      <c r="F161" s="128">
        <f t="shared" si="13"/>
        <v>9.0225563909774417E-2</v>
      </c>
      <c r="G161" s="132"/>
      <c r="H161" s="16">
        <f>($H$4*C161/J137)+(1-$H$4)*(H160+I160)</f>
        <v>2.7146203003165836E-2</v>
      </c>
      <c r="I161" s="7">
        <f>$J$4*(H161-H160)+(1-$J$4)*I160</f>
        <v>-0.46778636185811195</v>
      </c>
      <c r="J161" s="14">
        <f>($L$4*C161/H161)+(1-$L$4)*J137</f>
        <v>9.5295945461112405E-2</v>
      </c>
      <c r="K161" s="14">
        <f t="shared" si="14"/>
        <v>-1.4938782897221052E-2</v>
      </c>
      <c r="L161" s="7">
        <f t="shared" si="15"/>
        <v>2.4938782897221054E-2</v>
      </c>
      <c r="N161" s="4"/>
    </row>
    <row r="162" spans="1:14" x14ac:dyDescent="0.2">
      <c r="A162" s="7">
        <v>157</v>
      </c>
      <c r="B162" s="22" t="s">
        <v>161</v>
      </c>
      <c r="C162" s="27">
        <v>0.28000000000000003</v>
      </c>
      <c r="D162" s="28">
        <f t="shared" si="11"/>
        <v>0.10833333333333335</v>
      </c>
      <c r="E162" s="7">
        <f t="shared" si="12"/>
        <v>0.11229166666666668</v>
      </c>
      <c r="F162" s="128">
        <f t="shared" si="13"/>
        <v>2.4935064935064934</v>
      </c>
      <c r="G162" s="132"/>
      <c r="H162" s="16">
        <f>($H$4*C162/J138)+(1-$H$4)*(H161+I161)</f>
        <v>-3.165235734325611E-2</v>
      </c>
      <c r="I162" s="7">
        <f>$J$4*(H162-H161)+(1-$J$4)*I161</f>
        <v>-0.25717248475389021</v>
      </c>
      <c r="J162" s="14">
        <f>($L$4*C162/H162)+(1-$L$4)*J138</f>
        <v>-3.6200125676306563</v>
      </c>
      <c r="K162" s="14">
        <f t="shared" si="14"/>
        <v>-0.27649298471470274</v>
      </c>
      <c r="L162" s="7">
        <f t="shared" si="15"/>
        <v>0.55649298471470277</v>
      </c>
      <c r="N162" s="4"/>
    </row>
    <row r="163" spans="1:14" x14ac:dyDescent="0.2">
      <c r="A163" s="7">
        <v>158</v>
      </c>
      <c r="B163" s="22" t="s">
        <v>162</v>
      </c>
      <c r="C163" s="27">
        <v>-0.04</v>
      </c>
      <c r="D163" s="28">
        <f t="shared" si="11"/>
        <v>0.11625000000000002</v>
      </c>
      <c r="E163" s="7">
        <f t="shared" si="12"/>
        <v>0.11354166666666668</v>
      </c>
      <c r="F163" s="128">
        <f t="shared" si="13"/>
        <v>-0.35229357798165134</v>
      </c>
      <c r="G163" s="132"/>
      <c r="H163" s="16">
        <f>($H$4*C163/J139)+(1-$H$4)*(H162+I162)</f>
        <v>-0.12382886524094082</v>
      </c>
      <c r="I163" s="7">
        <f>$J$4*(H163-H162)+(1-$J$4)*I162</f>
        <v>-0.17220554377462333</v>
      </c>
      <c r="J163" s="14">
        <f>($L$4*C163/H163)+(1-$L$4)*J139</f>
        <v>-0.17514981416253753</v>
      </c>
      <c r="K163" s="14">
        <f t="shared" si="14"/>
        <v>0.16753038011354146</v>
      </c>
      <c r="L163" s="7">
        <f t="shared" si="15"/>
        <v>0.20753038011354147</v>
      </c>
      <c r="N163" s="4"/>
    </row>
    <row r="164" spans="1:14" x14ac:dyDescent="0.2">
      <c r="A164" s="7">
        <v>159</v>
      </c>
      <c r="B164" s="22" t="s">
        <v>163</v>
      </c>
      <c r="C164" s="27">
        <v>0.31</v>
      </c>
      <c r="D164" s="28">
        <f t="shared" si="11"/>
        <v>0.11083333333333334</v>
      </c>
      <c r="E164" s="7">
        <f t="shared" si="12"/>
        <v>0.11541666666666667</v>
      </c>
      <c r="F164" s="128">
        <f t="shared" si="13"/>
        <v>2.6859205776173285</v>
      </c>
      <c r="G164" s="132"/>
      <c r="H164" s="16">
        <f>($H$4*C164/J140)+(1-$H$4)*(H163+I163)</f>
        <v>-0.66445693018594654</v>
      </c>
      <c r="I164" s="7">
        <f>$J$4*(H164-H163)+(1-$J$4)*I163</f>
        <v>-0.36192977346901084</v>
      </c>
      <c r="J164" s="14">
        <f>($L$4*C164/H164)+(1-$L$4)*J140</f>
        <v>-0.36535975919808711</v>
      </c>
      <c r="K164" s="14">
        <f t="shared" si="14"/>
        <v>8.3813419640314635E-2</v>
      </c>
      <c r="L164" s="7">
        <f t="shared" si="15"/>
        <v>0.22618658035968536</v>
      </c>
      <c r="N164" s="4"/>
    </row>
    <row r="165" spans="1:14" x14ac:dyDescent="0.2">
      <c r="A165" s="7">
        <v>160</v>
      </c>
      <c r="B165" s="22" t="s">
        <v>164</v>
      </c>
      <c r="C165" s="27">
        <v>-0.02</v>
      </c>
      <c r="D165" s="28">
        <f t="shared" si="11"/>
        <v>0.12000000000000001</v>
      </c>
      <c r="E165" s="7">
        <f t="shared" si="12"/>
        <v>0.12354166666666669</v>
      </c>
      <c r="F165" s="128">
        <f t="shared" si="13"/>
        <v>-0.16188870151770654</v>
      </c>
      <c r="G165" s="132"/>
      <c r="H165" s="16">
        <f>($H$4*C165/J141)+(1-$H$4)*(H164+I164)</f>
        <v>-0.69693227166307758</v>
      </c>
      <c r="I165" s="7">
        <f>$J$4*(H165-H164)+(1-$J$4)*I164</f>
        <v>-0.19227269569184963</v>
      </c>
      <c r="J165" s="14">
        <f>($L$4*C165/H165)+(1-$L$4)*J141</f>
        <v>4.8230626236122787E-2</v>
      </c>
      <c r="K165" s="14">
        <f t="shared" si="14"/>
        <v>-6.5797935670535754E-2</v>
      </c>
      <c r="L165" s="7">
        <f t="shared" si="15"/>
        <v>4.579793567053575E-2</v>
      </c>
      <c r="N165" s="4"/>
    </row>
    <row r="166" spans="1:14" x14ac:dyDescent="0.2">
      <c r="A166" s="7">
        <v>161</v>
      </c>
      <c r="B166" s="22" t="s">
        <v>165</v>
      </c>
      <c r="C166" s="27">
        <v>0.54</v>
      </c>
      <c r="D166" s="28">
        <f t="shared" si="11"/>
        <v>0.12708333333333335</v>
      </c>
      <c r="E166" s="7">
        <f t="shared" si="12"/>
        <v>0.12770833333333334</v>
      </c>
      <c r="F166" s="128">
        <f t="shared" si="13"/>
        <v>4.2283849918433933</v>
      </c>
      <c r="G166" s="132"/>
      <c r="H166" s="16">
        <f>($H$4*C166/J142)+(1-$H$4)*(H165+I165)</f>
        <v>-0.38921502386900148</v>
      </c>
      <c r="I166" s="7">
        <f>$J$4*(H166-H165)+(1-$J$4)*I165</f>
        <v>6.5203982393576457E-2</v>
      </c>
      <c r="J166" s="14">
        <f>($L$4*C166/H166)+(1-$L$4)*J142</f>
        <v>0.90561273676447651</v>
      </c>
      <c r="K166" s="14">
        <f t="shared" si="14"/>
        <v>-2.4624397958040096</v>
      </c>
      <c r="L166" s="7">
        <f t="shared" si="15"/>
        <v>3.0024397958040097</v>
      </c>
      <c r="N166" s="4"/>
    </row>
    <row r="167" spans="1:14" x14ac:dyDescent="0.2">
      <c r="A167" s="7">
        <v>162</v>
      </c>
      <c r="B167" s="22" t="s">
        <v>166</v>
      </c>
      <c r="C167" s="27">
        <v>0.17</v>
      </c>
      <c r="D167" s="28">
        <f t="shared" si="11"/>
        <v>0.12833333333333333</v>
      </c>
      <c r="E167" s="7">
        <f t="shared" si="12"/>
        <v>0.12729166666666666</v>
      </c>
      <c r="F167" s="128">
        <f t="shared" si="13"/>
        <v>1.3355155482815058</v>
      </c>
      <c r="G167" s="132"/>
      <c r="H167" s="16">
        <f>($H$4*C167/J143)+(1-$H$4)*(H166+I166)</f>
        <v>0.72373718141574161</v>
      </c>
      <c r="I167" s="7">
        <f>$J$4*(H167-H166)+(1-$J$4)*I166</f>
        <v>0.60475629822434473</v>
      </c>
      <c r="J167" s="14">
        <f>($L$4*C167/H167)+(1-$L$4)*J143</f>
        <v>0.15345645281145387</v>
      </c>
      <c r="K167" s="14">
        <f t="shared" si="14"/>
        <v>-2.8276437077825508E-2</v>
      </c>
      <c r="L167" s="7">
        <f t="shared" si="15"/>
        <v>0.19827643707782552</v>
      </c>
      <c r="N167" s="4"/>
    </row>
    <row r="168" spans="1:14" x14ac:dyDescent="0.2">
      <c r="A168" s="7">
        <v>163</v>
      </c>
      <c r="B168" s="22" t="s">
        <v>167</v>
      </c>
      <c r="C168" s="27">
        <v>0.49</v>
      </c>
      <c r="D168" s="28">
        <f t="shared" si="11"/>
        <v>0.12625</v>
      </c>
      <c r="E168" s="7">
        <f t="shared" si="12"/>
        <v>0.13145833333333334</v>
      </c>
      <c r="F168" s="128">
        <f t="shared" si="13"/>
        <v>3.7274167987321709</v>
      </c>
      <c r="G168" s="132"/>
      <c r="H168" s="16">
        <f>($H$4*C168/J144)+(1-$H$4)*(H167+I167)</f>
        <v>0.81948343698532566</v>
      </c>
      <c r="I168" s="7">
        <f>$J$4*(H168-H167)+(1-$J$4)*I167</f>
        <v>0.34263459637343946</v>
      </c>
      <c r="J168" s="14">
        <f>($L$4*C168/H168)+(1-$L$4)*J144</f>
        <v>1.4708927784449621</v>
      </c>
      <c r="K168" s="14">
        <f t="shared" si="14"/>
        <v>2.8966273579500608</v>
      </c>
      <c r="L168" s="7">
        <f t="shared" si="15"/>
        <v>2.406627357950061</v>
      </c>
      <c r="N168" s="4"/>
    </row>
    <row r="169" spans="1:14" x14ac:dyDescent="0.2">
      <c r="A169" s="7">
        <v>164</v>
      </c>
      <c r="B169" s="22" t="s">
        <v>168</v>
      </c>
      <c r="C169" s="27">
        <v>0.06</v>
      </c>
      <c r="D169" s="28">
        <f t="shared" si="11"/>
        <v>0.13666666666666669</v>
      </c>
      <c r="E169" s="7">
        <f t="shared" si="12"/>
        <v>0.13708333333333333</v>
      </c>
      <c r="F169" s="128">
        <f t="shared" si="13"/>
        <v>0.43768996960486323</v>
      </c>
      <c r="G169" s="132"/>
      <c r="H169" s="16">
        <f>($H$4*C169/J145)+(1-$H$4)*(H168+I168)</f>
        <v>0.7111904174814635</v>
      </c>
      <c r="I169" s="7">
        <f>$J$4*(H169-H168)+(1-$J$4)*I168</f>
        <v>0.11042323671368891</v>
      </c>
      <c r="J169" s="14">
        <f>($L$4*C169/H169)+(1-$L$4)*J145</f>
        <v>0.21741386947562524</v>
      </c>
      <c r="K169" s="14">
        <f t="shared" si="14"/>
        <v>0.37832584709000122</v>
      </c>
      <c r="L169" s="7">
        <f t="shared" si="15"/>
        <v>0.31832584709000122</v>
      </c>
      <c r="N169" s="4"/>
    </row>
    <row r="170" spans="1:14" x14ac:dyDescent="0.2">
      <c r="A170" s="7">
        <v>165</v>
      </c>
      <c r="B170" s="22" t="s">
        <v>169</v>
      </c>
      <c r="C170" s="27">
        <v>0.77</v>
      </c>
      <c r="D170" s="28">
        <f t="shared" si="11"/>
        <v>0.13749999999999998</v>
      </c>
      <c r="E170" s="7">
        <f t="shared" si="12"/>
        <v>0.14083333333333331</v>
      </c>
      <c r="F170" s="128">
        <f t="shared" si="13"/>
        <v>5.4674556213017764</v>
      </c>
      <c r="G170" s="132"/>
      <c r="H170" s="16">
        <f>($H$4*C170/J146)+(1-$H$4)*(H169+I169)</f>
        <v>0.55682296958539357</v>
      </c>
      <c r="I170" s="7">
        <f>$J$4*(H170-H169)+(1-$J$4)*I169</f>
        <v>-2.5934357573016181E-2</v>
      </c>
      <c r="J170" s="14">
        <f>($L$4*C170/H170)+(1-$L$4)*J146</f>
        <v>2.3367372524178718</v>
      </c>
      <c r="K170" s="14">
        <f t="shared" si="14"/>
        <v>2.5568705726169663</v>
      </c>
      <c r="L170" s="7">
        <f t="shared" si="15"/>
        <v>1.7868705726169662</v>
      </c>
      <c r="N170" s="4"/>
    </row>
    <row r="171" spans="1:14" x14ac:dyDescent="0.2">
      <c r="A171" s="7">
        <v>166</v>
      </c>
      <c r="B171" s="22" t="s">
        <v>170</v>
      </c>
      <c r="C171" s="27">
        <v>-0.04</v>
      </c>
      <c r="D171" s="28">
        <f t="shared" si="11"/>
        <v>0.14416666666666667</v>
      </c>
      <c r="E171" s="7">
        <f t="shared" si="12"/>
        <v>0.13937499999999997</v>
      </c>
      <c r="F171" s="128">
        <f t="shared" si="13"/>
        <v>-0.28699551569506732</v>
      </c>
      <c r="G171" s="132"/>
      <c r="H171" s="16">
        <f>($H$4*C171/J147)+(1-$H$4)*(H170+I170)</f>
        <v>0.30162021249870696</v>
      </c>
      <c r="I171" s="7">
        <f>$J$4*(H171-H170)+(1-$J$4)*I170</f>
        <v>-0.14399926400928703</v>
      </c>
      <c r="J171" s="14">
        <f>($L$4*C171/H171)+(1-$L$4)*J147</f>
        <v>-0.71361999064036763</v>
      </c>
      <c r="K171" s="14">
        <f t="shared" si="14"/>
        <v>-0.62954298702183698</v>
      </c>
      <c r="L171" s="7">
        <f t="shared" si="15"/>
        <v>0.58954298702183694</v>
      </c>
      <c r="N171" s="4"/>
    </row>
    <row r="172" spans="1:14" x14ac:dyDescent="0.2">
      <c r="A172" s="7">
        <v>167</v>
      </c>
      <c r="B172" s="22" t="s">
        <v>171</v>
      </c>
      <c r="C172" s="27">
        <v>0.42</v>
      </c>
      <c r="D172" s="28">
        <f t="shared" si="11"/>
        <v>0.1345833333333333</v>
      </c>
      <c r="E172" s="7">
        <f t="shared" si="12"/>
        <v>0.16541666666666666</v>
      </c>
      <c r="F172" s="128">
        <f t="shared" si="13"/>
        <v>2.5390428211586902</v>
      </c>
      <c r="G172" s="132"/>
      <c r="H172" s="16">
        <f>($H$4*C172/J148)+(1-$H$4)*(H171+I171)</f>
        <v>0.1664638602784187</v>
      </c>
      <c r="I172" s="7">
        <f>$J$4*(H172-H171)+(1-$J$4)*I171</f>
        <v>-0.13944548531494028</v>
      </c>
      <c r="J172" s="14">
        <f>($L$4*C172/H172)+(1-$L$4)*J148</f>
        <v>2.4417264797356335</v>
      </c>
      <c r="K172" s="14">
        <f t="shared" si="14"/>
        <v>0.37444662357205977</v>
      </c>
      <c r="L172" s="7">
        <f t="shared" si="15"/>
        <v>4.5553376427940218E-2</v>
      </c>
      <c r="N172" s="4"/>
    </row>
    <row r="173" spans="1:14" x14ac:dyDescent="0.2">
      <c r="A173" s="7">
        <v>168</v>
      </c>
      <c r="B173" s="22" t="s">
        <v>172</v>
      </c>
      <c r="C173" s="27">
        <v>0.13</v>
      </c>
      <c r="D173" s="28">
        <f t="shared" si="11"/>
        <v>0.19625000000000001</v>
      </c>
      <c r="E173" s="7">
        <f t="shared" si="12"/>
        <v>0.19395833333333334</v>
      </c>
      <c r="F173" s="128">
        <f t="shared" si="13"/>
        <v>0.67024704618689579</v>
      </c>
      <c r="G173" s="132"/>
      <c r="H173" s="16">
        <f>($H$4*C173/J149)+(1-$H$4)*(H172+I172)</f>
        <v>9.7005581475400449E-2</v>
      </c>
      <c r="I173" s="7">
        <f>$J$4*(H173-H172)+(1-$J$4)*I172</f>
        <v>-0.10340461354153503</v>
      </c>
      <c r="J173" s="14">
        <f>($L$4*C173/H173)+(1-$L$4)*J149</f>
        <v>1.0019756242972309</v>
      </c>
      <c r="K173" s="14">
        <f t="shared" si="14"/>
        <v>1.9646199980888786E-2</v>
      </c>
      <c r="L173" s="7">
        <f t="shared" si="15"/>
        <v>0.11035380001911121</v>
      </c>
      <c r="N173" s="4"/>
    </row>
    <row r="174" spans="1:14" x14ac:dyDescent="0.2">
      <c r="A174" s="7">
        <v>169</v>
      </c>
      <c r="B174" s="22" t="s">
        <v>173</v>
      </c>
      <c r="C174" s="27">
        <v>1.51</v>
      </c>
      <c r="D174" s="28">
        <f t="shared" si="11"/>
        <v>0.19166666666666665</v>
      </c>
      <c r="E174" s="7">
        <f t="shared" si="12"/>
        <v>0.1925</v>
      </c>
      <c r="F174" s="128">
        <f t="shared" si="13"/>
        <v>7.8441558441558437</v>
      </c>
      <c r="G174" s="132"/>
      <c r="H174" s="16">
        <f>($H$4*C174/J150)+(1-$H$4)*(H173+I173)</f>
        <v>-1.5010790475012397</v>
      </c>
      <c r="I174" s="7">
        <f>$J$4*(H174-H173)+(1-$J$4)*I173</f>
        <v>-0.87311058500921368</v>
      </c>
      <c r="J174" s="14">
        <f>($L$4*C174/H174)+(1-$L$4)*J150</f>
        <v>-0.70751469770664088</v>
      </c>
      <c r="K174" s="14">
        <f t="shared" si="14"/>
        <v>2.9753435501161021E-3</v>
      </c>
      <c r="L174" s="7">
        <f t="shared" si="15"/>
        <v>1.5070246564498839</v>
      </c>
      <c r="N174" s="4"/>
    </row>
    <row r="175" spans="1:14" x14ac:dyDescent="0.2">
      <c r="A175" s="7">
        <v>170</v>
      </c>
      <c r="B175" s="22" t="s">
        <v>174</v>
      </c>
      <c r="C175" s="27">
        <v>0.24</v>
      </c>
      <c r="D175" s="28">
        <f t="shared" si="11"/>
        <v>0.19333333333333336</v>
      </c>
      <c r="E175" s="7">
        <f t="shared" si="12"/>
        <v>0.19958333333333333</v>
      </c>
      <c r="F175" s="128">
        <f t="shared" si="13"/>
        <v>1.2025052192066805</v>
      </c>
      <c r="G175" s="132"/>
      <c r="H175" s="16">
        <f>($H$4*C175/J151)+(1-$H$4)*(H174+I174)</f>
        <v>-1.1410909002777001</v>
      </c>
      <c r="I175" s="7">
        <f>$J$4*(H175-H174)+(1-$J$4)*I174</f>
        <v>-0.23810948256088654</v>
      </c>
      <c r="J175" s="14">
        <f>($L$4*C175/H175)+(1-$L$4)*J151</f>
        <v>0.34742793571610253</v>
      </c>
      <c r="K175" s="14">
        <f t="shared" si="14"/>
        <v>-1.9011095742357427</v>
      </c>
      <c r="L175" s="7">
        <f t="shared" si="15"/>
        <v>2.1411095742357427</v>
      </c>
      <c r="N175" s="4"/>
    </row>
    <row r="176" spans="1:14" x14ac:dyDescent="0.2">
      <c r="A176" s="7">
        <v>171</v>
      </c>
      <c r="B176" s="22" t="s">
        <v>175</v>
      </c>
      <c r="C176" s="27">
        <v>0.33</v>
      </c>
      <c r="D176" s="28">
        <f t="shared" si="11"/>
        <v>0.20583333333333334</v>
      </c>
      <c r="E176" s="7">
        <f t="shared" si="12"/>
        <v>0.21104166666666666</v>
      </c>
      <c r="F176" s="128">
        <f t="shared" si="13"/>
        <v>1.5636722606120437</v>
      </c>
      <c r="G176" s="132"/>
      <c r="H176" s="16">
        <f>($H$4*C176/J152)+(1-$H$4)*(H175+I175)</f>
        <v>-0.38695162613970996</v>
      </c>
      <c r="I176" s="7">
        <f>$J$4*(H176-H175)+(1-$J$4)*I175</f>
        <v>0.27286262205387857</v>
      </c>
      <c r="J176" s="14">
        <f>($L$4*C176/H176)+(1-$L$4)*J152</f>
        <v>-0.14668900853912123</v>
      </c>
      <c r="K176" s="14">
        <f t="shared" si="14"/>
        <v>-0.58921808559451472</v>
      </c>
      <c r="L176" s="7">
        <f t="shared" si="15"/>
        <v>0.91921808559451468</v>
      </c>
      <c r="N176" s="4"/>
    </row>
    <row r="177" spans="1:14" x14ac:dyDescent="0.2">
      <c r="A177" s="7">
        <v>172</v>
      </c>
      <c r="B177" s="22" t="s">
        <v>176</v>
      </c>
      <c r="C177" s="27">
        <v>0.25</v>
      </c>
      <c r="D177" s="28">
        <f t="shared" si="11"/>
        <v>0.21624999999999997</v>
      </c>
      <c r="E177" s="7">
        <f t="shared" si="12"/>
        <v>0.21895833333333331</v>
      </c>
      <c r="F177" s="128">
        <f t="shared" si="13"/>
        <v>1.1417697431018079</v>
      </c>
      <c r="G177" s="132"/>
      <c r="H177" s="16">
        <f>($H$4*C177/J153)+(1-$H$4)*(H176+I176)</f>
        <v>0.49340780642963833</v>
      </c>
      <c r="I177" s="7">
        <f>$J$4*(H177-H176)+(1-$J$4)*I176</f>
        <v>0.58570143562777133</v>
      </c>
      <c r="J177" s="14">
        <f>($L$4*C177/H177)+(1-$L$4)*J153</f>
        <v>0.34178836677649699</v>
      </c>
      <c r="K177" s="14">
        <f t="shared" si="14"/>
        <v>-2.3704597290310263E-2</v>
      </c>
      <c r="L177" s="7">
        <f t="shared" si="15"/>
        <v>0.27370459729031027</v>
      </c>
      <c r="N177" s="4"/>
    </row>
    <row r="178" spans="1:14" x14ac:dyDescent="0.2">
      <c r="A178" s="7">
        <v>173</v>
      </c>
      <c r="B178" s="22" t="s">
        <v>177</v>
      </c>
      <c r="C178" s="27">
        <v>0.35</v>
      </c>
      <c r="D178" s="28">
        <f t="shared" si="11"/>
        <v>0.22166666666666668</v>
      </c>
      <c r="E178" s="7">
        <f t="shared" si="12"/>
        <v>0.22562500000000002</v>
      </c>
      <c r="F178" s="128">
        <f t="shared" si="13"/>
        <v>1.5512465373961217</v>
      </c>
      <c r="G178" s="132"/>
      <c r="H178" s="16">
        <f>($H$4*C178/J154)+(1-$H$4)*(H177+I177)</f>
        <v>0.91380438576232548</v>
      </c>
      <c r="I178" s="7">
        <f>$J$4*(H178-H177)+(1-$J$4)*I177</f>
        <v>0.50057543294558915</v>
      </c>
      <c r="J178" s="14">
        <f>($L$4*C178/H178)+(1-$L$4)*J154</f>
        <v>0.43964408574726921</v>
      </c>
      <c r="K178" s="14">
        <f t="shared" si="14"/>
        <v>0.52409092772587296</v>
      </c>
      <c r="L178" s="7">
        <f t="shared" si="15"/>
        <v>0.17409092772587298</v>
      </c>
      <c r="N178" s="4"/>
    </row>
    <row r="179" spans="1:14" x14ac:dyDescent="0.2">
      <c r="A179" s="7">
        <v>174</v>
      </c>
      <c r="B179" s="22" t="s">
        <v>178</v>
      </c>
      <c r="C179" s="27">
        <v>0.28000000000000003</v>
      </c>
      <c r="D179" s="28">
        <f t="shared" si="11"/>
        <v>0.22958333333333333</v>
      </c>
      <c r="E179" s="7">
        <f t="shared" si="12"/>
        <v>0.23708333333333331</v>
      </c>
      <c r="F179" s="128">
        <f t="shared" si="13"/>
        <v>1.1810193321616873</v>
      </c>
      <c r="G179" s="132"/>
      <c r="H179" s="16">
        <f>($H$4*C179/J155)+(1-$H$4)*(H178+I178)</f>
        <v>1.5596212546916106</v>
      </c>
      <c r="I179" s="7">
        <f>$J$4*(H179-H178)+(1-$J$4)*I178</f>
        <v>0.5753695021956875</v>
      </c>
      <c r="J179" s="14">
        <f>($L$4*C179/H179)+(1-$L$4)*J155</f>
        <v>0.16981170245411831</v>
      </c>
      <c r="K179" s="14">
        <f t="shared" si="14"/>
        <v>0.22900584999136137</v>
      </c>
      <c r="L179" s="7">
        <f t="shared" si="15"/>
        <v>5.0994150008638661E-2</v>
      </c>
      <c r="N179" s="4"/>
    </row>
    <row r="180" spans="1:14" x14ac:dyDescent="0.2">
      <c r="A180" s="7">
        <v>175</v>
      </c>
      <c r="B180" s="22" t="s">
        <v>179</v>
      </c>
      <c r="C180" s="27">
        <v>-0.15</v>
      </c>
      <c r="D180" s="28">
        <f t="shared" si="11"/>
        <v>0.24458333333333329</v>
      </c>
      <c r="E180" s="7">
        <f t="shared" si="12"/>
        <v>0.2475</v>
      </c>
      <c r="F180" s="128">
        <f t="shared" si="13"/>
        <v>-0.60606060606060608</v>
      </c>
      <c r="G180" s="132"/>
      <c r="H180" s="16">
        <f>($H$4*C180/J156)+(1-$H$4)*(H179+I179)</f>
        <v>1.3507387585133599</v>
      </c>
      <c r="I180" s="7">
        <f>$J$4*(H180-H179)+(1-$J$4)*I179</f>
        <v>0.17150818067520246</v>
      </c>
      <c r="J180" s="14">
        <f>($L$4*C180/H180)+(1-$L$4)*J156</f>
        <v>-0.24028479073118489</v>
      </c>
      <c r="K180" s="14">
        <f t="shared" si="14"/>
        <v>-0.73725457281366702</v>
      </c>
      <c r="L180" s="7">
        <f t="shared" si="15"/>
        <v>0.587254572813667</v>
      </c>
      <c r="N180" s="4"/>
    </row>
    <row r="181" spans="1:14" x14ac:dyDescent="0.2">
      <c r="A181" s="7">
        <v>176</v>
      </c>
      <c r="B181" s="22" t="s">
        <v>180</v>
      </c>
      <c r="C181" s="27">
        <v>0.27</v>
      </c>
      <c r="D181" s="28">
        <f t="shared" si="11"/>
        <v>0.25041666666666668</v>
      </c>
      <c r="E181" s="7">
        <f t="shared" si="12"/>
        <v>0.25041666666666668</v>
      </c>
      <c r="F181" s="128">
        <f t="shared" si="13"/>
        <v>1.0782029950083194</v>
      </c>
      <c r="G181" s="132"/>
      <c r="H181" s="16">
        <f>($H$4*C181/J157)+(1-$H$4)*(H180+I180)</f>
        <v>-0.27037580815260909</v>
      </c>
      <c r="I181" s="7">
        <f>$J$4*(H181-H180)+(1-$J$4)*I180</f>
        <v>-0.75162748647000566</v>
      </c>
      <c r="J181" s="14">
        <f>($L$4*C181/H181)+(1-$L$4)*J157</f>
        <v>-0.51070793822295601</v>
      </c>
      <c r="K181" s="14">
        <f t="shared" si="14"/>
        <v>-0.17378976173379362</v>
      </c>
      <c r="L181" s="7">
        <f t="shared" si="15"/>
        <v>0.44378976173379364</v>
      </c>
      <c r="N181" s="4"/>
    </row>
    <row r="182" spans="1:14" x14ac:dyDescent="0.2">
      <c r="A182" s="7">
        <v>177</v>
      </c>
      <c r="B182" s="22" t="s">
        <v>181</v>
      </c>
      <c r="C182" s="27">
        <v>-0.34</v>
      </c>
      <c r="D182" s="28">
        <f t="shared" si="11"/>
        <v>0.25041666666666668</v>
      </c>
      <c r="E182" s="7">
        <f t="shared" si="12"/>
        <v>0.25312500000000004</v>
      </c>
      <c r="F182" s="128">
        <f t="shared" si="13"/>
        <v>-1.3432098765432097</v>
      </c>
      <c r="G182" s="132"/>
      <c r="H182" s="16">
        <f>($H$4*C182/J158)+(1-$H$4)*(H181+I181)</f>
        <v>0.31017401684438273</v>
      </c>
      <c r="I182" s="7">
        <f>$J$4*(H182-H181)+(1-$J$4)*I181</f>
        <v>-6.5604510915994785E-2</v>
      </c>
      <c r="J182" s="14">
        <f>($L$4*C182/H182)+(1-$L$4)*J158</f>
        <v>-0.59193828949518146</v>
      </c>
      <c r="K182" s="14">
        <f t="shared" si="14"/>
        <v>0.18614170884664769</v>
      </c>
      <c r="L182" s="7">
        <f t="shared" si="15"/>
        <v>0.52614170884664768</v>
      </c>
      <c r="N182" s="4"/>
    </row>
    <row r="183" spans="1:14" x14ac:dyDescent="0.2">
      <c r="A183" s="7">
        <v>178</v>
      </c>
      <c r="B183" s="22" t="s">
        <v>182</v>
      </c>
      <c r="C183" s="27">
        <v>0.17</v>
      </c>
      <c r="D183" s="28">
        <f t="shared" si="11"/>
        <v>0.25583333333333336</v>
      </c>
      <c r="E183" s="7">
        <f t="shared" si="12"/>
        <v>0.25625000000000003</v>
      </c>
      <c r="F183" s="128">
        <f t="shared" si="13"/>
        <v>0.66341463414634139</v>
      </c>
      <c r="G183" s="132"/>
      <c r="H183" s="16">
        <f>($H$4*C183/J159)+(1-$H$4)*(H182+I182)</f>
        <v>-0.58422774270183742</v>
      </c>
      <c r="I183" s="7">
        <f>$J$4*(H183-H182)+(1-$J$4)*I182</f>
        <v>-0.4924050199339492</v>
      </c>
      <c r="J183" s="14">
        <f>($L$4*C183/H183)+(1-$L$4)*J159</f>
        <v>-0.19086304582668728</v>
      </c>
      <c r="K183" s="14">
        <f t="shared" si="14"/>
        <v>-2.6778222185536171E-2</v>
      </c>
      <c r="L183" s="7">
        <f t="shared" si="15"/>
        <v>0.19677822218553617</v>
      </c>
      <c r="N183" s="4"/>
    </row>
    <row r="184" spans="1:14" x14ac:dyDescent="0.2">
      <c r="A184" s="7">
        <v>179</v>
      </c>
      <c r="B184" s="22" t="s">
        <v>183</v>
      </c>
      <c r="C184" s="27">
        <v>0.15</v>
      </c>
      <c r="D184" s="28">
        <f t="shared" si="11"/>
        <v>0.25666666666666671</v>
      </c>
      <c r="E184" s="7">
        <f t="shared" si="12"/>
        <v>0.25583333333333336</v>
      </c>
      <c r="F184" s="128">
        <f t="shared" si="13"/>
        <v>0.58631921824104227</v>
      </c>
      <c r="G184" s="132"/>
      <c r="H184" s="16">
        <f>($H$4*C184/J160)+(1-$H$4)*(H183+I183)</f>
        <v>-1.4117181956649225</v>
      </c>
      <c r="I184" s="7">
        <f>$J$4*(H184-H183)+(1-$J$4)*I183</f>
        <v>-0.6649618589168258</v>
      </c>
      <c r="J184" s="14">
        <f>($L$4*C184/H184)+(1-$L$4)*J160</f>
        <v>-9.3526802268140058E-2</v>
      </c>
      <c r="K184" s="14">
        <f t="shared" si="14"/>
        <v>8.9557766160780511E-2</v>
      </c>
      <c r="L184" s="7">
        <f t="shared" si="15"/>
        <v>6.0442233839219484E-2</v>
      </c>
      <c r="N184" s="4"/>
    </row>
    <row r="185" spans="1:14" x14ac:dyDescent="0.2">
      <c r="A185" s="7">
        <v>180</v>
      </c>
      <c r="B185" s="22" t="s">
        <v>184</v>
      </c>
      <c r="C185" s="27">
        <v>0.03</v>
      </c>
      <c r="D185" s="28">
        <f t="shared" si="11"/>
        <v>0.255</v>
      </c>
      <c r="E185" s="7">
        <f t="shared" si="12"/>
        <v>0.26104166666666673</v>
      </c>
      <c r="F185" s="128">
        <f t="shared" si="13"/>
        <v>0.11492418196328807</v>
      </c>
      <c r="G185" s="132"/>
      <c r="H185" s="16">
        <f>($H$4*C185/J161)+(1-$H$4)*(H184+I184)</f>
        <v>-0.97382342162951363</v>
      </c>
      <c r="I185" s="7">
        <f>$J$4*(H185-H184)+(1-$J$4)*I184</f>
        <v>-9.7030711587634266E-2</v>
      </c>
      <c r="J185" s="14">
        <f>($L$4*C185/H185)+(1-$L$4)*J161</f>
        <v>3.875779711536502E-2</v>
      </c>
      <c r="K185" s="14">
        <f t="shared" si="14"/>
        <v>-0.19789918922160224</v>
      </c>
      <c r="L185" s="7">
        <f t="shared" si="15"/>
        <v>0.22789918922160224</v>
      </c>
      <c r="N185" s="4"/>
    </row>
    <row r="186" spans="1:14" x14ac:dyDescent="0.2">
      <c r="A186" s="7">
        <v>181</v>
      </c>
      <c r="B186" s="22" t="s">
        <v>185</v>
      </c>
      <c r="C186" s="27">
        <v>0.24</v>
      </c>
      <c r="D186" s="28">
        <f t="shared" si="11"/>
        <v>0.26708333333333339</v>
      </c>
      <c r="E186" s="7">
        <f t="shared" si="12"/>
        <v>0.26708333333333334</v>
      </c>
      <c r="F186" s="128">
        <f t="shared" si="13"/>
        <v>0.89859594383775343</v>
      </c>
      <c r="G186" s="132"/>
      <c r="H186" s="16">
        <f>($H$4*C186/J162)+(1-$H$4)*(H185+I185)</f>
        <v>-0.60759406846503805</v>
      </c>
      <c r="I186" s="7">
        <f>$J$4*(H186-H185)+(1-$J$4)*I185</f>
        <v>0.14153141174309272</v>
      </c>
      <c r="J186" s="14">
        <f>($L$4*C186/H186)+(1-$L$4)*J162</f>
        <v>-2.1740743714503643</v>
      </c>
      <c r="K186" s="14">
        <f t="shared" si="14"/>
        <v>3.8765054203453087</v>
      </c>
      <c r="L186" s="7">
        <f t="shared" si="15"/>
        <v>3.6365054203453084</v>
      </c>
      <c r="N186" s="4"/>
    </row>
    <row r="187" spans="1:14" x14ac:dyDescent="0.2">
      <c r="A187" s="7">
        <v>182</v>
      </c>
      <c r="B187" s="22" t="s">
        <v>186</v>
      </c>
      <c r="C187" s="27">
        <v>0.25</v>
      </c>
      <c r="D187" s="28">
        <f t="shared" si="11"/>
        <v>0.26708333333333334</v>
      </c>
      <c r="E187" s="7">
        <f t="shared" si="12"/>
        <v>0.27</v>
      </c>
      <c r="F187" s="128">
        <f t="shared" si="13"/>
        <v>0.92592592592592582</v>
      </c>
      <c r="G187" s="132"/>
      <c r="H187" s="16">
        <f>($H$4*C187/J163)+(1-$H$4)*(H186+I186)</f>
        <v>-0.90936875105098536</v>
      </c>
      <c r="I187" s="7">
        <f>$J$4*(H187-H186)+(1-$J$4)*I186</f>
        <v>-8.6755140876497591E-2</v>
      </c>
      <c r="J187" s="14">
        <f>($L$4*C187/H187)+(1-$L$4)*J163</f>
        <v>-0.21988009967458233</v>
      </c>
      <c r="K187" s="14">
        <f t="shared" si="14"/>
        <v>8.1630787712947253E-2</v>
      </c>
      <c r="L187" s="7">
        <f t="shared" si="15"/>
        <v>0.16836921228705276</v>
      </c>
      <c r="N187" s="4"/>
    </row>
    <row r="188" spans="1:14" x14ac:dyDescent="0.2">
      <c r="A188" s="7">
        <v>183</v>
      </c>
      <c r="B188" s="22" t="s">
        <v>187</v>
      </c>
      <c r="C188" s="27">
        <v>0.31</v>
      </c>
      <c r="D188" s="28">
        <f t="shared" si="11"/>
        <v>0.27291666666666664</v>
      </c>
      <c r="E188" s="7">
        <f t="shared" si="12"/>
        <v>0.26874999999999999</v>
      </c>
      <c r="F188" s="128">
        <f t="shared" si="13"/>
        <v>1.1534883720930234</v>
      </c>
      <c r="G188" s="132"/>
      <c r="H188" s="16">
        <f>($H$4*C188/J164)+(1-$H$4)*(H187+I187)</f>
        <v>-0.92803601412497905</v>
      </c>
      <c r="I188" s="7">
        <f>$J$4*(H188-H187)+(1-$J$4)*I187</f>
        <v>-5.1692354468737357E-2</v>
      </c>
      <c r="J188" s="14">
        <f>($L$4*C188/H188)+(1-$L$4)*J164</f>
        <v>-0.35131695002601365</v>
      </c>
      <c r="K188" s="14">
        <f t="shared" si="14"/>
        <v>0.3639435852860865</v>
      </c>
      <c r="L188" s="7">
        <f t="shared" si="15"/>
        <v>5.3943585286086504E-2</v>
      </c>
      <c r="N188" s="4"/>
    </row>
    <row r="189" spans="1:14" x14ac:dyDescent="0.2">
      <c r="A189" s="7">
        <v>184</v>
      </c>
      <c r="B189" s="22" t="s">
        <v>188</v>
      </c>
      <c r="C189" s="27">
        <v>0.12</v>
      </c>
      <c r="D189" s="28">
        <f t="shared" si="11"/>
        <v>0.26458333333333334</v>
      </c>
      <c r="E189" s="7">
        <f t="shared" si="12"/>
        <v>0.25750000000000001</v>
      </c>
      <c r="F189" s="128">
        <f t="shared" si="13"/>
        <v>0.46601941747572811</v>
      </c>
      <c r="G189" s="132"/>
      <c r="H189" s="16">
        <f>($H$4*C189/J165)+(1-$H$4)*(H188+I188)</f>
        <v>0.61946688279312834</v>
      </c>
      <c r="I189" s="7">
        <f>$J$4*(H189-H188)+(1-$J$4)*I188</f>
        <v>0.77183517103770971</v>
      </c>
      <c r="J189" s="14">
        <f>($L$4*C189/H189)+(1-$L$4)*J165</f>
        <v>0.11345870888361123</v>
      </c>
      <c r="K189" s="14">
        <f t="shared" si="14"/>
        <v>-4.7252912758569875E-2</v>
      </c>
      <c r="L189" s="7">
        <f t="shared" si="15"/>
        <v>0.16725291275856988</v>
      </c>
      <c r="N189" s="4"/>
    </row>
    <row r="190" spans="1:14" x14ac:dyDescent="0.2">
      <c r="A190" s="7">
        <v>185</v>
      </c>
      <c r="B190" s="22" t="s">
        <v>189</v>
      </c>
      <c r="C190" s="27">
        <v>0.34</v>
      </c>
      <c r="D190" s="28">
        <f t="shared" si="11"/>
        <v>0.25041666666666668</v>
      </c>
      <c r="E190" s="7">
        <f t="shared" si="12"/>
        <v>0.25312500000000004</v>
      </c>
      <c r="F190" s="128">
        <f t="shared" si="13"/>
        <v>1.3432098765432097</v>
      </c>
      <c r="G190" s="132"/>
      <c r="H190" s="16">
        <f>($H$4*C190/J166)+(1-$H$4)*(H189+I189)</f>
        <v>0.92282645716390699</v>
      </c>
      <c r="I190" s="7">
        <f>$J$4*(H190-H189)+(1-$J$4)*I189</f>
        <v>0.53058723802346364</v>
      </c>
      <c r="J190" s="14">
        <f>($L$4*C190/H190)+(1-$L$4)*J166</f>
        <v>0.66476766075855753</v>
      </c>
      <c r="K190" s="14">
        <f t="shared" si="14"/>
        <v>1.2599808606357823</v>
      </c>
      <c r="L190" s="7">
        <f t="shared" si="15"/>
        <v>0.91998086063578222</v>
      </c>
      <c r="N190" s="4"/>
    </row>
    <row r="191" spans="1:14" x14ac:dyDescent="0.2">
      <c r="A191" s="7">
        <v>186</v>
      </c>
      <c r="B191" s="22" t="s">
        <v>190</v>
      </c>
      <c r="C191" s="27">
        <v>-0.17</v>
      </c>
      <c r="D191" s="28">
        <f t="shared" si="11"/>
        <v>0.25583333333333336</v>
      </c>
      <c r="E191" s="7">
        <f t="shared" si="12"/>
        <v>0.25854166666666667</v>
      </c>
      <c r="F191" s="128">
        <f t="shared" si="13"/>
        <v>-0.65753424657534254</v>
      </c>
      <c r="G191" s="132"/>
      <c r="H191" s="16">
        <f>($H$4*C191/J167)+(1-$H$4)*(H190+I190)</f>
        <v>0.27228408158706829</v>
      </c>
      <c r="I191" s="7">
        <f>$J$4*(H191-H190)+(1-$J$4)*I190</f>
        <v>-7.7651654098752132E-2</v>
      </c>
      <c r="J191" s="14">
        <f>($L$4*C191/H191)+(1-$L$4)*J167</f>
        <v>-0.19527311804242176</v>
      </c>
      <c r="K191" s="14">
        <f t="shared" si="14"/>
        <v>0.22303571013104154</v>
      </c>
      <c r="L191" s="7">
        <f t="shared" si="15"/>
        <v>0.39303571013104155</v>
      </c>
      <c r="N191" s="4"/>
    </row>
    <row r="192" spans="1:14" x14ac:dyDescent="0.2">
      <c r="A192" s="7">
        <v>187</v>
      </c>
      <c r="B192" s="22" t="s">
        <v>191</v>
      </c>
      <c r="C192" s="27">
        <v>0.62</v>
      </c>
      <c r="D192" s="28">
        <f t="shared" si="11"/>
        <v>0.26125000000000004</v>
      </c>
      <c r="E192" s="7">
        <f t="shared" si="12"/>
        <v>0.26437500000000003</v>
      </c>
      <c r="F192" s="128">
        <f t="shared" si="13"/>
        <v>2.3451536643026003</v>
      </c>
      <c r="G192" s="132"/>
      <c r="H192" s="16">
        <f>($H$4*C192/J168)+(1-$H$4)*(H191+I191)</f>
        <v>0.29926031465493264</v>
      </c>
      <c r="I192" s="7">
        <f>$J$4*(H192-H191)+(1-$J$4)*I191</f>
        <v>-2.3772088772023699E-2</v>
      </c>
      <c r="J192" s="14">
        <f>($L$4*C192/H192)+(1-$L$4)*J168</f>
        <v>1.7402990222621932</v>
      </c>
      <c r="K192" s="14">
        <f t="shared" si="14"/>
        <v>0.28628343204377699</v>
      </c>
      <c r="L192" s="7">
        <f t="shared" si="15"/>
        <v>0.33371656795622301</v>
      </c>
      <c r="N192" s="4"/>
    </row>
    <row r="193" spans="1:14" x14ac:dyDescent="0.2">
      <c r="A193" s="7">
        <v>188</v>
      </c>
      <c r="B193" s="22" t="s">
        <v>192</v>
      </c>
      <c r="C193" s="27">
        <v>0.19</v>
      </c>
      <c r="D193" s="28">
        <f t="shared" si="11"/>
        <v>0.26750000000000002</v>
      </c>
      <c r="E193" s="7">
        <f t="shared" si="12"/>
        <v>0.26916666666666667</v>
      </c>
      <c r="F193" s="128">
        <f t="shared" si="13"/>
        <v>0.70588235294117652</v>
      </c>
      <c r="G193" s="132"/>
      <c r="H193" s="16">
        <f>($H$4*C193/J169)+(1-$H$4)*(H192+I192)</f>
        <v>0.55145549351148626</v>
      </c>
      <c r="I193" s="7">
        <f>$J$4*(H193-H192)+(1-$J$4)*I192</f>
        <v>0.11834104021197549</v>
      </c>
      <c r="J193" s="14">
        <f>($L$4*C193/H193)+(1-$L$4)*J169</f>
        <v>0.27441226959360238</v>
      </c>
      <c r="K193" s="14">
        <f t="shared" si="14"/>
        <v>5.9894961184178329E-2</v>
      </c>
      <c r="L193" s="7">
        <f t="shared" si="15"/>
        <v>0.13010503881582167</v>
      </c>
      <c r="N193" s="4"/>
    </row>
    <row r="194" spans="1:14" x14ac:dyDescent="0.2">
      <c r="A194" s="7">
        <v>189</v>
      </c>
      <c r="B194" s="22" t="s">
        <v>193</v>
      </c>
      <c r="C194" s="27">
        <v>0.92</v>
      </c>
      <c r="D194" s="28">
        <f t="shared" si="11"/>
        <v>0.27083333333333331</v>
      </c>
      <c r="E194" s="7">
        <f t="shared" si="12"/>
        <v>0.27124999999999999</v>
      </c>
      <c r="F194" s="128">
        <f t="shared" si="13"/>
        <v>3.3917050691244244</v>
      </c>
      <c r="G194" s="132"/>
      <c r="H194" s="16">
        <f>($H$4*C194/J170)+(1-$H$4)*(H193+I193)</f>
        <v>0.54247736672634672</v>
      </c>
      <c r="I194" s="7">
        <f>$J$4*(H194-H193)+(1-$J$4)*I193</f>
        <v>5.2776289156250371E-2</v>
      </c>
      <c r="J194" s="14">
        <f>($L$4*C194/H194)+(1-$L$4)*J170</f>
        <v>2.0494275042984946</v>
      </c>
      <c r="K194" s="14">
        <f t="shared" si="14"/>
        <v>1.5651385118919763</v>
      </c>
      <c r="L194" s="7">
        <f t="shared" si="15"/>
        <v>0.64513851189197624</v>
      </c>
      <c r="N194" s="4"/>
    </row>
    <row r="195" spans="1:14" x14ac:dyDescent="0.2">
      <c r="A195" s="7">
        <v>190</v>
      </c>
      <c r="B195" s="22" t="s">
        <v>194</v>
      </c>
      <c r="C195" s="27">
        <v>0.04</v>
      </c>
      <c r="D195" s="28">
        <f t="shared" si="11"/>
        <v>0.27166666666666667</v>
      </c>
      <c r="E195" s="7">
        <f t="shared" si="12"/>
        <v>0.27479166666666666</v>
      </c>
      <c r="F195" s="128">
        <f t="shared" si="13"/>
        <v>0.14556482183472327</v>
      </c>
      <c r="G195" s="132"/>
      <c r="H195" s="16">
        <f>($H$4*C195/J171)+(1-$H$4)*(H194+I194)</f>
        <v>0.29489807003297425</v>
      </c>
      <c r="I195" s="7">
        <f>$J$4*(H195-H194)+(1-$J$4)*I194</f>
        <v>-0.10189593874854906</v>
      </c>
      <c r="J195" s="14">
        <f>($L$4*C195/H195)+(1-$L$4)*J171</f>
        <v>-0.33285316429957534</v>
      </c>
      <c r="K195" s="14">
        <f t="shared" si="14"/>
        <v>-0.42478490833958349</v>
      </c>
      <c r="L195" s="7">
        <f t="shared" si="15"/>
        <v>0.46478490833958347</v>
      </c>
      <c r="N195" s="4"/>
    </row>
    <row r="196" spans="1:14" x14ac:dyDescent="0.2">
      <c r="A196" s="7">
        <v>191</v>
      </c>
      <c r="B196" s="22" t="s">
        <v>195</v>
      </c>
      <c r="C196" s="27">
        <v>0.44</v>
      </c>
      <c r="D196" s="28">
        <f t="shared" si="11"/>
        <v>0.2779166666666667</v>
      </c>
      <c r="E196" s="7">
        <f t="shared" si="12"/>
        <v>0.25145833333333339</v>
      </c>
      <c r="F196" s="128">
        <f t="shared" si="13"/>
        <v>1.7497928748964371</v>
      </c>
      <c r="G196" s="132"/>
      <c r="H196" s="16">
        <f>($H$4*C196/J172)+(1-$H$4)*(H195+I195)</f>
        <v>0.18709848081502434</v>
      </c>
      <c r="I196" s="7">
        <f>$J$4*(H196-H195)+(1-$J$4)*I195</f>
        <v>-0.10493610451836635</v>
      </c>
      <c r="J196" s="14">
        <f>($L$4*C196/H196)+(1-$L$4)*J172</f>
        <v>2.4013641986447274</v>
      </c>
      <c r="K196" s="14">
        <f t="shared" si="14"/>
        <v>0.47125841460259404</v>
      </c>
      <c r="L196" s="7">
        <f t="shared" si="15"/>
        <v>3.1258414602594042E-2</v>
      </c>
      <c r="N196" s="4"/>
    </row>
    <row r="197" spans="1:14" x14ac:dyDescent="0.2">
      <c r="A197" s="7">
        <v>192</v>
      </c>
      <c r="B197" s="22" t="s">
        <v>196</v>
      </c>
      <c r="C197" s="27">
        <v>0.28000000000000003</v>
      </c>
      <c r="D197" s="28">
        <f t="shared" si="11"/>
        <v>0.22500000000000006</v>
      </c>
      <c r="E197" s="7">
        <f t="shared" si="12"/>
        <v>0.22645833333333337</v>
      </c>
      <c r="F197" s="128">
        <f t="shared" si="13"/>
        <v>1.2364305427782887</v>
      </c>
      <c r="G197" s="132"/>
      <c r="H197" s="16">
        <f>($H$4*C197/J173)+(1-$H$4)*(H196+I196)</f>
        <v>0.17314238135199794</v>
      </c>
      <c r="I197" s="7">
        <f>$J$4*(H197-H196)+(1-$J$4)*I196</f>
        <v>-5.8084703247125377E-2</v>
      </c>
      <c r="J197" s="14">
        <f>($L$4*C197/H197)+(1-$L$4)*J173</f>
        <v>1.2777970763585809</v>
      </c>
      <c r="K197" s="14">
        <f t="shared" si="14"/>
        <v>8.2324698283587891E-2</v>
      </c>
      <c r="L197" s="7">
        <f t="shared" si="15"/>
        <v>0.19767530171641212</v>
      </c>
      <c r="N197" s="4"/>
    </row>
    <row r="198" spans="1:14" x14ac:dyDescent="0.2">
      <c r="A198" s="7">
        <v>193</v>
      </c>
      <c r="B198" s="22" t="s">
        <v>197</v>
      </c>
      <c r="C198" s="27">
        <v>0.24</v>
      </c>
      <c r="D198" s="28">
        <f t="shared" si="11"/>
        <v>0.22791666666666668</v>
      </c>
      <c r="E198" s="7">
        <f t="shared" si="12"/>
        <v>0.22520833333333334</v>
      </c>
      <c r="F198" s="128">
        <f t="shared" si="13"/>
        <v>1.0656799259944496</v>
      </c>
      <c r="G198" s="132"/>
      <c r="H198" s="16">
        <f>($H$4*C198/J174)+(1-$H$4)*(H197+I197)</f>
        <v>-9.4434524426046412E-2</v>
      </c>
      <c r="I198" s="7">
        <f>$J$4*(H198-H197)+(1-$J$4)*I197</f>
        <v>-0.16596558584327434</v>
      </c>
      <c r="J198" s="14">
        <f>($L$4*C198/H198)+(1-$L$4)*J174</f>
        <v>-1.5297589482533509</v>
      </c>
      <c r="K198" s="14">
        <f t="shared" si="14"/>
        <v>-8.1404998343196908E-2</v>
      </c>
      <c r="L198" s="7">
        <f t="shared" si="15"/>
        <v>0.32140499834319691</v>
      </c>
      <c r="N198" s="4"/>
    </row>
    <row r="199" spans="1:14" x14ac:dyDescent="0.2">
      <c r="A199" s="7">
        <v>194</v>
      </c>
      <c r="B199" s="22" t="s">
        <v>198</v>
      </c>
      <c r="C199" s="27">
        <v>0.31</v>
      </c>
      <c r="D199" s="28">
        <f t="shared" si="11"/>
        <v>0.22250000000000003</v>
      </c>
      <c r="E199" s="7">
        <f t="shared" si="12"/>
        <v>0.21812500000000001</v>
      </c>
      <c r="F199" s="128">
        <f t="shared" si="13"/>
        <v>1.4212034383954153</v>
      </c>
      <c r="G199" s="132"/>
      <c r="H199" s="16">
        <f>($H$4*C199/J175)+(1-$H$4)*(H198+I198)</f>
        <v>0.27116473357261239</v>
      </c>
      <c r="I199" s="7">
        <f>$J$4*(H199-H198)+(1-$J$4)*I198</f>
        <v>0.10777102018762644</v>
      </c>
      <c r="J199" s="14">
        <f>($L$4*C199/H199)+(1-$L$4)*J175</f>
        <v>0.70422074536763402</v>
      </c>
      <c r="K199" s="14">
        <f t="shared" si="14"/>
        <v>-9.0470272771115579E-2</v>
      </c>
      <c r="L199" s="7">
        <f t="shared" si="15"/>
        <v>0.40047027277111558</v>
      </c>
      <c r="N199" s="4"/>
    </row>
    <row r="200" spans="1:14" x14ac:dyDescent="0.2">
      <c r="A200" s="7">
        <v>195</v>
      </c>
      <c r="B200" s="22" t="s">
        <v>199</v>
      </c>
      <c r="C200" s="27">
        <v>0.2</v>
      </c>
      <c r="D200" s="28">
        <f t="shared" si="11"/>
        <v>0.21375000000000002</v>
      </c>
      <c r="E200" s="7">
        <f t="shared" si="12"/>
        <v>0.21250000000000002</v>
      </c>
      <c r="F200" s="128">
        <f t="shared" si="13"/>
        <v>0.94117647058823528</v>
      </c>
      <c r="G200" s="132"/>
      <c r="H200" s="16">
        <f>($H$4*C200/J176)+(1-$H$4)*(H199+I199)</f>
        <v>-0.42457130767302864</v>
      </c>
      <c r="I200" s="7">
        <f>$J$4*(H200-H199)+(1-$J$4)*I199</f>
        <v>-0.30600596011246572</v>
      </c>
      <c r="J200" s="14">
        <f>($L$4*C200/H200)+(1-$L$4)*J176</f>
        <v>-0.2921226718227507</v>
      </c>
      <c r="K200" s="14">
        <f t="shared" si="14"/>
        <v>-5.5585710019114012E-2</v>
      </c>
      <c r="L200" s="7">
        <f t="shared" si="15"/>
        <v>0.25558571001911401</v>
      </c>
      <c r="N200" s="4"/>
    </row>
    <row r="201" spans="1:14" x14ac:dyDescent="0.2">
      <c r="A201" s="7">
        <v>196</v>
      </c>
      <c r="B201" s="22" t="s">
        <v>200</v>
      </c>
      <c r="C201" s="27">
        <v>0.04</v>
      </c>
      <c r="D201" s="28">
        <f t="shared" si="11"/>
        <v>0.21125000000000002</v>
      </c>
      <c r="E201" s="7">
        <f t="shared" si="12"/>
        <v>0.205625</v>
      </c>
      <c r="F201" s="128">
        <f t="shared" si="13"/>
        <v>0.19452887537993921</v>
      </c>
      <c r="G201" s="132"/>
      <c r="H201" s="16">
        <f>($H$4*C201/J177)+(1-$H$4)*(H200+I200)</f>
        <v>-0.33969485068766458</v>
      </c>
      <c r="I201" s="7">
        <f>$J$4*(H201-H200)+(1-$J$4)*I200</f>
        <v>-0.10471569900307567</v>
      </c>
      <c r="J201" s="14">
        <f>($L$4*C201/H201)+(1-$L$4)*J177</f>
        <v>0.13575253163420622</v>
      </c>
      <c r="K201" s="14">
        <f t="shared" si="14"/>
        <v>-0.2497028111604396</v>
      </c>
      <c r="L201" s="7">
        <f t="shared" si="15"/>
        <v>0.28970281116043961</v>
      </c>
      <c r="N201" s="4"/>
    </row>
    <row r="202" spans="1:14" x14ac:dyDescent="0.2">
      <c r="A202" s="7">
        <v>197</v>
      </c>
      <c r="B202" s="22" t="s">
        <v>201</v>
      </c>
      <c r="C202" s="27">
        <v>0.28999999999999998</v>
      </c>
      <c r="D202" s="28">
        <f t="shared" si="11"/>
        <v>0.19999999999999998</v>
      </c>
      <c r="E202" s="7">
        <f t="shared" si="12"/>
        <v>0.19583333333333333</v>
      </c>
      <c r="F202" s="128">
        <f t="shared" si="13"/>
        <v>1.4808510638297872</v>
      </c>
      <c r="G202" s="132"/>
      <c r="H202" s="16">
        <f>($H$4*C202/J178)+(1-$H$4)*(H201+I201)</f>
        <v>6.472515524434444E-2</v>
      </c>
      <c r="I202" s="7">
        <f>$J$4*(H202-H201)+(1-$J$4)*I201</f>
        <v>0.15747071436237103</v>
      </c>
      <c r="J202" s="14">
        <f>($L$4*C202/H202)+(1-$L$4)*J178</f>
        <v>2.2513595984142571</v>
      </c>
      <c r="K202" s="14">
        <f t="shared" si="14"/>
        <v>-0.19538246981522683</v>
      </c>
      <c r="L202" s="7">
        <f t="shared" si="15"/>
        <v>0.48538246981522681</v>
      </c>
      <c r="N202" s="4"/>
    </row>
    <row r="203" spans="1:14" x14ac:dyDescent="0.2">
      <c r="A203" s="7">
        <v>198</v>
      </c>
      <c r="B203" s="22" t="s">
        <v>202</v>
      </c>
      <c r="C203" s="27">
        <v>0.01</v>
      </c>
      <c r="D203" s="28">
        <f t="shared" si="11"/>
        <v>0.19166666666666668</v>
      </c>
      <c r="E203" s="7">
        <f t="shared" si="12"/>
        <v>0.18604166666666666</v>
      </c>
      <c r="F203" s="128">
        <f t="shared" si="13"/>
        <v>5.3751399776035838E-2</v>
      </c>
      <c r="G203" s="132"/>
      <c r="H203" s="16">
        <f>($H$4*C203/J179)+(1-$H$4)*(H202+I202)</f>
        <v>0.14688532224706416</v>
      </c>
      <c r="I203" s="7">
        <f>$J$4*(H203-H202)+(1-$J$4)*I202</f>
        <v>0.11868851521699161</v>
      </c>
      <c r="J203" s="14">
        <f>($L$4*C203/H203)+(1-$L$4)*J179</f>
        <v>0.12420030970437064</v>
      </c>
      <c r="K203" s="14">
        <f t="shared" si="14"/>
        <v>3.7731458896189639E-2</v>
      </c>
      <c r="L203" s="7">
        <f t="shared" si="15"/>
        <v>2.7731458896189637E-2</v>
      </c>
      <c r="N203" s="4"/>
    </row>
    <row r="204" spans="1:14" x14ac:dyDescent="0.2">
      <c r="A204" s="7">
        <v>199</v>
      </c>
      <c r="B204" s="22" t="s">
        <v>203</v>
      </c>
      <c r="C204" s="27">
        <v>-0.35</v>
      </c>
      <c r="D204" s="28">
        <f t="shared" si="11"/>
        <v>0.18041666666666667</v>
      </c>
      <c r="E204" s="7">
        <f t="shared" si="12"/>
        <v>0.18145833333333333</v>
      </c>
      <c r="F204" s="128">
        <f t="shared" si="13"/>
        <v>-1.9288174512055107</v>
      </c>
      <c r="G204" s="132"/>
      <c r="H204" s="16">
        <f>($H$4*C204/J180)+(1-$H$4)*(H203+I203)</f>
        <v>0.81482854184273013</v>
      </c>
      <c r="I204" s="7">
        <f>$J$4*(H204-H203)+(1-$J$4)*I203</f>
        <v>0.40153475752385243</v>
      </c>
      <c r="J204" s="14">
        <f>($L$4*C204/H204)+(1-$L$4)*J180</f>
        <v>-0.32513680345622131</v>
      </c>
      <c r="K204" s="14">
        <f t="shared" si="14"/>
        <v>-6.381335395872835E-2</v>
      </c>
      <c r="L204" s="7">
        <f t="shared" si="15"/>
        <v>0.28618664604127164</v>
      </c>
      <c r="N204" s="4"/>
    </row>
    <row r="205" spans="1:14" x14ac:dyDescent="0.2">
      <c r="A205" s="7">
        <v>200</v>
      </c>
      <c r="B205" s="22" t="s">
        <v>204</v>
      </c>
      <c r="C205" s="7">
        <v>0</v>
      </c>
      <c r="D205" s="28">
        <f t="shared" si="11"/>
        <v>0.1825</v>
      </c>
      <c r="E205" s="7">
        <f t="shared" si="12"/>
        <v>0.18437500000000001</v>
      </c>
      <c r="F205" s="128">
        <f t="shared" si="13"/>
        <v>0</v>
      </c>
      <c r="G205" s="132"/>
      <c r="H205" s="16">
        <f>($H$4*C205/J181)+(1-$H$4)*(H204+I204)</f>
        <v>0.65542639875145348</v>
      </c>
      <c r="I205" s="7">
        <f>$J$4*(H205-H204)+(1-$J$4)*I204</f>
        <v>0.11267260805947275</v>
      </c>
      <c r="J205" s="14">
        <f>($L$4*C205/H205)+(1-$L$4)*J181</f>
        <v>-0.28173139046415685</v>
      </c>
      <c r="K205" s="14">
        <f t="shared" si="14"/>
        <v>-0.62120639274957956</v>
      </c>
      <c r="L205" s="7">
        <f t="shared" si="15"/>
        <v>0.62120639274957956</v>
      </c>
    </row>
    <row r="206" spans="1:14" x14ac:dyDescent="0.2">
      <c r="A206" s="7">
        <v>201</v>
      </c>
      <c r="B206" s="22" t="s">
        <v>205</v>
      </c>
      <c r="C206" s="27">
        <v>-0.28999999999999998</v>
      </c>
      <c r="D206" s="28">
        <f t="shared" si="11"/>
        <v>0.18625</v>
      </c>
      <c r="E206" s="7">
        <f t="shared" si="12"/>
        <v>0.18583333333333335</v>
      </c>
      <c r="F206" s="128">
        <f t="shared" si="13"/>
        <v>-1.5605381165919281</v>
      </c>
      <c r="G206" s="132"/>
      <c r="H206" s="16">
        <f>($H$4*C206/J182)+(1-$H$4)*(H205+I205)</f>
        <v>0.63981237508053601</v>
      </c>
      <c r="I206" s="7">
        <f>$J$4*(H206-H205)+(1-$J$4)*I205</f>
        <v>4.6609647771874332E-2</v>
      </c>
      <c r="J206" s="14">
        <f>($L$4*C206/H206)+(1-$L$4)*J182</f>
        <v>-0.52976075260673605</v>
      </c>
      <c r="K206" s="14">
        <f t="shared" si="14"/>
        <v>-0.45466721225460743</v>
      </c>
      <c r="L206" s="7">
        <f t="shared" si="15"/>
        <v>0.16466721225460745</v>
      </c>
      <c r="N206" s="4"/>
    </row>
    <row r="207" spans="1:14" x14ac:dyDescent="0.2">
      <c r="A207" s="7">
        <v>202</v>
      </c>
      <c r="B207" s="22" t="s">
        <v>206</v>
      </c>
      <c r="C207" s="27">
        <v>0.26</v>
      </c>
      <c r="D207" s="28">
        <f t="shared" si="11"/>
        <v>0.18541666666666667</v>
      </c>
      <c r="E207" s="7">
        <f t="shared" si="12"/>
        <v>0.19</v>
      </c>
      <c r="F207" s="128">
        <f t="shared" si="13"/>
        <v>1.368421052631579</v>
      </c>
      <c r="G207" s="132"/>
      <c r="H207" s="16">
        <f>($H$4*C207/J183)+(1-$H$4)*(H206+I206)</f>
        <v>-0.25833385504755463</v>
      </c>
      <c r="I207" s="7">
        <f>$J$4*(H207-H206)+(1-$J$4)*I206</f>
        <v>-0.43990534760464917</v>
      </c>
      <c r="J207" s="14">
        <f>($L$4*C207/H207)+(1-$L$4)*J183</f>
        <v>-0.55653229647712998</v>
      </c>
      <c r="K207" s="14">
        <f t="shared" si="14"/>
        <v>-0.13101259800412698</v>
      </c>
      <c r="L207" s="7">
        <f t="shared" si="15"/>
        <v>0.39101259800412702</v>
      </c>
      <c r="N207" s="4"/>
    </row>
    <row r="208" spans="1:14" x14ac:dyDescent="0.2">
      <c r="A208" s="7">
        <v>203</v>
      </c>
      <c r="B208" s="22" t="s">
        <v>207</v>
      </c>
      <c r="C208" s="27">
        <v>0.13</v>
      </c>
      <c r="D208" s="28">
        <f t="shared" si="11"/>
        <v>0.19458333333333333</v>
      </c>
      <c r="E208" s="7">
        <f t="shared" si="12"/>
        <v>0.19624999999999998</v>
      </c>
      <c r="F208" s="128">
        <f t="shared" si="13"/>
        <v>0.66242038216560517</v>
      </c>
      <c r="G208" s="132"/>
      <c r="H208" s="16">
        <f>($H$4*C208/J184)+(1-$H$4)*(H207+I207)</f>
        <v>-1.0172398107075178</v>
      </c>
      <c r="I208" s="7">
        <f>$J$4*(H208-H207)+(1-$J$4)*I207</f>
        <v>-0.60417908538558773</v>
      </c>
      <c r="J208" s="14">
        <f>($L$4*C208/H208)+(1-$L$4)*J184</f>
        <v>-0.10889180218594527</v>
      </c>
      <c r="K208" s="14">
        <f t="shared" si="14"/>
        <v>6.530407984231644E-2</v>
      </c>
      <c r="L208" s="7">
        <f t="shared" si="15"/>
        <v>6.4695920157683565E-2</v>
      </c>
      <c r="N208" s="4"/>
    </row>
    <row r="209" spans="1:14" x14ac:dyDescent="0.2">
      <c r="A209" s="7">
        <v>204</v>
      </c>
      <c r="B209" s="22" t="s">
        <v>208</v>
      </c>
      <c r="C209" s="27">
        <v>0.25</v>
      </c>
      <c r="D209" s="28">
        <f t="shared" si="11"/>
        <v>0.19791666666666666</v>
      </c>
      <c r="E209" s="7">
        <f t="shared" si="12"/>
        <v>0.19645833333333332</v>
      </c>
      <c r="F209" s="128">
        <f t="shared" si="13"/>
        <v>1.2725344644750796</v>
      </c>
      <c r="G209" s="132"/>
      <c r="H209" s="16">
        <f>($H$4*C209/J185)+(1-$H$4)*(H208+I208)</f>
        <v>2.1009339529054047</v>
      </c>
      <c r="I209" s="7">
        <f>$J$4*(H209-H208)+(1-$J$4)*I208</f>
        <v>1.3126975612522798</v>
      </c>
      <c r="J209" s="14">
        <f>($L$4*C209/H209)+(1-$L$4)*J185</f>
        <v>7.4732112485875482E-2</v>
      </c>
      <c r="K209" s="14">
        <f t="shared" si="14"/>
        <v>-6.2842624613795695E-2</v>
      </c>
      <c r="L209" s="7">
        <f t="shared" si="15"/>
        <v>0.31284262461379569</v>
      </c>
      <c r="N209" s="4"/>
    </row>
    <row r="210" spans="1:14" x14ac:dyDescent="0.2">
      <c r="A210" s="7">
        <v>205</v>
      </c>
      <c r="B210" s="22" t="s">
        <v>209</v>
      </c>
      <c r="C210" s="27">
        <v>0.32</v>
      </c>
      <c r="D210" s="28">
        <f t="shared" si="11"/>
        <v>0.19499999999999998</v>
      </c>
      <c r="E210" s="7">
        <f t="shared" si="12"/>
        <v>0.19562499999999999</v>
      </c>
      <c r="F210" s="128">
        <f t="shared" si="13"/>
        <v>1.635782747603834</v>
      </c>
      <c r="G210" s="132"/>
      <c r="H210" s="16">
        <f>($H$4*C210/J186)+(1-$H$4)*(H209+I209)</f>
        <v>1.7715269989405849</v>
      </c>
      <c r="I210" s="7">
        <f>$J$4*(H210-H209)+(1-$J$4)*I209</f>
        <v>0.4670733218937948</v>
      </c>
      <c r="J210" s="14">
        <f>($L$4*C210/H210)+(1-$L$4)*J186</f>
        <v>-1.1183374012506504</v>
      </c>
      <c r="K210" s="14">
        <f t="shared" si="14"/>
        <v>-7.4214887885055232</v>
      </c>
      <c r="L210" s="7">
        <f t="shared" si="15"/>
        <v>7.7414887885055235</v>
      </c>
      <c r="N210" s="4"/>
    </row>
    <row r="211" spans="1:14" x14ac:dyDescent="0.2">
      <c r="A211" s="7">
        <v>206</v>
      </c>
      <c r="B211" s="22" t="s">
        <v>210</v>
      </c>
      <c r="C211" s="27">
        <v>0.18</v>
      </c>
      <c r="D211" s="28">
        <f t="shared" si="11"/>
        <v>0.19625000000000001</v>
      </c>
      <c r="E211" s="7">
        <f t="shared" si="12"/>
        <v>0.2</v>
      </c>
      <c r="F211" s="128">
        <f t="shared" si="13"/>
        <v>0.89999999999999991</v>
      </c>
      <c r="G211" s="132"/>
      <c r="H211" s="16">
        <f>($H$4*C211/J187)+(1-$H$4)*(H210+I210)</f>
        <v>0.82873193386072175</v>
      </c>
      <c r="I211" s="7">
        <f>$J$4*(H211-H210)+(1-$J$4)*I210</f>
        <v>-0.25895773842062891</v>
      </c>
      <c r="J211" s="14">
        <f>($L$4*C211/H211)+(1-$L$4)*J187</f>
        <v>-2.3914997763497689E-2</v>
      </c>
      <c r="K211" s="14">
        <f t="shared" si="14"/>
        <v>-0.49222366167661535</v>
      </c>
      <c r="L211" s="7">
        <f t="shared" si="15"/>
        <v>0.67222366167661529</v>
      </c>
      <c r="N211" s="4"/>
    </row>
    <row r="212" spans="1:14" x14ac:dyDescent="0.2">
      <c r="A212" s="7">
        <v>207</v>
      </c>
      <c r="B212" s="22" t="s">
        <v>211</v>
      </c>
      <c r="C212" s="27">
        <v>0.34</v>
      </c>
      <c r="D212" s="28">
        <f t="shared" si="11"/>
        <v>0.20374999999999999</v>
      </c>
      <c r="E212" s="7">
        <f t="shared" si="12"/>
        <v>0.20124999999999998</v>
      </c>
      <c r="F212" s="128">
        <f t="shared" si="13"/>
        <v>1.6894409937888202</v>
      </c>
      <c r="G212" s="132"/>
      <c r="H212" s="16">
        <f>($H$4*C212/J188)+(1-$H$4)*(H211+I211)</f>
        <v>-0.1392860404823813</v>
      </c>
      <c r="I212" s="7">
        <f>$J$4*(H212-H211)+(1-$J$4)*I211</f>
        <v>-0.62409803071318026</v>
      </c>
      <c r="J212" s="14">
        <f>($L$4*C212/H212)+(1-$L$4)*J188</f>
        <v>-1.2882379122589316</v>
      </c>
      <c r="K212" s="14">
        <f t="shared" si="14"/>
        <v>-0.2001713325455392</v>
      </c>
      <c r="L212" s="7">
        <f t="shared" si="15"/>
        <v>0.54017133254553928</v>
      </c>
      <c r="N212" s="4"/>
    </row>
    <row r="213" spans="1:14" x14ac:dyDescent="0.2">
      <c r="A213" s="7">
        <v>208</v>
      </c>
      <c r="B213" s="22" t="s">
        <v>212</v>
      </c>
      <c r="C213" s="27">
        <v>0.3</v>
      </c>
      <c r="D213" s="28">
        <f t="shared" si="11"/>
        <v>0.19874999999999998</v>
      </c>
      <c r="E213" s="7">
        <f t="shared" si="12"/>
        <v>0.20437499999999997</v>
      </c>
      <c r="F213" s="128">
        <f t="shared" si="13"/>
        <v>1.4678899082568808</v>
      </c>
      <c r="G213" s="132"/>
      <c r="H213" s="16">
        <f>($H$4*C213/J189)+(1-$H$4)*(H212+I212)</f>
        <v>0.80802348404111424</v>
      </c>
      <c r="I213" s="7">
        <f>$J$4*(H213-H212)+(1-$J$4)*I212</f>
        <v>0.1851198395899834</v>
      </c>
      <c r="J213" s="14">
        <f>($L$4*C213/H213)+(1-$L$4)*J189</f>
        <v>0.22905156773534319</v>
      </c>
      <c r="K213" s="14">
        <f t="shared" si="14"/>
        <v>-8.6612571100163169E-2</v>
      </c>
      <c r="L213" s="7">
        <f t="shared" si="15"/>
        <v>0.38661257110016317</v>
      </c>
      <c r="N213" s="4"/>
    </row>
    <row r="214" spans="1:14" x14ac:dyDescent="0.2">
      <c r="A214" s="7">
        <v>209</v>
      </c>
      <c r="B214" s="22" t="s">
        <v>213</v>
      </c>
      <c r="C214" s="27">
        <v>0.22</v>
      </c>
      <c r="D214" s="28">
        <f t="shared" si="11"/>
        <v>0.20999999999999996</v>
      </c>
      <c r="E214" s="7">
        <f t="shared" si="12"/>
        <v>0.20541666666666664</v>
      </c>
      <c r="F214" s="128">
        <f t="shared" si="13"/>
        <v>1.0709939148073024</v>
      </c>
      <c r="G214" s="132"/>
      <c r="H214" s="16">
        <f>($H$4*C214/J190)+(1-$H$4)*(H213+I213)</f>
        <v>0.68776353338589691</v>
      </c>
      <c r="I214" s="7">
        <f>$J$4*(H214-H213)+(1-$J$4)*I213</f>
        <v>2.7860328731497908E-2</v>
      </c>
      <c r="J214" s="14">
        <f>($L$4*C214/H214)+(1-$L$4)*J190</f>
        <v>0.51013567058569254</v>
      </c>
      <c r="K214" s="14">
        <f t="shared" si="14"/>
        <v>0.66020956404822384</v>
      </c>
      <c r="L214" s="7">
        <f t="shared" si="15"/>
        <v>0.44020956404822387</v>
      </c>
      <c r="N214" s="4"/>
    </row>
    <row r="215" spans="1:14" x14ac:dyDescent="0.2">
      <c r="A215" s="7">
        <v>210</v>
      </c>
      <c r="B215" s="22" t="s">
        <v>214</v>
      </c>
      <c r="C215" s="27">
        <v>0.1</v>
      </c>
      <c r="D215" s="28">
        <f t="shared" si="11"/>
        <v>0.20083333333333331</v>
      </c>
      <c r="E215" s="7">
        <f t="shared" si="12"/>
        <v>0.19979166666666665</v>
      </c>
      <c r="F215" s="128">
        <f t="shared" si="13"/>
        <v>0.50052137643378525</v>
      </c>
      <c r="G215" s="132"/>
      <c r="H215" s="16">
        <f>($H$4*C215/J191)+(1-$H$4)*(H214+I214)</f>
        <v>0.14944643300231616</v>
      </c>
      <c r="I215" s="7">
        <f>$J$4*(H215-H214)+(1-$J$4)*I214</f>
        <v>-0.26370050275070717</v>
      </c>
      <c r="J215" s="14">
        <f>($L$4*C215/H215)+(1-$L$4)*J191</f>
        <v>0.19228583428648874</v>
      </c>
      <c r="K215" s="14">
        <f t="shared" si="14"/>
        <v>-0.1397421029012238</v>
      </c>
      <c r="L215" s="7">
        <f t="shared" si="15"/>
        <v>0.2397421029012238</v>
      </c>
      <c r="N215" s="4"/>
    </row>
    <row r="216" spans="1:14" x14ac:dyDescent="0.2">
      <c r="A216" s="7">
        <v>211</v>
      </c>
      <c r="B216" s="22" t="s">
        <v>215</v>
      </c>
      <c r="C216" s="27">
        <v>0.4</v>
      </c>
      <c r="D216" s="28">
        <f t="shared" si="11"/>
        <v>0.19874999999999995</v>
      </c>
      <c r="E216" s="7">
        <f t="shared" si="12"/>
        <v>0.19229166666666664</v>
      </c>
      <c r="F216" s="128">
        <f t="shared" si="13"/>
        <v>2.0801733477789819</v>
      </c>
      <c r="G216" s="132"/>
      <c r="H216" s="16">
        <f>($H$4*C216/J192)+(1-$H$4)*(H215+I215)</f>
        <v>4.4430575569383068E-2</v>
      </c>
      <c r="I216" s="7">
        <f>$J$4*(H216-H215)+(1-$J$4)*I215</f>
        <v>-0.1819836684985506</v>
      </c>
      <c r="J216" s="14">
        <f>($L$4*C216/H216)+(1-$L$4)*J192</f>
        <v>4.9964546690811833</v>
      </c>
      <c r="K216" s="14">
        <f t="shared" si="14"/>
        <v>-0.19883624587260129</v>
      </c>
      <c r="L216" s="7">
        <f t="shared" si="15"/>
        <v>0.59883624587260131</v>
      </c>
      <c r="N216" s="4"/>
    </row>
    <row r="217" spans="1:14" x14ac:dyDescent="0.2">
      <c r="A217" s="7">
        <v>212</v>
      </c>
      <c r="B217" s="22" t="s">
        <v>216</v>
      </c>
      <c r="C217" s="27">
        <v>0.14000000000000001</v>
      </c>
      <c r="D217" s="28">
        <f t="shared" si="11"/>
        <v>0.18583333333333332</v>
      </c>
      <c r="E217" s="7">
        <f t="shared" si="12"/>
        <v>0.19187499999999999</v>
      </c>
      <c r="F217" s="128">
        <f t="shared" si="13"/>
        <v>0.72964169381107502</v>
      </c>
      <c r="G217" s="132"/>
      <c r="H217" s="16">
        <f>($H$4*C217/J193)+(1-$H$4)*(H216+I216)</f>
        <v>0.16115544730208983</v>
      </c>
      <c r="I217" s="7">
        <f>$J$4*(H217-H216)+(1-$J$4)*I216</f>
        <v>-2.8159609321936466E-2</v>
      </c>
      <c r="J217" s="14">
        <f>($L$4*C217/H217)+(1-$L$4)*J193</f>
        <v>0.54087378242744033</v>
      </c>
      <c r="K217" s="14">
        <f t="shared" si="14"/>
        <v>-3.7746256420312561E-2</v>
      </c>
      <c r="L217" s="7">
        <f t="shared" si="15"/>
        <v>0.17774625642031258</v>
      </c>
      <c r="N217" s="4"/>
    </row>
    <row r="218" spans="1:14" x14ac:dyDescent="0.2">
      <c r="A218" s="7">
        <v>213</v>
      </c>
      <c r="B218" s="22" t="s">
        <v>217</v>
      </c>
      <c r="C218" s="27">
        <v>0.61</v>
      </c>
      <c r="D218" s="28">
        <f t="shared" si="11"/>
        <v>0.19791666666666666</v>
      </c>
      <c r="E218" s="7">
        <f t="shared" si="12"/>
        <v>0.20041666666666663</v>
      </c>
      <c r="F218" s="128">
        <f t="shared" si="13"/>
        <v>3.0436590436590443</v>
      </c>
      <c r="G218" s="132"/>
      <c r="H218" s="16">
        <f>($H$4*C218/J194)+(1-$H$4)*(H217+I217)</f>
        <v>0.20892486712781733</v>
      </c>
      <c r="I218" s="7">
        <f>$J$4*(H218-H217)+(1-$J$4)*I217</f>
        <v>1.0941085501823168E-2</v>
      </c>
      <c r="J218" s="14">
        <f>($L$4*C218/H218)+(1-$L$4)*J194</f>
        <v>2.4396197070041832</v>
      </c>
      <c r="K218" s="14">
        <f t="shared" si="14"/>
        <v>0.27256532831375263</v>
      </c>
      <c r="L218" s="7">
        <f t="shared" si="15"/>
        <v>0.33743467168624736</v>
      </c>
      <c r="N218" s="4"/>
    </row>
    <row r="219" spans="1:14" x14ac:dyDescent="0.2">
      <c r="A219" s="7">
        <v>214</v>
      </c>
      <c r="B219" s="22" t="s">
        <v>218</v>
      </c>
      <c r="C219" s="27">
        <v>0.33</v>
      </c>
      <c r="D219" s="28">
        <f t="shared" si="11"/>
        <v>0.20291666666666663</v>
      </c>
      <c r="E219" s="7">
        <f t="shared" si="12"/>
        <v>0.1958333333333333</v>
      </c>
      <c r="F219" s="128">
        <f t="shared" si="13"/>
        <v>1.6851063829787238</v>
      </c>
      <c r="G219" s="132"/>
      <c r="H219" s="16">
        <f>($H$4*C219/J195)+(1-$H$4)*(H218+I218)</f>
        <v>-0.33873324650368658</v>
      </c>
      <c r="I219" s="7">
        <f>$J$4*(H219-H218)+(1-$J$4)*I218</f>
        <v>-0.27671723252608149</v>
      </c>
      <c r="J219" s="14">
        <f>($L$4*C219/H219)+(1-$L$4)*J195</f>
        <v>-0.6204098623746146</v>
      </c>
      <c r="K219" s="14">
        <f t="shared" si="14"/>
        <v>-7.3183078054516376E-2</v>
      </c>
      <c r="L219" s="7">
        <f t="shared" si="15"/>
        <v>0.40318307805451636</v>
      </c>
      <c r="N219" s="4"/>
    </row>
    <row r="220" spans="1:14" x14ac:dyDescent="0.2">
      <c r="A220" s="7">
        <v>215</v>
      </c>
      <c r="B220" s="22" t="s">
        <v>219</v>
      </c>
      <c r="C220" s="27">
        <v>0.56000000000000005</v>
      </c>
      <c r="D220" s="28">
        <f t="shared" ref="D220:D283" si="16">AVERAGE(C198:C221)</f>
        <v>0.18875</v>
      </c>
      <c r="E220" s="7">
        <f t="shared" ref="E220:E283" si="17">AVERAGE(D220:D221)</f>
        <v>0.18604166666666669</v>
      </c>
      <c r="F220" s="128">
        <f t="shared" ref="F220:F283" si="18">C220/E220</f>
        <v>3.0100783874580066</v>
      </c>
      <c r="G220" s="132"/>
      <c r="H220" s="16">
        <f>($H$4*C220/J196)+(1-$H$4)*(H219+I219)</f>
        <v>-0.22408730142247207</v>
      </c>
      <c r="I220" s="7">
        <f>$J$4*(H220-H219)+(1-$J$4)*I219</f>
        <v>-7.5179397199360204E-2</v>
      </c>
      <c r="J220" s="14">
        <f>($L$4*C220/H220)+(1-$L$4)*J196</f>
        <v>0.20426806205525216</v>
      </c>
      <c r="K220" s="14">
        <f t="shared" si="14"/>
        <v>-1.4779207463808328</v>
      </c>
      <c r="L220" s="7">
        <f t="shared" si="15"/>
        <v>2.0379207463808329</v>
      </c>
      <c r="N220" s="4"/>
    </row>
    <row r="221" spans="1:14" x14ac:dyDescent="0.2">
      <c r="A221" s="7">
        <v>216</v>
      </c>
      <c r="B221" s="22" t="s">
        <v>220</v>
      </c>
      <c r="C221" s="27">
        <v>-0.06</v>
      </c>
      <c r="D221" s="28">
        <f t="shared" si="16"/>
        <v>0.18333333333333338</v>
      </c>
      <c r="E221" s="7">
        <f t="shared" si="17"/>
        <v>0.17708333333333334</v>
      </c>
      <c r="F221" s="128">
        <f t="shared" si="18"/>
        <v>-0.33882352941176469</v>
      </c>
      <c r="G221" s="132"/>
      <c r="H221" s="16">
        <f>($H$4*C221/J197)+(1-$H$4)*(H220+I220)</f>
        <v>-0.18291125901275529</v>
      </c>
      <c r="I221" s="7">
        <f>$J$4*(H221-H220)+(1-$J$4)*I220</f>
        <v>-1.5260567914831075E-2</v>
      </c>
      <c r="J221" s="14">
        <f>($L$4*C221/H221)+(1-$L$4)*J197</f>
        <v>0.8519668784858685</v>
      </c>
      <c r="K221" s="14">
        <f t="shared" si="14"/>
        <v>-0.38240211255046186</v>
      </c>
      <c r="L221" s="7">
        <f t="shared" si="15"/>
        <v>0.32240211255046186</v>
      </c>
      <c r="N221" s="4"/>
    </row>
    <row r="222" spans="1:14" x14ac:dyDescent="0.2">
      <c r="A222" s="7">
        <v>217</v>
      </c>
      <c r="B222" s="22" t="s">
        <v>221</v>
      </c>
      <c r="C222" s="27">
        <v>0.11</v>
      </c>
      <c r="D222" s="28">
        <f t="shared" si="16"/>
        <v>0.17083333333333331</v>
      </c>
      <c r="E222" s="7">
        <f t="shared" si="17"/>
        <v>0.1645833333333333</v>
      </c>
      <c r="F222" s="128">
        <f t="shared" si="18"/>
        <v>0.66835443037974696</v>
      </c>
      <c r="G222" s="132"/>
      <c r="H222" s="16">
        <f>($H$4*C222/J198)+(1-$H$4)*(H221+I221)</f>
        <v>-0.13994355019727478</v>
      </c>
      <c r="I222" s="7">
        <f>$J$4*(H222-H221)+(1-$J$4)*I221</f>
        <v>1.4724881709680355E-2</v>
      </c>
      <c r="J222" s="14">
        <f>($L$4*C222/H222)+(1-$L$4)*J198</f>
        <v>-1.1963076855797206</v>
      </c>
      <c r="K222" s="14">
        <f t="shared" ref="K222:K285" si="19">(H221+I221)*J198</f>
        <v>0.30315512553418961</v>
      </c>
      <c r="L222" s="7">
        <f t="shared" ref="L222:L285" si="20">ABS(C222-K222)</f>
        <v>0.19315512553418962</v>
      </c>
      <c r="N222" s="4"/>
    </row>
    <row r="223" spans="1:14" x14ac:dyDescent="0.2">
      <c r="A223" s="7">
        <v>218</v>
      </c>
      <c r="B223" s="22" t="s">
        <v>222</v>
      </c>
      <c r="C223" s="27">
        <v>0.01</v>
      </c>
      <c r="D223" s="28">
        <f t="shared" si="16"/>
        <v>0.15833333333333333</v>
      </c>
      <c r="E223" s="7">
        <f t="shared" si="17"/>
        <v>0.16041666666666665</v>
      </c>
      <c r="F223" s="128">
        <f t="shared" si="18"/>
        <v>6.2337662337662345E-2</v>
      </c>
      <c r="G223" s="132"/>
      <c r="H223" s="16">
        <f>($H$4*C223/J199)+(1-$H$4)*(H222+I222)</f>
        <v>-6.0924449863896772E-2</v>
      </c>
      <c r="I223" s="7">
        <f>$J$4*(H223-H222)+(1-$J$4)*I222</f>
        <v>4.7834071298398138E-2</v>
      </c>
      <c r="J223" s="14">
        <f>($L$4*C223/H223)+(1-$L$4)*J199</f>
        <v>0.31489113516422623</v>
      </c>
      <c r="K223" s="14">
        <f t="shared" si="19"/>
        <v>-8.8181584056276408E-2</v>
      </c>
      <c r="L223" s="7">
        <f t="shared" si="20"/>
        <v>9.8181584056276403E-2</v>
      </c>
      <c r="N223" s="4"/>
    </row>
    <row r="224" spans="1:14" x14ac:dyDescent="0.2">
      <c r="A224" s="7">
        <v>219</v>
      </c>
      <c r="B224" s="22" t="s">
        <v>223</v>
      </c>
      <c r="C224" s="27">
        <v>-0.1</v>
      </c>
      <c r="D224" s="28">
        <f t="shared" si="16"/>
        <v>0.16250000000000001</v>
      </c>
      <c r="E224" s="7">
        <f t="shared" si="17"/>
        <v>0.16187499999999999</v>
      </c>
      <c r="F224" s="128">
        <f t="shared" si="18"/>
        <v>-0.61776061776061786</v>
      </c>
      <c r="G224" s="132"/>
      <c r="H224" s="16">
        <f>($H$4*C224/J200)+(1-$H$4)*(H223+I223)</f>
        <v>0.15081121648151924</v>
      </c>
      <c r="I224" s="7">
        <f>$J$4*(H224-H223)+(1-$J$4)*I223</f>
        <v>0.13223744535705417</v>
      </c>
      <c r="J224" s="14">
        <f>($L$4*C224/H224)+(1-$L$4)*J200</f>
        <v>-0.45844215049467696</v>
      </c>
      <c r="K224" s="14">
        <f t="shared" si="19"/>
        <v>3.8239963617247275E-3</v>
      </c>
      <c r="L224" s="7">
        <f t="shared" si="20"/>
        <v>0.10382399636172474</v>
      </c>
      <c r="N224" s="4"/>
    </row>
    <row r="225" spans="1:14" x14ac:dyDescent="0.2">
      <c r="A225" s="7">
        <v>220</v>
      </c>
      <c r="B225" s="22" t="s">
        <v>224</v>
      </c>
      <c r="C225" s="27">
        <v>0.14000000000000001</v>
      </c>
      <c r="D225" s="28">
        <f t="shared" si="16"/>
        <v>0.16125</v>
      </c>
      <c r="E225" s="7">
        <f t="shared" si="17"/>
        <v>0.1635416666666667</v>
      </c>
      <c r="F225" s="128">
        <f t="shared" si="18"/>
        <v>0.85605095541401266</v>
      </c>
      <c r="G225" s="132"/>
      <c r="H225" s="16">
        <f>($H$4*C225/J201)+(1-$H$4)*(H224+I224)</f>
        <v>0.62810612436494417</v>
      </c>
      <c r="I225" s="7">
        <f>$J$4*(H225-H224)+(1-$J$4)*I224</f>
        <v>0.3099295176824593</v>
      </c>
      <c r="J225" s="14">
        <f>($L$4*C225/H225)+(1-$L$4)*J201</f>
        <v>0.17482174325415639</v>
      </c>
      <c r="K225" s="14">
        <f t="shared" si="19"/>
        <v>3.8424572420260678E-2</v>
      </c>
      <c r="L225" s="7">
        <f t="shared" si="20"/>
        <v>0.10157542757973934</v>
      </c>
      <c r="N225" s="4"/>
    </row>
    <row r="226" spans="1:14" x14ac:dyDescent="0.2">
      <c r="A226" s="7">
        <v>221</v>
      </c>
      <c r="B226" s="22" t="s">
        <v>225</v>
      </c>
      <c r="C226" s="27">
        <v>0.26</v>
      </c>
      <c r="D226" s="28">
        <f t="shared" si="16"/>
        <v>0.16583333333333336</v>
      </c>
      <c r="E226" s="7">
        <f t="shared" si="17"/>
        <v>0.17250000000000001</v>
      </c>
      <c r="F226" s="128">
        <f t="shared" si="18"/>
        <v>1.5072463768115942</v>
      </c>
      <c r="G226" s="132"/>
      <c r="H226" s="16">
        <f>($H$4*C226/J202)+(1-$H$4)*(H225+I225)</f>
        <v>0.55870935419978085</v>
      </c>
      <c r="I226" s="7">
        <f>$J$4*(H226-H225)+(1-$J$4)*I225</f>
        <v>0.11459024380718133</v>
      </c>
      <c r="J226" s="14">
        <f>($L$4*C226/H226)+(1-$L$4)*J202</f>
        <v>1.4506036370342459</v>
      </c>
      <c r="K226" s="14">
        <f t="shared" si="19"/>
        <v>2.1118555463781021</v>
      </c>
      <c r="L226" s="7">
        <f t="shared" si="20"/>
        <v>1.8518555463781021</v>
      </c>
      <c r="N226" s="4"/>
    </row>
    <row r="227" spans="1:14" x14ac:dyDescent="0.2">
      <c r="A227" s="7">
        <v>222</v>
      </c>
      <c r="B227" s="22" t="s">
        <v>226</v>
      </c>
      <c r="C227" s="27">
        <v>0.12</v>
      </c>
      <c r="D227" s="28">
        <f t="shared" si="16"/>
        <v>0.17916666666666667</v>
      </c>
      <c r="E227" s="7">
        <f t="shared" si="17"/>
        <v>0.18041666666666667</v>
      </c>
      <c r="F227" s="128">
        <f t="shared" si="18"/>
        <v>0.66512702078521935</v>
      </c>
      <c r="G227" s="132"/>
      <c r="H227" s="16">
        <f>($H$4*C227/J203)+(1-$H$4)*(H226+I226)</f>
        <v>0.80836457314004906</v>
      </c>
      <c r="I227" s="7">
        <f>$J$4*(H227-H226)+(1-$J$4)*I226</f>
        <v>0.18414380498583091</v>
      </c>
      <c r="J227" s="14">
        <f>($L$4*C227/H227)+(1-$L$4)*J203</f>
        <v>0.13507173444063236</v>
      </c>
      <c r="K227" s="14">
        <f t="shared" si="19"/>
        <v>8.3624018596292954E-2</v>
      </c>
      <c r="L227" s="7">
        <f t="shared" si="20"/>
        <v>3.6375981403707042E-2</v>
      </c>
      <c r="N227" s="4"/>
    </row>
    <row r="228" spans="1:14" x14ac:dyDescent="0.2">
      <c r="A228" s="7">
        <v>223</v>
      </c>
      <c r="B228" s="22" t="s">
        <v>227</v>
      </c>
      <c r="C228" s="27">
        <v>-0.03</v>
      </c>
      <c r="D228" s="28">
        <f t="shared" si="16"/>
        <v>0.18166666666666664</v>
      </c>
      <c r="E228" s="7">
        <f t="shared" si="17"/>
        <v>0.18145833333333333</v>
      </c>
      <c r="F228" s="128">
        <f t="shared" si="18"/>
        <v>-0.16532721010332951</v>
      </c>
      <c r="G228" s="132"/>
      <c r="H228" s="16">
        <f>($H$4*C228/J204)+(1-$H$4)*(H227+I227)</f>
        <v>0.5773548058621859</v>
      </c>
      <c r="I228" s="7">
        <f>$J$4*(H228-H227)+(1-$J$4)*I227</f>
        <v>-2.9645220322360624E-2</v>
      </c>
      <c r="J228" s="14">
        <f>($L$4*C228/H228)+(1-$L$4)*J204</f>
        <v>-0.20265813966435006</v>
      </c>
      <c r="K228" s="14">
        <f t="shared" si="19"/>
        <v>-0.32270100146736724</v>
      </c>
      <c r="L228" s="7">
        <f t="shared" si="20"/>
        <v>0.29270100146736722</v>
      </c>
      <c r="N228" s="4"/>
    </row>
    <row r="229" spans="1:14" x14ac:dyDescent="0.2">
      <c r="A229" s="7">
        <v>224</v>
      </c>
      <c r="B229" s="22" t="s">
        <v>228</v>
      </c>
      <c r="C229" s="27">
        <v>0.06</v>
      </c>
      <c r="D229" s="28">
        <f t="shared" si="16"/>
        <v>0.18125000000000002</v>
      </c>
      <c r="E229" s="7">
        <f t="shared" si="17"/>
        <v>0.17520833333333335</v>
      </c>
      <c r="F229" s="128">
        <f t="shared" si="18"/>
        <v>0.342449464922711</v>
      </c>
      <c r="G229" s="132"/>
      <c r="H229" s="16">
        <f>($H$4*C229/J205)+(1-$H$4)*(H228+I228)</f>
        <v>0.19691588448164576</v>
      </c>
      <c r="I229" s="7">
        <f>$J$4*(H229-H228)+(1-$J$4)*I228</f>
        <v>-0.2102912473444912</v>
      </c>
      <c r="J229" s="14">
        <f>($L$4*C229/H229)+(1-$L$4)*J205</f>
        <v>-1.8804752214680032E-2</v>
      </c>
      <c r="K229" s="14">
        <f t="shared" si="19"/>
        <v>-0.15430698310468205</v>
      </c>
      <c r="L229" s="7">
        <f t="shared" si="20"/>
        <v>0.21430698310468205</v>
      </c>
      <c r="N229" s="4"/>
    </row>
    <row r="230" spans="1:14" x14ac:dyDescent="0.2">
      <c r="A230" s="7">
        <v>225</v>
      </c>
      <c r="B230" s="22" t="s">
        <v>229</v>
      </c>
      <c r="C230" s="27">
        <v>-0.3</v>
      </c>
      <c r="D230" s="28">
        <f t="shared" si="16"/>
        <v>0.16916666666666666</v>
      </c>
      <c r="E230" s="7">
        <f t="shared" si="17"/>
        <v>0.16666666666666666</v>
      </c>
      <c r="F230" s="128">
        <f t="shared" si="18"/>
        <v>-1.8</v>
      </c>
      <c r="G230" s="132"/>
      <c r="H230" s="16">
        <f>($H$4*C230/J206)+(1-$H$4)*(H229+I229)</f>
        <v>0.25394409717547606</v>
      </c>
      <c r="I230" s="7">
        <f>$J$4*(H230-H229)+(1-$J$4)*I229</f>
        <v>-7.2631425472105299E-2</v>
      </c>
      <c r="J230" s="14">
        <f>($L$4*C230/H230)+(1-$L$4)*J206</f>
        <v>-0.82190715813362225</v>
      </c>
      <c r="K230" s="14">
        <f t="shared" si="19"/>
        <v>7.0857422966091859E-3</v>
      </c>
      <c r="L230" s="7">
        <f t="shared" si="20"/>
        <v>0.30708574229660918</v>
      </c>
      <c r="N230" s="4"/>
    </row>
    <row r="231" spans="1:14" x14ac:dyDescent="0.2">
      <c r="A231" s="7">
        <v>226</v>
      </c>
      <c r="B231" s="22" t="s">
        <v>230</v>
      </c>
      <c r="C231" s="27">
        <v>-0.03</v>
      </c>
      <c r="D231" s="28">
        <f t="shared" si="16"/>
        <v>0.16416666666666666</v>
      </c>
      <c r="E231" s="7">
        <f t="shared" si="17"/>
        <v>0.16187500000000002</v>
      </c>
      <c r="F231" s="128">
        <f t="shared" si="18"/>
        <v>-0.18532818532818529</v>
      </c>
      <c r="G231" s="132"/>
      <c r="H231" s="16">
        <f>($H$4*C231/J207)+(1-$H$4)*(H230+I230)</f>
        <v>0.12255758022941352</v>
      </c>
      <c r="I231" s="7">
        <f>$J$4*(H231-H230)+(1-$J$4)*I230</f>
        <v>-0.10288816557341034</v>
      </c>
      <c r="J231" s="14">
        <f>($L$4*C231/H231)+(1-$L$4)*J207</f>
        <v>-0.41675906200750057</v>
      </c>
      <c r="K231" s="14">
        <f t="shared" si="19"/>
        <v>-0.10090635756348088</v>
      </c>
      <c r="L231" s="7">
        <f t="shared" si="20"/>
        <v>7.0906357563480876E-2</v>
      </c>
      <c r="N231" s="4"/>
    </row>
    <row r="232" spans="1:14" x14ac:dyDescent="0.2">
      <c r="A232" s="7">
        <v>227</v>
      </c>
      <c r="B232" s="22" t="s">
        <v>231</v>
      </c>
      <c r="C232" s="27">
        <v>0.01</v>
      </c>
      <c r="D232" s="28">
        <f t="shared" si="16"/>
        <v>0.15958333333333338</v>
      </c>
      <c r="E232" s="7">
        <f t="shared" si="17"/>
        <v>0.15854166666666669</v>
      </c>
      <c r="F232" s="128">
        <f t="shared" si="18"/>
        <v>6.3074901445466486E-2</v>
      </c>
      <c r="G232" s="132"/>
      <c r="H232" s="16">
        <f>($H$4*C232/J208)+(1-$H$4)*(H231+I231)</f>
        <v>-3.1751518237747529E-2</v>
      </c>
      <c r="I232" s="7">
        <f>$J$4*(H232-H231)+(1-$J$4)*I231</f>
        <v>-0.12936808013575041</v>
      </c>
      <c r="J232" s="14">
        <f>($L$4*C232/H232)+(1-$L$4)*J208</f>
        <v>-0.20127626854179292</v>
      </c>
      <c r="K232" s="14">
        <f t="shared" si="19"/>
        <v>-2.1418380098348309E-3</v>
      </c>
      <c r="L232" s="7">
        <f t="shared" si="20"/>
        <v>1.2141838009834831E-2</v>
      </c>
      <c r="N232" s="4"/>
    </row>
    <row r="233" spans="1:14" x14ac:dyDescent="0.2">
      <c r="A233" s="7">
        <v>228</v>
      </c>
      <c r="B233" s="22" t="s">
        <v>232</v>
      </c>
      <c r="C233" s="27">
        <v>0.14000000000000001</v>
      </c>
      <c r="D233" s="28">
        <f t="shared" si="16"/>
        <v>0.15750000000000003</v>
      </c>
      <c r="E233" s="7">
        <f t="shared" si="17"/>
        <v>0.15500000000000003</v>
      </c>
      <c r="F233" s="128">
        <f t="shared" si="18"/>
        <v>0.90322580645161288</v>
      </c>
      <c r="G233" s="132"/>
      <c r="H233" s="16">
        <f>($H$4*C233/J209)+(1-$H$4)*(H232+I232)</f>
        <v>0.77709808143055004</v>
      </c>
      <c r="I233" s="7">
        <f>$J$4*(H233-H232)+(1-$J$4)*I232</f>
        <v>0.35377998046871689</v>
      </c>
      <c r="J233" s="14">
        <f>($L$4*C233/H233)+(1-$L$4)*J209</f>
        <v>0.12199969038161745</v>
      </c>
      <c r="K233" s="14">
        <f t="shared" si="19"/>
        <v>-1.2040807949327327E-2</v>
      </c>
      <c r="L233" s="7">
        <f t="shared" si="20"/>
        <v>0.15204080794932734</v>
      </c>
      <c r="N233" s="4"/>
    </row>
    <row r="234" spans="1:14" x14ac:dyDescent="0.2">
      <c r="A234" s="7">
        <v>229</v>
      </c>
      <c r="B234" s="22" t="s">
        <v>233</v>
      </c>
      <c r="C234" s="27">
        <v>0.27</v>
      </c>
      <c r="D234" s="28">
        <f t="shared" si="16"/>
        <v>0.1525</v>
      </c>
      <c r="E234" s="7">
        <f t="shared" si="17"/>
        <v>0.14374999999999999</v>
      </c>
      <c r="F234" s="128">
        <f t="shared" si="18"/>
        <v>1.8782608695652177</v>
      </c>
      <c r="G234" s="132"/>
      <c r="H234" s="16">
        <f>($H$4*C234/J210)+(1-$H$4)*(H233+I233)</f>
        <v>0.498025910222609</v>
      </c>
      <c r="I234" s="7">
        <f>$J$4*(H234-H233)+(1-$J$4)*I233</f>
        <v>2.7884086249582801E-2</v>
      </c>
      <c r="J234" s="14">
        <f>($L$4*C234/H234)+(1-$L$4)*J210</f>
        <v>-0.37386005587485172</v>
      </c>
      <c r="K234" s="14">
        <f t="shared" si="19"/>
        <v>-1.2647032328757983</v>
      </c>
      <c r="L234" s="7">
        <f t="shared" si="20"/>
        <v>1.5347032328757984</v>
      </c>
      <c r="N234" s="4"/>
    </row>
    <row r="235" spans="1:14" x14ac:dyDescent="0.2">
      <c r="A235" s="7">
        <v>230</v>
      </c>
      <c r="B235" s="22" t="s">
        <v>234</v>
      </c>
      <c r="C235" s="27">
        <v>0.06</v>
      </c>
      <c r="D235" s="28">
        <f t="shared" si="16"/>
        <v>0.13500000000000001</v>
      </c>
      <c r="E235" s="7">
        <f t="shared" si="17"/>
        <v>0.12979166666666667</v>
      </c>
      <c r="F235" s="128">
        <f t="shared" si="18"/>
        <v>0.4622792937399679</v>
      </c>
      <c r="G235" s="132"/>
      <c r="H235" s="16">
        <f>($H$4*C235/J211)+(1-$H$4)*(H234+I234)</f>
        <v>-0.87361347561095681</v>
      </c>
      <c r="I235" s="7">
        <f>$J$4*(H235-H234)+(1-$J$4)*I234</f>
        <v>-0.69281971827542566</v>
      </c>
      <c r="J235" s="14">
        <f>($L$4*C235/H235)+(1-$L$4)*J211</f>
        <v>-4.3985559175137454E-2</v>
      </c>
      <c r="K235" s="14">
        <f t="shared" si="19"/>
        <v>-1.2577136389433545E-2</v>
      </c>
      <c r="L235" s="7">
        <f t="shared" si="20"/>
        <v>7.2577136389433541E-2</v>
      </c>
      <c r="N235" s="4"/>
    </row>
    <row r="236" spans="1:14" x14ac:dyDescent="0.2">
      <c r="A236" s="7">
        <v>231</v>
      </c>
      <c r="B236" s="22" t="s">
        <v>235</v>
      </c>
      <c r="C236" s="27">
        <v>-0.08</v>
      </c>
      <c r="D236" s="28">
        <f t="shared" si="16"/>
        <v>0.12458333333333334</v>
      </c>
      <c r="E236" s="7">
        <f t="shared" si="17"/>
        <v>0.12354166666666667</v>
      </c>
      <c r="F236" s="128">
        <f t="shared" si="18"/>
        <v>-0.64755480607082627</v>
      </c>
      <c r="G236" s="132"/>
      <c r="H236" s="16">
        <f>($H$4*C236/J212)+(1-$H$4)*(H235+I235)</f>
        <v>-0.81542027846610055</v>
      </c>
      <c r="I236" s="7">
        <f>$J$4*(H236-H235)+(1-$J$4)*I235</f>
        <v>-0.30607531835109314</v>
      </c>
      <c r="J236" s="14">
        <f>($L$4*C236/H236)+(1-$L$4)*J212</f>
        <v>-0.66666756434805985</v>
      </c>
      <c r="K236" s="14">
        <f t="shared" si="19"/>
        <v>2.0179386273852837</v>
      </c>
      <c r="L236" s="7">
        <f t="shared" si="20"/>
        <v>2.0979386273852838</v>
      </c>
      <c r="N236" s="4"/>
    </row>
    <row r="237" spans="1:14" x14ac:dyDescent="0.2">
      <c r="A237" s="7">
        <v>232</v>
      </c>
      <c r="B237" s="22" t="s">
        <v>236</v>
      </c>
      <c r="C237" s="27">
        <v>0.05</v>
      </c>
      <c r="D237" s="28">
        <f t="shared" si="16"/>
        <v>0.12250000000000001</v>
      </c>
      <c r="E237" s="7">
        <f t="shared" si="17"/>
        <v>0.123125</v>
      </c>
      <c r="F237" s="128">
        <f t="shared" si="18"/>
        <v>0.40609137055837569</v>
      </c>
      <c r="G237" s="132"/>
      <c r="H237" s="16">
        <f>($H$4*C237/J213)+(1-$H$4)*(H236+I236)</f>
        <v>-0.5036407201170584</v>
      </c>
      <c r="I237" s="7">
        <f>$J$4*(H237-H236)+(1-$J$4)*I236</f>
        <v>1.2097523451492842E-2</v>
      </c>
      <c r="J237" s="14">
        <f>($L$4*C237/H237)+(1-$L$4)*J213</f>
        <v>8.1844986974397183E-2</v>
      </c>
      <c r="K237" s="14">
        <f t="shared" si="19"/>
        <v>-0.25688032465926258</v>
      </c>
      <c r="L237" s="7">
        <f t="shared" si="20"/>
        <v>0.30688032465926257</v>
      </c>
      <c r="N237" s="4"/>
    </row>
    <row r="238" spans="1:14" x14ac:dyDescent="0.2">
      <c r="A238" s="7">
        <v>233</v>
      </c>
      <c r="B238" s="22" t="s">
        <v>237</v>
      </c>
      <c r="C238" s="27">
        <v>0.17</v>
      </c>
      <c r="D238" s="28">
        <f t="shared" si="16"/>
        <v>0.12374999999999999</v>
      </c>
      <c r="E238" s="7">
        <f t="shared" si="17"/>
        <v>0.12374999999999999</v>
      </c>
      <c r="F238" s="128">
        <f t="shared" si="18"/>
        <v>1.3737373737373739</v>
      </c>
      <c r="G238" s="132"/>
      <c r="H238" s="16">
        <f>($H$4*C238/J214)+(1-$H$4)*(H237+I237)</f>
        <v>-0.11118483061577752</v>
      </c>
      <c r="I238" s="7">
        <f>$J$4*(H238-H237)+(1-$J$4)*I237</f>
        <v>0.20796828015053564</v>
      </c>
      <c r="J238" s="14">
        <f>($L$4*C238/H238)+(1-$L$4)*J214</f>
        <v>-0.40410690107049096</v>
      </c>
      <c r="K238" s="14">
        <f t="shared" si="19"/>
        <v>-0.25075371825282322</v>
      </c>
      <c r="L238" s="7">
        <f t="shared" si="20"/>
        <v>0.42075371825282326</v>
      </c>
      <c r="N238" s="4"/>
    </row>
    <row r="239" spans="1:14" x14ac:dyDescent="0.2">
      <c r="A239" s="7">
        <v>234</v>
      </c>
      <c r="B239" s="22" t="s">
        <v>238</v>
      </c>
      <c r="C239" s="27">
        <v>0.13</v>
      </c>
      <c r="D239" s="28">
        <f t="shared" si="16"/>
        <v>0.12374999999999999</v>
      </c>
      <c r="E239" s="7">
        <f t="shared" si="17"/>
        <v>0.12416666666666665</v>
      </c>
      <c r="F239" s="128">
        <f t="shared" si="18"/>
        <v>1.0469798657718123</v>
      </c>
      <c r="G239" s="132"/>
      <c r="H239" s="16">
        <f>($H$4*C239/J215)+(1-$H$4)*(H238+I238)</f>
        <v>0.36392982055369189</v>
      </c>
      <c r="I239" s="7">
        <f>$J$4*(H239-H238)+(1-$J$4)*I238</f>
        <v>0.34553896745870549</v>
      </c>
      <c r="J239" s="14">
        <f>($L$4*C239/H239)+(1-$L$4)*J215</f>
        <v>0.2662305665055838</v>
      </c>
      <c r="K239" s="14">
        <f t="shared" si="19"/>
        <v>1.8610086338915244E-2</v>
      </c>
      <c r="L239" s="7">
        <f t="shared" si="20"/>
        <v>0.11138991366108476</v>
      </c>
      <c r="N239" s="4"/>
    </row>
    <row r="240" spans="1:14" x14ac:dyDescent="0.2">
      <c r="A240" s="7">
        <v>235</v>
      </c>
      <c r="B240" s="22" t="s">
        <v>239</v>
      </c>
      <c r="C240" s="27">
        <v>0.4</v>
      </c>
      <c r="D240" s="28">
        <f t="shared" si="16"/>
        <v>0.12458333333333331</v>
      </c>
      <c r="E240" s="7">
        <f t="shared" si="17"/>
        <v>0.12604166666666666</v>
      </c>
      <c r="F240" s="128">
        <f t="shared" si="18"/>
        <v>3.1735537190082646</v>
      </c>
      <c r="G240" s="132"/>
      <c r="H240" s="16">
        <f>($H$4*C240/J216)+(1-$H$4)*(H239+I239)</f>
        <v>0.41920975991076997</v>
      </c>
      <c r="I240" s="7">
        <f>$J$4*(H240-H239)+(1-$J$4)*I239</f>
        <v>0.1960661004269007</v>
      </c>
      <c r="J240" s="14">
        <f>($L$4*C240/H240)+(1-$L$4)*J216</f>
        <v>3.1840940488691025</v>
      </c>
      <c r="K240" s="14">
        <f t="shared" si="19"/>
        <v>3.5448286384319108</v>
      </c>
      <c r="L240" s="7">
        <f t="shared" si="20"/>
        <v>3.1448286384319108</v>
      </c>
      <c r="N240" s="4"/>
    </row>
    <row r="241" spans="1:14" x14ac:dyDescent="0.2">
      <c r="A241" s="7">
        <v>236</v>
      </c>
      <c r="B241" s="22" t="s">
        <v>240</v>
      </c>
      <c r="C241" s="27">
        <v>0.16</v>
      </c>
      <c r="D241" s="28">
        <f t="shared" si="16"/>
        <v>0.12750000000000003</v>
      </c>
      <c r="E241" s="7">
        <f t="shared" si="17"/>
        <v>0.12250000000000003</v>
      </c>
      <c r="F241" s="128">
        <f t="shared" si="18"/>
        <v>1.3061224489795915</v>
      </c>
      <c r="G241" s="132"/>
      <c r="H241" s="16">
        <f>($H$4*C241/J217)+(1-$H$4)*(H240+I240)</f>
        <v>0.46795481722635845</v>
      </c>
      <c r="I241" s="7">
        <f>$J$4*(H241-H240)+(1-$J$4)*I240</f>
        <v>0.12020110896743096</v>
      </c>
      <c r="J241" s="14">
        <f>($L$4*C241/H241)+(1-$L$4)*J217</f>
        <v>0.45166962255461041</v>
      </c>
      <c r="K241" s="14">
        <f t="shared" si="19"/>
        <v>0.33278658181713344</v>
      </c>
      <c r="L241" s="7">
        <f t="shared" si="20"/>
        <v>0.17278658181713344</v>
      </c>
      <c r="N241" s="4"/>
    </row>
    <row r="242" spans="1:14" x14ac:dyDescent="0.2">
      <c r="A242" s="7">
        <v>237</v>
      </c>
      <c r="B242" s="22" t="s">
        <v>241</v>
      </c>
      <c r="C242" s="27">
        <v>0.68</v>
      </c>
      <c r="D242" s="28">
        <f t="shared" si="16"/>
        <v>0.11750000000000001</v>
      </c>
      <c r="E242" s="7">
        <f t="shared" si="17"/>
        <v>0.113125</v>
      </c>
      <c r="F242" s="128">
        <f t="shared" si="18"/>
        <v>6.0110497237569067</v>
      </c>
      <c r="G242" s="132"/>
      <c r="H242" s="16">
        <f>($H$4*C242/J218)+(1-$H$4)*(H241+I241)</f>
        <v>0.44546227812035588</v>
      </c>
      <c r="I242" s="7">
        <f>$J$4*(H242-H241)+(1-$J$4)*I241</f>
        <v>4.6719058041195215E-2</v>
      </c>
      <c r="J242" s="14">
        <f>($L$4*C242/H242)+(1-$L$4)*J218</f>
        <v>2.030223179877213</v>
      </c>
      <c r="K242" s="14">
        <f t="shared" si="19"/>
        <v>1.4348767883336666</v>
      </c>
      <c r="L242" s="7">
        <f t="shared" si="20"/>
        <v>0.75487678833366656</v>
      </c>
      <c r="N242" s="4"/>
    </row>
    <row r="243" spans="1:14" x14ac:dyDescent="0.2">
      <c r="A243" s="7">
        <v>238</v>
      </c>
      <c r="B243" s="22" t="s">
        <v>242</v>
      </c>
      <c r="C243" s="27">
        <v>0.09</v>
      </c>
      <c r="D243" s="28">
        <f t="shared" si="16"/>
        <v>0.10875000000000001</v>
      </c>
      <c r="E243" s="7">
        <f t="shared" si="17"/>
        <v>0.11666666666666667</v>
      </c>
      <c r="F243" s="128">
        <f t="shared" si="18"/>
        <v>0.77142857142857135</v>
      </c>
      <c r="G243" s="132"/>
      <c r="H243" s="16">
        <f>($H$4*C243/J219)+(1-$H$4)*(H242+I242)</f>
        <v>0.19830926281697386</v>
      </c>
      <c r="I243" s="7">
        <f>$J$4*(H243-H242)+(1-$J$4)*I242</f>
        <v>-0.10461439618650635</v>
      </c>
      <c r="J243" s="14">
        <f>($L$4*C243/H243)+(1-$L$4)*J219</f>
        <v>-0.13877011065661926</v>
      </c>
      <c r="K243" s="14">
        <f t="shared" si="19"/>
        <v>-0.30535415503134183</v>
      </c>
      <c r="L243" s="7">
        <f t="shared" si="20"/>
        <v>0.39535415503134186</v>
      </c>
      <c r="N243" s="4"/>
    </row>
    <row r="244" spans="1:14" x14ac:dyDescent="0.2">
      <c r="A244" s="7">
        <v>239</v>
      </c>
      <c r="B244" s="22" t="s">
        <v>243</v>
      </c>
      <c r="C244" s="27">
        <v>0.35</v>
      </c>
      <c r="D244" s="28">
        <f t="shared" si="16"/>
        <v>0.12458333333333334</v>
      </c>
      <c r="E244" s="7">
        <f t="shared" si="17"/>
        <v>0.12791666666666668</v>
      </c>
      <c r="F244" s="128">
        <f t="shared" si="18"/>
        <v>2.7361563517915304</v>
      </c>
      <c r="G244" s="132"/>
      <c r="H244" s="16">
        <f>($H$4*C244/J220)+(1-$H$4)*(H243+I243)</f>
        <v>0.84065252465511919</v>
      </c>
      <c r="I244" s="7">
        <f>$J$4*(H244-H243)+(1-$J$4)*I243</f>
        <v>0.28004169332956363</v>
      </c>
      <c r="J244" s="14">
        <f>($L$4*C244/H244)+(1-$L$4)*J220</f>
        <v>0.2993522375943285</v>
      </c>
      <c r="K244" s="14">
        <f t="shared" si="19"/>
        <v>1.9138868831130914E-2</v>
      </c>
      <c r="L244" s="7">
        <f t="shared" si="20"/>
        <v>0.33086113116886906</v>
      </c>
      <c r="N244" s="4"/>
    </row>
    <row r="245" spans="1:14" x14ac:dyDescent="0.2">
      <c r="A245" s="7">
        <v>240</v>
      </c>
      <c r="B245" s="22" t="s">
        <v>244</v>
      </c>
      <c r="C245" s="27">
        <v>0.32</v>
      </c>
      <c r="D245" s="28">
        <f t="shared" si="16"/>
        <v>0.13125000000000001</v>
      </c>
      <c r="E245" s="7">
        <f t="shared" si="17"/>
        <v>0.13333333333333333</v>
      </c>
      <c r="F245" s="128">
        <f t="shared" si="18"/>
        <v>2.4</v>
      </c>
      <c r="G245" s="132"/>
      <c r="H245" s="16">
        <f>($H$4*C245/J221)+(1-$H$4)*(H244+I244)</f>
        <v>0.77708797401851926</v>
      </c>
      <c r="I245" s="7">
        <f>$J$4*(H245-H244)+(1-$J$4)*I244</f>
        <v>0.10309694590324137</v>
      </c>
      <c r="J245" s="14">
        <f>($L$4*C245/H245)+(1-$L$4)*J221</f>
        <v>0.65461471835833929</v>
      </c>
      <c r="K245" s="14">
        <f t="shared" si="19"/>
        <v>0.95479435463357165</v>
      </c>
      <c r="L245" s="7">
        <f t="shared" si="20"/>
        <v>0.6347943546335717</v>
      </c>
      <c r="N245" s="4"/>
    </row>
    <row r="246" spans="1:14" x14ac:dyDescent="0.2">
      <c r="A246" s="7">
        <v>241</v>
      </c>
      <c r="B246" s="22" t="s">
        <v>245</v>
      </c>
      <c r="C246" s="27">
        <v>0.27</v>
      </c>
      <c r="D246" s="28">
        <f t="shared" si="16"/>
        <v>0.13541666666666666</v>
      </c>
      <c r="E246" s="7">
        <f t="shared" si="17"/>
        <v>0.14000000000000001</v>
      </c>
      <c r="F246" s="128">
        <f t="shared" si="18"/>
        <v>1.9285714285714286</v>
      </c>
      <c r="G246" s="132"/>
      <c r="H246" s="16">
        <f>($H$4*C246/J222)+(1-$H$4)*(H245+I245)</f>
        <v>0.37019868132278616</v>
      </c>
      <c r="I246" s="7">
        <f>$J$4*(H246-H245)+(1-$J$4)*I245</f>
        <v>-0.15952746143634686</v>
      </c>
      <c r="J246" s="14">
        <f>($L$4*C246/H246)+(1-$L$4)*J222</f>
        <v>-0.33294197414289478</v>
      </c>
      <c r="K246" s="14">
        <f t="shared" si="19"/>
        <v>-1.052971984433773</v>
      </c>
      <c r="L246" s="7">
        <f t="shared" si="20"/>
        <v>1.3229719844337731</v>
      </c>
      <c r="N246" s="4"/>
    </row>
    <row r="247" spans="1:14" x14ac:dyDescent="0.2">
      <c r="A247" s="7">
        <v>242</v>
      </c>
      <c r="B247" s="22" t="s">
        <v>246</v>
      </c>
      <c r="C247" s="27">
        <v>0.11</v>
      </c>
      <c r="D247" s="28">
        <f t="shared" si="16"/>
        <v>0.14458333333333334</v>
      </c>
      <c r="E247" s="7">
        <f t="shared" si="17"/>
        <v>0.15145833333333333</v>
      </c>
      <c r="F247" s="128">
        <f t="shared" si="18"/>
        <v>0.72627235213204955</v>
      </c>
      <c r="G247" s="132"/>
      <c r="H247" s="16">
        <f>($H$4*C247/J223)+(1-$H$4)*(H246+I246)</f>
        <v>0.27461361859439926</v>
      </c>
      <c r="I247" s="7">
        <f>$J$4*(H247-H246)+(1-$J$4)*I246</f>
        <v>-0.12659944633797357</v>
      </c>
      <c r="J247" s="14">
        <f>($L$4*C247/H247)+(1-$L$4)*J223</f>
        <v>0.35330213409613442</v>
      </c>
      <c r="K247" s="14">
        <f t="shared" si="19"/>
        <v>6.6338499576473184E-2</v>
      </c>
      <c r="L247" s="7">
        <f t="shared" si="20"/>
        <v>4.3661500423526817E-2</v>
      </c>
      <c r="N247" s="4"/>
    </row>
    <row r="248" spans="1:14" x14ac:dyDescent="0.2">
      <c r="A248" s="7">
        <v>243</v>
      </c>
      <c r="B248" s="22" t="s">
        <v>247</v>
      </c>
      <c r="C248" s="27">
        <v>0.12</v>
      </c>
      <c r="D248" s="28">
        <f t="shared" si="16"/>
        <v>0.15833333333333333</v>
      </c>
      <c r="E248" s="7">
        <f t="shared" si="17"/>
        <v>0.15520833333333334</v>
      </c>
      <c r="F248" s="128">
        <f t="shared" si="18"/>
        <v>0.77315436241610735</v>
      </c>
      <c r="G248" s="132"/>
      <c r="H248" s="16">
        <f>($H$4*C248/J224)+(1-$H$4)*(H247+I247)</f>
        <v>-4.0955053174626818E-2</v>
      </c>
      <c r="I248" s="7">
        <f>$J$4*(H248-H247)+(1-$J$4)*I247</f>
        <v>-0.22391174043161072</v>
      </c>
      <c r="J248" s="14">
        <f>($L$4*C248/H248)+(1-$L$4)*J224</f>
        <v>-1.5665867743428112</v>
      </c>
      <c r="K248" s="14">
        <f t="shared" si="19"/>
        <v>-6.7855935432925341E-2</v>
      </c>
      <c r="L248" s="7">
        <f t="shared" si="20"/>
        <v>0.18785593543292534</v>
      </c>
      <c r="N248" s="4"/>
    </row>
    <row r="249" spans="1:14" x14ac:dyDescent="0.2">
      <c r="A249" s="7">
        <v>244</v>
      </c>
      <c r="B249" s="22" t="s">
        <v>248</v>
      </c>
      <c r="C249" s="27">
        <v>0.47</v>
      </c>
      <c r="D249" s="28">
        <f t="shared" si="16"/>
        <v>0.15208333333333332</v>
      </c>
      <c r="E249" s="7">
        <f t="shared" si="17"/>
        <v>0.13333333333333333</v>
      </c>
      <c r="F249" s="128">
        <f t="shared" si="18"/>
        <v>3.5249999999999999</v>
      </c>
      <c r="G249" s="132"/>
      <c r="H249" s="16">
        <f>($H$4*C249/J225)+(1-$H$4)*(H248+I248)</f>
        <v>1.0970831465914119</v>
      </c>
      <c r="I249" s="7">
        <f>$J$4*(H249-H248)+(1-$J$4)*I248</f>
        <v>0.47744305857867481</v>
      </c>
      <c r="J249" s="14">
        <f>($L$4*C249/H249)+(1-$L$4)*J225</f>
        <v>0.28851778937008465</v>
      </c>
      <c r="K249" s="14">
        <f t="shared" si="19"/>
        <v>-4.6304474588381293E-2</v>
      </c>
      <c r="L249" s="7">
        <f t="shared" si="20"/>
        <v>0.51630447458838125</v>
      </c>
      <c r="N249" s="4"/>
    </row>
    <row r="250" spans="1:14" x14ac:dyDescent="0.2">
      <c r="A250" s="7">
        <v>245</v>
      </c>
      <c r="B250" s="22" t="s">
        <v>249</v>
      </c>
      <c r="C250" s="27">
        <v>0.11</v>
      </c>
      <c r="D250" s="28">
        <f t="shared" si="16"/>
        <v>0.11458333333333333</v>
      </c>
      <c r="E250" s="7">
        <f t="shared" si="17"/>
        <v>0.10020833333333334</v>
      </c>
      <c r="F250" s="128">
        <f t="shared" si="18"/>
        <v>1.0977130977130976</v>
      </c>
      <c r="G250" s="132"/>
      <c r="H250" s="16">
        <f>($H$4*C250/J226)+(1-$H$4)*(H249+I249)</f>
        <v>0.88338917077226808</v>
      </c>
      <c r="I250" s="7">
        <f>$J$4*(H250-H249)+(1-$J$4)*I249</f>
        <v>0.12153256470376672</v>
      </c>
      <c r="J250" s="14">
        <f>($L$4*C250/H250)+(1-$L$4)*J226</f>
        <v>0.85605256017193065</v>
      </c>
      <c r="K250" s="14">
        <f t="shared" si="19"/>
        <v>2.2840134398254572</v>
      </c>
      <c r="L250" s="7">
        <f t="shared" si="20"/>
        <v>2.1740134398254574</v>
      </c>
      <c r="N250" s="4"/>
    </row>
    <row r="251" spans="1:14" x14ac:dyDescent="0.2">
      <c r="A251" s="7">
        <v>246</v>
      </c>
      <c r="B251" s="22" t="s">
        <v>250</v>
      </c>
      <c r="C251" s="27">
        <v>-0.78</v>
      </c>
      <c r="D251" s="28">
        <f t="shared" si="16"/>
        <v>8.5833333333333359E-2</v>
      </c>
      <c r="E251" s="7">
        <f t="shared" si="17"/>
        <v>8.8541666666666685E-2</v>
      </c>
      <c r="F251" s="128">
        <f t="shared" si="18"/>
        <v>-8.8094117647058816</v>
      </c>
      <c r="G251" s="132"/>
      <c r="H251" s="16">
        <f>($H$4*C251/J227)+(1-$H$4)*(H250+I250)</f>
        <v>-2.1215662291061088</v>
      </c>
      <c r="I251" s="7">
        <f>$J$4*(H251-H250)+(1-$J$4)*I250</f>
        <v>-1.4884952882211104</v>
      </c>
      <c r="J251" s="14">
        <f>($L$4*C251/H251)+(1-$L$4)*J227</f>
        <v>0.23934979807609211</v>
      </c>
      <c r="K251" s="14">
        <f t="shared" si="19"/>
        <v>0.13573652178783835</v>
      </c>
      <c r="L251" s="7">
        <f t="shared" si="20"/>
        <v>0.91573652178783838</v>
      </c>
      <c r="N251" s="4"/>
    </row>
    <row r="252" spans="1:14" x14ac:dyDescent="0.2">
      <c r="A252" s="7">
        <v>247</v>
      </c>
      <c r="B252" s="22" t="s">
        <v>251</v>
      </c>
      <c r="C252" s="27">
        <v>-0.72</v>
      </c>
      <c r="D252" s="28">
        <f t="shared" si="16"/>
        <v>9.1249999999999998E-2</v>
      </c>
      <c r="E252" s="7">
        <f t="shared" si="17"/>
        <v>0.10374999999999998</v>
      </c>
      <c r="F252" s="128">
        <f t="shared" si="18"/>
        <v>-6.9397590361445793</v>
      </c>
      <c r="G252" s="132"/>
      <c r="H252" s="16">
        <f>($H$4*C252/J228)+(1-$H$4)*(H251+I251)</f>
        <v>-0.30685209271835179</v>
      </c>
      <c r="I252" s="7">
        <f>$J$4*(H252-H251)+(1-$J$4)*I251</f>
        <v>0.21253770404087036</v>
      </c>
      <c r="J252" s="14">
        <f>($L$4*C252/H252)+(1-$L$4)*J228</f>
        <v>0.94021857691679644</v>
      </c>
      <c r="K252" s="14">
        <f t="shared" si="19"/>
        <v>0.73160835117539513</v>
      </c>
      <c r="L252" s="7">
        <f t="shared" si="20"/>
        <v>1.4516083511753952</v>
      </c>
      <c r="N252" s="4"/>
    </row>
    <row r="253" spans="1:14" x14ac:dyDescent="0.2">
      <c r="A253" s="7">
        <v>248</v>
      </c>
      <c r="B253" s="22" t="s">
        <v>252</v>
      </c>
      <c r="C253" s="27">
        <v>0.19</v>
      </c>
      <c r="D253" s="28">
        <f t="shared" si="16"/>
        <v>0.11624999999999998</v>
      </c>
      <c r="E253" s="7">
        <f t="shared" si="17"/>
        <v>0.11666666666666665</v>
      </c>
      <c r="F253" s="128">
        <f t="shared" si="18"/>
        <v>1.6285714285714288</v>
      </c>
      <c r="G253" s="132"/>
      <c r="H253" s="16">
        <f>($H$4*C253/J229)+(1-$H$4)*(H252+I252)</f>
        <v>-4.7102922653992785</v>
      </c>
      <c r="I253" s="7">
        <f>$J$4*(H253-H252)+(1-$J$4)*I252</f>
        <v>-2.16452340548443</v>
      </c>
      <c r="J253" s="14">
        <f>($L$4*C253/H253)+(1-$L$4)*J229</f>
        <v>-2.8458852205885919E-2</v>
      </c>
      <c r="K253" s="14">
        <f t="shared" si="19"/>
        <v>1.7735587093590623E-3</v>
      </c>
      <c r="L253" s="7">
        <f t="shared" si="20"/>
        <v>0.18822644129064095</v>
      </c>
      <c r="N253" s="4"/>
    </row>
    <row r="254" spans="1:14" x14ac:dyDescent="0.2">
      <c r="A254" s="7">
        <v>249</v>
      </c>
      <c r="B254" s="22" t="s">
        <v>253</v>
      </c>
      <c r="C254" s="27">
        <v>0.3</v>
      </c>
      <c r="D254" s="28">
        <f t="shared" si="16"/>
        <v>0.11708333333333333</v>
      </c>
      <c r="E254" s="7">
        <f t="shared" si="17"/>
        <v>0.12354166666666666</v>
      </c>
      <c r="F254" s="128">
        <f t="shared" si="18"/>
        <v>2.4283305227655987</v>
      </c>
      <c r="G254" s="132"/>
      <c r="H254" s="16">
        <f>($H$4*C254/J230)+(1-$H$4)*(H253+I253)</f>
        <v>-3.8727576715153358</v>
      </c>
      <c r="I254" s="7">
        <f>$J$4*(H254-H253)+(1-$J$4)*I253</f>
        <v>-0.61857246953544132</v>
      </c>
      <c r="J254" s="14">
        <f>($L$4*C254/H254)+(1-$L$4)*J230</f>
        <v>-0.48813521095475126</v>
      </c>
      <c r="K254" s="14">
        <f t="shared" si="19"/>
        <v>5.6504602107485207</v>
      </c>
      <c r="L254" s="7">
        <f t="shared" si="20"/>
        <v>5.3504602107485209</v>
      </c>
      <c r="N254" s="4"/>
    </row>
    <row r="255" spans="1:14" x14ac:dyDescent="0.2">
      <c r="A255" s="7">
        <v>250</v>
      </c>
      <c r="B255" s="22" t="s">
        <v>254</v>
      </c>
      <c r="C255" s="27">
        <v>-0.01</v>
      </c>
      <c r="D255" s="28">
        <f t="shared" si="16"/>
        <v>0.13</v>
      </c>
      <c r="E255" s="7">
        <f t="shared" si="17"/>
        <v>0.13687499999999997</v>
      </c>
      <c r="F255" s="128">
        <f t="shared" si="18"/>
        <v>-7.3059360730593631E-2</v>
      </c>
      <c r="G255" s="132"/>
      <c r="H255" s="16">
        <f>($H$4*C255/J231)+(1-$H$4)*(H254+I254)</f>
        <v>-2.4090473960307519</v>
      </c>
      <c r="I255" s="7">
        <f>$J$4*(H255-H254)+(1-$J$4)*I254</f>
        <v>0.45372758571047034</v>
      </c>
      <c r="J255" s="14">
        <f>($L$4*C255/H255)+(1-$L$4)*J231</f>
        <v>-0.22804349698703499</v>
      </c>
      <c r="K255" s="14">
        <f t="shared" si="19"/>
        <v>1.871802536750337</v>
      </c>
      <c r="L255" s="7">
        <f t="shared" si="20"/>
        <v>1.881802536750337</v>
      </c>
      <c r="N255" s="4"/>
    </row>
    <row r="256" spans="1:14" x14ac:dyDescent="0.2">
      <c r="A256" s="7">
        <v>251</v>
      </c>
      <c r="B256" s="22" t="s">
        <v>255</v>
      </c>
      <c r="C256" s="27">
        <v>0.32</v>
      </c>
      <c r="D256" s="28">
        <f t="shared" si="16"/>
        <v>0.14374999999999996</v>
      </c>
      <c r="E256" s="7">
        <f t="shared" si="17"/>
        <v>0.14562499999999998</v>
      </c>
      <c r="F256" s="128">
        <f t="shared" si="18"/>
        <v>2.1974248927038631</v>
      </c>
      <c r="G256" s="132"/>
      <c r="H256" s="16">
        <f>($H$4*C256/J232)+(1-$H$4)*(H255+I255)</f>
        <v>-1.7867822307981225</v>
      </c>
      <c r="I256" s="7">
        <f>$J$4*(H256-H255)+(1-$J$4)*I255</f>
        <v>0.54051832355087126</v>
      </c>
      <c r="J256" s="14">
        <f>($L$4*C256/H256)+(1-$L$4)*J232</f>
        <v>-0.19133032444181552</v>
      </c>
      <c r="K256" s="14">
        <f t="shared" si="19"/>
        <v>0.3935594752271126</v>
      </c>
      <c r="L256" s="7">
        <f t="shared" si="20"/>
        <v>7.3559475227112592E-2</v>
      </c>
      <c r="N256" s="4"/>
    </row>
    <row r="257" spans="1:14" x14ac:dyDescent="0.2">
      <c r="A257" s="7">
        <v>252</v>
      </c>
      <c r="B257" s="22" t="s">
        <v>256</v>
      </c>
      <c r="C257" s="27">
        <v>0.47</v>
      </c>
      <c r="D257" s="28">
        <f t="shared" si="16"/>
        <v>0.14749999999999999</v>
      </c>
      <c r="E257" s="7">
        <f t="shared" si="17"/>
        <v>0.14916666666666667</v>
      </c>
      <c r="F257" s="128">
        <f t="shared" si="18"/>
        <v>3.1508379888268152</v>
      </c>
      <c r="G257" s="132"/>
      <c r="H257" s="16">
        <f>($H$4*C257/J233)+(1-$H$4)*(H256+I256)</f>
        <v>1.105062641043943</v>
      </c>
      <c r="I257" s="7">
        <f>$J$4*(H257-H256)+(1-$J$4)*I256</f>
        <v>1.7513661748639642</v>
      </c>
      <c r="J257" s="14">
        <f>($L$4*C257/H257)+(1-$L$4)*J233</f>
        <v>0.2579916064728846</v>
      </c>
      <c r="K257" s="14">
        <f t="shared" si="19"/>
        <v>-0.15204381081794946</v>
      </c>
      <c r="L257" s="7">
        <f t="shared" si="20"/>
        <v>0.62204381081794946</v>
      </c>
      <c r="N257" s="4"/>
    </row>
    <row r="258" spans="1:14" x14ac:dyDescent="0.2">
      <c r="A258" s="7">
        <v>253</v>
      </c>
      <c r="B258" s="22" t="s">
        <v>257</v>
      </c>
      <c r="C258" s="27">
        <v>0.36</v>
      </c>
      <c r="D258" s="28">
        <f t="shared" si="16"/>
        <v>0.15083333333333335</v>
      </c>
      <c r="E258" s="7">
        <f t="shared" si="17"/>
        <v>0.15750000000000003</v>
      </c>
      <c r="F258" s="128">
        <f t="shared" si="18"/>
        <v>2.2857142857142851</v>
      </c>
      <c r="G258" s="132"/>
      <c r="H258" s="16">
        <f>($H$4*C258/J234)+(1-$H$4)*(H257+I257)</f>
        <v>1.0950983796598972</v>
      </c>
      <c r="I258" s="7">
        <f>$J$4*(H258-H257)+(1-$J$4)*I257</f>
        <v>0.84434491244799792</v>
      </c>
      <c r="J258" s="14">
        <f>($L$4*C258/H258)+(1-$L$4)*J234</f>
        <v>-5.8849516724565093E-2</v>
      </c>
      <c r="K258" s="14">
        <f t="shared" si="19"/>
        <v>-1.0679046367178666</v>
      </c>
      <c r="L258" s="7">
        <f t="shared" si="20"/>
        <v>1.4279046367178667</v>
      </c>
      <c r="N258" s="4"/>
    </row>
    <row r="259" spans="1:14" x14ac:dyDescent="0.2">
      <c r="A259" s="7">
        <v>254</v>
      </c>
      <c r="B259" s="22" t="s">
        <v>258</v>
      </c>
      <c r="C259" s="27">
        <v>0.14000000000000001</v>
      </c>
      <c r="D259" s="28">
        <f t="shared" si="16"/>
        <v>0.16416666666666668</v>
      </c>
      <c r="E259" s="7">
        <f t="shared" si="17"/>
        <v>0.16666666666666669</v>
      </c>
      <c r="F259" s="128">
        <f t="shared" si="18"/>
        <v>0.84</v>
      </c>
      <c r="G259" s="132"/>
      <c r="H259" s="16">
        <f>($H$4*C259/J235)+(1-$H$4)*(H258+I258)</f>
        <v>-0.42275433778559446</v>
      </c>
      <c r="I259" s="7">
        <f>$J$4*(H259-H258)+(1-$J$4)*I258</f>
        <v>-0.37210115141841082</v>
      </c>
      <c r="J259" s="14">
        <f>($L$4*C259/H259)+(1-$L$4)*J235</f>
        <v>-0.17274129592920293</v>
      </c>
      <c r="K259" s="14">
        <f t="shared" si="19"/>
        <v>-8.530749769183521E-2</v>
      </c>
      <c r="L259" s="7">
        <f t="shared" si="20"/>
        <v>0.22530749769183522</v>
      </c>
      <c r="N259" s="4"/>
    </row>
    <row r="260" spans="1:14" x14ac:dyDescent="0.2">
      <c r="A260" s="7">
        <v>255</v>
      </c>
      <c r="B260" s="22" t="s">
        <v>259</v>
      </c>
      <c r="C260" s="27">
        <v>0.24</v>
      </c>
      <c r="D260" s="28">
        <f t="shared" si="16"/>
        <v>0.16916666666666666</v>
      </c>
      <c r="E260" s="7">
        <f t="shared" si="17"/>
        <v>0.16895833333333332</v>
      </c>
      <c r="F260" s="128">
        <f t="shared" si="18"/>
        <v>1.4204685573366216</v>
      </c>
      <c r="G260" s="132"/>
      <c r="H260" s="16">
        <f>($H$4*C260/J236)+(1-$H$4)*(H259+I259)</f>
        <v>-0.59431773673379973</v>
      </c>
      <c r="I260" s="7">
        <f>$J$4*(H260-H259)+(1-$J$4)*I259</f>
        <v>-0.26883148567922499</v>
      </c>
      <c r="J260" s="14">
        <f>($L$4*C260/H260)+(1-$L$4)*J236</f>
        <v>-0.54882149774597644</v>
      </c>
      <c r="K260" s="14">
        <f t="shared" si="19"/>
        <v>0.52990437299631976</v>
      </c>
      <c r="L260" s="7">
        <f t="shared" si="20"/>
        <v>0.28990437299631977</v>
      </c>
      <c r="N260" s="4"/>
    </row>
    <row r="261" spans="1:14" x14ac:dyDescent="0.2">
      <c r="A261" s="7">
        <v>256</v>
      </c>
      <c r="B261" s="22" t="s">
        <v>260</v>
      </c>
      <c r="C261" s="27">
        <v>0.17</v>
      </c>
      <c r="D261" s="28">
        <f t="shared" si="16"/>
        <v>0.16874999999999998</v>
      </c>
      <c r="E261" s="7">
        <f t="shared" si="17"/>
        <v>0.16541666666666666</v>
      </c>
      <c r="F261" s="128">
        <f t="shared" si="18"/>
        <v>1.0277078085642319</v>
      </c>
      <c r="G261" s="132"/>
      <c r="H261" s="16">
        <f>($H$4*C261/J237)+(1-$H$4)*(H260+I260)</f>
        <v>0.4927719585025514</v>
      </c>
      <c r="I261" s="7">
        <f>$J$4*(H261-H260)+(1-$J$4)*I260</f>
        <v>0.42941872106245904</v>
      </c>
      <c r="J261" s="14">
        <f>($L$4*C261/H261)+(1-$L$4)*J237</f>
        <v>0.19982511326691854</v>
      </c>
      <c r="K261" s="14">
        <f t="shared" si="19"/>
        <v>-7.064443686535507E-2</v>
      </c>
      <c r="L261" s="7">
        <f t="shared" si="20"/>
        <v>0.24064443686535508</v>
      </c>
      <c r="N261" s="4"/>
    </row>
    <row r="262" spans="1:14" x14ac:dyDescent="0.2">
      <c r="A262" s="7">
        <v>257</v>
      </c>
      <c r="B262" s="22" t="s">
        <v>261</v>
      </c>
      <c r="C262" s="27">
        <v>0.16</v>
      </c>
      <c r="D262" s="28">
        <f t="shared" si="16"/>
        <v>0.16208333333333333</v>
      </c>
      <c r="E262" s="7">
        <f t="shared" si="17"/>
        <v>0.16500000000000004</v>
      </c>
      <c r="F262" s="128">
        <f t="shared" si="18"/>
        <v>0.9696969696969695</v>
      </c>
      <c r="G262" s="132"/>
      <c r="H262" s="16">
        <f>($H$4*C262/J238)+(1-$H$4)*(H261+I261)</f>
        <v>0.31432521514290229</v>
      </c>
      <c r="I262" s="7">
        <f>$J$4*(H262-H261)+(1-$J$4)*I261</f>
        <v>0.11639006410375202</v>
      </c>
      <c r="J262" s="14">
        <f>($L$4*C262/H262)+(1-$L$4)*J238</f>
        <v>5.2978039515317044E-3</v>
      </c>
      <c r="K262" s="14">
        <f t="shared" si="19"/>
        <v>-0.37266361771510653</v>
      </c>
      <c r="L262" s="7">
        <f t="shared" si="20"/>
        <v>0.53266361771510651</v>
      </c>
      <c r="N262" s="4"/>
    </row>
    <row r="263" spans="1:14" x14ac:dyDescent="0.2">
      <c r="A263" s="7">
        <v>258</v>
      </c>
      <c r="B263" s="22" t="s">
        <v>262</v>
      </c>
      <c r="C263" s="27">
        <v>-0.03</v>
      </c>
      <c r="D263" s="28">
        <f t="shared" si="16"/>
        <v>0.16791666666666671</v>
      </c>
      <c r="E263" s="7">
        <f t="shared" si="17"/>
        <v>0.16791666666666671</v>
      </c>
      <c r="F263" s="128">
        <f t="shared" si="18"/>
        <v>-0.1786600496277915</v>
      </c>
      <c r="G263" s="132"/>
      <c r="H263" s="16">
        <f>($H$4*C263/J239)+(1-$H$4)*(H262+I262)</f>
        <v>0.18012167341454494</v>
      </c>
      <c r="I263" s="7">
        <f>$J$4*(H263-H262)+(1-$J$4)*I262</f>
        <v>-1.2656549772625703E-2</v>
      </c>
      <c r="J263" s="14">
        <f>($L$4*C263/H263)+(1-$L$4)*J239</f>
        <v>7.2191023810068214E-2</v>
      </c>
      <c r="K263" s="14">
        <f t="shared" si="19"/>
        <v>0.1146695727964475</v>
      </c>
      <c r="L263" s="7">
        <f t="shared" si="20"/>
        <v>0.14466957279644749</v>
      </c>
      <c r="N263" s="4"/>
    </row>
    <row r="264" spans="1:14" x14ac:dyDescent="0.2">
      <c r="A264" s="7">
        <v>259</v>
      </c>
      <c r="B264" s="22" t="s">
        <v>263</v>
      </c>
      <c r="C264" s="27">
        <v>0.54</v>
      </c>
      <c r="D264" s="28">
        <f t="shared" si="16"/>
        <v>0.16791666666666669</v>
      </c>
      <c r="E264" s="7">
        <f t="shared" si="17"/>
        <v>0.15458333333333335</v>
      </c>
      <c r="F264" s="128">
        <f t="shared" si="18"/>
        <v>3.4932614555256065</v>
      </c>
      <c r="G264" s="132"/>
      <c r="H264" s="16">
        <f>($H$4*C264/J240)+(1-$H$4)*(H263+I263)</f>
        <v>0.16844640402263442</v>
      </c>
      <c r="I264" s="7">
        <f>$J$4*(H264-H263)+(1-$J$4)*I263</f>
        <v>-1.2151225983640216E-2</v>
      </c>
      <c r="J264" s="14">
        <f>($L$4*C264/H264)+(1-$L$4)*J240</f>
        <v>3.1938113480162236</v>
      </c>
      <c r="K264" s="14">
        <f t="shared" si="19"/>
        <v>0.53322470358136342</v>
      </c>
      <c r="L264" s="7">
        <f t="shared" si="20"/>
        <v>6.7752964186366116E-3</v>
      </c>
      <c r="N264" s="4"/>
    </row>
    <row r="265" spans="1:14" x14ac:dyDescent="0.2">
      <c r="A265" s="7">
        <v>260</v>
      </c>
      <c r="B265" s="22" t="s">
        <v>264</v>
      </c>
      <c r="C265" s="27">
        <v>0.16</v>
      </c>
      <c r="D265" s="28">
        <f t="shared" si="16"/>
        <v>0.14125000000000004</v>
      </c>
      <c r="E265" s="7">
        <f t="shared" si="17"/>
        <v>0.1372916666666667</v>
      </c>
      <c r="F265" s="128">
        <f t="shared" si="18"/>
        <v>1.1654021244309558</v>
      </c>
      <c r="G265" s="132"/>
      <c r="H265" s="16">
        <f>($H$4*C265/J241)+(1-$H$4)*(H264+I264)</f>
        <v>0.24757978161590055</v>
      </c>
      <c r="I265" s="7">
        <f>$J$4*(H265-H264)+(1-$J$4)*I264</f>
        <v>3.4857032473439048E-2</v>
      </c>
      <c r="J265" s="14">
        <f>($L$4*C265/H265)+(1-$L$4)*J241</f>
        <v>0.5389128161794885</v>
      </c>
      <c r="K265" s="14">
        <f t="shared" si="19"/>
        <v>7.0593784071978138E-2</v>
      </c>
      <c r="L265" s="7">
        <f t="shared" si="20"/>
        <v>8.9406215928021865E-2</v>
      </c>
      <c r="N265" s="4"/>
    </row>
    <row r="266" spans="1:14" x14ac:dyDescent="0.2">
      <c r="A266" s="7">
        <v>261</v>
      </c>
      <c r="B266" s="22" t="s">
        <v>265</v>
      </c>
      <c r="C266" s="27">
        <v>0.04</v>
      </c>
      <c r="D266" s="28">
        <f t="shared" si="16"/>
        <v>0.13333333333333333</v>
      </c>
      <c r="E266" s="7">
        <f t="shared" si="17"/>
        <v>0.13312500000000002</v>
      </c>
      <c r="F266" s="128">
        <f t="shared" si="18"/>
        <v>0.30046948356807507</v>
      </c>
      <c r="G266" s="132"/>
      <c r="H266" s="16">
        <f>($H$4*C266/J242)+(1-$H$4)*(H265+I265)</f>
        <v>0.16127440942508839</v>
      </c>
      <c r="I266" s="7">
        <f>$J$4*(H266-H265)+(1-$J$4)*I265</f>
        <v>-2.7537209387290876E-2</v>
      </c>
      <c r="J266" s="14">
        <f>($L$4*C266/H266)+(1-$L$4)*J242</f>
        <v>1.2311721423754505</v>
      </c>
      <c r="K266" s="14">
        <f t="shared" si="19"/>
        <v>0.57340976681484834</v>
      </c>
      <c r="L266" s="7">
        <f t="shared" si="20"/>
        <v>0.53340976681484831</v>
      </c>
      <c r="N266" s="4"/>
    </row>
    <row r="267" spans="1:14" x14ac:dyDescent="0.2">
      <c r="A267" s="7">
        <v>262</v>
      </c>
      <c r="B267" s="22" t="s">
        <v>266</v>
      </c>
      <c r="C267" s="27">
        <v>-0.1</v>
      </c>
      <c r="D267" s="28">
        <f t="shared" si="16"/>
        <v>0.13291666666666671</v>
      </c>
      <c r="E267" s="7">
        <f t="shared" si="17"/>
        <v>0.13020833333333334</v>
      </c>
      <c r="F267" s="128">
        <f t="shared" si="18"/>
        <v>-0.76800000000000002</v>
      </c>
      <c r="G267" s="132"/>
      <c r="H267" s="16">
        <f>($H$4*C267/J243)+(1-$H$4)*(H266+I266)</f>
        <v>0.40438177523696772</v>
      </c>
      <c r="I267" s="7">
        <f>$J$4*(H267-H266)+(1-$J$4)*I266</f>
        <v>0.11183492613664132</v>
      </c>
      <c r="J267" s="14">
        <f>($L$4*C267/H267)+(1-$L$4)*J243</f>
        <v>-0.18742561745758368</v>
      </c>
      <c r="K267" s="14">
        <f t="shared" si="19"/>
        <v>-1.8558726048151588E-2</v>
      </c>
      <c r="L267" s="7">
        <f t="shared" si="20"/>
        <v>8.1441273951848414E-2</v>
      </c>
      <c r="N267" s="4"/>
    </row>
    <row r="268" spans="1:14" x14ac:dyDescent="0.2">
      <c r="A268" s="7">
        <v>263</v>
      </c>
      <c r="B268" s="22" t="s">
        <v>267</v>
      </c>
      <c r="C268" s="27">
        <v>0.34</v>
      </c>
      <c r="D268" s="28">
        <f t="shared" si="16"/>
        <v>0.12749999999999997</v>
      </c>
      <c r="E268" s="7">
        <f t="shared" si="17"/>
        <v>0.13249999999999998</v>
      </c>
      <c r="F268" s="128">
        <f t="shared" si="18"/>
        <v>2.5660377358490574</v>
      </c>
      <c r="G268" s="132"/>
      <c r="H268" s="16">
        <f>($H$4*C268/J244)+(1-$H$4)*(H267+I267)</f>
        <v>0.80193654459144836</v>
      </c>
      <c r="I268" s="7">
        <f>$J$4*(H268-H267)+(1-$J$4)*I267</f>
        <v>0.25897027766374425</v>
      </c>
      <c r="J268" s="14">
        <f>($L$4*C268/H268)+(1-$L$4)*J244</f>
        <v>0.35522642510437336</v>
      </c>
      <c r="K268" s="14">
        <f t="shared" si="19"/>
        <v>0.15453062463975314</v>
      </c>
      <c r="L268" s="7">
        <f t="shared" si="20"/>
        <v>0.18546937536024688</v>
      </c>
      <c r="N268" s="4"/>
    </row>
    <row r="269" spans="1:14" x14ac:dyDescent="0.2">
      <c r="A269" s="7">
        <v>264</v>
      </c>
      <c r="B269" s="22" t="s">
        <v>268</v>
      </c>
      <c r="C269" s="27">
        <v>0.19</v>
      </c>
      <c r="D269" s="135">
        <f t="shared" si="16"/>
        <v>0.13749999999999998</v>
      </c>
      <c r="E269" s="136">
        <f t="shared" si="17"/>
        <v>0.13749999999999998</v>
      </c>
      <c r="F269" s="137">
        <f t="shared" si="18"/>
        <v>1.3818181818181821</v>
      </c>
      <c r="G269" s="132"/>
      <c r="H269" s="138">
        <f>($H$4*C269/J245)+(1-$H$4)*(H268+I268)</f>
        <v>0.70551012745483599</v>
      </c>
      <c r="I269" s="7">
        <f>$J$4*(H269-H268)+(1-$J$4)*I268</f>
        <v>7.5953875890232059E-2</v>
      </c>
      <c r="J269" s="14">
        <f>($L$4*C269/H269)+(1-$L$4)*J245</f>
        <v>0.48186226971886209</v>
      </c>
      <c r="K269" s="14">
        <f t="shared" si="19"/>
        <v>0.69448522065502361</v>
      </c>
      <c r="L269" s="7">
        <f t="shared" si="20"/>
        <v>0.50448522065502366</v>
      </c>
      <c r="N269" s="4"/>
    </row>
    <row r="270" spans="1:14" x14ac:dyDescent="0.2">
      <c r="A270" s="7">
        <v>265</v>
      </c>
      <c r="B270" s="22" t="s">
        <v>269</v>
      </c>
      <c r="C270" s="133">
        <v>0.51</v>
      </c>
      <c r="D270" s="109"/>
      <c r="E270" s="110"/>
      <c r="F270" s="111"/>
      <c r="G270" s="107"/>
      <c r="H270" s="112"/>
      <c r="I270" s="134" t="s">
        <v>321</v>
      </c>
      <c r="J270" s="31">
        <f t="shared" ref="J270:J283" si="21">($H$269+1*$I$269)*J246</f>
        <v>-0.26018216799531668</v>
      </c>
      <c r="K270" s="32" t="s">
        <v>320</v>
      </c>
      <c r="L270" s="33">
        <f>AVERAGE(L6:L269)</f>
        <v>0.56575013706781796</v>
      </c>
      <c r="N270" s="4"/>
    </row>
    <row r="271" spans="1:14" x14ac:dyDescent="0.2">
      <c r="A271" s="7">
        <v>266</v>
      </c>
      <c r="B271" s="22" t="s">
        <v>270</v>
      </c>
      <c r="C271" s="133">
        <v>0.5</v>
      </c>
      <c r="D271" s="113"/>
      <c r="E271" s="107"/>
      <c r="F271" s="108"/>
      <c r="G271" s="107"/>
      <c r="H271" s="114"/>
      <c r="I271" s="134"/>
      <c r="J271" s="31">
        <f t="shared" si="21"/>
        <v>0.27609290010112125</v>
      </c>
      <c r="K271" s="14"/>
      <c r="L271" s="7"/>
      <c r="N271" s="4"/>
    </row>
    <row r="272" spans="1:14" x14ac:dyDescent="0.2">
      <c r="A272" s="7">
        <v>267</v>
      </c>
      <c r="B272" s="22" t="s">
        <v>271</v>
      </c>
      <c r="C272" s="133">
        <v>0.23</v>
      </c>
      <c r="D272" s="113"/>
      <c r="E272" s="107"/>
      <c r="F272" s="108"/>
      <c r="G272" s="107"/>
      <c r="H272" s="114"/>
      <c r="I272" s="134"/>
      <c r="J272" s="31">
        <f t="shared" si="21"/>
        <v>-1.22423117226537</v>
      </c>
      <c r="K272" s="14"/>
      <c r="L272" s="7"/>
      <c r="N272" s="4"/>
    </row>
    <row r="273" spans="1:31" x14ac:dyDescent="0.2">
      <c r="A273" s="7">
        <v>268</v>
      </c>
      <c r="B273" s="22" t="s">
        <v>272</v>
      </c>
      <c r="C273" s="133">
        <v>0.31</v>
      </c>
      <c r="D273" s="113"/>
      <c r="E273" s="107"/>
      <c r="F273" s="108"/>
      <c r="G273" s="107"/>
      <c r="H273" s="114"/>
      <c r="I273" s="134"/>
      <c r="J273" s="31">
        <f t="shared" si="21"/>
        <v>0.22546626671741546</v>
      </c>
      <c r="K273" s="14"/>
      <c r="L273" s="7"/>
      <c r="N273" s="4"/>
    </row>
    <row r="274" spans="1:31" x14ac:dyDescent="0.2">
      <c r="A274" s="7">
        <v>269</v>
      </c>
      <c r="B274" s="22" t="s">
        <v>273</v>
      </c>
      <c r="C274" s="133">
        <v>0.53</v>
      </c>
      <c r="D274" s="113"/>
      <c r="E274" s="107"/>
      <c r="F274" s="108"/>
      <c r="G274" s="107"/>
      <c r="H274" s="114"/>
      <c r="I274" s="134"/>
      <c r="J274" s="31">
        <f t="shared" si="21"/>
        <v>0.66897426074575173</v>
      </c>
      <c r="K274" s="14"/>
      <c r="L274" s="7"/>
      <c r="N274" s="4"/>
    </row>
    <row r="275" spans="1:31" x14ac:dyDescent="0.2">
      <c r="A275" s="7">
        <v>270</v>
      </c>
      <c r="B275" s="22" t="s">
        <v>274</v>
      </c>
      <c r="C275" s="133">
        <v>0.28000000000000003</v>
      </c>
      <c r="D275" s="113"/>
      <c r="E275" s="107"/>
      <c r="F275" s="108"/>
      <c r="G275" s="107"/>
      <c r="H275" s="114"/>
      <c r="I275" s="134"/>
      <c r="J275" s="31">
        <f t="shared" si="21"/>
        <v>0.18704325140437661</v>
      </c>
      <c r="K275" s="14"/>
      <c r="L275" s="7"/>
      <c r="N275" s="4"/>
    </row>
    <row r="276" spans="1:31" x14ac:dyDescent="0.2">
      <c r="A276" s="7">
        <v>271</v>
      </c>
      <c r="B276" s="22" t="s">
        <v>275</v>
      </c>
      <c r="C276" s="133">
        <v>0.06</v>
      </c>
      <c r="D276" s="113"/>
      <c r="E276" s="107"/>
      <c r="F276" s="108"/>
      <c r="G276" s="107"/>
      <c r="H276" s="114"/>
      <c r="I276" s="134"/>
      <c r="J276" s="31">
        <f t="shared" si="21"/>
        <v>0.73474697313680248</v>
      </c>
      <c r="K276" s="14"/>
      <c r="L276" s="7"/>
      <c r="N276" s="4"/>
    </row>
    <row r="277" spans="1:31" ht="13.5" thickBot="1" x14ac:dyDescent="0.25">
      <c r="A277" s="7">
        <v>272</v>
      </c>
      <c r="B277" s="22" t="s">
        <v>276</v>
      </c>
      <c r="C277" s="133">
        <v>0.25</v>
      </c>
      <c r="D277" s="113"/>
      <c r="E277" s="107"/>
      <c r="F277" s="108"/>
      <c r="G277" s="107"/>
      <c r="H277" s="114"/>
      <c r="I277" s="134"/>
      <c r="J277" s="31">
        <f t="shared" si="21"/>
        <v>-2.2239568575417232E-2</v>
      </c>
      <c r="K277" s="14"/>
      <c r="L277" s="7"/>
      <c r="N277" s="4"/>
    </row>
    <row r="278" spans="1:31" x14ac:dyDescent="0.2">
      <c r="A278" s="7">
        <v>273</v>
      </c>
      <c r="B278" s="22" t="s">
        <v>277</v>
      </c>
      <c r="C278" s="133">
        <v>-0.01</v>
      </c>
      <c r="D278" s="113"/>
      <c r="E278" s="107"/>
      <c r="F278" s="108"/>
      <c r="G278" s="107"/>
      <c r="H278" s="114"/>
      <c r="I278" s="134"/>
      <c r="J278" s="31">
        <f t="shared" si="21"/>
        <v>-0.38146009612638926</v>
      </c>
      <c r="K278" s="14"/>
      <c r="L278" s="7"/>
      <c r="N278" s="4"/>
      <c r="P278" s="38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40"/>
    </row>
    <row r="279" spans="1:31" x14ac:dyDescent="0.2">
      <c r="A279" s="7">
        <v>274</v>
      </c>
      <c r="B279" s="22" t="s">
        <v>278</v>
      </c>
      <c r="C279" s="133">
        <v>0.17</v>
      </c>
      <c r="D279" s="113"/>
      <c r="E279" s="107"/>
      <c r="F279" s="108"/>
      <c r="G279" s="107"/>
      <c r="H279" s="114"/>
      <c r="I279" s="134"/>
      <c r="J279" s="31">
        <f t="shared" si="21"/>
        <v>-0.17820778409229732</v>
      </c>
      <c r="K279" s="14"/>
      <c r="L279" s="7"/>
      <c r="N279" s="4"/>
      <c r="P279" s="41"/>
      <c r="Q279" s="42" t="s">
        <v>287</v>
      </c>
      <c r="R279" s="42"/>
      <c r="S279" s="42"/>
      <c r="T279" s="42"/>
      <c r="U279" s="42"/>
      <c r="V279" s="17"/>
      <c r="W279" s="42"/>
      <c r="X279" s="42"/>
      <c r="Y279" s="42"/>
      <c r="Z279" s="42"/>
      <c r="AA279" s="42"/>
      <c r="AB279" s="42"/>
      <c r="AC279" s="42"/>
      <c r="AD279" s="42"/>
      <c r="AE279" s="43"/>
    </row>
    <row r="280" spans="1:31" ht="13.5" thickBot="1" x14ac:dyDescent="0.25">
      <c r="A280" s="7">
        <v>275</v>
      </c>
      <c r="B280" s="22" t="s">
        <v>279</v>
      </c>
      <c r="C280" s="133">
        <v>0.34</v>
      </c>
      <c r="D280" s="113"/>
      <c r="E280" s="107"/>
      <c r="F280" s="108"/>
      <c r="G280" s="107"/>
      <c r="H280" s="114"/>
      <c r="I280" s="134"/>
      <c r="J280" s="31">
        <f t="shared" si="21"/>
        <v>-0.14951776129961189</v>
      </c>
      <c r="K280" s="14"/>
      <c r="L280" s="7"/>
      <c r="N280" s="4"/>
      <c r="P280" s="44"/>
      <c r="Q280" s="42"/>
      <c r="R280" s="42"/>
      <c r="S280" s="42"/>
      <c r="T280" s="42"/>
      <c r="U280" s="42"/>
      <c r="V280" s="17"/>
      <c r="W280" s="42"/>
      <c r="X280" s="42"/>
      <c r="Y280" s="42"/>
      <c r="Z280" s="42"/>
      <c r="AA280" s="42"/>
      <c r="AB280" s="42"/>
      <c r="AC280" s="42"/>
      <c r="AD280" s="42"/>
      <c r="AE280" s="43"/>
    </row>
    <row r="281" spans="1:31" x14ac:dyDescent="0.2">
      <c r="A281" s="7">
        <v>276</v>
      </c>
      <c r="B281" s="22" t="s">
        <v>280</v>
      </c>
      <c r="C281" s="133">
        <v>0.2</v>
      </c>
      <c r="D281" s="113"/>
      <c r="E281" s="107"/>
      <c r="F281" s="108"/>
      <c r="G281" s="107"/>
      <c r="H281" s="114"/>
      <c r="I281" s="134"/>
      <c r="J281" s="31">
        <f t="shared" si="21"/>
        <v>0.20161115362372578</v>
      </c>
      <c r="K281" s="14"/>
      <c r="L281" s="7"/>
      <c r="N281" s="4"/>
      <c r="P281" s="44"/>
      <c r="Q281" s="12" t="s">
        <v>288</v>
      </c>
      <c r="R281" s="12"/>
      <c r="S281" s="42"/>
      <c r="T281" s="42"/>
      <c r="U281" s="42"/>
      <c r="V281" s="17"/>
      <c r="W281" s="42"/>
      <c r="X281" s="42"/>
      <c r="Y281" s="42"/>
      <c r="Z281" s="42"/>
      <c r="AA281" s="42"/>
      <c r="AB281" s="42"/>
      <c r="AC281" s="42"/>
      <c r="AD281" s="42"/>
      <c r="AE281" s="43"/>
    </row>
    <row r="282" spans="1:31" x14ac:dyDescent="0.2">
      <c r="A282" s="7">
        <v>277</v>
      </c>
      <c r="B282" s="22" t="s">
        <v>281</v>
      </c>
      <c r="C282" s="133">
        <v>0.37</v>
      </c>
      <c r="D282" s="113"/>
      <c r="E282" s="106"/>
      <c r="F282" s="108"/>
      <c r="G282" s="107"/>
      <c r="H282" s="114"/>
      <c r="I282" s="134"/>
      <c r="J282" s="31">
        <f t="shared" si="21"/>
        <v>-4.5988778934501172E-2</v>
      </c>
      <c r="K282" s="14"/>
      <c r="L282" s="7"/>
      <c r="N282" s="4"/>
      <c r="P282" s="44"/>
      <c r="Q282" s="9" t="s">
        <v>289</v>
      </c>
      <c r="R282" s="9">
        <v>4.509673418875957E-2</v>
      </c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3"/>
    </row>
    <row r="283" spans="1:31" x14ac:dyDescent="0.2">
      <c r="A283" s="7">
        <v>278</v>
      </c>
      <c r="B283" s="22" t="s">
        <v>282</v>
      </c>
      <c r="C283" s="133">
        <v>0.24</v>
      </c>
      <c r="D283" s="113"/>
      <c r="E283" s="107"/>
      <c r="F283" s="139"/>
      <c r="G283" s="107"/>
      <c r="H283" s="114"/>
      <c r="I283" s="134"/>
      <c r="J283" s="31">
        <f t="shared" si="21"/>
        <v>-0.13499110465985004</v>
      </c>
      <c r="K283" s="14"/>
      <c r="L283" s="7"/>
      <c r="N283" s="4"/>
      <c r="P283" s="44"/>
      <c r="Q283" s="9" t="s">
        <v>290</v>
      </c>
      <c r="R283" s="9">
        <v>2.033715434491636E-3</v>
      </c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3"/>
    </row>
    <row r="284" spans="1:31" x14ac:dyDescent="0.2">
      <c r="A284" s="7">
        <v>279</v>
      </c>
      <c r="B284" s="22" t="s">
        <v>283</v>
      </c>
      <c r="C284" s="133">
        <v>-0.02</v>
      </c>
      <c r="D284" s="140"/>
      <c r="E284" s="141"/>
      <c r="F284" s="141"/>
      <c r="G284" s="116"/>
      <c r="H284" s="118"/>
      <c r="I284" s="134"/>
      <c r="J284" s="31">
        <f t="shared" ref="J284:J293" si="22">($H$269+1*$I$269)*J260</f>
        <v>-0.42888424475040698</v>
      </c>
      <c r="K284" s="14"/>
      <c r="L284" s="7"/>
      <c r="N284" s="4"/>
      <c r="P284" s="44"/>
      <c r="Q284" s="9" t="s">
        <v>291</v>
      </c>
      <c r="R284" s="9">
        <v>-1.5690509357809573E-3</v>
      </c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3"/>
    </row>
    <row r="285" spans="1:31" x14ac:dyDescent="0.2">
      <c r="A285" s="7"/>
      <c r="B285" s="34" t="str">
        <f>"2021/08/02"</f>
        <v>2021/08/02</v>
      </c>
      <c r="C285" s="7"/>
      <c r="D285" s="131"/>
      <c r="E285" s="131"/>
      <c r="F285" s="131"/>
      <c r="G285" s="131"/>
      <c r="H285" s="131"/>
      <c r="I285" s="30"/>
      <c r="J285" s="31">
        <f t="shared" si="22"/>
        <v>0.15615613298244782</v>
      </c>
      <c r="K285" s="14"/>
      <c r="L285" s="7"/>
      <c r="P285" s="44"/>
      <c r="Q285" s="9" t="s">
        <v>292</v>
      </c>
      <c r="R285" s="9">
        <v>0.2692776563868674</v>
      </c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3"/>
    </row>
    <row r="286" spans="1:31" ht="13.5" thickBot="1" x14ac:dyDescent="0.25">
      <c r="A286" s="14"/>
      <c r="B286" s="34" t="str">
        <f>"2021/09/01"</f>
        <v>2021/09/01</v>
      </c>
      <c r="C286" s="23"/>
      <c r="D286" s="25"/>
      <c r="E286" s="14"/>
      <c r="F286" s="26"/>
      <c r="G286" s="14"/>
      <c r="H286" s="14"/>
      <c r="I286" s="30"/>
      <c r="J286" s="31">
        <f t="shared" si="22"/>
        <v>4.1400430849012869E-3</v>
      </c>
      <c r="K286" s="14"/>
      <c r="L286" s="14"/>
      <c r="M286" s="13"/>
      <c r="P286" s="44"/>
      <c r="Q286" s="10" t="s">
        <v>293</v>
      </c>
      <c r="R286" s="10">
        <v>279</v>
      </c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3"/>
    </row>
    <row r="287" spans="1:31" x14ac:dyDescent="0.2">
      <c r="A287" s="14"/>
      <c r="B287" s="22" t="str">
        <f>"2021/09/02"</f>
        <v>2021/09/02</v>
      </c>
      <c r="C287" s="23"/>
      <c r="D287" s="25"/>
      <c r="E287" s="14"/>
      <c r="F287" s="26"/>
      <c r="G287" s="14"/>
      <c r="H287" s="14"/>
      <c r="I287" s="30"/>
      <c r="J287" s="31">
        <f t="shared" si="22"/>
        <v>5.6414686472195032E-2</v>
      </c>
      <c r="K287" s="14"/>
      <c r="L287" s="14"/>
      <c r="M287" s="13"/>
      <c r="P287" s="44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3"/>
    </row>
    <row r="288" spans="1:31" ht="13.5" thickBot="1" x14ac:dyDescent="0.25">
      <c r="A288" s="14"/>
      <c r="B288" s="22" t="str">
        <f>"2021/10/01"</f>
        <v>2021/10/01</v>
      </c>
      <c r="C288" s="7"/>
      <c r="D288" s="7"/>
      <c r="E288" s="7"/>
      <c r="F288" s="7"/>
      <c r="G288" s="7"/>
      <c r="H288" s="7"/>
      <c r="I288" s="30"/>
      <c r="J288" s="31">
        <f t="shared" si="22"/>
        <v>2.4958486019496666</v>
      </c>
      <c r="K288" s="14"/>
      <c r="L288" s="7"/>
      <c r="P288" s="44"/>
      <c r="Q288" s="42" t="s">
        <v>294</v>
      </c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3"/>
    </row>
    <row r="289" spans="1:31" x14ac:dyDescent="0.2">
      <c r="A289" s="14"/>
      <c r="B289" s="22" t="str">
        <f>"2021/10/02"</f>
        <v>2021/10/02</v>
      </c>
      <c r="C289" s="7"/>
      <c r="D289" s="35"/>
      <c r="E289" s="7"/>
      <c r="F289" s="7"/>
      <c r="G289" s="7"/>
      <c r="H289" s="7"/>
      <c r="I289" s="30"/>
      <c r="J289" s="31">
        <f t="shared" si="22"/>
        <v>0.42114096678558782</v>
      </c>
      <c r="K289" s="14"/>
      <c r="L289" s="7"/>
      <c r="P289" s="44"/>
      <c r="Q289" s="11"/>
      <c r="R289" s="11" t="s">
        <v>299</v>
      </c>
      <c r="S289" s="11" t="s">
        <v>300</v>
      </c>
      <c r="T289" s="11" t="s">
        <v>301</v>
      </c>
      <c r="U289" s="11" t="s">
        <v>302</v>
      </c>
      <c r="V289" s="11" t="s">
        <v>303</v>
      </c>
      <c r="W289" s="42"/>
      <c r="X289" s="42"/>
      <c r="Y289" s="42"/>
      <c r="Z289" s="11" t="s">
        <v>302</v>
      </c>
      <c r="AA289" s="11" t="s">
        <v>303</v>
      </c>
      <c r="AB289" s="42"/>
      <c r="AC289" s="42"/>
      <c r="AD289" s="42"/>
      <c r="AE289" s="43"/>
    </row>
    <row r="290" spans="1:31" x14ac:dyDescent="0.2">
      <c r="A290" s="14"/>
      <c r="B290" s="22" t="str">
        <f>"2021/11/01"</f>
        <v>2021/11/01</v>
      </c>
      <c r="C290" s="7"/>
      <c r="D290" s="35"/>
      <c r="E290" s="7"/>
      <c r="F290" s="7"/>
      <c r="G290" s="7"/>
      <c r="H290" s="7"/>
      <c r="I290" s="30"/>
      <c r="J290" s="31">
        <f t="shared" si="22"/>
        <v>0.96211671118764364</v>
      </c>
      <c r="K290" s="14"/>
      <c r="L290" s="7"/>
      <c r="P290" s="44"/>
      <c r="Q290" s="9" t="s">
        <v>295</v>
      </c>
      <c r="R290" s="9">
        <v>1</v>
      </c>
      <c r="S290" s="9">
        <v>4.0931223076839274E-2</v>
      </c>
      <c r="T290" s="9">
        <v>4.0931223076839274E-2</v>
      </c>
      <c r="U290" s="9">
        <v>0.56448718164807354</v>
      </c>
      <c r="V290" s="9">
        <v>0.45309575236323341</v>
      </c>
      <c r="W290" s="42"/>
      <c r="X290" s="42"/>
      <c r="Y290" s="42"/>
      <c r="Z290" s="9">
        <v>245.49693319612126</v>
      </c>
      <c r="AA290" s="9">
        <v>1.7150382143819486E-48</v>
      </c>
      <c r="AB290" s="42"/>
      <c r="AC290" s="42"/>
      <c r="AD290" s="42"/>
      <c r="AE290" s="43"/>
    </row>
    <row r="291" spans="1:31" x14ac:dyDescent="0.2">
      <c r="A291" s="14"/>
      <c r="B291" s="22" t="str">
        <f>"2021/11/02"</f>
        <v>2021/11/02</v>
      </c>
      <c r="C291" s="35"/>
      <c r="D291" s="7"/>
      <c r="E291" s="7"/>
      <c r="F291" s="7"/>
      <c r="G291" s="7"/>
      <c r="H291" s="7"/>
      <c r="I291" s="30"/>
      <c r="J291" s="31">
        <f t="shared" si="22"/>
        <v>-0.14646637334782461</v>
      </c>
      <c r="K291" s="14"/>
      <c r="L291" s="7"/>
      <c r="P291" s="44"/>
      <c r="Q291" s="9" t="s">
        <v>296</v>
      </c>
      <c r="R291" s="9">
        <v>277</v>
      </c>
      <c r="S291" s="9">
        <v>20.085396375489463</v>
      </c>
      <c r="T291" s="9">
        <v>7.2510456229203837E-2</v>
      </c>
      <c r="U291" s="9"/>
      <c r="V291" s="9"/>
      <c r="W291" s="42"/>
      <c r="X291" s="42"/>
      <c r="Y291" s="42"/>
      <c r="Z291" s="9"/>
      <c r="AA291" s="9"/>
      <c r="AB291" s="42"/>
      <c r="AC291" s="42"/>
      <c r="AD291" s="42"/>
      <c r="AE291" s="43"/>
    </row>
    <row r="292" spans="1:31" ht="13.5" thickBot="1" x14ac:dyDescent="0.25">
      <c r="A292" s="14"/>
      <c r="B292" s="22" t="str">
        <f>"2021/12/01"</f>
        <v>2021/12/01</v>
      </c>
      <c r="C292" s="7"/>
      <c r="D292" s="7"/>
      <c r="E292" s="7"/>
      <c r="F292" s="7"/>
      <c r="G292" s="7"/>
      <c r="H292" s="7"/>
      <c r="I292" s="30"/>
      <c r="J292" s="31">
        <f t="shared" si="22"/>
        <v>0.27759666425602059</v>
      </c>
      <c r="K292" s="14"/>
      <c r="L292" s="7"/>
      <c r="P292" s="44"/>
      <c r="Q292" s="10" t="s">
        <v>297</v>
      </c>
      <c r="R292" s="10">
        <v>278</v>
      </c>
      <c r="S292" s="10">
        <v>20.126327598566302</v>
      </c>
      <c r="T292" s="10"/>
      <c r="U292" s="10"/>
      <c r="V292" s="10"/>
      <c r="W292" s="42"/>
      <c r="X292" s="42"/>
      <c r="Y292" s="42"/>
      <c r="Z292" s="10"/>
      <c r="AA292" s="10"/>
      <c r="AB292" s="42"/>
      <c r="AC292" s="42"/>
      <c r="AD292" s="42"/>
      <c r="AE292" s="43"/>
    </row>
    <row r="293" spans="1:31" ht="13.5" thickBot="1" x14ac:dyDescent="0.25">
      <c r="A293" s="14"/>
      <c r="B293" s="22" t="str">
        <f>"2021/12/02"</f>
        <v>2021/12/02</v>
      </c>
      <c r="C293" s="7"/>
      <c r="D293" s="7"/>
      <c r="E293" s="7"/>
      <c r="F293" s="7"/>
      <c r="G293" s="7"/>
      <c r="H293" s="7"/>
      <c r="I293" s="30"/>
      <c r="J293" s="31">
        <f t="shared" si="22"/>
        <v>0.37655801835544295</v>
      </c>
      <c r="K293" s="14"/>
      <c r="L293" s="7"/>
      <c r="P293" s="44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3"/>
    </row>
    <row r="294" spans="1:31" x14ac:dyDescent="0.2">
      <c r="A294" s="17"/>
      <c r="B294" s="20"/>
      <c r="P294" s="44"/>
      <c r="Q294" s="11"/>
      <c r="R294" s="11" t="s">
        <v>304</v>
      </c>
      <c r="S294" s="11" t="s">
        <v>292</v>
      </c>
      <c r="T294" s="11" t="s">
        <v>305</v>
      </c>
      <c r="U294" s="11" t="s">
        <v>306</v>
      </c>
      <c r="V294" s="11" t="s">
        <v>307</v>
      </c>
      <c r="W294" s="11" t="s">
        <v>308</v>
      </c>
      <c r="X294" s="11" t="s">
        <v>309</v>
      </c>
      <c r="Y294" s="11" t="s">
        <v>310</v>
      </c>
      <c r="Z294" s="11" t="s">
        <v>306</v>
      </c>
      <c r="AA294" s="11" t="s">
        <v>307</v>
      </c>
      <c r="AB294" s="11" t="s">
        <v>308</v>
      </c>
      <c r="AC294" s="11" t="s">
        <v>309</v>
      </c>
      <c r="AD294" s="11" t="s">
        <v>310</v>
      </c>
      <c r="AE294" s="43"/>
    </row>
    <row r="295" spans="1:31" x14ac:dyDescent="0.2">
      <c r="A295" s="17"/>
      <c r="B295" s="20"/>
      <c r="P295" s="44"/>
      <c r="Q295" s="9" t="s">
        <v>298</v>
      </c>
      <c r="R295" s="36">
        <v>0.14435780407931717</v>
      </c>
      <c r="S295" s="9">
        <v>3.2329331245072805E-2</v>
      </c>
      <c r="T295" s="9">
        <v>4.4652270405784593</v>
      </c>
      <c r="U295" s="9">
        <v>1.1655754762306368E-5</v>
      </c>
      <c r="V295" s="9">
        <v>8.0715412616104751E-2</v>
      </c>
      <c r="W295" s="9">
        <v>0.20800019554252958</v>
      </c>
      <c r="X295" s="9">
        <v>8.0715412616104751E-2</v>
      </c>
      <c r="Y295" s="9">
        <v>0.20800019554252958</v>
      </c>
      <c r="Z295" s="9">
        <v>7.0916781952128956E-106</v>
      </c>
      <c r="AA295" s="9">
        <v>0.78580216105723588</v>
      </c>
      <c r="AB295" s="9">
        <v>0.91662160616566535</v>
      </c>
      <c r="AC295" s="9">
        <v>0.78580216105723588</v>
      </c>
      <c r="AD295" s="9">
        <v>0.91662160616566535</v>
      </c>
      <c r="AE295" s="43"/>
    </row>
    <row r="296" spans="1:31" ht="13.5" thickBot="1" x14ac:dyDescent="0.25">
      <c r="A296" s="17"/>
      <c r="B296" s="20"/>
      <c r="C296" s="5" t="s">
        <v>284</v>
      </c>
      <c r="P296" s="44"/>
      <c r="Q296" s="10" t="s">
        <v>311</v>
      </c>
      <c r="R296" s="37">
        <v>1.5038844500436517E-4</v>
      </c>
      <c r="S296" s="10">
        <v>2.0016467078093168E-4</v>
      </c>
      <c r="T296" s="10">
        <v>0.75132361978581308</v>
      </c>
      <c r="U296" s="10">
        <v>0.45309575236323973</v>
      </c>
      <c r="V296" s="10">
        <v>-2.4364872942331765E-4</v>
      </c>
      <c r="W296" s="10">
        <v>5.4442561943204805E-4</v>
      </c>
      <c r="X296" s="10">
        <v>-2.4364872942331765E-4</v>
      </c>
      <c r="Y296" s="10">
        <v>5.4442561943204805E-4</v>
      </c>
      <c r="Z296" s="10">
        <v>1.7150382143806259E-48</v>
      </c>
      <c r="AA296" s="10">
        <v>-1.2598177187685584E-3</v>
      </c>
      <c r="AB296" s="10">
        <v>-9.7930278667539934E-4</v>
      </c>
      <c r="AC296" s="10">
        <v>-1.2598177187685584E-3</v>
      </c>
      <c r="AD296" s="10">
        <v>-9.7930278667539934E-4</v>
      </c>
      <c r="AE296" s="43"/>
    </row>
    <row r="297" spans="1:31" ht="13.5" thickBot="1" x14ac:dyDescent="0.25">
      <c r="A297" s="17"/>
      <c r="B297" s="20"/>
      <c r="C297" s="5" t="s">
        <v>285</v>
      </c>
      <c r="P297" s="45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7"/>
    </row>
    <row r="298" spans="1:31" x14ac:dyDescent="0.2">
      <c r="A298" s="17"/>
      <c r="B298" s="20"/>
    </row>
    <row r="299" spans="1:31" x14ac:dyDescent="0.2">
      <c r="A299" s="17"/>
      <c r="B299" s="20"/>
    </row>
    <row r="300" spans="1:31" x14ac:dyDescent="0.2">
      <c r="A300" s="17"/>
      <c r="B300" s="20"/>
      <c r="P300" s="21"/>
      <c r="Q300" s="17"/>
      <c r="R300" s="18"/>
      <c r="S300" s="17"/>
      <c r="T300" s="17"/>
      <c r="U300" s="13"/>
      <c r="V300" s="13"/>
      <c r="W300" s="13"/>
      <c r="X300" s="13"/>
      <c r="Y300" s="13"/>
    </row>
    <row r="301" spans="1:31" x14ac:dyDescent="0.2">
      <c r="A301" s="17"/>
      <c r="B301" s="20"/>
    </row>
    <row r="302" spans="1:31" x14ac:dyDescent="0.2">
      <c r="A302" s="17"/>
      <c r="B302" s="20"/>
    </row>
    <row r="303" spans="1:31" x14ac:dyDescent="0.2">
      <c r="A303" s="17"/>
      <c r="B303" s="20"/>
    </row>
    <row r="304" spans="1:31" x14ac:dyDescent="0.2">
      <c r="A304" s="17"/>
      <c r="B304" s="20"/>
    </row>
    <row r="305" spans="1:13" x14ac:dyDescent="0.2">
      <c r="A305" s="17"/>
      <c r="B305" s="20"/>
    </row>
    <row r="306" spans="1:13" x14ac:dyDescent="0.2">
      <c r="A306" s="17"/>
      <c r="B306" s="20"/>
    </row>
    <row r="307" spans="1:13" x14ac:dyDescent="0.2">
      <c r="A307" s="17"/>
      <c r="B307" s="20"/>
    </row>
    <row r="308" spans="1:13" x14ac:dyDescent="0.2">
      <c r="A308" s="17"/>
      <c r="B308" s="20"/>
    </row>
    <row r="309" spans="1:13" x14ac:dyDescent="0.2">
      <c r="A309" s="17"/>
      <c r="B309" s="20"/>
    </row>
    <row r="310" spans="1:13" x14ac:dyDescent="0.2">
      <c r="A310" s="17"/>
      <c r="B310" s="20"/>
    </row>
    <row r="311" spans="1:13" x14ac:dyDescent="0.2">
      <c r="A311" s="17"/>
      <c r="B311" s="20"/>
    </row>
    <row r="312" spans="1:13" x14ac:dyDescent="0.2">
      <c r="A312" s="17"/>
      <c r="B312" s="20"/>
      <c r="C312" s="19"/>
    </row>
    <row r="313" spans="1:13" x14ac:dyDescent="0.2">
      <c r="A313" s="17"/>
      <c r="B313" s="20"/>
      <c r="C313" s="19"/>
      <c r="D313" s="21"/>
      <c r="E313" s="17"/>
      <c r="F313" s="18"/>
      <c r="G313" s="17"/>
      <c r="H313" s="17"/>
      <c r="I313" s="13"/>
      <c r="J313" s="13"/>
      <c r="K313" s="13"/>
      <c r="L313" s="13"/>
      <c r="M313" s="13"/>
    </row>
    <row r="314" spans="1:13" x14ac:dyDescent="0.2">
      <c r="A314" s="17"/>
      <c r="B314" s="20"/>
      <c r="C314" s="19"/>
      <c r="D314" s="21"/>
      <c r="E314" s="17"/>
      <c r="F314" s="18"/>
      <c r="G314" s="17"/>
      <c r="H314" s="17"/>
      <c r="I314" s="13"/>
      <c r="J314" s="13"/>
      <c r="K314" s="13"/>
      <c r="L314" s="13"/>
      <c r="M314" s="13"/>
    </row>
    <row r="315" spans="1:13" x14ac:dyDescent="0.2">
      <c r="A315" s="17"/>
      <c r="B315" s="20"/>
      <c r="C315" s="19"/>
      <c r="D315" s="21"/>
      <c r="E315" s="17"/>
      <c r="F315" s="18"/>
      <c r="G315" s="17"/>
      <c r="H315" s="17"/>
      <c r="I315" s="13"/>
      <c r="J315" s="13"/>
      <c r="K315" s="13"/>
      <c r="L315" s="13"/>
      <c r="M315" s="13"/>
    </row>
    <row r="316" spans="1:13" x14ac:dyDescent="0.2">
      <c r="A316" s="17"/>
      <c r="B316" s="20"/>
      <c r="C316" s="19"/>
      <c r="D316" s="21"/>
      <c r="E316" s="17"/>
      <c r="F316" s="18"/>
      <c r="G316" s="17"/>
      <c r="H316" s="17"/>
      <c r="I316" s="13"/>
      <c r="J316" s="13"/>
      <c r="K316" s="13"/>
      <c r="L316" s="13"/>
      <c r="M316" s="13"/>
    </row>
    <row r="317" spans="1:13" x14ac:dyDescent="0.2">
      <c r="A317" s="17"/>
      <c r="B317" s="20"/>
      <c r="C317" s="19"/>
      <c r="D317" s="21"/>
      <c r="E317" s="17"/>
      <c r="F317" s="18"/>
      <c r="G317" s="17"/>
      <c r="H317" s="17"/>
      <c r="I317" s="13"/>
      <c r="J317" s="13"/>
      <c r="K317" s="13"/>
      <c r="L317" s="13"/>
      <c r="M317" s="13"/>
    </row>
    <row r="318" spans="1:13" x14ac:dyDescent="0.2">
      <c r="A318" s="17"/>
      <c r="B318" s="20"/>
      <c r="C318" s="19"/>
      <c r="D318" s="21"/>
      <c r="E318" s="17"/>
      <c r="F318" s="18"/>
      <c r="G318" s="17"/>
      <c r="H318" s="17"/>
      <c r="I318" s="13"/>
      <c r="J318" s="13"/>
      <c r="K318" s="13"/>
      <c r="L318" s="13"/>
      <c r="M318" s="13"/>
    </row>
    <row r="319" spans="1:13" x14ac:dyDescent="0.2">
      <c r="A319" s="17"/>
      <c r="B319" s="20"/>
      <c r="C319" s="19"/>
      <c r="D319" s="21"/>
      <c r="E319" s="17"/>
      <c r="F319" s="18"/>
      <c r="G319" s="17"/>
      <c r="H319" s="17"/>
      <c r="I319" s="13"/>
      <c r="J319" s="13"/>
      <c r="K319" s="13"/>
      <c r="L319" s="13"/>
      <c r="M319" s="13"/>
    </row>
    <row r="320" spans="1:13" x14ac:dyDescent="0.2">
      <c r="A320" s="17"/>
      <c r="B320" s="20"/>
      <c r="C320" s="19"/>
      <c r="D320" s="21"/>
      <c r="E320" s="17"/>
      <c r="F320" s="18"/>
      <c r="G320" s="17"/>
      <c r="H320" s="17"/>
      <c r="I320" s="13"/>
      <c r="J320" s="13"/>
      <c r="K320" s="13"/>
      <c r="L320" s="13"/>
      <c r="M320" s="13"/>
    </row>
    <row r="321" spans="1:13" x14ac:dyDescent="0.2">
      <c r="A321" s="17"/>
      <c r="B321" s="20"/>
      <c r="C321" s="19"/>
      <c r="D321" s="21"/>
      <c r="E321" s="17"/>
      <c r="F321" s="18"/>
      <c r="G321" s="17"/>
      <c r="H321" s="17"/>
      <c r="I321" s="13"/>
      <c r="J321" s="13"/>
      <c r="K321" s="13"/>
      <c r="L321" s="13"/>
      <c r="M321" s="13"/>
    </row>
    <row r="322" spans="1:13" x14ac:dyDescent="0.2">
      <c r="A322" s="17"/>
      <c r="B322" s="20"/>
      <c r="C322" s="19"/>
      <c r="D322" s="21"/>
      <c r="E322" s="17"/>
      <c r="F322" s="18"/>
      <c r="G322" s="17"/>
      <c r="H322" s="17"/>
      <c r="I322" s="13"/>
      <c r="J322" s="13"/>
      <c r="K322" s="13"/>
      <c r="L322" s="13"/>
      <c r="M322" s="13"/>
    </row>
    <row r="323" spans="1:13" x14ac:dyDescent="0.2">
      <c r="A323" s="17"/>
      <c r="B323" s="20"/>
      <c r="C323" s="19"/>
      <c r="D323" s="21"/>
      <c r="E323" s="17"/>
      <c r="F323" s="18"/>
      <c r="G323" s="17"/>
      <c r="H323" s="17"/>
      <c r="I323" s="13"/>
      <c r="J323" s="13"/>
      <c r="K323" s="13"/>
      <c r="L323" s="13"/>
      <c r="M323" s="13"/>
    </row>
    <row r="324" spans="1:13" x14ac:dyDescent="0.2">
      <c r="A324" s="17"/>
      <c r="B324" s="20"/>
      <c r="C324" s="19"/>
      <c r="D324" s="21"/>
      <c r="E324" s="17"/>
      <c r="F324" s="18"/>
      <c r="G324" s="17"/>
      <c r="H324" s="17"/>
      <c r="I324" s="13"/>
      <c r="J324" s="13"/>
      <c r="K324" s="13"/>
      <c r="L324" s="13"/>
      <c r="M324" s="13"/>
    </row>
    <row r="325" spans="1:13" x14ac:dyDescent="0.2">
      <c r="A325" s="17"/>
      <c r="B325" s="20"/>
      <c r="C325" s="19"/>
      <c r="D325" s="21"/>
      <c r="E325" s="17"/>
      <c r="F325" s="18"/>
      <c r="G325" s="17"/>
      <c r="H325" s="17"/>
      <c r="I325" s="13"/>
      <c r="J325" s="13"/>
      <c r="K325" s="13"/>
      <c r="L325" s="13"/>
      <c r="M325" s="13"/>
    </row>
    <row r="326" spans="1:13" x14ac:dyDescent="0.2">
      <c r="A326" s="17"/>
      <c r="B326" s="20"/>
      <c r="C326" s="19"/>
      <c r="D326" s="21"/>
      <c r="E326" s="17"/>
      <c r="F326" s="18"/>
      <c r="G326" s="17"/>
      <c r="H326" s="17"/>
      <c r="I326" s="13"/>
      <c r="J326" s="13"/>
      <c r="K326" s="13"/>
      <c r="L326" s="13"/>
      <c r="M326" s="13"/>
    </row>
    <row r="327" spans="1:13" x14ac:dyDescent="0.2">
      <c r="A327" s="17"/>
      <c r="B327" s="20"/>
      <c r="C327" s="19"/>
      <c r="D327" s="21"/>
      <c r="E327" s="17"/>
      <c r="F327" s="18"/>
      <c r="G327" s="17"/>
      <c r="H327" s="17"/>
      <c r="I327" s="13"/>
      <c r="J327" s="13"/>
      <c r="K327" s="13"/>
      <c r="L327" s="13"/>
      <c r="M327" s="13"/>
    </row>
    <row r="328" spans="1:13" x14ac:dyDescent="0.2">
      <c r="A328" s="17"/>
      <c r="B328" s="20"/>
      <c r="C328" s="19"/>
      <c r="D328" s="21"/>
      <c r="E328" s="17"/>
      <c r="F328" s="18"/>
      <c r="G328" s="17"/>
      <c r="H328" s="17"/>
      <c r="I328" s="13"/>
      <c r="J328" s="13"/>
      <c r="K328" s="13"/>
      <c r="L328" s="13"/>
      <c r="M328" s="13"/>
    </row>
    <row r="329" spans="1:13" x14ac:dyDescent="0.2">
      <c r="A329" s="17"/>
      <c r="B329" s="20"/>
      <c r="C329" s="19"/>
      <c r="D329" s="21"/>
      <c r="E329" s="17"/>
      <c r="F329" s="18"/>
      <c r="G329" s="17"/>
      <c r="H329" s="17"/>
      <c r="I329" s="13"/>
      <c r="J329" s="13"/>
      <c r="K329" s="13"/>
      <c r="L329" s="13"/>
      <c r="M329" s="13"/>
    </row>
    <row r="330" spans="1:13" x14ac:dyDescent="0.2">
      <c r="A330" s="17"/>
      <c r="B330" s="20"/>
      <c r="C330" s="19"/>
      <c r="D330" s="21"/>
      <c r="E330" s="17"/>
      <c r="F330" s="18"/>
      <c r="G330" s="17"/>
      <c r="H330" s="17"/>
      <c r="I330" s="13"/>
      <c r="J330" s="13"/>
      <c r="K330" s="13"/>
      <c r="L330" s="13"/>
      <c r="M330" s="13"/>
    </row>
    <row r="331" spans="1:13" x14ac:dyDescent="0.2">
      <c r="A331" s="17"/>
      <c r="B331" s="20"/>
      <c r="C331" s="19"/>
      <c r="D331" s="21"/>
      <c r="E331" s="17"/>
      <c r="F331" s="18"/>
      <c r="G331" s="17"/>
      <c r="H331" s="17"/>
      <c r="I331" s="13"/>
      <c r="J331" s="13"/>
      <c r="K331" s="13"/>
      <c r="L331" s="13"/>
      <c r="M331" s="13"/>
    </row>
    <row r="332" spans="1:13" x14ac:dyDescent="0.2">
      <c r="A332" s="17"/>
      <c r="B332" s="20"/>
      <c r="C332" s="19"/>
      <c r="D332" s="21"/>
      <c r="E332" s="17"/>
      <c r="F332" s="18"/>
      <c r="G332" s="17"/>
      <c r="H332" s="17"/>
      <c r="I332" s="13"/>
      <c r="J332" s="13"/>
      <c r="K332" s="13"/>
      <c r="L332" s="13"/>
      <c r="M332" s="13"/>
    </row>
    <row r="333" spans="1:13" x14ac:dyDescent="0.2">
      <c r="A333" s="17"/>
      <c r="B333" s="20"/>
      <c r="C333" s="19"/>
      <c r="D333" s="21"/>
      <c r="E333" s="17"/>
      <c r="F333" s="18"/>
      <c r="G333" s="17"/>
      <c r="H333" s="17"/>
      <c r="I333" s="13"/>
      <c r="J333" s="13"/>
      <c r="K333" s="13"/>
      <c r="L333" s="13"/>
      <c r="M333" s="13"/>
    </row>
    <row r="334" spans="1:13" x14ac:dyDescent="0.2">
      <c r="A334" s="17"/>
      <c r="B334" s="20"/>
      <c r="C334" s="19"/>
      <c r="D334" s="21"/>
      <c r="E334" s="17"/>
      <c r="F334" s="18"/>
      <c r="G334" s="17"/>
      <c r="H334" s="17"/>
      <c r="I334" s="13"/>
      <c r="J334" s="13"/>
      <c r="K334" s="13"/>
      <c r="L334" s="13"/>
      <c r="M334" s="13"/>
    </row>
    <row r="335" spans="1:13" x14ac:dyDescent="0.2">
      <c r="A335" s="17"/>
      <c r="B335" s="20"/>
      <c r="C335" s="19"/>
      <c r="D335" s="21"/>
      <c r="E335" s="17"/>
      <c r="F335" s="18"/>
      <c r="G335" s="17"/>
      <c r="H335" s="17"/>
      <c r="I335" s="13"/>
      <c r="J335" s="13"/>
      <c r="K335" s="13"/>
      <c r="L335" s="13"/>
      <c r="M335" s="13"/>
    </row>
    <row r="336" spans="1:13" x14ac:dyDescent="0.2">
      <c r="A336" s="17"/>
      <c r="B336" s="20"/>
      <c r="C336" s="19"/>
      <c r="D336" s="21"/>
      <c r="E336" s="17"/>
      <c r="F336" s="18"/>
      <c r="G336" s="17"/>
      <c r="H336" s="17"/>
      <c r="I336" s="13"/>
      <c r="J336" s="13"/>
      <c r="K336" s="13"/>
      <c r="L336" s="13"/>
      <c r="M336" s="13"/>
    </row>
    <row r="337" spans="1:13" x14ac:dyDescent="0.2">
      <c r="A337" s="17"/>
      <c r="B337" s="20"/>
      <c r="C337" s="19"/>
      <c r="D337" s="21"/>
      <c r="E337" s="17"/>
      <c r="F337" s="18"/>
      <c r="G337" s="17"/>
      <c r="H337" s="17"/>
      <c r="I337" s="13"/>
      <c r="J337" s="13"/>
      <c r="K337" s="13"/>
      <c r="L337" s="13"/>
      <c r="M337" s="13"/>
    </row>
    <row r="338" spans="1:13" x14ac:dyDescent="0.2">
      <c r="A338" s="17"/>
      <c r="B338" s="20"/>
      <c r="C338" s="19"/>
      <c r="D338" s="21"/>
      <c r="E338" s="17"/>
      <c r="F338" s="18"/>
      <c r="G338" s="17"/>
      <c r="H338" s="17"/>
      <c r="I338" s="13"/>
      <c r="J338" s="13"/>
      <c r="K338" s="13"/>
      <c r="L338" s="13"/>
      <c r="M338" s="13"/>
    </row>
    <row r="339" spans="1:13" x14ac:dyDescent="0.2">
      <c r="A339" s="17"/>
      <c r="B339" s="20"/>
      <c r="C339" s="19"/>
      <c r="D339" s="21"/>
      <c r="E339" s="17"/>
      <c r="F339" s="18"/>
      <c r="G339" s="17"/>
      <c r="H339" s="17"/>
      <c r="I339" s="13"/>
      <c r="J339" s="13"/>
      <c r="K339" s="13"/>
      <c r="L339" s="13"/>
      <c r="M339" s="13"/>
    </row>
    <row r="340" spans="1:13" x14ac:dyDescent="0.2">
      <c r="A340" s="17"/>
      <c r="B340" s="20"/>
      <c r="C340" s="19"/>
      <c r="D340" s="21"/>
      <c r="E340" s="17"/>
      <c r="F340" s="18"/>
      <c r="G340" s="17"/>
      <c r="H340" s="17"/>
      <c r="I340" s="13"/>
      <c r="J340" s="13"/>
      <c r="K340" s="13"/>
      <c r="L340" s="13"/>
      <c r="M340" s="13"/>
    </row>
    <row r="341" spans="1:13" x14ac:dyDescent="0.2">
      <c r="A341" s="17"/>
      <c r="B341" s="20"/>
      <c r="C341" s="17"/>
      <c r="D341" s="21"/>
      <c r="E341" s="17"/>
      <c r="F341" s="18"/>
      <c r="G341" s="17"/>
      <c r="H341" s="17"/>
      <c r="I341" s="13"/>
      <c r="J341" s="13"/>
      <c r="K341" s="13"/>
      <c r="L341" s="13"/>
      <c r="M341" s="13"/>
    </row>
    <row r="342" spans="1:13" x14ac:dyDescent="0.2">
      <c r="A342" s="17"/>
      <c r="B342" s="20"/>
      <c r="C342" s="19"/>
      <c r="D342" s="21"/>
      <c r="E342" s="17"/>
      <c r="F342" s="18"/>
      <c r="G342" s="17"/>
      <c r="H342" s="17"/>
      <c r="I342" s="13"/>
      <c r="J342" s="13"/>
      <c r="K342" s="13"/>
      <c r="L342" s="13"/>
      <c r="M342" s="13"/>
    </row>
    <row r="343" spans="1:13" x14ac:dyDescent="0.2">
      <c r="A343" s="17"/>
      <c r="B343" s="20"/>
      <c r="C343" s="19"/>
      <c r="D343" s="21"/>
      <c r="E343" s="17"/>
      <c r="F343" s="18"/>
      <c r="G343" s="17"/>
      <c r="H343" s="17"/>
      <c r="I343" s="13"/>
      <c r="J343" s="13"/>
      <c r="K343" s="13"/>
      <c r="L343" s="13"/>
      <c r="M343" s="13"/>
    </row>
    <row r="344" spans="1:13" x14ac:dyDescent="0.2">
      <c r="A344" s="17"/>
      <c r="B344" s="20"/>
      <c r="C344" s="19"/>
      <c r="D344" s="21"/>
      <c r="E344" s="17"/>
      <c r="F344" s="18"/>
      <c r="G344" s="17"/>
      <c r="H344" s="17"/>
      <c r="I344" s="13"/>
      <c r="J344" s="13"/>
      <c r="K344" s="13"/>
      <c r="L344" s="13"/>
      <c r="M344" s="13"/>
    </row>
    <row r="345" spans="1:13" x14ac:dyDescent="0.2">
      <c r="A345" s="17"/>
      <c r="B345" s="20"/>
      <c r="C345" s="17"/>
      <c r="D345" s="21"/>
      <c r="E345" s="17"/>
      <c r="F345" s="18"/>
      <c r="G345" s="17"/>
      <c r="H345" s="17"/>
      <c r="I345" s="13"/>
      <c r="J345" s="13"/>
      <c r="K345" s="13"/>
      <c r="L345" s="13"/>
      <c r="M345" s="13"/>
    </row>
    <row r="346" spans="1:13" x14ac:dyDescent="0.2">
      <c r="A346" s="17"/>
      <c r="B346" s="20"/>
      <c r="C346" s="19"/>
      <c r="D346" s="21"/>
      <c r="E346" s="17"/>
      <c r="F346" s="18"/>
      <c r="G346" s="17"/>
      <c r="H346" s="17"/>
      <c r="I346" s="13"/>
      <c r="J346" s="13"/>
      <c r="K346" s="13"/>
      <c r="L346" s="13"/>
      <c r="M346" s="13"/>
    </row>
    <row r="347" spans="1:13" x14ac:dyDescent="0.2">
      <c r="A347" s="17"/>
      <c r="B347" s="20"/>
      <c r="C347" s="19"/>
      <c r="D347" s="21"/>
      <c r="E347" s="17"/>
      <c r="F347" s="18"/>
      <c r="G347" s="17"/>
      <c r="H347" s="17"/>
      <c r="I347" s="13"/>
      <c r="J347" s="13"/>
      <c r="K347" s="13"/>
      <c r="L347" s="13"/>
      <c r="M347" s="13"/>
    </row>
    <row r="348" spans="1:13" x14ac:dyDescent="0.2">
      <c r="A348" s="17"/>
      <c r="B348" s="20"/>
      <c r="C348" s="19"/>
      <c r="D348" s="21"/>
      <c r="E348" s="17"/>
      <c r="F348" s="18"/>
      <c r="G348" s="17"/>
      <c r="H348" s="17"/>
      <c r="I348" s="13"/>
      <c r="J348" s="13"/>
      <c r="K348" s="13"/>
      <c r="L348" s="13"/>
      <c r="M348" s="13"/>
    </row>
    <row r="349" spans="1:13" x14ac:dyDescent="0.2">
      <c r="A349" s="17"/>
      <c r="B349" s="20"/>
      <c r="C349" s="19"/>
      <c r="D349" s="21"/>
      <c r="E349" s="17"/>
      <c r="F349" s="18"/>
      <c r="G349" s="17"/>
      <c r="H349" s="17"/>
      <c r="I349" s="13"/>
      <c r="J349" s="13"/>
      <c r="K349" s="13"/>
      <c r="L349" s="13"/>
      <c r="M349" s="13"/>
    </row>
    <row r="350" spans="1:13" x14ac:dyDescent="0.2">
      <c r="A350" s="17"/>
      <c r="B350" s="20"/>
      <c r="C350" s="19"/>
      <c r="D350" s="21"/>
      <c r="E350" s="17"/>
      <c r="F350" s="18"/>
      <c r="G350" s="17"/>
      <c r="H350" s="17"/>
      <c r="I350" s="13"/>
      <c r="J350" s="13"/>
      <c r="K350" s="13"/>
      <c r="L350" s="13"/>
      <c r="M350" s="13"/>
    </row>
    <row r="351" spans="1:13" x14ac:dyDescent="0.2">
      <c r="A351" s="17"/>
      <c r="B351" s="20"/>
      <c r="C351" s="19"/>
      <c r="D351" s="21"/>
      <c r="E351" s="17"/>
      <c r="F351" s="18"/>
      <c r="G351" s="17"/>
      <c r="H351" s="17"/>
      <c r="I351" s="13"/>
      <c r="J351" s="13"/>
      <c r="K351" s="13"/>
      <c r="L351" s="13"/>
      <c r="M351" s="13"/>
    </row>
    <row r="352" spans="1:13" x14ac:dyDescent="0.2">
      <c r="A352" s="17"/>
      <c r="B352" s="20"/>
      <c r="C352" s="19"/>
      <c r="D352" s="21"/>
      <c r="E352" s="17"/>
      <c r="F352" s="18"/>
      <c r="G352" s="17"/>
      <c r="H352" s="17"/>
      <c r="I352" s="13"/>
      <c r="J352" s="13"/>
      <c r="K352" s="13"/>
      <c r="L352" s="13"/>
      <c r="M352" s="13"/>
    </row>
    <row r="353" spans="1:13" x14ac:dyDescent="0.2">
      <c r="A353" s="17"/>
      <c r="B353" s="20"/>
      <c r="C353" s="19"/>
      <c r="D353" s="21"/>
      <c r="E353" s="17"/>
      <c r="F353" s="18"/>
      <c r="G353" s="17"/>
      <c r="H353" s="17"/>
      <c r="I353" s="13"/>
      <c r="J353" s="13"/>
      <c r="K353" s="13"/>
      <c r="L353" s="13"/>
      <c r="M353" s="13"/>
    </row>
    <row r="354" spans="1:13" x14ac:dyDescent="0.2">
      <c r="A354" s="17"/>
      <c r="B354" s="20"/>
      <c r="C354" s="19"/>
      <c r="D354" s="21"/>
      <c r="E354" s="17"/>
      <c r="F354" s="18"/>
      <c r="G354" s="17"/>
      <c r="H354" s="17"/>
      <c r="I354" s="13"/>
      <c r="J354" s="13"/>
      <c r="K354" s="13"/>
      <c r="L354" s="13"/>
      <c r="M354" s="13"/>
    </row>
    <row r="355" spans="1:13" x14ac:dyDescent="0.2">
      <c r="A355" s="17"/>
      <c r="B355" s="20"/>
      <c r="C355" s="19"/>
      <c r="D355" s="21"/>
      <c r="E355" s="17"/>
      <c r="F355" s="18"/>
      <c r="G355" s="17"/>
      <c r="H355" s="17"/>
      <c r="I355" s="13"/>
      <c r="J355" s="13"/>
      <c r="K355" s="13"/>
      <c r="L355" s="13"/>
      <c r="M355" s="13"/>
    </row>
    <row r="356" spans="1:13" x14ac:dyDescent="0.2">
      <c r="A356" s="17"/>
      <c r="B356" s="20"/>
      <c r="C356" s="19"/>
      <c r="D356" s="21"/>
      <c r="E356" s="17"/>
      <c r="F356" s="18"/>
      <c r="G356" s="17"/>
      <c r="H356" s="17"/>
      <c r="I356" s="13"/>
      <c r="J356" s="13"/>
      <c r="K356" s="13"/>
      <c r="L356" s="13"/>
      <c r="M356" s="13"/>
    </row>
    <row r="357" spans="1:13" x14ac:dyDescent="0.2">
      <c r="A357" s="17"/>
      <c r="B357" s="20"/>
      <c r="C357" s="19"/>
      <c r="D357" s="21"/>
      <c r="E357" s="17"/>
      <c r="F357" s="18"/>
      <c r="G357" s="17"/>
      <c r="H357" s="17"/>
      <c r="I357" s="13"/>
      <c r="J357" s="13"/>
      <c r="K357" s="13"/>
      <c r="L357" s="13"/>
      <c r="M357" s="13"/>
    </row>
    <row r="358" spans="1:13" x14ac:dyDescent="0.2">
      <c r="A358" s="17"/>
      <c r="B358" s="20"/>
      <c r="C358" s="19"/>
      <c r="D358" s="21"/>
      <c r="E358" s="17"/>
      <c r="F358" s="18"/>
      <c r="G358" s="17"/>
      <c r="H358" s="17"/>
      <c r="I358" s="13"/>
      <c r="J358" s="13"/>
      <c r="K358" s="13"/>
      <c r="L358" s="13"/>
      <c r="M358" s="13"/>
    </row>
    <row r="359" spans="1:13" x14ac:dyDescent="0.2">
      <c r="A359" s="17"/>
      <c r="B359" s="20"/>
      <c r="C359" s="19"/>
      <c r="D359" s="21"/>
      <c r="E359" s="17"/>
      <c r="F359" s="18"/>
      <c r="G359" s="17"/>
      <c r="H359" s="17"/>
      <c r="I359" s="13"/>
      <c r="J359" s="13"/>
      <c r="K359" s="13"/>
      <c r="L359" s="13"/>
      <c r="M359" s="13"/>
    </row>
    <row r="360" spans="1:13" x14ac:dyDescent="0.2">
      <c r="A360" s="17"/>
      <c r="B360" s="20"/>
      <c r="C360" s="19"/>
      <c r="D360" s="21"/>
      <c r="E360" s="17"/>
      <c r="F360" s="18"/>
      <c r="G360" s="17"/>
      <c r="H360" s="17"/>
      <c r="I360" s="13"/>
      <c r="J360" s="13"/>
      <c r="K360" s="13"/>
      <c r="L360" s="13"/>
      <c r="M360" s="13"/>
    </row>
    <row r="361" spans="1:13" x14ac:dyDescent="0.2">
      <c r="A361" s="17"/>
      <c r="B361" s="20"/>
      <c r="C361" s="19"/>
      <c r="D361" s="21"/>
      <c r="E361" s="17"/>
      <c r="F361" s="18"/>
      <c r="G361" s="17"/>
      <c r="H361" s="17"/>
      <c r="I361" s="13"/>
      <c r="J361" s="13"/>
      <c r="K361" s="13"/>
      <c r="L361" s="13"/>
      <c r="M361" s="13"/>
    </row>
    <row r="362" spans="1:13" x14ac:dyDescent="0.2">
      <c r="A362" s="17"/>
      <c r="B362" s="20"/>
      <c r="C362" s="19"/>
      <c r="D362" s="21"/>
      <c r="E362" s="17"/>
      <c r="F362" s="18"/>
      <c r="G362" s="17"/>
      <c r="H362" s="17"/>
      <c r="I362" s="13"/>
      <c r="J362" s="13"/>
      <c r="K362" s="13"/>
      <c r="L362" s="13"/>
      <c r="M362" s="13"/>
    </row>
    <row r="363" spans="1:13" x14ac:dyDescent="0.2">
      <c r="A363" s="17"/>
      <c r="B363" s="20"/>
      <c r="C363" s="19"/>
      <c r="D363" s="21"/>
      <c r="E363" s="17"/>
      <c r="F363" s="18"/>
      <c r="G363" s="17"/>
      <c r="H363" s="17"/>
      <c r="I363" s="13"/>
      <c r="J363" s="13"/>
      <c r="K363" s="13"/>
      <c r="L363" s="13"/>
      <c r="M363" s="13"/>
    </row>
    <row r="364" spans="1:13" x14ac:dyDescent="0.2">
      <c r="A364" s="17"/>
      <c r="B364" s="20"/>
      <c r="C364" s="19"/>
      <c r="D364" s="21"/>
      <c r="E364" s="17"/>
      <c r="F364" s="18"/>
      <c r="G364" s="17"/>
      <c r="H364" s="17"/>
      <c r="I364" s="13"/>
      <c r="J364" s="13"/>
      <c r="K364" s="13"/>
      <c r="L364" s="13"/>
      <c r="M364" s="13"/>
    </row>
    <row r="365" spans="1:13" x14ac:dyDescent="0.2">
      <c r="A365" s="17"/>
      <c r="B365" s="20"/>
      <c r="C365" s="19"/>
      <c r="D365" s="21"/>
      <c r="E365" s="17"/>
      <c r="F365" s="18"/>
      <c r="G365" s="17"/>
      <c r="H365" s="17"/>
      <c r="I365" s="13"/>
      <c r="J365" s="13"/>
      <c r="K365" s="13"/>
      <c r="L365" s="13"/>
      <c r="M365" s="13"/>
    </row>
    <row r="366" spans="1:13" x14ac:dyDescent="0.2">
      <c r="A366" s="17"/>
      <c r="B366" s="20"/>
      <c r="C366" s="19"/>
      <c r="D366" s="21"/>
      <c r="E366" s="17"/>
      <c r="F366" s="18"/>
      <c r="G366" s="17"/>
      <c r="H366" s="17"/>
      <c r="I366" s="13"/>
      <c r="J366" s="13"/>
      <c r="K366" s="13"/>
      <c r="L366" s="13"/>
      <c r="M366" s="13"/>
    </row>
    <row r="367" spans="1:13" x14ac:dyDescent="0.2">
      <c r="A367" s="17"/>
      <c r="B367" s="20"/>
      <c r="C367" s="19"/>
      <c r="D367" s="21"/>
      <c r="E367" s="17"/>
      <c r="F367" s="18"/>
      <c r="G367" s="17"/>
      <c r="H367" s="17"/>
      <c r="I367" s="13"/>
      <c r="J367" s="13"/>
      <c r="K367" s="13"/>
      <c r="L367" s="13"/>
      <c r="M367" s="13"/>
    </row>
    <row r="368" spans="1:13" x14ac:dyDescent="0.2">
      <c r="A368" s="17"/>
      <c r="B368" s="20"/>
      <c r="C368" s="19"/>
      <c r="D368" s="21"/>
      <c r="E368" s="17"/>
      <c r="F368" s="18"/>
      <c r="G368" s="17"/>
      <c r="H368" s="17"/>
      <c r="I368" s="13"/>
      <c r="J368" s="13"/>
      <c r="K368" s="13"/>
      <c r="L368" s="13"/>
      <c r="M368" s="13"/>
    </row>
    <row r="369" spans="1:13" x14ac:dyDescent="0.2">
      <c r="A369" s="17"/>
      <c r="B369" s="20"/>
      <c r="C369" s="19"/>
      <c r="D369" s="21"/>
      <c r="E369" s="17"/>
      <c r="F369" s="18"/>
      <c r="G369" s="17"/>
      <c r="H369" s="17"/>
      <c r="I369" s="13"/>
      <c r="J369" s="13"/>
      <c r="K369" s="13"/>
      <c r="L369" s="13"/>
      <c r="M369" s="13"/>
    </row>
    <row r="370" spans="1:13" x14ac:dyDescent="0.2">
      <c r="A370" s="17"/>
      <c r="B370" s="20"/>
      <c r="C370" s="19"/>
      <c r="D370" s="21"/>
      <c r="E370" s="17"/>
      <c r="F370" s="18"/>
      <c r="G370" s="17"/>
      <c r="H370" s="17"/>
      <c r="I370" s="13"/>
      <c r="J370" s="13"/>
      <c r="K370" s="13"/>
      <c r="L370" s="13"/>
      <c r="M370" s="13"/>
    </row>
    <row r="371" spans="1:13" x14ac:dyDescent="0.2">
      <c r="A371" s="17"/>
      <c r="B371" s="20"/>
      <c r="C371" s="19"/>
      <c r="D371" s="21"/>
      <c r="E371" s="17"/>
      <c r="F371" s="18"/>
      <c r="G371" s="17"/>
      <c r="H371" s="17"/>
      <c r="I371" s="13"/>
      <c r="J371" s="13"/>
      <c r="K371" s="13"/>
      <c r="L371" s="13"/>
      <c r="M371" s="13"/>
    </row>
    <row r="372" spans="1:13" x14ac:dyDescent="0.2">
      <c r="A372" s="17"/>
      <c r="B372" s="20"/>
      <c r="C372" s="19"/>
      <c r="D372" s="21"/>
      <c r="E372" s="17"/>
      <c r="F372" s="18"/>
      <c r="G372" s="17"/>
      <c r="H372" s="17"/>
      <c r="I372" s="13"/>
      <c r="J372" s="13"/>
      <c r="K372" s="13"/>
      <c r="L372" s="13"/>
      <c r="M372" s="13"/>
    </row>
    <row r="373" spans="1:13" x14ac:dyDescent="0.2">
      <c r="A373" s="17"/>
      <c r="B373" s="20"/>
      <c r="C373" s="19"/>
      <c r="D373" s="21"/>
      <c r="E373" s="17"/>
      <c r="F373" s="18"/>
      <c r="G373" s="17"/>
      <c r="H373" s="17"/>
      <c r="I373" s="13"/>
      <c r="J373" s="13"/>
      <c r="K373" s="13"/>
      <c r="L373" s="13"/>
      <c r="M373" s="13"/>
    </row>
    <row r="374" spans="1:13" x14ac:dyDescent="0.2">
      <c r="A374" s="17"/>
      <c r="B374" s="20"/>
      <c r="C374" s="19"/>
      <c r="D374" s="21"/>
      <c r="E374" s="17"/>
      <c r="F374" s="18"/>
      <c r="G374" s="17"/>
      <c r="H374" s="17"/>
      <c r="I374" s="13"/>
      <c r="J374" s="13"/>
      <c r="K374" s="13"/>
      <c r="L374" s="13"/>
      <c r="M374" s="13"/>
    </row>
    <row r="375" spans="1:13" x14ac:dyDescent="0.2">
      <c r="A375" s="17"/>
      <c r="B375" s="20"/>
      <c r="C375" s="19"/>
      <c r="D375" s="21"/>
      <c r="E375" s="17"/>
      <c r="F375" s="18"/>
      <c r="G375" s="17"/>
      <c r="H375" s="17"/>
      <c r="I375" s="13"/>
      <c r="J375" s="13"/>
      <c r="K375" s="13"/>
      <c r="L375" s="13"/>
      <c r="M375" s="13"/>
    </row>
    <row r="376" spans="1:13" x14ac:dyDescent="0.2">
      <c r="A376" s="17"/>
      <c r="B376" s="20"/>
      <c r="C376" s="19"/>
      <c r="D376" s="21"/>
      <c r="E376" s="17"/>
      <c r="F376" s="18"/>
      <c r="G376" s="17"/>
      <c r="H376" s="17"/>
      <c r="I376" s="13"/>
      <c r="J376" s="13"/>
      <c r="K376" s="13"/>
      <c r="L376" s="13"/>
      <c r="M376" s="13"/>
    </row>
    <row r="377" spans="1:13" x14ac:dyDescent="0.2">
      <c r="A377" s="17"/>
      <c r="B377" s="20"/>
      <c r="C377" s="19"/>
      <c r="D377" s="21"/>
      <c r="E377" s="17"/>
      <c r="F377" s="18"/>
      <c r="G377" s="17"/>
      <c r="H377" s="17"/>
      <c r="I377" s="13"/>
      <c r="J377" s="13"/>
      <c r="K377" s="13"/>
      <c r="L377" s="13"/>
      <c r="M377" s="13"/>
    </row>
    <row r="378" spans="1:13" x14ac:dyDescent="0.2">
      <c r="A378" s="17"/>
      <c r="B378" s="20"/>
      <c r="C378" s="19"/>
      <c r="D378" s="21"/>
      <c r="E378" s="17"/>
      <c r="F378" s="18"/>
      <c r="G378" s="17"/>
      <c r="H378" s="17"/>
      <c r="I378" s="13"/>
      <c r="J378" s="13"/>
      <c r="K378" s="13"/>
      <c r="L378" s="13"/>
      <c r="M378" s="13"/>
    </row>
    <row r="379" spans="1:13" x14ac:dyDescent="0.2">
      <c r="A379" s="17"/>
      <c r="B379" s="20"/>
      <c r="C379" s="19"/>
      <c r="D379" s="21"/>
      <c r="E379" s="17"/>
      <c r="F379" s="18"/>
      <c r="G379" s="17"/>
      <c r="H379" s="17"/>
      <c r="I379" s="13"/>
      <c r="J379" s="13"/>
      <c r="K379" s="13"/>
      <c r="L379" s="13"/>
      <c r="M379" s="13"/>
    </row>
    <row r="380" spans="1:13" x14ac:dyDescent="0.2">
      <c r="A380" s="17"/>
      <c r="B380" s="20"/>
      <c r="C380" s="19"/>
      <c r="D380" s="21"/>
      <c r="E380" s="17"/>
      <c r="F380" s="18"/>
      <c r="G380" s="17"/>
      <c r="H380" s="17"/>
      <c r="I380" s="13"/>
      <c r="J380" s="13"/>
      <c r="K380" s="13"/>
      <c r="L380" s="13"/>
      <c r="M380" s="13"/>
    </row>
    <row r="381" spans="1:13" x14ac:dyDescent="0.2">
      <c r="A381" s="17"/>
      <c r="B381" s="20"/>
      <c r="C381" s="19"/>
      <c r="D381" s="21"/>
      <c r="E381" s="17"/>
      <c r="F381" s="18"/>
      <c r="G381" s="17"/>
      <c r="H381" s="17"/>
      <c r="I381" s="13"/>
      <c r="J381" s="13"/>
      <c r="K381" s="13"/>
      <c r="L381" s="13"/>
      <c r="M381" s="13"/>
    </row>
    <row r="382" spans="1:13" x14ac:dyDescent="0.2">
      <c r="A382" s="17"/>
      <c r="B382" s="20"/>
      <c r="C382" s="19"/>
      <c r="D382" s="21"/>
      <c r="E382" s="17"/>
      <c r="F382" s="18"/>
      <c r="G382" s="17"/>
      <c r="H382" s="17"/>
      <c r="I382" s="13"/>
      <c r="J382" s="13"/>
      <c r="K382" s="13"/>
      <c r="L382" s="13"/>
      <c r="M382" s="13"/>
    </row>
    <row r="383" spans="1:13" x14ac:dyDescent="0.2">
      <c r="A383" s="17"/>
      <c r="B383" s="20"/>
      <c r="C383" s="19"/>
      <c r="D383" s="21"/>
      <c r="E383" s="17"/>
      <c r="F383" s="18"/>
      <c r="G383" s="17"/>
      <c r="H383" s="17"/>
      <c r="I383" s="13"/>
      <c r="J383" s="13"/>
      <c r="K383" s="13"/>
      <c r="L383" s="13"/>
      <c r="M383" s="13"/>
    </row>
    <row r="384" spans="1:13" x14ac:dyDescent="0.2">
      <c r="A384" s="17"/>
      <c r="B384" s="20"/>
      <c r="C384" s="19"/>
      <c r="D384" s="21"/>
      <c r="E384" s="17"/>
      <c r="F384" s="18"/>
      <c r="G384" s="17"/>
      <c r="H384" s="17"/>
      <c r="I384" s="13"/>
      <c r="J384" s="13"/>
      <c r="K384" s="13"/>
      <c r="L384" s="13"/>
      <c r="M384" s="13"/>
    </row>
    <row r="385" spans="1:13" x14ac:dyDescent="0.2">
      <c r="A385" s="17"/>
      <c r="B385" s="20"/>
      <c r="C385" s="19"/>
      <c r="D385" s="21"/>
      <c r="E385" s="17"/>
      <c r="F385" s="18"/>
      <c r="G385" s="17"/>
      <c r="H385" s="17"/>
      <c r="I385" s="13"/>
      <c r="J385" s="13"/>
      <c r="K385" s="13"/>
      <c r="L385" s="13"/>
      <c r="M385" s="13"/>
    </row>
    <row r="386" spans="1:13" x14ac:dyDescent="0.2">
      <c r="A386" s="17"/>
      <c r="B386" s="20"/>
      <c r="C386" s="19"/>
      <c r="D386" s="21"/>
      <c r="E386" s="17"/>
      <c r="F386" s="18"/>
      <c r="G386" s="17"/>
      <c r="H386" s="17"/>
      <c r="I386" s="13"/>
      <c r="J386" s="13"/>
      <c r="K386" s="13"/>
      <c r="L386" s="13"/>
      <c r="M386" s="13"/>
    </row>
    <row r="387" spans="1:13" x14ac:dyDescent="0.2">
      <c r="A387" s="17"/>
      <c r="B387" s="20"/>
      <c r="C387" s="19"/>
      <c r="D387" s="21"/>
      <c r="E387" s="17"/>
      <c r="F387" s="18"/>
      <c r="G387" s="17"/>
      <c r="H387" s="17"/>
      <c r="I387" s="13"/>
      <c r="J387" s="13"/>
      <c r="K387" s="13"/>
      <c r="L387" s="13"/>
      <c r="M387" s="13"/>
    </row>
    <row r="388" spans="1:13" x14ac:dyDescent="0.2">
      <c r="A388" s="17"/>
      <c r="B388" s="20"/>
      <c r="C388" s="19"/>
      <c r="D388" s="21"/>
      <c r="E388" s="17"/>
      <c r="F388" s="18"/>
      <c r="G388" s="17"/>
      <c r="H388" s="17"/>
      <c r="I388" s="13"/>
      <c r="J388" s="13"/>
      <c r="K388" s="13"/>
      <c r="L388" s="13"/>
      <c r="M388" s="13"/>
    </row>
    <row r="389" spans="1:13" x14ac:dyDescent="0.2">
      <c r="A389" s="17"/>
      <c r="B389" s="20"/>
      <c r="C389" s="19"/>
      <c r="D389" s="21"/>
      <c r="E389" s="17"/>
      <c r="F389" s="18"/>
      <c r="G389" s="17"/>
      <c r="H389" s="17"/>
      <c r="I389" s="13"/>
      <c r="J389" s="13"/>
      <c r="K389" s="13"/>
      <c r="L389" s="13"/>
      <c r="M389" s="13"/>
    </row>
    <row r="390" spans="1:13" x14ac:dyDescent="0.2">
      <c r="A390" s="17"/>
      <c r="B390" s="20"/>
      <c r="C390" s="19"/>
      <c r="D390" s="21"/>
      <c r="E390" s="17"/>
      <c r="F390" s="18"/>
      <c r="G390" s="17"/>
      <c r="H390" s="17"/>
      <c r="I390" s="13"/>
      <c r="J390" s="13"/>
      <c r="K390" s="13"/>
      <c r="L390" s="13"/>
      <c r="M390" s="13"/>
    </row>
    <row r="391" spans="1:13" x14ac:dyDescent="0.2">
      <c r="A391" s="17"/>
      <c r="B391" s="20"/>
      <c r="C391" s="19"/>
      <c r="D391" s="21"/>
      <c r="E391" s="17"/>
      <c r="F391" s="18"/>
      <c r="G391" s="17"/>
      <c r="H391" s="17"/>
      <c r="I391" s="13"/>
      <c r="J391" s="13"/>
      <c r="K391" s="13"/>
      <c r="L391" s="13"/>
      <c r="M391" s="13"/>
    </row>
    <row r="392" spans="1:13" x14ac:dyDescent="0.2">
      <c r="A392" s="17"/>
      <c r="B392" s="20"/>
      <c r="C392" s="19"/>
      <c r="D392" s="21"/>
      <c r="E392" s="17"/>
      <c r="F392" s="18"/>
      <c r="G392" s="17"/>
      <c r="H392" s="17"/>
      <c r="I392" s="13"/>
      <c r="J392" s="13"/>
      <c r="K392" s="13"/>
      <c r="L392" s="13"/>
      <c r="M392" s="13"/>
    </row>
    <row r="393" spans="1:13" x14ac:dyDescent="0.2">
      <c r="A393" s="17"/>
      <c r="B393" s="20"/>
      <c r="C393" s="19"/>
      <c r="D393" s="21"/>
      <c r="E393" s="17"/>
      <c r="F393" s="18"/>
      <c r="G393" s="17"/>
      <c r="H393" s="17"/>
      <c r="I393" s="13"/>
      <c r="J393" s="13"/>
      <c r="K393" s="13"/>
      <c r="L393" s="13"/>
      <c r="M393" s="13"/>
    </row>
    <row r="394" spans="1:13" x14ac:dyDescent="0.2">
      <c r="A394" s="17"/>
      <c r="B394" s="20"/>
      <c r="C394" s="19"/>
      <c r="D394" s="21"/>
      <c r="E394" s="17"/>
      <c r="F394" s="18"/>
      <c r="G394" s="17"/>
      <c r="H394" s="17"/>
      <c r="I394" s="13"/>
      <c r="J394" s="13"/>
      <c r="K394" s="13"/>
      <c r="L394" s="13"/>
      <c r="M394" s="13"/>
    </row>
    <row r="395" spans="1:13" x14ac:dyDescent="0.2">
      <c r="A395" s="17"/>
      <c r="B395" s="20"/>
      <c r="C395" s="19"/>
      <c r="D395" s="21"/>
      <c r="E395" s="17"/>
      <c r="F395" s="18"/>
      <c r="G395" s="17"/>
      <c r="H395" s="17"/>
      <c r="I395" s="13"/>
      <c r="J395" s="13"/>
      <c r="K395" s="13"/>
      <c r="L395" s="13"/>
      <c r="M395" s="13"/>
    </row>
    <row r="396" spans="1:13" x14ac:dyDescent="0.2">
      <c r="A396" s="17"/>
      <c r="B396" s="20"/>
      <c r="C396" s="17"/>
      <c r="D396" s="21"/>
      <c r="E396" s="17"/>
      <c r="F396" s="18"/>
      <c r="G396" s="17"/>
      <c r="H396" s="17"/>
      <c r="I396" s="13"/>
      <c r="J396" s="13"/>
      <c r="K396" s="13"/>
      <c r="L396" s="13"/>
      <c r="M396" s="13"/>
    </row>
    <row r="397" spans="1:13" x14ac:dyDescent="0.2">
      <c r="A397" s="17"/>
      <c r="B397" s="20"/>
      <c r="C397" s="19"/>
      <c r="D397" s="21"/>
      <c r="E397" s="17"/>
      <c r="F397" s="18"/>
      <c r="G397" s="17"/>
      <c r="H397" s="17"/>
      <c r="I397" s="13"/>
      <c r="J397" s="13"/>
      <c r="K397" s="13"/>
      <c r="L397" s="13"/>
      <c r="M397" s="13"/>
    </row>
    <row r="398" spans="1:13" x14ac:dyDescent="0.2">
      <c r="A398" s="17"/>
      <c r="B398" s="20"/>
      <c r="C398" s="19"/>
      <c r="D398" s="21"/>
      <c r="E398" s="17"/>
      <c r="F398" s="18"/>
      <c r="G398" s="17"/>
      <c r="H398" s="17"/>
      <c r="I398" s="13"/>
      <c r="J398" s="13"/>
      <c r="K398" s="13"/>
      <c r="L398" s="13"/>
      <c r="M398" s="13"/>
    </row>
    <row r="399" spans="1:13" x14ac:dyDescent="0.2">
      <c r="A399" s="17"/>
      <c r="B399" s="20"/>
      <c r="C399" s="19"/>
      <c r="D399" s="21"/>
      <c r="E399" s="17"/>
      <c r="F399" s="18"/>
      <c r="G399" s="17"/>
      <c r="H399" s="17"/>
      <c r="I399" s="13"/>
      <c r="J399" s="13"/>
      <c r="K399" s="13"/>
      <c r="L399" s="13"/>
      <c r="M399" s="13"/>
    </row>
    <row r="400" spans="1:13" x14ac:dyDescent="0.2">
      <c r="A400" s="17"/>
      <c r="B400" s="20"/>
      <c r="C400" s="19"/>
      <c r="D400" s="21"/>
      <c r="E400" s="17"/>
      <c r="F400" s="18"/>
      <c r="G400" s="17"/>
      <c r="H400" s="17"/>
      <c r="I400" s="13"/>
      <c r="J400" s="13"/>
      <c r="K400" s="13"/>
      <c r="L400" s="13"/>
      <c r="M400" s="13"/>
    </row>
    <row r="401" spans="1:13" x14ac:dyDescent="0.2">
      <c r="A401" s="17"/>
      <c r="B401" s="20"/>
      <c r="C401" s="19"/>
      <c r="D401" s="21"/>
      <c r="E401" s="17"/>
      <c r="F401" s="18"/>
      <c r="G401" s="17"/>
      <c r="H401" s="17"/>
      <c r="I401" s="13"/>
      <c r="J401" s="13"/>
      <c r="K401" s="13"/>
      <c r="L401" s="13"/>
      <c r="M401" s="13"/>
    </row>
    <row r="402" spans="1:13" x14ac:dyDescent="0.2">
      <c r="A402" s="17"/>
      <c r="B402" s="20"/>
      <c r="C402" s="19"/>
      <c r="D402" s="21"/>
      <c r="E402" s="17"/>
      <c r="F402" s="18"/>
      <c r="G402" s="17"/>
      <c r="H402" s="17"/>
      <c r="I402" s="13"/>
      <c r="J402" s="13"/>
      <c r="K402" s="13"/>
      <c r="L402" s="13"/>
      <c r="M402" s="13"/>
    </row>
    <row r="403" spans="1:13" x14ac:dyDescent="0.2">
      <c r="A403" s="17"/>
      <c r="B403" s="20"/>
      <c r="C403" s="19"/>
      <c r="D403" s="21"/>
      <c r="E403" s="17"/>
      <c r="F403" s="18"/>
      <c r="G403" s="17"/>
      <c r="H403" s="17"/>
      <c r="I403" s="13"/>
      <c r="J403" s="13"/>
      <c r="K403" s="13"/>
      <c r="L403" s="13"/>
      <c r="M403" s="13"/>
    </row>
    <row r="404" spans="1:13" x14ac:dyDescent="0.2">
      <c r="A404" s="17"/>
      <c r="B404" s="20"/>
      <c r="C404" s="19"/>
      <c r="D404" s="21"/>
      <c r="E404" s="17"/>
      <c r="F404" s="18"/>
      <c r="G404" s="17"/>
      <c r="H404" s="17"/>
      <c r="I404" s="13"/>
      <c r="J404" s="13"/>
      <c r="K404" s="13"/>
      <c r="L404" s="13"/>
      <c r="M404" s="13"/>
    </row>
    <row r="405" spans="1:13" x14ac:dyDescent="0.2">
      <c r="A405" s="17"/>
      <c r="B405" s="20"/>
      <c r="C405" s="19"/>
      <c r="D405" s="21"/>
      <c r="E405" s="17"/>
      <c r="F405" s="18"/>
      <c r="G405" s="17"/>
      <c r="H405" s="17"/>
      <c r="I405" s="13"/>
      <c r="J405" s="13"/>
      <c r="K405" s="13"/>
      <c r="L405" s="13"/>
      <c r="M405" s="13"/>
    </row>
    <row r="406" spans="1:13" x14ac:dyDescent="0.2">
      <c r="A406" s="17"/>
      <c r="B406" s="20"/>
      <c r="C406" s="19"/>
      <c r="D406" s="21"/>
      <c r="E406" s="17"/>
      <c r="F406" s="18"/>
      <c r="G406" s="17"/>
      <c r="H406" s="17"/>
      <c r="I406" s="13"/>
      <c r="J406" s="13"/>
      <c r="K406" s="13"/>
      <c r="L406" s="13"/>
      <c r="M406" s="13"/>
    </row>
    <row r="407" spans="1:13" x14ac:dyDescent="0.2">
      <c r="A407" s="17"/>
      <c r="B407" s="20"/>
      <c r="C407" s="19"/>
      <c r="D407" s="21"/>
      <c r="E407" s="17"/>
      <c r="F407" s="18"/>
      <c r="G407" s="17"/>
      <c r="H407" s="17"/>
      <c r="I407" s="13"/>
      <c r="J407" s="13"/>
      <c r="K407" s="13"/>
      <c r="L407" s="13"/>
      <c r="M407" s="13"/>
    </row>
    <row r="408" spans="1:13" x14ac:dyDescent="0.2">
      <c r="A408" s="17"/>
      <c r="B408" s="20"/>
      <c r="C408" s="19"/>
      <c r="D408" s="21"/>
      <c r="E408" s="17"/>
      <c r="F408" s="18"/>
      <c r="G408" s="17"/>
      <c r="H408" s="17"/>
      <c r="I408" s="13"/>
      <c r="J408" s="13"/>
      <c r="K408" s="13"/>
      <c r="L408" s="13"/>
      <c r="M408" s="13"/>
    </row>
    <row r="409" spans="1:13" x14ac:dyDescent="0.2">
      <c r="A409" s="17"/>
      <c r="B409" s="20"/>
      <c r="C409" s="19"/>
      <c r="D409" s="21"/>
      <c r="E409" s="17"/>
      <c r="F409" s="18"/>
      <c r="G409" s="17"/>
      <c r="H409" s="17"/>
      <c r="I409" s="13"/>
      <c r="J409" s="13"/>
      <c r="K409" s="13"/>
      <c r="L409" s="13"/>
      <c r="M409" s="13"/>
    </row>
    <row r="410" spans="1:13" x14ac:dyDescent="0.2">
      <c r="A410" s="17"/>
      <c r="B410" s="20"/>
      <c r="C410" s="19"/>
      <c r="D410" s="21"/>
      <c r="E410" s="17"/>
      <c r="F410" s="18"/>
      <c r="G410" s="17"/>
      <c r="H410" s="17"/>
      <c r="I410" s="13"/>
      <c r="J410" s="13"/>
      <c r="K410" s="13"/>
      <c r="L410" s="13"/>
      <c r="M410" s="13"/>
    </row>
    <row r="411" spans="1:13" x14ac:dyDescent="0.2">
      <c r="A411" s="17"/>
      <c r="B411" s="20"/>
      <c r="C411" s="19"/>
      <c r="D411" s="21"/>
      <c r="E411" s="17"/>
      <c r="F411" s="18"/>
      <c r="G411" s="17"/>
      <c r="H411" s="17"/>
      <c r="I411" s="13"/>
      <c r="J411" s="13"/>
      <c r="K411" s="13"/>
      <c r="L411" s="13"/>
      <c r="M411" s="13"/>
    </row>
    <row r="412" spans="1:13" x14ac:dyDescent="0.2">
      <c r="A412" s="17"/>
      <c r="B412" s="20"/>
      <c r="C412" s="19"/>
      <c r="D412" s="21"/>
      <c r="E412" s="17"/>
      <c r="F412" s="18"/>
      <c r="G412" s="17"/>
      <c r="H412" s="17"/>
      <c r="I412" s="13"/>
      <c r="J412" s="13"/>
      <c r="K412" s="13"/>
      <c r="L412" s="13"/>
      <c r="M412" s="13"/>
    </row>
    <row r="413" spans="1:13" x14ac:dyDescent="0.2">
      <c r="A413" s="17"/>
      <c r="B413" s="20"/>
      <c r="C413" s="19"/>
      <c r="D413" s="21"/>
      <c r="E413" s="17"/>
      <c r="F413" s="18"/>
      <c r="G413" s="17"/>
      <c r="H413" s="17"/>
      <c r="I413" s="13"/>
      <c r="J413" s="13"/>
      <c r="K413" s="13"/>
      <c r="L413" s="13"/>
      <c r="M413" s="13"/>
    </row>
    <row r="414" spans="1:13" x14ac:dyDescent="0.2">
      <c r="A414" s="17"/>
      <c r="B414" s="20"/>
      <c r="C414" s="19"/>
      <c r="D414" s="21"/>
      <c r="E414" s="17"/>
      <c r="F414" s="18"/>
      <c r="G414" s="17"/>
      <c r="H414" s="17"/>
      <c r="I414" s="13"/>
      <c r="J414" s="13"/>
      <c r="K414" s="13"/>
      <c r="L414" s="13"/>
      <c r="M414" s="13"/>
    </row>
    <row r="415" spans="1:13" x14ac:dyDescent="0.2">
      <c r="A415" s="17"/>
      <c r="B415" s="20"/>
      <c r="C415" s="19"/>
      <c r="D415" s="21"/>
      <c r="E415" s="17"/>
      <c r="F415" s="18"/>
      <c r="G415" s="17"/>
      <c r="H415" s="17"/>
      <c r="I415" s="13"/>
      <c r="J415" s="13"/>
      <c r="K415" s="13"/>
      <c r="L415" s="13"/>
      <c r="M415" s="13"/>
    </row>
    <row r="416" spans="1:13" x14ac:dyDescent="0.2">
      <c r="A416" s="17"/>
      <c r="B416" s="20"/>
      <c r="C416" s="19"/>
      <c r="D416" s="21"/>
      <c r="E416" s="17"/>
      <c r="F416" s="18"/>
      <c r="G416" s="17"/>
      <c r="H416" s="17"/>
      <c r="I416" s="13"/>
      <c r="J416" s="13"/>
      <c r="K416" s="13"/>
      <c r="L416" s="13"/>
      <c r="M416" s="13"/>
    </row>
    <row r="417" spans="1:13" x14ac:dyDescent="0.2">
      <c r="A417" s="17"/>
      <c r="B417" s="20"/>
      <c r="C417" s="19"/>
      <c r="D417" s="21"/>
      <c r="E417" s="17"/>
      <c r="F417" s="18"/>
      <c r="G417" s="17"/>
      <c r="H417" s="17"/>
      <c r="I417" s="13"/>
      <c r="J417" s="13"/>
      <c r="K417" s="13"/>
      <c r="L417" s="13"/>
      <c r="M417" s="13"/>
    </row>
    <row r="418" spans="1:13" x14ac:dyDescent="0.2">
      <c r="A418" s="17"/>
      <c r="B418" s="20"/>
      <c r="C418" s="19"/>
      <c r="D418" s="21"/>
      <c r="E418" s="17"/>
      <c r="F418" s="18"/>
      <c r="G418" s="17"/>
      <c r="H418" s="17"/>
      <c r="I418" s="13"/>
      <c r="J418" s="13"/>
      <c r="K418" s="13"/>
      <c r="L418" s="13"/>
      <c r="M418" s="13"/>
    </row>
    <row r="419" spans="1:13" x14ac:dyDescent="0.2">
      <c r="A419" s="17"/>
      <c r="B419" s="20"/>
      <c r="C419" s="19"/>
      <c r="D419" s="21"/>
      <c r="E419" s="17"/>
      <c r="F419" s="18"/>
      <c r="G419" s="17"/>
      <c r="H419" s="17"/>
      <c r="I419" s="13"/>
      <c r="J419" s="13"/>
      <c r="K419" s="13"/>
      <c r="L419" s="13"/>
      <c r="M419" s="13"/>
    </row>
    <row r="420" spans="1:13" x14ac:dyDescent="0.2">
      <c r="A420" s="17"/>
      <c r="B420" s="20"/>
      <c r="C420" s="19"/>
      <c r="D420" s="21"/>
      <c r="E420" s="17"/>
      <c r="F420" s="18"/>
      <c r="G420" s="17"/>
      <c r="H420" s="17"/>
      <c r="I420" s="13"/>
      <c r="J420" s="13"/>
      <c r="K420" s="13"/>
      <c r="L420" s="13"/>
      <c r="M420" s="13"/>
    </row>
    <row r="421" spans="1:13" x14ac:dyDescent="0.2">
      <c r="A421" s="17"/>
      <c r="B421" s="20"/>
      <c r="C421" s="19"/>
      <c r="D421" s="21"/>
      <c r="E421" s="17"/>
      <c r="F421" s="18"/>
      <c r="G421" s="17"/>
      <c r="H421" s="17"/>
      <c r="I421" s="13"/>
      <c r="J421" s="13"/>
      <c r="K421" s="13"/>
      <c r="L421" s="13"/>
      <c r="M421" s="13"/>
    </row>
    <row r="422" spans="1:13" x14ac:dyDescent="0.2">
      <c r="A422" s="17"/>
      <c r="B422" s="20"/>
      <c r="C422" s="19"/>
      <c r="D422" s="21"/>
      <c r="E422" s="17"/>
      <c r="F422" s="18"/>
      <c r="G422" s="17"/>
      <c r="H422" s="17"/>
      <c r="I422" s="13"/>
      <c r="J422" s="13"/>
      <c r="K422" s="13"/>
      <c r="L422" s="13"/>
      <c r="M422" s="13"/>
    </row>
    <row r="423" spans="1:13" x14ac:dyDescent="0.2">
      <c r="A423" s="17"/>
      <c r="B423" s="20"/>
      <c r="C423" s="19"/>
      <c r="D423" s="21"/>
      <c r="E423" s="17"/>
      <c r="F423" s="18"/>
      <c r="G423" s="17"/>
      <c r="H423" s="17"/>
      <c r="I423" s="13"/>
      <c r="J423" s="13"/>
      <c r="K423" s="13"/>
      <c r="L423" s="13"/>
      <c r="M423" s="13"/>
    </row>
    <row r="424" spans="1:13" x14ac:dyDescent="0.2">
      <c r="A424" s="17"/>
      <c r="B424" s="20"/>
      <c r="C424" s="19"/>
      <c r="D424" s="21"/>
      <c r="E424" s="17"/>
      <c r="F424" s="18"/>
      <c r="G424" s="17"/>
      <c r="H424" s="17"/>
      <c r="I424" s="13"/>
      <c r="J424" s="13"/>
      <c r="K424" s="13"/>
      <c r="L424" s="13"/>
      <c r="M424" s="13"/>
    </row>
    <row r="425" spans="1:13" x14ac:dyDescent="0.2">
      <c r="A425" s="17"/>
      <c r="B425" s="20"/>
      <c r="C425" s="19"/>
      <c r="D425" s="21"/>
      <c r="E425" s="17"/>
      <c r="F425" s="18"/>
      <c r="G425" s="17"/>
      <c r="H425" s="17"/>
      <c r="I425" s="13"/>
      <c r="J425" s="13"/>
      <c r="K425" s="13"/>
      <c r="L425" s="13"/>
      <c r="M425" s="13"/>
    </row>
    <row r="426" spans="1:13" x14ac:dyDescent="0.2">
      <c r="A426" s="17"/>
      <c r="B426" s="20"/>
      <c r="C426" s="19"/>
      <c r="D426" s="21"/>
      <c r="E426" s="17"/>
      <c r="F426" s="18"/>
      <c r="G426" s="17"/>
      <c r="H426" s="17"/>
      <c r="I426" s="13"/>
      <c r="J426" s="13"/>
      <c r="K426" s="13"/>
      <c r="L426" s="13"/>
      <c r="M426" s="13"/>
    </row>
    <row r="427" spans="1:13" x14ac:dyDescent="0.2">
      <c r="A427" s="17"/>
      <c r="B427" s="20"/>
      <c r="C427" s="19"/>
      <c r="D427" s="21"/>
      <c r="E427" s="17"/>
      <c r="F427" s="18"/>
      <c r="G427" s="17"/>
      <c r="H427" s="17"/>
      <c r="I427" s="13"/>
      <c r="J427" s="13"/>
      <c r="K427" s="13"/>
      <c r="L427" s="13"/>
      <c r="M427" s="13"/>
    </row>
    <row r="428" spans="1:13" x14ac:dyDescent="0.2">
      <c r="A428" s="17"/>
      <c r="B428" s="20"/>
      <c r="C428" s="19"/>
      <c r="D428" s="21"/>
      <c r="E428" s="17"/>
      <c r="F428" s="18"/>
      <c r="G428" s="17"/>
      <c r="H428" s="17"/>
      <c r="I428" s="13"/>
      <c r="J428" s="13"/>
      <c r="K428" s="13"/>
      <c r="L428" s="13"/>
      <c r="M428" s="13"/>
    </row>
    <row r="429" spans="1:13" x14ac:dyDescent="0.2">
      <c r="A429" s="17"/>
      <c r="B429" s="20"/>
      <c r="C429" s="19"/>
      <c r="D429" s="21"/>
      <c r="E429" s="17"/>
      <c r="F429" s="18"/>
      <c r="G429" s="17"/>
      <c r="H429" s="17"/>
      <c r="I429" s="13"/>
      <c r="J429" s="13"/>
      <c r="K429" s="13"/>
      <c r="L429" s="13"/>
      <c r="M429" s="13"/>
    </row>
    <row r="430" spans="1:13" x14ac:dyDescent="0.2">
      <c r="A430" s="17"/>
      <c r="B430" s="20"/>
      <c r="C430" s="19"/>
      <c r="D430" s="21"/>
      <c r="E430" s="17"/>
      <c r="F430" s="18"/>
      <c r="G430" s="17"/>
      <c r="H430" s="17"/>
      <c r="I430" s="13"/>
      <c r="J430" s="13"/>
      <c r="K430" s="13"/>
      <c r="L430" s="13"/>
      <c r="M430" s="13"/>
    </row>
    <row r="431" spans="1:13" x14ac:dyDescent="0.2">
      <c r="A431" s="17"/>
      <c r="B431" s="20"/>
      <c r="C431" s="19"/>
      <c r="D431" s="21"/>
      <c r="E431" s="17"/>
      <c r="F431" s="18"/>
      <c r="G431" s="17"/>
      <c r="H431" s="17"/>
      <c r="I431" s="13"/>
      <c r="J431" s="13"/>
      <c r="K431" s="13"/>
      <c r="L431" s="13"/>
      <c r="M431" s="13"/>
    </row>
    <row r="432" spans="1:13" x14ac:dyDescent="0.2">
      <c r="A432" s="17"/>
      <c r="B432" s="20"/>
      <c r="C432" s="19"/>
      <c r="D432" s="21"/>
      <c r="E432" s="17"/>
      <c r="F432" s="18"/>
      <c r="G432" s="17"/>
      <c r="H432" s="17"/>
      <c r="I432" s="13"/>
      <c r="J432" s="13"/>
      <c r="K432" s="13"/>
      <c r="L432" s="13"/>
      <c r="M432" s="13"/>
    </row>
    <row r="433" spans="1:13" x14ac:dyDescent="0.2">
      <c r="A433" s="17"/>
      <c r="B433" s="20"/>
      <c r="C433" s="19"/>
      <c r="D433" s="21"/>
      <c r="E433" s="17"/>
      <c r="F433" s="18"/>
      <c r="G433" s="17"/>
      <c r="H433" s="17"/>
      <c r="I433" s="13"/>
      <c r="J433" s="13"/>
      <c r="K433" s="13"/>
      <c r="L433" s="13"/>
      <c r="M433" s="13"/>
    </row>
    <row r="434" spans="1:13" x14ac:dyDescent="0.2">
      <c r="A434" s="17"/>
      <c r="B434" s="20"/>
      <c r="C434" s="19"/>
      <c r="D434" s="21"/>
      <c r="E434" s="17"/>
      <c r="F434" s="18"/>
      <c r="G434" s="17"/>
      <c r="H434" s="17"/>
      <c r="I434" s="13"/>
      <c r="J434" s="13"/>
      <c r="K434" s="13"/>
      <c r="L434" s="13"/>
      <c r="M434" s="13"/>
    </row>
    <row r="435" spans="1:13" x14ac:dyDescent="0.2">
      <c r="A435" s="17"/>
      <c r="B435" s="20"/>
      <c r="C435" s="19"/>
      <c r="D435" s="21"/>
      <c r="E435" s="17"/>
      <c r="F435" s="18"/>
      <c r="G435" s="17"/>
      <c r="H435" s="17"/>
      <c r="I435" s="13"/>
      <c r="J435" s="13"/>
      <c r="K435" s="13"/>
      <c r="L435" s="13"/>
      <c r="M435" s="13"/>
    </row>
    <row r="436" spans="1:13" x14ac:dyDescent="0.2">
      <c r="A436" s="17"/>
      <c r="B436" s="20"/>
      <c r="C436" s="19"/>
      <c r="D436" s="21"/>
      <c r="E436" s="17"/>
      <c r="F436" s="18"/>
      <c r="G436" s="17"/>
      <c r="H436" s="17"/>
      <c r="I436" s="13"/>
      <c r="J436" s="13"/>
      <c r="K436" s="13"/>
      <c r="L436" s="13"/>
      <c r="M436" s="13"/>
    </row>
    <row r="437" spans="1:13" x14ac:dyDescent="0.2">
      <c r="A437" s="17"/>
      <c r="B437" s="20"/>
      <c r="C437" s="19"/>
      <c r="D437" s="21"/>
      <c r="E437" s="17"/>
      <c r="F437" s="18"/>
      <c r="G437" s="17"/>
      <c r="H437" s="17"/>
      <c r="I437" s="13"/>
      <c r="J437" s="13"/>
      <c r="K437" s="13"/>
      <c r="L437" s="13"/>
      <c r="M437" s="13"/>
    </row>
    <row r="438" spans="1:13" x14ac:dyDescent="0.2">
      <c r="A438" s="17"/>
      <c r="B438" s="20"/>
      <c r="C438" s="19"/>
      <c r="D438" s="21"/>
      <c r="E438" s="17"/>
      <c r="F438" s="18"/>
      <c r="G438" s="17"/>
      <c r="H438" s="17"/>
      <c r="I438" s="13"/>
      <c r="J438" s="13"/>
      <c r="K438" s="13"/>
      <c r="L438" s="13"/>
      <c r="M438" s="13"/>
    </row>
    <row r="439" spans="1:13" x14ac:dyDescent="0.2">
      <c r="A439" s="17"/>
      <c r="B439" s="20"/>
      <c r="C439" s="19"/>
      <c r="D439" s="21"/>
      <c r="E439" s="17"/>
      <c r="F439" s="18"/>
      <c r="G439" s="17"/>
      <c r="H439" s="17"/>
      <c r="I439" s="13"/>
      <c r="J439" s="13"/>
      <c r="K439" s="13"/>
      <c r="L439" s="13"/>
      <c r="M439" s="13"/>
    </row>
    <row r="440" spans="1:13" x14ac:dyDescent="0.2">
      <c r="A440" s="17"/>
      <c r="B440" s="20"/>
      <c r="C440" s="19"/>
      <c r="D440" s="21"/>
      <c r="E440" s="17"/>
      <c r="F440" s="18"/>
      <c r="G440" s="17"/>
      <c r="H440" s="17"/>
      <c r="I440" s="13"/>
      <c r="J440" s="13"/>
      <c r="K440" s="13"/>
      <c r="L440" s="13"/>
      <c r="M440" s="13"/>
    </row>
    <row r="441" spans="1:13" x14ac:dyDescent="0.2">
      <c r="A441" s="17"/>
      <c r="B441" s="20"/>
      <c r="C441" s="19"/>
      <c r="D441" s="21"/>
      <c r="E441" s="17"/>
      <c r="F441" s="18"/>
      <c r="G441" s="17"/>
      <c r="H441" s="17"/>
      <c r="I441" s="13"/>
      <c r="J441" s="13"/>
      <c r="K441" s="13"/>
      <c r="L441" s="13"/>
      <c r="M441" s="13"/>
    </row>
    <row r="442" spans="1:13" x14ac:dyDescent="0.2">
      <c r="A442" s="17"/>
      <c r="B442" s="20"/>
      <c r="C442" s="19"/>
      <c r="D442" s="21"/>
      <c r="E442" s="17"/>
      <c r="F442" s="18"/>
      <c r="G442" s="17"/>
      <c r="H442" s="17"/>
      <c r="I442" s="13"/>
      <c r="J442" s="13"/>
      <c r="K442" s="13"/>
      <c r="L442" s="13"/>
      <c r="M442" s="13"/>
    </row>
    <row r="443" spans="1:13" x14ac:dyDescent="0.2">
      <c r="A443" s="17"/>
      <c r="B443" s="20"/>
      <c r="C443" s="19"/>
      <c r="D443" s="21"/>
      <c r="E443" s="17"/>
      <c r="F443" s="18"/>
      <c r="G443" s="17"/>
      <c r="H443" s="17"/>
      <c r="I443" s="13"/>
      <c r="J443" s="13"/>
      <c r="K443" s="13"/>
      <c r="L443" s="13"/>
      <c r="M443" s="13"/>
    </row>
    <row r="444" spans="1:13" x14ac:dyDescent="0.2">
      <c r="A444" s="17"/>
      <c r="B444" s="20"/>
      <c r="C444" s="19"/>
      <c r="D444" s="21"/>
      <c r="E444" s="17"/>
      <c r="F444" s="18"/>
      <c r="G444" s="17"/>
      <c r="H444" s="17"/>
      <c r="I444" s="13"/>
      <c r="J444" s="13"/>
      <c r="K444" s="13"/>
      <c r="L444" s="13"/>
      <c r="M444" s="13"/>
    </row>
    <row r="445" spans="1:13" x14ac:dyDescent="0.2">
      <c r="A445" s="17"/>
      <c r="B445" s="20"/>
      <c r="C445" s="19"/>
      <c r="D445" s="21"/>
      <c r="E445" s="17"/>
      <c r="F445" s="18"/>
      <c r="G445" s="17"/>
      <c r="H445" s="17"/>
      <c r="I445" s="13"/>
      <c r="J445" s="13"/>
      <c r="K445" s="13"/>
      <c r="L445" s="13"/>
      <c r="M445" s="13"/>
    </row>
    <row r="446" spans="1:13" x14ac:dyDescent="0.2">
      <c r="A446" s="17"/>
      <c r="B446" s="20"/>
      <c r="C446" s="19"/>
      <c r="D446" s="21"/>
      <c r="E446" s="17"/>
      <c r="F446" s="18"/>
      <c r="G446" s="17"/>
      <c r="H446" s="17"/>
      <c r="I446" s="13"/>
      <c r="J446" s="13"/>
      <c r="K446" s="13"/>
      <c r="L446" s="13"/>
      <c r="M446" s="13"/>
    </row>
    <row r="447" spans="1:13" x14ac:dyDescent="0.2">
      <c r="A447" s="17"/>
      <c r="B447" s="20"/>
      <c r="C447" s="19"/>
      <c r="D447" s="21"/>
      <c r="E447" s="17"/>
      <c r="F447" s="18"/>
      <c r="G447" s="17"/>
      <c r="H447" s="17"/>
      <c r="I447" s="13"/>
      <c r="J447" s="13"/>
      <c r="K447" s="13"/>
      <c r="L447" s="13"/>
      <c r="M447" s="13"/>
    </row>
    <row r="448" spans="1:13" x14ac:dyDescent="0.2">
      <c r="A448" s="17"/>
      <c r="B448" s="20"/>
      <c r="C448" s="19"/>
      <c r="D448" s="21"/>
      <c r="E448" s="17"/>
      <c r="F448" s="18"/>
      <c r="G448" s="17"/>
      <c r="H448" s="17"/>
      <c r="I448" s="13"/>
      <c r="J448" s="13"/>
      <c r="K448" s="13"/>
      <c r="L448" s="13"/>
      <c r="M448" s="13"/>
    </row>
    <row r="449" spans="1:13" x14ac:dyDescent="0.2">
      <c r="A449" s="17"/>
      <c r="B449" s="20"/>
      <c r="C449" s="19"/>
      <c r="D449" s="21"/>
      <c r="E449" s="17"/>
      <c r="F449" s="18"/>
      <c r="G449" s="17"/>
      <c r="H449" s="17"/>
      <c r="I449" s="13"/>
      <c r="J449" s="13"/>
      <c r="K449" s="13"/>
      <c r="L449" s="13"/>
      <c r="M449" s="13"/>
    </row>
    <row r="450" spans="1:13" x14ac:dyDescent="0.2">
      <c r="A450" s="17"/>
      <c r="B450" s="20"/>
      <c r="C450" s="19"/>
      <c r="D450" s="21"/>
      <c r="E450" s="17"/>
      <c r="F450" s="18"/>
      <c r="G450" s="17"/>
      <c r="H450" s="17"/>
      <c r="I450" s="13"/>
      <c r="J450" s="13"/>
      <c r="K450" s="13"/>
      <c r="L450" s="13"/>
      <c r="M450" s="13"/>
    </row>
    <row r="451" spans="1:13" x14ac:dyDescent="0.2">
      <c r="A451" s="17"/>
      <c r="B451" s="20"/>
      <c r="C451" s="19"/>
      <c r="D451" s="21"/>
      <c r="E451" s="17"/>
      <c r="F451" s="18"/>
      <c r="G451" s="17"/>
      <c r="H451" s="17"/>
      <c r="I451" s="13"/>
      <c r="J451" s="13"/>
      <c r="K451" s="13"/>
      <c r="L451" s="13"/>
      <c r="M451" s="13"/>
    </row>
    <row r="452" spans="1:13" x14ac:dyDescent="0.2">
      <c r="A452" s="17"/>
      <c r="B452" s="20"/>
      <c r="C452" s="19"/>
      <c r="D452" s="21"/>
      <c r="E452" s="17"/>
      <c r="F452" s="18"/>
      <c r="G452" s="17"/>
      <c r="H452" s="17"/>
      <c r="I452" s="13"/>
      <c r="J452" s="13"/>
      <c r="K452" s="13"/>
      <c r="L452" s="13"/>
      <c r="M452" s="13"/>
    </row>
    <row r="453" spans="1:13" x14ac:dyDescent="0.2">
      <c r="A453" s="17"/>
      <c r="B453" s="20"/>
      <c r="C453" s="19"/>
      <c r="D453" s="21"/>
      <c r="E453" s="17"/>
      <c r="F453" s="18"/>
      <c r="G453" s="17"/>
      <c r="H453" s="17"/>
      <c r="I453" s="13"/>
      <c r="J453" s="13"/>
      <c r="K453" s="13"/>
      <c r="L453" s="13"/>
      <c r="M453" s="13"/>
    </row>
    <row r="454" spans="1:13" x14ac:dyDescent="0.2">
      <c r="A454" s="17"/>
      <c r="B454" s="20"/>
      <c r="C454" s="19"/>
      <c r="D454" s="21"/>
      <c r="E454" s="17"/>
      <c r="F454" s="18"/>
      <c r="G454" s="17"/>
      <c r="H454" s="17"/>
      <c r="I454" s="13"/>
      <c r="J454" s="13"/>
      <c r="K454" s="13"/>
      <c r="L454" s="13"/>
      <c r="M454" s="13"/>
    </row>
    <row r="455" spans="1:13" x14ac:dyDescent="0.2">
      <c r="A455" s="17"/>
      <c r="B455" s="20"/>
      <c r="C455" s="19"/>
      <c r="D455" s="21"/>
      <c r="E455" s="17"/>
      <c r="F455" s="18"/>
      <c r="G455" s="17"/>
      <c r="H455" s="17"/>
      <c r="I455" s="13"/>
      <c r="J455" s="13"/>
      <c r="K455" s="13"/>
      <c r="L455" s="13"/>
      <c r="M455" s="13"/>
    </row>
    <row r="456" spans="1:13" x14ac:dyDescent="0.2">
      <c r="A456" s="17"/>
      <c r="B456" s="20"/>
      <c r="C456" s="19"/>
      <c r="D456" s="21"/>
      <c r="E456" s="17"/>
      <c r="F456" s="18"/>
      <c r="G456" s="17"/>
      <c r="H456" s="17"/>
      <c r="I456" s="13"/>
      <c r="J456" s="13"/>
      <c r="K456" s="13"/>
      <c r="L456" s="13"/>
      <c r="M456" s="13"/>
    </row>
    <row r="457" spans="1:13" x14ac:dyDescent="0.2">
      <c r="A457" s="17"/>
      <c r="B457" s="20"/>
      <c r="C457" s="19"/>
      <c r="D457" s="21"/>
      <c r="E457" s="17"/>
      <c r="F457" s="18"/>
      <c r="G457" s="17"/>
      <c r="H457" s="17"/>
      <c r="I457" s="13"/>
      <c r="J457" s="13"/>
      <c r="K457" s="13"/>
      <c r="L457" s="13"/>
      <c r="M457" s="13"/>
    </row>
    <row r="458" spans="1:13" x14ac:dyDescent="0.2">
      <c r="A458" s="17"/>
      <c r="B458" s="20"/>
      <c r="C458" s="19"/>
      <c r="D458" s="21"/>
      <c r="E458" s="17"/>
      <c r="F458" s="18"/>
      <c r="G458" s="17"/>
      <c r="H458" s="17"/>
      <c r="I458" s="13"/>
      <c r="J458" s="13"/>
      <c r="K458" s="13"/>
      <c r="L458" s="13"/>
      <c r="M458" s="13"/>
    </row>
    <row r="459" spans="1:13" x14ac:dyDescent="0.2">
      <c r="A459" s="17"/>
      <c r="B459" s="20"/>
      <c r="C459" s="19"/>
      <c r="D459" s="21"/>
      <c r="E459" s="17"/>
      <c r="F459" s="18"/>
      <c r="G459" s="17"/>
      <c r="H459" s="17"/>
      <c r="I459" s="13"/>
      <c r="J459" s="13"/>
      <c r="K459" s="13"/>
      <c r="L459" s="13"/>
      <c r="M459" s="13"/>
    </row>
    <row r="460" spans="1:13" x14ac:dyDescent="0.2">
      <c r="A460" s="17"/>
      <c r="B460" s="20"/>
      <c r="C460" s="19"/>
      <c r="D460" s="21"/>
      <c r="E460" s="17"/>
      <c r="F460" s="18"/>
      <c r="G460" s="17"/>
      <c r="H460" s="17"/>
      <c r="I460" s="13"/>
      <c r="J460" s="13"/>
      <c r="K460" s="13"/>
      <c r="L460" s="13"/>
      <c r="M460" s="13"/>
    </row>
    <row r="461" spans="1:13" x14ac:dyDescent="0.2">
      <c r="A461" s="17"/>
      <c r="B461" s="20"/>
      <c r="C461" s="19"/>
      <c r="D461" s="21"/>
      <c r="E461" s="17"/>
      <c r="F461" s="18"/>
      <c r="G461" s="17"/>
      <c r="H461" s="17"/>
      <c r="I461" s="13"/>
      <c r="J461" s="13"/>
      <c r="K461" s="13"/>
      <c r="L461" s="13"/>
      <c r="M461" s="13"/>
    </row>
    <row r="462" spans="1:13" x14ac:dyDescent="0.2">
      <c r="A462" s="17"/>
      <c r="B462" s="20"/>
      <c r="C462" s="19"/>
      <c r="D462" s="21"/>
      <c r="E462" s="17"/>
      <c r="F462" s="18"/>
      <c r="G462" s="17"/>
      <c r="H462" s="17"/>
      <c r="I462" s="13"/>
      <c r="J462" s="13"/>
      <c r="K462" s="13"/>
      <c r="L462" s="13"/>
      <c r="M462" s="13"/>
    </row>
    <row r="463" spans="1:13" x14ac:dyDescent="0.2">
      <c r="A463" s="17"/>
      <c r="B463" s="20"/>
      <c r="C463" s="19"/>
      <c r="D463" s="21"/>
      <c r="E463" s="17"/>
      <c r="F463" s="18"/>
      <c r="G463" s="17"/>
      <c r="H463" s="17"/>
      <c r="I463" s="13"/>
      <c r="J463" s="13"/>
      <c r="K463" s="13"/>
      <c r="L463" s="13"/>
      <c r="M463" s="13"/>
    </row>
    <row r="464" spans="1:13" x14ac:dyDescent="0.2">
      <c r="A464" s="17"/>
      <c r="B464" s="20"/>
      <c r="C464" s="19"/>
      <c r="D464" s="21"/>
      <c r="E464" s="17"/>
      <c r="F464" s="18"/>
      <c r="G464" s="17"/>
      <c r="H464" s="17"/>
      <c r="I464" s="13"/>
      <c r="J464" s="13"/>
      <c r="K464" s="13"/>
      <c r="L464" s="13"/>
      <c r="M464" s="13"/>
    </row>
    <row r="465" spans="1:13" x14ac:dyDescent="0.2">
      <c r="A465" s="17"/>
      <c r="B465" s="20"/>
      <c r="C465" s="19"/>
      <c r="D465" s="21"/>
      <c r="E465" s="17"/>
      <c r="F465" s="18"/>
      <c r="G465" s="17"/>
      <c r="H465" s="17"/>
      <c r="I465" s="13"/>
      <c r="J465" s="13"/>
      <c r="K465" s="13"/>
      <c r="L465" s="13"/>
      <c r="M465" s="13"/>
    </row>
    <row r="466" spans="1:13" x14ac:dyDescent="0.2">
      <c r="A466" s="17"/>
      <c r="B466" s="20"/>
      <c r="C466" s="19"/>
      <c r="D466" s="21"/>
      <c r="E466" s="17"/>
      <c r="F466" s="18"/>
      <c r="G466" s="17"/>
      <c r="H466" s="17"/>
      <c r="I466" s="13"/>
      <c r="J466" s="13"/>
      <c r="K466" s="13"/>
      <c r="L466" s="13"/>
      <c r="M466" s="13"/>
    </row>
    <row r="467" spans="1:13" x14ac:dyDescent="0.2">
      <c r="A467" s="17"/>
      <c r="B467" s="20"/>
      <c r="C467" s="19"/>
      <c r="D467" s="21"/>
      <c r="E467" s="17"/>
      <c r="F467" s="18"/>
      <c r="G467" s="17"/>
      <c r="H467" s="17"/>
      <c r="I467" s="13"/>
      <c r="J467" s="13"/>
      <c r="K467" s="13"/>
      <c r="L467" s="13"/>
      <c r="M467" s="13"/>
    </row>
    <row r="468" spans="1:13" x14ac:dyDescent="0.2">
      <c r="A468" s="17"/>
      <c r="B468" s="20"/>
      <c r="C468" s="19"/>
      <c r="D468" s="21"/>
      <c r="E468" s="17"/>
      <c r="F468" s="18"/>
      <c r="G468" s="17"/>
      <c r="H468" s="17"/>
      <c r="I468" s="13"/>
      <c r="J468" s="13"/>
      <c r="K468" s="13"/>
      <c r="L468" s="13"/>
      <c r="M468" s="13"/>
    </row>
    <row r="469" spans="1:13" x14ac:dyDescent="0.2">
      <c r="A469" s="17"/>
      <c r="B469" s="20"/>
      <c r="C469" s="19"/>
      <c r="D469" s="21"/>
      <c r="E469" s="17"/>
      <c r="F469" s="18"/>
      <c r="G469" s="17"/>
      <c r="H469" s="17"/>
      <c r="I469" s="13"/>
      <c r="J469" s="13"/>
      <c r="K469" s="13"/>
      <c r="L469" s="13"/>
      <c r="M469" s="13"/>
    </row>
    <row r="470" spans="1:13" x14ac:dyDescent="0.2">
      <c r="A470" s="17"/>
      <c r="B470" s="20"/>
      <c r="C470" s="19"/>
      <c r="D470" s="21"/>
      <c r="E470" s="17"/>
      <c r="F470" s="18"/>
      <c r="G470" s="17"/>
      <c r="H470" s="17"/>
      <c r="I470" s="13"/>
      <c r="J470" s="13"/>
      <c r="K470" s="13"/>
      <c r="L470" s="13"/>
      <c r="M470" s="13"/>
    </row>
    <row r="471" spans="1:13" x14ac:dyDescent="0.2">
      <c r="A471" s="17"/>
      <c r="B471" s="20"/>
      <c r="C471" s="19"/>
      <c r="D471" s="21"/>
      <c r="E471" s="17"/>
      <c r="F471" s="18"/>
      <c r="G471" s="17"/>
      <c r="H471" s="17"/>
      <c r="I471" s="13"/>
      <c r="J471" s="13"/>
      <c r="K471" s="13"/>
      <c r="L471" s="13"/>
      <c r="M471" s="13"/>
    </row>
    <row r="472" spans="1:13" x14ac:dyDescent="0.2">
      <c r="A472" s="17"/>
      <c r="B472" s="20"/>
      <c r="C472" s="19"/>
      <c r="D472" s="21"/>
      <c r="E472" s="17"/>
      <c r="F472" s="18"/>
      <c r="G472" s="17"/>
      <c r="H472" s="17"/>
      <c r="I472" s="13"/>
      <c r="J472" s="13"/>
      <c r="K472" s="13"/>
      <c r="L472" s="13"/>
      <c r="M472" s="13"/>
    </row>
    <row r="473" spans="1:13" x14ac:dyDescent="0.2">
      <c r="A473" s="17"/>
      <c r="B473" s="20"/>
      <c r="C473" s="19"/>
      <c r="D473" s="21"/>
      <c r="E473" s="17"/>
      <c r="F473" s="18"/>
      <c r="G473" s="17"/>
      <c r="H473" s="17"/>
      <c r="I473" s="13"/>
      <c r="J473" s="13"/>
      <c r="K473" s="13"/>
      <c r="L473" s="13"/>
      <c r="M473" s="13"/>
    </row>
    <row r="474" spans="1:13" x14ac:dyDescent="0.2">
      <c r="A474" s="17"/>
      <c r="B474" s="20"/>
      <c r="C474" s="19"/>
      <c r="D474" s="21"/>
      <c r="E474" s="17"/>
      <c r="F474" s="18"/>
      <c r="G474" s="17"/>
      <c r="H474" s="17"/>
      <c r="I474" s="13"/>
      <c r="J474" s="13"/>
      <c r="K474" s="13"/>
      <c r="L474" s="13"/>
      <c r="M474" s="13"/>
    </row>
    <row r="475" spans="1:13" x14ac:dyDescent="0.2">
      <c r="A475" s="17"/>
      <c r="B475" s="20"/>
      <c r="C475" s="19"/>
      <c r="D475" s="21"/>
      <c r="E475" s="17"/>
      <c r="F475" s="18"/>
      <c r="G475" s="17"/>
      <c r="H475" s="17"/>
      <c r="I475" s="13"/>
      <c r="J475" s="13"/>
      <c r="K475" s="13"/>
      <c r="L475" s="13"/>
      <c r="M475" s="13"/>
    </row>
    <row r="476" spans="1:13" x14ac:dyDescent="0.2">
      <c r="A476" s="17"/>
      <c r="B476" s="20"/>
      <c r="C476" s="19"/>
      <c r="D476" s="21"/>
      <c r="E476" s="17"/>
      <c r="F476" s="18"/>
      <c r="G476" s="17"/>
      <c r="H476" s="17"/>
      <c r="I476" s="13"/>
      <c r="J476" s="13"/>
      <c r="K476" s="13"/>
      <c r="L476" s="13"/>
      <c r="M476" s="13"/>
    </row>
    <row r="477" spans="1:13" x14ac:dyDescent="0.2">
      <c r="A477" s="17"/>
      <c r="B477" s="20"/>
      <c r="C477" s="19"/>
      <c r="D477" s="21"/>
      <c r="E477" s="17"/>
      <c r="F477" s="18"/>
      <c r="G477" s="17"/>
      <c r="H477" s="17"/>
      <c r="I477" s="13"/>
      <c r="J477" s="13"/>
      <c r="K477" s="13"/>
      <c r="L477" s="13"/>
      <c r="M477" s="13"/>
    </row>
    <row r="478" spans="1:13" x14ac:dyDescent="0.2">
      <c r="A478" s="17"/>
      <c r="B478" s="20"/>
      <c r="C478" s="19"/>
      <c r="D478" s="21"/>
      <c r="E478" s="17"/>
      <c r="F478" s="18"/>
      <c r="G478" s="17"/>
      <c r="H478" s="17"/>
      <c r="I478" s="13"/>
      <c r="J478" s="13"/>
      <c r="K478" s="13"/>
      <c r="L478" s="13"/>
      <c r="M478" s="13"/>
    </row>
    <row r="479" spans="1:13" x14ac:dyDescent="0.2">
      <c r="A479" s="17"/>
      <c r="B479" s="20"/>
      <c r="C479" s="19"/>
      <c r="D479" s="21"/>
      <c r="E479" s="17"/>
      <c r="F479" s="18"/>
      <c r="G479" s="17"/>
      <c r="H479" s="17"/>
      <c r="I479" s="13"/>
      <c r="J479" s="13"/>
      <c r="K479" s="13"/>
      <c r="L479" s="13"/>
      <c r="M479" s="13"/>
    </row>
    <row r="480" spans="1:13" x14ac:dyDescent="0.2">
      <c r="A480" s="17"/>
      <c r="B480" s="20"/>
      <c r="C480" s="19"/>
      <c r="D480" s="21"/>
      <c r="E480" s="17"/>
      <c r="F480" s="18"/>
      <c r="G480" s="17"/>
      <c r="H480" s="17"/>
      <c r="I480" s="13"/>
      <c r="J480" s="13"/>
      <c r="K480" s="13"/>
      <c r="L480" s="13"/>
      <c r="M480" s="13"/>
    </row>
    <row r="481" spans="1:13" x14ac:dyDescent="0.2">
      <c r="A481" s="17"/>
      <c r="B481" s="20"/>
      <c r="C481" s="19"/>
      <c r="D481" s="21"/>
      <c r="E481" s="17"/>
      <c r="F481" s="18"/>
      <c r="G481" s="17"/>
      <c r="H481" s="17"/>
      <c r="I481" s="13"/>
      <c r="J481" s="13"/>
      <c r="K481" s="13"/>
      <c r="L481" s="13"/>
      <c r="M481" s="13"/>
    </row>
    <row r="482" spans="1:13" x14ac:dyDescent="0.2">
      <c r="A482" s="17"/>
      <c r="B482" s="20"/>
      <c r="C482" s="19"/>
      <c r="D482" s="21"/>
      <c r="E482" s="17"/>
      <c r="F482" s="18"/>
      <c r="G482" s="17"/>
      <c r="H482" s="17"/>
      <c r="I482" s="13"/>
      <c r="J482" s="13"/>
      <c r="K482" s="13"/>
      <c r="L482" s="13"/>
      <c r="M482" s="13"/>
    </row>
    <row r="483" spans="1:13" x14ac:dyDescent="0.2">
      <c r="A483" s="17"/>
      <c r="B483" s="20"/>
      <c r="C483" s="19"/>
      <c r="D483" s="21"/>
      <c r="E483" s="17"/>
      <c r="F483" s="18"/>
      <c r="G483" s="17"/>
      <c r="H483" s="17"/>
      <c r="I483" s="13"/>
      <c r="J483" s="13"/>
      <c r="K483" s="13"/>
      <c r="L483" s="13"/>
      <c r="M483" s="13"/>
    </row>
    <row r="484" spans="1:13" x14ac:dyDescent="0.2">
      <c r="A484" s="17"/>
      <c r="B484" s="20"/>
      <c r="C484" s="19"/>
      <c r="D484" s="21"/>
      <c r="E484" s="17"/>
      <c r="F484" s="18"/>
      <c r="G484" s="17"/>
      <c r="H484" s="17"/>
      <c r="I484" s="13"/>
      <c r="J484" s="13"/>
      <c r="K484" s="13"/>
      <c r="L484" s="13"/>
      <c r="M484" s="13"/>
    </row>
    <row r="485" spans="1:13" x14ac:dyDescent="0.2">
      <c r="A485" s="17"/>
      <c r="B485" s="20"/>
      <c r="C485" s="19"/>
      <c r="D485" s="21"/>
      <c r="E485" s="17"/>
      <c r="F485" s="18"/>
      <c r="G485" s="17"/>
      <c r="H485" s="17"/>
      <c r="I485" s="13"/>
      <c r="J485" s="13"/>
      <c r="K485" s="13"/>
      <c r="L485" s="13"/>
      <c r="M485" s="13"/>
    </row>
    <row r="486" spans="1:13" x14ac:dyDescent="0.2">
      <c r="A486" s="17"/>
      <c r="B486" s="20"/>
      <c r="C486" s="19"/>
      <c r="D486" s="21"/>
      <c r="E486" s="17"/>
      <c r="F486" s="18"/>
      <c r="G486" s="17"/>
      <c r="H486" s="17"/>
      <c r="I486" s="13"/>
      <c r="J486" s="13"/>
      <c r="K486" s="13"/>
      <c r="L486" s="13"/>
      <c r="M486" s="13"/>
    </row>
    <row r="487" spans="1:13" x14ac:dyDescent="0.2">
      <c r="A487" s="17"/>
      <c r="B487" s="20"/>
      <c r="C487" s="19"/>
      <c r="D487" s="21"/>
      <c r="E487" s="17"/>
      <c r="F487" s="18"/>
      <c r="G487" s="17"/>
      <c r="H487" s="17"/>
      <c r="I487" s="13"/>
      <c r="J487" s="13"/>
      <c r="K487" s="13"/>
      <c r="L487" s="13"/>
      <c r="M487" s="13"/>
    </row>
    <row r="488" spans="1:13" x14ac:dyDescent="0.2">
      <c r="A488" s="17"/>
      <c r="B488" s="20"/>
      <c r="C488" s="19"/>
      <c r="D488" s="21"/>
      <c r="E488" s="17"/>
      <c r="F488" s="18"/>
      <c r="G488" s="17"/>
      <c r="H488" s="17"/>
      <c r="I488" s="13"/>
      <c r="J488" s="13"/>
      <c r="K488" s="13"/>
      <c r="L488" s="13"/>
      <c r="M488" s="13"/>
    </row>
    <row r="489" spans="1:13" x14ac:dyDescent="0.2">
      <c r="A489" s="17"/>
      <c r="B489" s="20"/>
      <c r="C489" s="19"/>
      <c r="D489" s="21"/>
      <c r="E489" s="17"/>
      <c r="F489" s="18"/>
      <c r="G489" s="17"/>
      <c r="H489" s="17"/>
      <c r="I489" s="13"/>
      <c r="J489" s="13"/>
      <c r="K489" s="13"/>
      <c r="L489" s="13"/>
      <c r="M489" s="13"/>
    </row>
    <row r="490" spans="1:13" x14ac:dyDescent="0.2">
      <c r="A490" s="17"/>
      <c r="B490" s="20"/>
      <c r="C490" s="19"/>
      <c r="D490" s="21"/>
      <c r="E490" s="17"/>
      <c r="F490" s="18"/>
      <c r="G490" s="17"/>
      <c r="H490" s="17"/>
      <c r="I490" s="13"/>
      <c r="J490" s="13"/>
      <c r="K490" s="13"/>
      <c r="L490" s="13"/>
      <c r="M490" s="13"/>
    </row>
    <row r="491" spans="1:13" x14ac:dyDescent="0.2">
      <c r="A491" s="17"/>
      <c r="B491" s="20"/>
      <c r="C491" s="19"/>
      <c r="D491" s="21"/>
      <c r="E491" s="17"/>
      <c r="F491" s="18"/>
      <c r="G491" s="17"/>
      <c r="H491" s="17"/>
      <c r="I491" s="13"/>
      <c r="J491" s="13"/>
      <c r="K491" s="13"/>
      <c r="L491" s="13"/>
      <c r="M491" s="13"/>
    </row>
    <row r="492" spans="1:13" x14ac:dyDescent="0.2">
      <c r="A492" s="17"/>
      <c r="B492" s="20"/>
      <c r="C492" s="19"/>
      <c r="D492" s="21"/>
      <c r="E492" s="17"/>
      <c r="F492" s="18"/>
      <c r="G492" s="17"/>
      <c r="H492" s="17"/>
      <c r="I492" s="13"/>
      <c r="J492" s="13"/>
      <c r="K492" s="13"/>
      <c r="L492" s="13"/>
      <c r="M492" s="13"/>
    </row>
    <row r="493" spans="1:13" x14ac:dyDescent="0.2">
      <c r="A493" s="17"/>
      <c r="B493" s="20"/>
      <c r="C493" s="19"/>
      <c r="D493" s="21"/>
      <c r="E493" s="17"/>
      <c r="F493" s="18"/>
      <c r="G493" s="17"/>
      <c r="H493" s="17"/>
      <c r="I493" s="13"/>
      <c r="J493" s="13"/>
      <c r="K493" s="13"/>
      <c r="L493" s="13"/>
      <c r="M493" s="13"/>
    </row>
    <row r="494" spans="1:13" x14ac:dyDescent="0.2">
      <c r="A494" s="17"/>
      <c r="B494" s="20"/>
      <c r="C494" s="19"/>
      <c r="D494" s="21"/>
      <c r="E494" s="17"/>
      <c r="F494" s="18"/>
      <c r="G494" s="17"/>
      <c r="H494" s="17"/>
      <c r="I494" s="13"/>
      <c r="J494" s="13"/>
      <c r="K494" s="13"/>
      <c r="L494" s="13"/>
      <c r="M494" s="13"/>
    </row>
    <row r="495" spans="1:13" x14ac:dyDescent="0.2">
      <c r="A495" s="17"/>
      <c r="B495" s="20"/>
      <c r="C495" s="19"/>
      <c r="D495" s="21"/>
      <c r="E495" s="17"/>
      <c r="F495" s="18"/>
      <c r="G495" s="17"/>
      <c r="H495" s="17"/>
      <c r="I495" s="13"/>
      <c r="J495" s="13"/>
      <c r="K495" s="13"/>
      <c r="L495" s="13"/>
      <c r="M495" s="13"/>
    </row>
    <row r="496" spans="1:13" x14ac:dyDescent="0.2">
      <c r="A496" s="17"/>
      <c r="B496" s="20"/>
      <c r="C496" s="19"/>
      <c r="D496" s="21"/>
      <c r="E496" s="17"/>
      <c r="F496" s="18"/>
      <c r="G496" s="17"/>
      <c r="H496" s="17"/>
      <c r="I496" s="13"/>
      <c r="J496" s="13"/>
      <c r="K496" s="13"/>
      <c r="L496" s="13"/>
      <c r="M496" s="13"/>
    </row>
    <row r="497" spans="1:13" x14ac:dyDescent="0.2">
      <c r="A497" s="17"/>
      <c r="B497" s="20"/>
      <c r="C497" s="19"/>
      <c r="D497" s="21"/>
      <c r="E497" s="17"/>
      <c r="F497" s="18"/>
      <c r="G497" s="17"/>
      <c r="H497" s="17"/>
      <c r="I497" s="13"/>
      <c r="J497" s="13"/>
      <c r="K497" s="13"/>
      <c r="L497" s="13"/>
      <c r="M497" s="13"/>
    </row>
    <row r="498" spans="1:13" x14ac:dyDescent="0.2">
      <c r="A498" s="17"/>
      <c r="B498" s="20"/>
      <c r="C498" s="19"/>
      <c r="D498" s="21"/>
      <c r="E498" s="17"/>
      <c r="F498" s="18"/>
      <c r="G498" s="17"/>
      <c r="H498" s="17"/>
      <c r="I498" s="13"/>
      <c r="J498" s="13"/>
      <c r="K498" s="13"/>
      <c r="L498" s="13"/>
      <c r="M498" s="13"/>
    </row>
    <row r="499" spans="1:13" x14ac:dyDescent="0.2">
      <c r="A499" s="17"/>
      <c r="B499" s="20"/>
      <c r="C499" s="19"/>
      <c r="D499" s="21"/>
      <c r="E499" s="17"/>
      <c r="F499" s="18"/>
      <c r="G499" s="17"/>
      <c r="H499" s="17"/>
      <c r="I499" s="13"/>
      <c r="J499" s="13"/>
      <c r="K499" s="13"/>
      <c r="L499" s="13"/>
      <c r="M499" s="13"/>
    </row>
    <row r="500" spans="1:13" x14ac:dyDescent="0.2">
      <c r="A500" s="17"/>
      <c r="B500" s="20"/>
      <c r="C500" s="19"/>
      <c r="D500" s="21"/>
      <c r="E500" s="17"/>
      <c r="F500" s="18"/>
      <c r="G500" s="17"/>
      <c r="H500" s="17"/>
      <c r="I500" s="13"/>
      <c r="J500" s="13"/>
      <c r="K500" s="13"/>
      <c r="L500" s="13"/>
      <c r="M500" s="13"/>
    </row>
    <row r="501" spans="1:13" x14ac:dyDescent="0.2">
      <c r="A501" s="17"/>
      <c r="B501" s="20"/>
      <c r="C501" s="19"/>
      <c r="D501" s="21"/>
      <c r="E501" s="17"/>
      <c r="F501" s="18"/>
      <c r="G501" s="17"/>
      <c r="H501" s="17"/>
      <c r="I501" s="13"/>
      <c r="J501" s="13"/>
      <c r="K501" s="13"/>
      <c r="L501" s="13"/>
      <c r="M501" s="13"/>
    </row>
    <row r="502" spans="1:13" x14ac:dyDescent="0.2">
      <c r="A502" s="17"/>
      <c r="B502" s="20"/>
      <c r="C502" s="19"/>
      <c r="D502" s="21"/>
      <c r="E502" s="17"/>
      <c r="F502" s="18"/>
      <c r="G502" s="17"/>
      <c r="H502" s="17"/>
      <c r="I502" s="13"/>
      <c r="J502" s="13"/>
      <c r="K502" s="13"/>
      <c r="L502" s="13"/>
      <c r="M502" s="13"/>
    </row>
    <row r="503" spans="1:13" x14ac:dyDescent="0.2">
      <c r="A503" s="17"/>
      <c r="B503" s="20"/>
      <c r="C503" s="19"/>
      <c r="D503" s="21"/>
      <c r="E503" s="17"/>
      <c r="F503" s="18"/>
      <c r="G503" s="17"/>
      <c r="H503" s="17"/>
      <c r="I503" s="13"/>
      <c r="J503" s="13"/>
      <c r="K503" s="13"/>
      <c r="L503" s="13"/>
      <c r="M503" s="13"/>
    </row>
    <row r="504" spans="1:13" x14ac:dyDescent="0.2">
      <c r="A504" s="17"/>
      <c r="B504" s="20"/>
      <c r="C504" s="19"/>
      <c r="D504" s="21"/>
      <c r="E504" s="17"/>
      <c r="F504" s="18"/>
      <c r="G504" s="17"/>
      <c r="H504" s="17"/>
      <c r="I504" s="13"/>
      <c r="J504" s="13"/>
      <c r="K504" s="13"/>
      <c r="L504" s="13"/>
      <c r="M504" s="13"/>
    </row>
    <row r="505" spans="1:13" x14ac:dyDescent="0.2">
      <c r="A505" s="17"/>
      <c r="B505" s="20"/>
      <c r="C505" s="19"/>
      <c r="D505" s="21"/>
      <c r="E505" s="17"/>
      <c r="F505" s="18"/>
      <c r="G505" s="17"/>
      <c r="H505" s="17"/>
      <c r="I505" s="13"/>
      <c r="J505" s="13"/>
      <c r="K505" s="13"/>
      <c r="L505" s="13"/>
      <c r="M505" s="13"/>
    </row>
    <row r="506" spans="1:13" x14ac:dyDescent="0.2">
      <c r="A506" s="17"/>
      <c r="B506" s="20"/>
      <c r="C506" s="19"/>
      <c r="D506" s="21"/>
      <c r="E506" s="17"/>
      <c r="F506" s="18"/>
      <c r="G506" s="17"/>
      <c r="H506" s="17"/>
      <c r="I506" s="13"/>
      <c r="J506" s="13"/>
      <c r="K506" s="13"/>
      <c r="L506" s="13"/>
      <c r="M506" s="13"/>
    </row>
    <row r="507" spans="1:13" x14ac:dyDescent="0.2">
      <c r="A507" s="17"/>
      <c r="B507" s="20"/>
      <c r="C507" s="19"/>
      <c r="D507" s="21"/>
      <c r="E507" s="17"/>
      <c r="F507" s="18"/>
      <c r="G507" s="17"/>
      <c r="H507" s="17"/>
      <c r="I507" s="13"/>
      <c r="J507" s="13"/>
      <c r="K507" s="13"/>
      <c r="L507" s="13"/>
      <c r="M507" s="13"/>
    </row>
    <row r="508" spans="1:13" x14ac:dyDescent="0.2">
      <c r="A508" s="17"/>
      <c r="B508" s="20"/>
      <c r="C508" s="19"/>
      <c r="D508" s="21"/>
      <c r="E508" s="17"/>
      <c r="F508" s="18"/>
      <c r="G508" s="17"/>
      <c r="H508" s="17"/>
      <c r="I508" s="13"/>
      <c r="J508" s="13"/>
      <c r="K508" s="13"/>
      <c r="L508" s="13"/>
      <c r="M508" s="13"/>
    </row>
    <row r="509" spans="1:13" x14ac:dyDescent="0.2">
      <c r="A509" s="17"/>
      <c r="B509" s="20"/>
      <c r="C509" s="19"/>
      <c r="D509" s="21"/>
      <c r="E509" s="17"/>
      <c r="F509" s="18"/>
      <c r="G509" s="17"/>
      <c r="H509" s="17"/>
      <c r="I509" s="13"/>
      <c r="J509" s="13"/>
      <c r="K509" s="13"/>
      <c r="L509" s="13"/>
      <c r="M509" s="13"/>
    </row>
    <row r="510" spans="1:13" x14ac:dyDescent="0.2">
      <c r="A510" s="17"/>
      <c r="B510" s="20"/>
      <c r="C510" s="19"/>
      <c r="D510" s="21"/>
      <c r="E510" s="17"/>
      <c r="F510" s="18"/>
      <c r="G510" s="17"/>
      <c r="H510" s="17"/>
      <c r="I510" s="13"/>
      <c r="J510" s="13"/>
      <c r="K510" s="13"/>
      <c r="L510" s="13"/>
      <c r="M510" s="13"/>
    </row>
    <row r="511" spans="1:13" x14ac:dyDescent="0.2">
      <c r="A511" s="17"/>
      <c r="B511" s="20"/>
      <c r="C511" s="19"/>
      <c r="D511" s="21"/>
      <c r="E511" s="17"/>
      <c r="F511" s="18"/>
      <c r="G511" s="17"/>
      <c r="H511" s="17"/>
      <c r="I511" s="13"/>
      <c r="J511" s="13"/>
      <c r="K511" s="13"/>
      <c r="L511" s="13"/>
      <c r="M511" s="13"/>
    </row>
    <row r="512" spans="1:13" x14ac:dyDescent="0.2">
      <c r="A512" s="17"/>
      <c r="B512" s="20"/>
      <c r="C512" s="19"/>
      <c r="D512" s="21"/>
      <c r="E512" s="17"/>
      <c r="F512" s="18"/>
      <c r="G512" s="17"/>
      <c r="H512" s="17"/>
      <c r="I512" s="13"/>
      <c r="J512" s="13"/>
      <c r="K512" s="13"/>
      <c r="L512" s="13"/>
      <c r="M512" s="13"/>
    </row>
    <row r="513" spans="1:13" x14ac:dyDescent="0.2">
      <c r="A513" s="17"/>
      <c r="B513" s="20"/>
      <c r="C513" s="19"/>
      <c r="D513" s="21"/>
      <c r="E513" s="17"/>
      <c r="F513" s="18"/>
      <c r="G513" s="17"/>
      <c r="H513" s="17"/>
      <c r="I513" s="13"/>
      <c r="J513" s="13"/>
      <c r="K513" s="13"/>
      <c r="L513" s="13"/>
      <c r="M513" s="13"/>
    </row>
    <row r="514" spans="1:13" x14ac:dyDescent="0.2">
      <c r="A514" s="17"/>
      <c r="B514" s="20"/>
      <c r="C514" s="19"/>
      <c r="D514" s="21"/>
      <c r="E514" s="17"/>
      <c r="F514" s="18"/>
      <c r="G514" s="17"/>
      <c r="H514" s="17"/>
      <c r="I514" s="13"/>
      <c r="J514" s="13"/>
      <c r="K514" s="13"/>
      <c r="L514" s="13"/>
      <c r="M514" s="13"/>
    </row>
    <row r="515" spans="1:13" x14ac:dyDescent="0.2">
      <c r="A515" s="17"/>
      <c r="B515" s="20"/>
      <c r="C515" s="19"/>
      <c r="D515" s="21"/>
      <c r="E515" s="17"/>
      <c r="F515" s="18"/>
      <c r="G515" s="17"/>
      <c r="H515" s="17"/>
      <c r="I515" s="13"/>
      <c r="J515" s="13"/>
      <c r="K515" s="13"/>
      <c r="L515" s="13"/>
      <c r="M515" s="13"/>
    </row>
    <row r="516" spans="1:13" x14ac:dyDescent="0.2">
      <c r="A516" s="17"/>
      <c r="B516" s="20"/>
      <c r="C516" s="19"/>
      <c r="D516" s="21"/>
      <c r="E516" s="17"/>
      <c r="F516" s="18"/>
      <c r="G516" s="17"/>
      <c r="H516" s="17"/>
      <c r="I516" s="13"/>
      <c r="J516" s="13"/>
      <c r="K516" s="13"/>
      <c r="L516" s="13"/>
      <c r="M516" s="13"/>
    </row>
    <row r="517" spans="1:13" x14ac:dyDescent="0.2">
      <c r="A517" s="17"/>
      <c r="B517" s="20"/>
      <c r="C517" s="19"/>
      <c r="D517" s="21"/>
      <c r="E517" s="17"/>
      <c r="F517" s="18"/>
      <c r="G517" s="17"/>
      <c r="H517" s="17"/>
      <c r="I517" s="13"/>
      <c r="J517" s="13"/>
      <c r="K517" s="13"/>
      <c r="L517" s="13"/>
      <c r="M517" s="13"/>
    </row>
    <row r="518" spans="1:13" x14ac:dyDescent="0.2">
      <c r="A518" s="17"/>
      <c r="B518" s="20"/>
      <c r="C518" s="19"/>
      <c r="D518" s="21"/>
      <c r="E518" s="17"/>
      <c r="F518" s="18"/>
      <c r="G518" s="17"/>
      <c r="H518" s="17"/>
      <c r="I518" s="13"/>
      <c r="J518" s="13"/>
      <c r="K518" s="13"/>
      <c r="L518" s="13"/>
      <c r="M518" s="13"/>
    </row>
    <row r="519" spans="1:13" x14ac:dyDescent="0.2">
      <c r="A519" s="17"/>
      <c r="B519" s="20"/>
      <c r="C519" s="19"/>
      <c r="D519" s="21"/>
      <c r="E519" s="17"/>
      <c r="F519" s="18"/>
      <c r="G519" s="17"/>
      <c r="H519" s="17"/>
      <c r="I519" s="13"/>
      <c r="J519" s="13"/>
      <c r="K519" s="13"/>
      <c r="L519" s="13"/>
      <c r="M519" s="13"/>
    </row>
    <row r="520" spans="1:13" x14ac:dyDescent="0.2">
      <c r="A520" s="17"/>
      <c r="B520" s="20"/>
      <c r="C520" s="19"/>
      <c r="D520" s="21"/>
      <c r="E520" s="17"/>
      <c r="F520" s="18"/>
      <c r="G520" s="17"/>
      <c r="H520" s="17"/>
      <c r="I520" s="13"/>
      <c r="J520" s="13"/>
      <c r="K520" s="13"/>
      <c r="L520" s="13"/>
      <c r="M520" s="13"/>
    </row>
    <row r="521" spans="1:13" x14ac:dyDescent="0.2">
      <c r="A521" s="17"/>
      <c r="B521" s="20"/>
      <c r="C521" s="19"/>
      <c r="D521" s="21"/>
      <c r="E521" s="17"/>
      <c r="F521" s="18"/>
      <c r="G521" s="17"/>
      <c r="H521" s="17"/>
      <c r="I521" s="13"/>
      <c r="J521" s="13"/>
      <c r="K521" s="13"/>
      <c r="L521" s="13"/>
      <c r="M521" s="13"/>
    </row>
    <row r="522" spans="1:13" x14ac:dyDescent="0.2">
      <c r="A522" s="17"/>
      <c r="B522" s="20"/>
      <c r="C522" s="19"/>
      <c r="D522" s="21"/>
      <c r="E522" s="17"/>
      <c r="F522" s="18"/>
      <c r="G522" s="17"/>
      <c r="H522" s="17"/>
      <c r="I522" s="13"/>
      <c r="J522" s="13"/>
      <c r="K522" s="13"/>
      <c r="L522" s="13"/>
      <c r="M522" s="13"/>
    </row>
    <row r="523" spans="1:13" x14ac:dyDescent="0.2">
      <c r="A523" s="17"/>
      <c r="B523" s="20"/>
      <c r="C523" s="19"/>
      <c r="D523" s="21"/>
      <c r="E523" s="17"/>
      <c r="F523" s="18"/>
      <c r="G523" s="17"/>
      <c r="H523" s="17"/>
      <c r="I523" s="13"/>
      <c r="J523" s="13"/>
      <c r="K523" s="13"/>
      <c r="L523" s="13"/>
      <c r="M523" s="13"/>
    </row>
    <row r="524" spans="1:13" x14ac:dyDescent="0.2">
      <c r="A524" s="17"/>
      <c r="B524" s="20"/>
      <c r="C524" s="19"/>
      <c r="D524" s="21"/>
      <c r="E524" s="17"/>
      <c r="F524" s="18"/>
      <c r="G524" s="17"/>
      <c r="H524" s="17"/>
      <c r="I524" s="13"/>
      <c r="J524" s="13"/>
      <c r="K524" s="13"/>
      <c r="L524" s="13"/>
      <c r="M524" s="13"/>
    </row>
    <row r="525" spans="1:13" x14ac:dyDescent="0.2">
      <c r="A525" s="17"/>
      <c r="B525" s="20"/>
      <c r="C525" s="19"/>
      <c r="D525" s="21"/>
      <c r="E525" s="17"/>
      <c r="F525" s="18"/>
      <c r="G525" s="17"/>
      <c r="H525" s="17"/>
      <c r="I525" s="13"/>
      <c r="J525" s="13"/>
      <c r="K525" s="13"/>
      <c r="L525" s="13"/>
      <c r="M525" s="13"/>
    </row>
    <row r="526" spans="1:13" x14ac:dyDescent="0.2">
      <c r="A526" s="17"/>
      <c r="B526" s="20"/>
      <c r="C526" s="19"/>
      <c r="D526" s="21"/>
      <c r="E526" s="17"/>
      <c r="F526" s="18"/>
      <c r="G526" s="17"/>
      <c r="H526" s="17"/>
      <c r="I526" s="13"/>
      <c r="J526" s="13"/>
      <c r="K526" s="13"/>
      <c r="L526" s="13"/>
      <c r="M526" s="13"/>
    </row>
    <row r="527" spans="1:13" x14ac:dyDescent="0.2">
      <c r="A527" s="17"/>
      <c r="B527" s="20"/>
      <c r="C527" s="19"/>
      <c r="D527" s="21"/>
      <c r="E527" s="17"/>
      <c r="F527" s="18"/>
      <c r="G527" s="17"/>
      <c r="H527" s="17"/>
      <c r="I527" s="13"/>
      <c r="J527" s="13"/>
      <c r="K527" s="13"/>
      <c r="L527" s="13"/>
      <c r="M527" s="13"/>
    </row>
    <row r="528" spans="1:13" x14ac:dyDescent="0.2">
      <c r="A528" s="17"/>
      <c r="B528" s="20"/>
      <c r="C528" s="19"/>
      <c r="D528" s="21"/>
      <c r="E528" s="17"/>
      <c r="F528" s="18"/>
      <c r="G528" s="17"/>
      <c r="H528" s="17"/>
      <c r="I528" s="13"/>
      <c r="J528" s="13"/>
      <c r="K528" s="13"/>
      <c r="L528" s="13"/>
      <c r="M528" s="13"/>
    </row>
    <row r="529" spans="1:13" x14ac:dyDescent="0.2">
      <c r="A529" s="17"/>
      <c r="B529" s="20"/>
      <c r="C529" s="19"/>
      <c r="D529" s="21"/>
      <c r="E529" s="17"/>
      <c r="F529" s="18"/>
      <c r="G529" s="17"/>
      <c r="H529" s="17"/>
      <c r="I529" s="13"/>
      <c r="J529" s="13"/>
      <c r="K529" s="13"/>
      <c r="L529" s="13"/>
      <c r="M529" s="13"/>
    </row>
    <row r="530" spans="1:13" x14ac:dyDescent="0.2">
      <c r="A530" s="17"/>
      <c r="B530" s="20"/>
      <c r="C530" s="19"/>
      <c r="D530" s="21"/>
      <c r="E530" s="17"/>
      <c r="F530" s="18"/>
      <c r="G530" s="17"/>
      <c r="H530" s="17"/>
      <c r="I530" s="13"/>
      <c r="J530" s="13"/>
      <c r="K530" s="13"/>
      <c r="L530" s="13"/>
      <c r="M530" s="13"/>
    </row>
    <row r="531" spans="1:13" x14ac:dyDescent="0.2">
      <c r="A531" s="17"/>
      <c r="B531" s="20"/>
      <c r="C531" s="19"/>
      <c r="D531" s="21"/>
      <c r="E531" s="17"/>
      <c r="F531" s="18"/>
      <c r="G531" s="17"/>
      <c r="H531" s="17"/>
      <c r="I531" s="13"/>
      <c r="J531" s="13"/>
      <c r="K531" s="13"/>
      <c r="L531" s="13"/>
      <c r="M531" s="13"/>
    </row>
    <row r="532" spans="1:13" x14ac:dyDescent="0.2">
      <c r="A532" s="17"/>
      <c r="B532" s="20"/>
      <c r="C532" s="19"/>
      <c r="D532" s="21"/>
      <c r="E532" s="17"/>
      <c r="F532" s="18"/>
      <c r="G532" s="17"/>
      <c r="H532" s="17"/>
      <c r="I532" s="13"/>
      <c r="J532" s="13"/>
      <c r="K532" s="13"/>
      <c r="L532" s="13"/>
      <c r="M532" s="13"/>
    </row>
    <row r="533" spans="1:13" x14ac:dyDescent="0.2">
      <c r="A533" s="17"/>
      <c r="B533" s="20"/>
      <c r="C533" s="19"/>
      <c r="D533" s="21"/>
      <c r="E533" s="17"/>
      <c r="F533" s="18"/>
      <c r="G533" s="17"/>
      <c r="H533" s="17"/>
      <c r="I533" s="13"/>
      <c r="J533" s="13"/>
      <c r="K533" s="13"/>
      <c r="L533" s="13"/>
      <c r="M533" s="13"/>
    </row>
    <row r="534" spans="1:13" x14ac:dyDescent="0.2">
      <c r="A534" s="17"/>
      <c r="B534" s="17"/>
      <c r="C534" s="17"/>
      <c r="D534" s="17"/>
      <c r="E534" s="17"/>
      <c r="F534" s="17"/>
      <c r="G534" s="17"/>
      <c r="H534" s="17"/>
    </row>
  </sheetData>
  <autoFilter ref="K1:K833" xr:uid="{00000000-0009-0000-0000-000000000000}"/>
  <mergeCells count="1">
    <mergeCell ref="I270:I293"/>
  </mergeCells>
  <phoneticPr fontId="9" type="noConversion"/>
  <conditionalFormatting sqref="K837:K65536 L289:L290 K313:K533 W279:W300 K1:K3 K5:K290 J4 L285 L270">
    <cfRule type="cellIs" dxfId="0" priority="1" stopIfTrue="1" operator="greaterThan">
      <formula>10</formula>
    </cfRule>
  </conditionalFormatting>
  <pageMargins left="0.75" right="0.75" top="1" bottom="1" header="0.5" footer="0.5"/>
  <pageSetup orientation="portrait" horizontalDpi="300" verticalDpi="30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DFAD8-4A0F-4401-B5F5-B2A33642544F}">
  <sheetPr>
    <tabColor theme="1" tint="0.14999847407452621"/>
  </sheetPr>
  <dimension ref="B2:FJ173"/>
  <sheetViews>
    <sheetView tabSelected="1" topLeftCell="A84" zoomScale="70" zoomScaleNormal="70" workbookViewId="0">
      <selection activeCell="K5" sqref="K5"/>
    </sheetView>
  </sheetViews>
  <sheetFormatPr baseColWidth="10" defaultRowHeight="15" x14ac:dyDescent="0.25"/>
  <cols>
    <col min="1" max="8" width="11.42578125" style="59"/>
    <col min="9" max="9" width="13.5703125" style="59" bestFit="1" customWidth="1"/>
    <col min="10" max="16384" width="11.42578125" style="59"/>
  </cols>
  <sheetData>
    <row r="2" spans="2:166" ht="15.75" thickBot="1" x14ac:dyDescent="0.3"/>
    <row r="3" spans="2:166" ht="15.75" thickBot="1" x14ac:dyDescent="0.3"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89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/>
      <c r="DH3" s="84"/>
      <c r="DI3" s="84"/>
      <c r="DJ3" s="84"/>
      <c r="DK3" s="84"/>
      <c r="DL3" s="84"/>
      <c r="DM3" s="84"/>
      <c r="DN3" s="84"/>
      <c r="DO3" s="84"/>
      <c r="DP3" s="84"/>
      <c r="DQ3" s="84"/>
      <c r="DR3" s="84"/>
      <c r="DS3" s="84"/>
      <c r="DT3" s="84"/>
      <c r="DU3" s="84"/>
      <c r="DV3" s="84"/>
      <c r="DW3" s="84"/>
      <c r="DX3" s="84"/>
      <c r="DY3" s="84"/>
      <c r="DZ3" s="84"/>
      <c r="EA3" s="84"/>
      <c r="EB3" s="84"/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  <c r="ER3" s="84"/>
      <c r="ES3" s="84"/>
      <c r="ET3" s="84"/>
      <c r="EU3" s="84"/>
      <c r="EV3" s="84"/>
      <c r="EW3" s="84"/>
      <c r="EX3" s="84"/>
      <c r="EY3" s="84"/>
      <c r="EZ3" s="84"/>
      <c r="FA3" s="84"/>
      <c r="FB3" s="84"/>
      <c r="FC3" s="84"/>
      <c r="FD3" s="84"/>
      <c r="FE3" s="84"/>
      <c r="FF3" s="84"/>
      <c r="FG3" s="84"/>
      <c r="FH3" s="84"/>
      <c r="FI3" s="84"/>
      <c r="FJ3" s="83"/>
    </row>
    <row r="4" spans="2:166" x14ac:dyDescent="0.25">
      <c r="G4" s="97" t="s">
        <v>330</v>
      </c>
      <c r="H4" s="92">
        <v>0.99999899999999997</v>
      </c>
      <c r="I4" s="98" t="s">
        <v>331</v>
      </c>
      <c r="J4" s="92">
        <v>1.0000000000287557E-7</v>
      </c>
      <c r="K4" s="98" t="s">
        <v>332</v>
      </c>
      <c r="L4" s="93">
        <v>0.99999990000000016</v>
      </c>
    </row>
    <row r="5" spans="2:166" x14ac:dyDescent="0.25">
      <c r="B5" s="82"/>
      <c r="C5" s="82" t="s">
        <v>323</v>
      </c>
      <c r="D5" s="82" t="s">
        <v>328</v>
      </c>
      <c r="E5" s="95"/>
      <c r="F5" s="96"/>
      <c r="G5" s="81"/>
      <c r="H5" s="81" t="s">
        <v>315</v>
      </c>
      <c r="I5" s="81" t="s">
        <v>316</v>
      </c>
      <c r="J5" s="81" t="s">
        <v>317</v>
      </c>
      <c r="K5" s="81" t="s">
        <v>327</v>
      </c>
      <c r="L5" s="94" t="s">
        <v>319</v>
      </c>
    </row>
    <row r="6" spans="2:166" x14ac:dyDescent="0.25">
      <c r="B6" s="62">
        <v>2008</v>
      </c>
      <c r="C6" s="62">
        <v>1</v>
      </c>
      <c r="D6" s="61">
        <v>3.84</v>
      </c>
      <c r="E6" s="60"/>
      <c r="F6" s="60"/>
      <c r="G6" s="60"/>
      <c r="H6" s="60"/>
      <c r="I6" s="60"/>
      <c r="J6" s="76">
        <f>AD22</f>
        <v>1.0033954372441474</v>
      </c>
      <c r="K6" s="60"/>
      <c r="L6" s="60"/>
    </row>
    <row r="7" spans="2:166" x14ac:dyDescent="0.25">
      <c r="B7" s="62"/>
      <c r="C7" s="62">
        <v>2</v>
      </c>
      <c r="D7" s="61">
        <v>3.89</v>
      </c>
      <c r="E7" s="60"/>
      <c r="F7" s="60"/>
      <c r="G7" s="60"/>
      <c r="H7" s="60"/>
      <c r="I7" s="60"/>
      <c r="J7" s="76">
        <f>AD23</f>
        <v>1.0022357744527968</v>
      </c>
      <c r="K7" s="60"/>
      <c r="L7" s="60"/>
    </row>
    <row r="8" spans="2:166" x14ac:dyDescent="0.25">
      <c r="B8" s="62"/>
      <c r="C8" s="62">
        <v>3</v>
      </c>
      <c r="D8" s="61">
        <v>4.09</v>
      </c>
      <c r="E8" s="60"/>
      <c r="F8" s="60"/>
      <c r="G8" s="60"/>
      <c r="H8" s="60"/>
      <c r="I8" s="60"/>
      <c r="J8" s="76">
        <f>AD24</f>
        <v>0.99895064358068109</v>
      </c>
      <c r="K8" s="60"/>
      <c r="L8" s="60"/>
    </row>
    <row r="9" spans="2:166" x14ac:dyDescent="0.25">
      <c r="B9" s="62"/>
      <c r="C9" s="62">
        <v>4</v>
      </c>
      <c r="D9" s="61">
        <v>4.3</v>
      </c>
      <c r="E9" s="60"/>
      <c r="F9" s="60"/>
      <c r="G9" s="60"/>
      <c r="H9" s="60"/>
      <c r="I9" s="60"/>
      <c r="J9" s="76">
        <f>AD25</f>
        <v>1.0015226712850325</v>
      </c>
      <c r="K9" s="60"/>
      <c r="L9" s="60"/>
    </row>
    <row r="10" spans="2:166" x14ac:dyDescent="0.25">
      <c r="B10" s="62"/>
      <c r="C10" s="62">
        <v>5</v>
      </c>
      <c r="D10" s="61">
        <v>4.59</v>
      </c>
      <c r="E10" s="60"/>
      <c r="F10" s="60"/>
      <c r="G10" s="60"/>
      <c r="H10" s="60"/>
      <c r="I10" s="60"/>
      <c r="J10" s="76">
        <f>AD26</f>
        <v>0.99790277253500836</v>
      </c>
      <c r="K10" s="60"/>
      <c r="L10" s="60"/>
    </row>
    <row r="11" spans="2:166" x14ac:dyDescent="0.25">
      <c r="B11" s="62"/>
      <c r="C11" s="62">
        <v>6</v>
      </c>
      <c r="D11" s="61">
        <v>4.78</v>
      </c>
      <c r="E11" s="60"/>
      <c r="F11" s="60"/>
      <c r="G11" s="60"/>
      <c r="H11" s="60"/>
      <c r="I11" s="60"/>
      <c r="J11" s="76">
        <f>AD27</f>
        <v>0.99804233371111439</v>
      </c>
      <c r="K11" s="60"/>
      <c r="L11" s="60"/>
    </row>
    <row r="12" spans="2:166" x14ac:dyDescent="0.25">
      <c r="B12" s="62"/>
      <c r="C12" s="62">
        <v>7</v>
      </c>
      <c r="D12" s="61">
        <v>4.88</v>
      </c>
      <c r="E12" s="60"/>
      <c r="F12" s="60"/>
      <c r="G12" s="60"/>
      <c r="H12" s="60"/>
      <c r="I12" s="60"/>
      <c r="J12" s="76">
        <f>AD28</f>
        <v>0.99738715127589761</v>
      </c>
      <c r="K12" s="60"/>
      <c r="L12" s="60"/>
    </row>
    <row r="13" spans="2:166" x14ac:dyDescent="0.25">
      <c r="B13" s="62"/>
      <c r="C13" s="62">
        <v>8</v>
      </c>
      <c r="D13" s="61">
        <v>5.03</v>
      </c>
      <c r="E13" s="60"/>
      <c r="F13" s="60"/>
      <c r="G13" s="60"/>
      <c r="H13" s="60"/>
      <c r="I13" s="60"/>
      <c r="J13" s="76">
        <f>AD29</f>
        <v>0.99790824057633098</v>
      </c>
      <c r="K13" s="60"/>
      <c r="L13" s="60"/>
    </row>
    <row r="14" spans="2:166" x14ac:dyDescent="0.25">
      <c r="B14" s="62"/>
      <c r="C14" s="62">
        <v>9</v>
      </c>
      <c r="D14" s="61">
        <v>5.14</v>
      </c>
      <c r="E14" s="60"/>
      <c r="F14" s="60"/>
      <c r="G14" s="60"/>
      <c r="H14" s="60"/>
      <c r="I14" s="60"/>
      <c r="J14" s="76">
        <f>AD30</f>
        <v>0.99706149375791386</v>
      </c>
      <c r="K14" s="60"/>
      <c r="L14" s="60"/>
    </row>
    <row r="15" spans="2:166" x14ac:dyDescent="0.25">
      <c r="B15" s="62"/>
      <c r="C15" s="62">
        <v>10</v>
      </c>
      <c r="D15" s="61">
        <v>5.0999999999999996</v>
      </c>
      <c r="E15" s="60"/>
      <c r="F15" s="60"/>
      <c r="G15" s="60"/>
      <c r="H15" s="60"/>
      <c r="I15" s="60"/>
      <c r="J15" s="76">
        <f>AD31</f>
        <v>0.99953453765037825</v>
      </c>
      <c r="K15" s="60"/>
      <c r="L15" s="60"/>
    </row>
    <row r="16" spans="2:166" x14ac:dyDescent="0.25">
      <c r="B16" s="62"/>
      <c r="C16" s="62">
        <v>11</v>
      </c>
      <c r="D16" s="61">
        <v>5.34</v>
      </c>
      <c r="E16" s="59">
        <f>AVERAGE(D6:D17)</f>
        <v>4.71</v>
      </c>
      <c r="F16" s="59">
        <f>AVERAGE(E16:E17)</f>
        <v>4.7808333333333337</v>
      </c>
      <c r="G16" s="59">
        <f>D16/F16</f>
        <v>1.1169600836674218</v>
      </c>
      <c r="H16" s="60"/>
      <c r="I16" s="60"/>
      <c r="J16" s="76">
        <f>AD32</f>
        <v>1.0021835536024071</v>
      </c>
      <c r="K16" s="60"/>
      <c r="L16" s="60"/>
    </row>
    <row r="17" spans="2:30" x14ac:dyDescent="0.25">
      <c r="B17" s="62"/>
      <c r="C17" s="62">
        <v>12</v>
      </c>
      <c r="D17" s="65">
        <v>5.54</v>
      </c>
      <c r="E17" s="62">
        <f>AVERAGE(D7:D18)</f>
        <v>4.8516666666666666</v>
      </c>
      <c r="F17" s="62">
        <f>AVERAGE(E17:E18)</f>
        <v>4.9220833333333331</v>
      </c>
      <c r="G17" s="62">
        <f>D17/F17</f>
        <v>1.125539659696944</v>
      </c>
      <c r="H17" s="80">
        <f>IN</f>
        <v>3.9861679073614549</v>
      </c>
      <c r="I17" s="80">
        <f>PEND</f>
        <v>-4.2807605380031869E-3</v>
      </c>
      <c r="J17" s="79">
        <f>AD33</f>
        <v>1.00387539032829</v>
      </c>
      <c r="K17" s="78"/>
      <c r="L17" s="78"/>
    </row>
    <row r="18" spans="2:30" x14ac:dyDescent="0.25">
      <c r="B18" s="62">
        <v>2009</v>
      </c>
      <c r="C18" s="62">
        <v>13</v>
      </c>
      <c r="D18" s="65">
        <v>5.54</v>
      </c>
      <c r="E18" s="62">
        <f>AVERAGE(D8:D19)</f>
        <v>4.9924999999999997</v>
      </c>
      <c r="F18" s="62">
        <f>AVERAGE(E18:E19)</f>
        <v>5.0558333333333323</v>
      </c>
      <c r="G18" s="62">
        <f>D18/F18</f>
        <v>1.0957639690126919</v>
      </c>
      <c r="H18" s="62">
        <f>($H$4*D18/J6)+(1-$H$4)*(H17+I17)</f>
        <v>5.5212513927940021</v>
      </c>
      <c r="I18" s="62">
        <f>$J$4*(H18-H17)+(1-$J$4)*I17</f>
        <v>-4.2806066015785857E-3</v>
      </c>
      <c r="J18" s="62">
        <f>($L$4*D18/H18)+(1-$L$4)*J6</f>
        <v>1.0033957169981995</v>
      </c>
      <c r="K18" s="62">
        <f>(H18+I18)*J6</f>
        <v>5.5357033142747349</v>
      </c>
      <c r="L18" s="62">
        <f>ABS(D18-K18)</f>
        <v>4.2966857252650925E-3</v>
      </c>
    </row>
    <row r="19" spans="2:30" x14ac:dyDescent="0.25">
      <c r="B19" s="62"/>
      <c r="C19" s="62">
        <v>14</v>
      </c>
      <c r="D19" s="65">
        <v>5.58</v>
      </c>
      <c r="E19" s="62">
        <f>AVERAGE(D9:D20)</f>
        <v>5.1191666666666658</v>
      </c>
      <c r="F19" s="62">
        <f>AVERAGE(E19:E20)</f>
        <v>5.1749999999999989</v>
      </c>
      <c r="G19" s="62">
        <f>D19/F19</f>
        <v>1.0782608695652176</v>
      </c>
      <c r="H19" s="62">
        <f>($H$4*D19/J7)+(1-$H$4)*(H18+I18)</f>
        <v>5.5675521584250687</v>
      </c>
      <c r="I19" s="62">
        <f>$J$4*(H19-H18)+(1-$J$4)*I18</f>
        <v>-4.2806015434413616E-3</v>
      </c>
      <c r="J19" s="62">
        <f>($L$4*D19/H19)+(1-$L$4)*J7</f>
        <v>1.0022357835581459</v>
      </c>
      <c r="K19" s="62">
        <f>(H19+I19)*J7</f>
        <v>5.5757097773024737</v>
      </c>
      <c r="L19" s="62">
        <f>ABS(D19-K19)</f>
        <v>4.2902226975263247E-3</v>
      </c>
      <c r="AA19" s="59" t="s">
        <v>326</v>
      </c>
      <c r="AC19" s="59">
        <f>12/AC34</f>
        <v>1.0053844197339805</v>
      </c>
    </row>
    <row r="20" spans="2:30" x14ac:dyDescent="0.25">
      <c r="B20" s="62"/>
      <c r="C20" s="62">
        <v>15</v>
      </c>
      <c r="D20" s="65">
        <v>5.61</v>
      </c>
      <c r="E20" s="62">
        <f>AVERAGE(D10:D21)</f>
        <v>5.230833333333333</v>
      </c>
      <c r="F20" s="62">
        <f>AVERAGE(E20:E21)</f>
        <v>5.2624999999999993</v>
      </c>
      <c r="G20" s="62">
        <f>D20/F20</f>
        <v>1.0660332541567699</v>
      </c>
      <c r="H20" s="62">
        <f>($H$4*D20/J8)+(1-$H$4)*(H19+I19)</f>
        <v>5.6158930208253137</v>
      </c>
      <c r="I20" s="62">
        <f>$J$4*(H20-H19)+(1-$J$4)*I19</f>
        <v>-4.2805962812949676E-3</v>
      </c>
      <c r="J20" s="62">
        <f>($L$4*D20/H20)+(1-$L$4)*J8</f>
        <v>0.9989506529409542</v>
      </c>
      <c r="K20" s="62">
        <f>(H20+I20)*J8</f>
        <v>5.6057238430235934</v>
      </c>
      <c r="L20" s="62">
        <f>ABS(D20-K20)</f>
        <v>4.2761569764069307E-3</v>
      </c>
    </row>
    <row r="21" spans="2:30" x14ac:dyDescent="0.25">
      <c r="B21" s="62"/>
      <c r="C21" s="62">
        <v>16</v>
      </c>
      <c r="D21" s="65">
        <v>5.64</v>
      </c>
      <c r="E21" s="62">
        <f>AVERAGE(D11:D22)</f>
        <v>5.2941666666666665</v>
      </c>
      <c r="F21" s="62">
        <f>AVERAGE(E21:E22)</f>
        <v>5.3083333333333336</v>
      </c>
      <c r="G21" s="62">
        <f>D21/F21</f>
        <v>1.0624803767660909</v>
      </c>
      <c r="H21" s="62">
        <f>($H$4*D21/J9)+(1-$H$4)*(H20+I20)</f>
        <v>5.6314251707557457</v>
      </c>
      <c r="I21" s="62">
        <f>$J$4*(H21-H20)+(1-$J$4)*I20</f>
        <v>-4.2805943000203458E-3</v>
      </c>
      <c r="J21" s="62">
        <f>($L$4*D21/H21)+(1-$L$4)*J9</f>
        <v>1.0015226748086401</v>
      </c>
      <c r="K21" s="62">
        <f>(H21+I21)*J9</f>
        <v>5.6357128679190209</v>
      </c>
      <c r="L21" s="62">
        <f>ABS(D21-K21)</f>
        <v>4.2871320809787505E-3</v>
      </c>
      <c r="P21" s="77">
        <v>2008</v>
      </c>
      <c r="Q21" s="77">
        <v>2009</v>
      </c>
      <c r="R21" s="77">
        <v>2010</v>
      </c>
      <c r="S21" s="77">
        <v>2011</v>
      </c>
      <c r="T21" s="77">
        <v>2012</v>
      </c>
      <c r="U21" s="77">
        <v>2013</v>
      </c>
      <c r="V21" s="77">
        <v>2014</v>
      </c>
      <c r="W21" s="77">
        <v>2015</v>
      </c>
      <c r="X21" s="77">
        <v>2016</v>
      </c>
      <c r="Y21" s="77">
        <v>2017</v>
      </c>
      <c r="Z21" s="77">
        <v>2018</v>
      </c>
      <c r="AA21" s="77">
        <v>2019</v>
      </c>
      <c r="AB21" s="77">
        <v>2020</v>
      </c>
      <c r="AC21" s="77" t="s">
        <v>312</v>
      </c>
      <c r="AD21" s="77" t="s">
        <v>325</v>
      </c>
    </row>
    <row r="22" spans="2:30" x14ac:dyDescent="0.25">
      <c r="B22" s="62"/>
      <c r="C22" s="62">
        <v>17</v>
      </c>
      <c r="D22" s="65">
        <v>5.35</v>
      </c>
      <c r="E22" s="62">
        <f>AVERAGE(D12:D23)</f>
        <v>5.3224999999999998</v>
      </c>
      <c r="F22" s="62">
        <f>AVERAGE(E22:E23)</f>
        <v>5.3283333333333331</v>
      </c>
      <c r="G22" s="62">
        <f>D22/F22</f>
        <v>1.0040663121676572</v>
      </c>
      <c r="H22" s="62">
        <f>($H$4*D22/J10)+(1-$H$4)*(H21+I21)</f>
        <v>5.3612440135348818</v>
      </c>
      <c r="I22" s="62">
        <f>$J$4*(H22-H21)+(1-$J$4)*I21</f>
        <v>-4.2806208900766389E-3</v>
      </c>
      <c r="J22" s="62">
        <f>($L$4*D22/H22)+(1-$L$4)*J10</f>
        <v>0.99790272304217653</v>
      </c>
      <c r="K22" s="62">
        <f>(H22+I22)*J10</f>
        <v>5.3457286218887958</v>
      </c>
      <c r="L22" s="62">
        <f>ABS(D22-K22)</f>
        <v>4.2713781112038163E-3</v>
      </c>
      <c r="O22" s="77">
        <v>1</v>
      </c>
      <c r="P22" s="60"/>
      <c r="Q22" s="59">
        <f>G18</f>
        <v>1.0957639690126919</v>
      </c>
      <c r="R22" s="59">
        <f>G30</f>
        <v>0.93830177153329286</v>
      </c>
      <c r="S22" s="59">
        <f>G42</f>
        <v>0.89619732785200423</v>
      </c>
      <c r="T22" s="59">
        <f>G54</f>
        <v>1.0329896907216494</v>
      </c>
      <c r="U22" s="59">
        <f>G66</f>
        <v>0.8628136312570216</v>
      </c>
      <c r="V22" s="59">
        <f>G78</f>
        <v>1.1681576952236543</v>
      </c>
      <c r="W22" s="59">
        <f>G90</f>
        <v>0.76994790238552213</v>
      </c>
      <c r="X22" s="59">
        <f>G102</f>
        <v>1.0892212480660135</v>
      </c>
      <c r="Y22" s="59">
        <f>G114</f>
        <v>1.1731160896130346</v>
      </c>
      <c r="Z22" s="59">
        <f>G126</f>
        <v>0.96524960310460395</v>
      </c>
      <c r="AA22" s="59">
        <f>G138</f>
        <v>0.98371854719344198</v>
      </c>
      <c r="AB22" s="59">
        <f>G150</f>
        <v>1.0007825600894356</v>
      </c>
      <c r="AC22" s="59">
        <f>AVERAGE(Q22:AB22)</f>
        <v>0.99802166967103056</v>
      </c>
      <c r="AD22" s="76">
        <f>AC22*$AC$19</f>
        <v>1.0033954372441474</v>
      </c>
    </row>
    <row r="23" spans="2:30" x14ac:dyDescent="0.25">
      <c r="B23" s="62"/>
      <c r="C23" s="62">
        <v>18</v>
      </c>
      <c r="D23" s="65">
        <v>5.12</v>
      </c>
      <c r="E23" s="62">
        <f>AVERAGE(D13:D24)</f>
        <v>5.3341666666666656</v>
      </c>
      <c r="F23" s="62">
        <f>AVERAGE(E23:E24)</f>
        <v>5.3224999999999989</v>
      </c>
      <c r="G23" s="62">
        <f>D23/F23</f>
        <v>0.96195396899953056</v>
      </c>
      <c r="H23" s="62">
        <f>($H$4*D23/J11)+(1-$H$4)*(H22+I22)</f>
        <v>5.1300431389899757</v>
      </c>
      <c r="I23" s="62">
        <f>$J$4*(H23-H22)+(1-$J$4)*I22</f>
        <v>-4.2806435821020044E-3</v>
      </c>
      <c r="J23" s="62">
        <f>($L$4*D23/H23)+(1-$L$4)*J11</f>
        <v>0.9980422895640737</v>
      </c>
      <c r="K23" s="62">
        <f>(H23+I23)*J11</f>
        <v>5.1157279629657797</v>
      </c>
      <c r="L23" s="62">
        <f>ABS(D23-K23)</f>
        <v>4.2720370342204106E-3</v>
      </c>
      <c r="O23" s="77">
        <v>2</v>
      </c>
      <c r="P23" s="60"/>
      <c r="Q23" s="59">
        <f>G19</f>
        <v>1.0782608695652176</v>
      </c>
      <c r="R23" s="59">
        <f>G31</f>
        <v>0.95328611136017216</v>
      </c>
      <c r="S23" s="59">
        <f>G43</f>
        <v>0.91220706540748508</v>
      </c>
      <c r="T23" s="59">
        <f>G55</f>
        <v>1.0381209087408547</v>
      </c>
      <c r="U23" s="59">
        <f>G67</f>
        <v>0.8949357520786092</v>
      </c>
      <c r="V23" s="59">
        <f>G79</f>
        <v>1.0839648378296454</v>
      </c>
      <c r="W23" s="59">
        <f>G91</f>
        <v>0.8033472803347278</v>
      </c>
      <c r="X23" s="59">
        <f>G103</f>
        <v>1.0820338983050848</v>
      </c>
      <c r="Y23" s="59">
        <f>G115</f>
        <v>1.244249726177437</v>
      </c>
      <c r="Z23" s="59">
        <f>G127</f>
        <v>0.9157358591725494</v>
      </c>
      <c r="AA23" s="59">
        <f>G139</f>
        <v>0.97074954296160898</v>
      </c>
      <c r="AB23" s="59">
        <f>G151</f>
        <v>0.98552675866711548</v>
      </c>
      <c r="AC23" s="59">
        <f>AVERAGE(Q23:AB23)</f>
        <v>0.9968682175500424</v>
      </c>
      <c r="AD23" s="76">
        <f>AC23*$AC$19</f>
        <v>1.0022357744527968</v>
      </c>
    </row>
    <row r="24" spans="2:30" x14ac:dyDescent="0.25">
      <c r="B24" s="62"/>
      <c r="C24" s="62">
        <v>19</v>
      </c>
      <c r="D24" s="65">
        <v>5.0199999999999996</v>
      </c>
      <c r="E24" s="62">
        <f>AVERAGE(D14:D25)</f>
        <v>5.3108333333333322</v>
      </c>
      <c r="F24" s="62">
        <f>AVERAGE(E24:E25)</f>
        <v>5.286249999999999</v>
      </c>
      <c r="G24" s="62">
        <f>D24/F24</f>
        <v>0.94963348309292983</v>
      </c>
      <c r="H24" s="62">
        <f>($H$4*D24/J12)+(1-$H$4)*(H23+I23)</f>
        <v>5.0331509544191206</v>
      </c>
      <c r="I24" s="62">
        <f>$J$4*(H24-H23)+(1-$J$4)*I23</f>
        <v>-4.2806528432561032E-3</v>
      </c>
      <c r="J24" s="62">
        <f>($L$4*D24/H24)+(1-$L$4)*J12</f>
        <v>0.997387132923648</v>
      </c>
      <c r="K24" s="62">
        <f>(H24+I24)*J12</f>
        <v>5.0157306242247151</v>
      </c>
      <c r="L24" s="62">
        <f>ABS(D24-K24)</f>
        <v>4.2693757752845229E-3</v>
      </c>
      <c r="O24" s="77">
        <v>3</v>
      </c>
      <c r="P24" s="60"/>
      <c r="Q24" s="59">
        <f>G20</f>
        <v>1.0660332541567699</v>
      </c>
      <c r="R24" s="59">
        <f>G32</f>
        <v>0.94291247809646783</v>
      </c>
      <c r="S24" s="59">
        <f>G44</f>
        <v>0.91518175338560226</v>
      </c>
      <c r="T24" s="59">
        <f>G56</f>
        <v>1.0122324159021405</v>
      </c>
      <c r="U24" s="59">
        <f>G68</f>
        <v>0.92519785550165934</v>
      </c>
      <c r="V24" s="59">
        <f>G80</f>
        <v>1.0467853908843949</v>
      </c>
      <c r="W24" s="59">
        <f>G92</f>
        <v>0.83724903887227675</v>
      </c>
      <c r="X24" s="59">
        <f>G104</f>
        <v>1.1017964071856288</v>
      </c>
      <c r="Y24" s="59">
        <f>G116</f>
        <v>1.2515423117215694</v>
      </c>
      <c r="Z24" s="59">
        <f>G128</f>
        <v>0.8786085056005829</v>
      </c>
      <c r="AA24" s="59">
        <f>G140</f>
        <v>0.97082953509571568</v>
      </c>
      <c r="AB24" s="59">
        <f>G152</f>
        <v>0.97483921922599559</v>
      </c>
      <c r="AC24" s="59">
        <f>AVERAGE(Q24:AB24)</f>
        <v>0.99360068046906702</v>
      </c>
      <c r="AD24" s="76">
        <f>AC24*$AC$19</f>
        <v>0.99895064358068109</v>
      </c>
    </row>
    <row r="25" spans="2:30" x14ac:dyDescent="0.25">
      <c r="B25" s="62"/>
      <c r="C25" s="62">
        <v>20</v>
      </c>
      <c r="D25" s="65">
        <v>4.75</v>
      </c>
      <c r="E25" s="62">
        <f>AVERAGE(D15:D26)</f>
        <v>5.2616666666666667</v>
      </c>
      <c r="F25" s="62">
        <f>AVERAGE(E25:E26)</f>
        <v>5.2404166666666665</v>
      </c>
      <c r="G25" s="62">
        <f>D25/F25</f>
        <v>0.90641647451697549</v>
      </c>
      <c r="H25" s="62">
        <f>($H$4*D25/J13)+(1-$H$4)*(H24+I24)</f>
        <v>4.7599569531641546</v>
      </c>
      <c r="I25" s="62">
        <f>$J$4*(H25-H24)+(1-$J$4)*I24</f>
        <v>-4.2806797345909453E-3</v>
      </c>
      <c r="J25" s="62">
        <f>($L$4*D25/H25)+(1-$L$4)*J13</f>
        <v>0.99790818419954219</v>
      </c>
      <c r="K25" s="62">
        <f>(H25+I25)*J13</f>
        <v>4.7457285427686982</v>
      </c>
      <c r="L25" s="62">
        <f>ABS(D25-K25)</f>
        <v>4.2714572313018451E-3</v>
      </c>
      <c r="O25" s="77">
        <v>4</v>
      </c>
      <c r="P25" s="60"/>
      <c r="Q25" s="59">
        <f>G21</f>
        <v>1.0624803767660909</v>
      </c>
      <c r="R25" s="59">
        <f>G33</f>
        <v>0.89174624184551388</v>
      </c>
      <c r="S25" s="59">
        <f>G45</f>
        <v>0.92318858110560065</v>
      </c>
      <c r="T25" s="59">
        <f>G57</f>
        <v>1.0277918140474989</v>
      </c>
      <c r="U25" s="59">
        <f>G69</f>
        <v>0.91912241983642728</v>
      </c>
      <c r="V25" s="59">
        <f>G81</f>
        <v>1.1193761247750449</v>
      </c>
      <c r="W25" s="59">
        <f>G93</f>
        <v>0.80581395348837226</v>
      </c>
      <c r="X25" s="59">
        <f>G105</f>
        <v>1.1069100391134292</v>
      </c>
      <c r="Y25" s="59">
        <f>G117</f>
        <v>1.2640035706315553</v>
      </c>
      <c r="Z25" s="59">
        <f>G129</f>
        <v>0.82820202771835194</v>
      </c>
      <c r="AA25" s="59">
        <f>G141</f>
        <v>1.0546156466447145</v>
      </c>
      <c r="AB25" s="59">
        <f>G153</f>
        <v>0.9506564056133997</v>
      </c>
      <c r="AC25" s="59">
        <f>AVERAGE(Q25:AB25)</f>
        <v>0.99615893346549989</v>
      </c>
      <c r="AD25" s="76">
        <f>AC25*$AC$19</f>
        <v>1.0015226712850325</v>
      </c>
    </row>
    <row r="26" spans="2:30" x14ac:dyDescent="0.25">
      <c r="B26" s="62"/>
      <c r="C26" s="62">
        <v>21</v>
      </c>
      <c r="D26" s="65">
        <v>4.55</v>
      </c>
      <c r="E26" s="62">
        <f>AVERAGE(D16:D27)</f>
        <v>5.2191666666666663</v>
      </c>
      <c r="F26" s="62">
        <f>AVERAGE(E26:E27)</f>
        <v>5.1745833333333326</v>
      </c>
      <c r="G26" s="62">
        <f>D26/F26</f>
        <v>0.87929785006844363</v>
      </c>
      <c r="H26" s="62">
        <f>($H$4*D26/J14)+(1-$H$4)*(H25+I25)</f>
        <v>4.5634097998838445</v>
      </c>
      <c r="I26" s="62">
        <f>$J$4*(H26-H25)+(1-$J$4)*I25</f>
        <v>-4.2806989612383002E-3</v>
      </c>
      <c r="J26" s="62">
        <f>($L$4*D26/H26)+(1-$L$4)*J14</f>
        <v>0.99706145174948635</v>
      </c>
      <c r="K26" s="62">
        <f>(H26+I26)*J14</f>
        <v>4.5457320716010683</v>
      </c>
      <c r="L26" s="62">
        <f>ABS(D26-K26)</f>
        <v>4.2679283989315309E-3</v>
      </c>
      <c r="O26" s="77">
        <v>5</v>
      </c>
      <c r="P26" s="60"/>
      <c r="Q26" s="59">
        <f>G22</f>
        <v>1.0040663121676572</v>
      </c>
      <c r="R26" s="59">
        <f>G34</f>
        <v>0.92075179228831627</v>
      </c>
      <c r="S26" s="59">
        <f>G46</f>
        <v>0.91933701657458566</v>
      </c>
      <c r="T26" s="59">
        <f>G58</f>
        <v>1.0455683525287933</v>
      </c>
      <c r="U26" s="59">
        <f>G70</f>
        <v>0.91878240063804328</v>
      </c>
      <c r="V26" s="59">
        <f>G82</f>
        <v>1.063044441163443</v>
      </c>
      <c r="W26" s="59">
        <f>G94</f>
        <v>0.83338301043219087</v>
      </c>
      <c r="X26" s="59">
        <f>G106</f>
        <v>1.1222470475582511</v>
      </c>
      <c r="Y26" s="59">
        <f>G118</f>
        <v>1.2276083467094705</v>
      </c>
      <c r="Z26" s="59">
        <f>G130</f>
        <v>0.8435089056100582</v>
      </c>
      <c r="AA26" s="59">
        <f>G142</f>
        <v>1.0224884167702564</v>
      </c>
      <c r="AB26" s="59">
        <f>G154</f>
        <v>0.98991501416430605</v>
      </c>
      <c r="AC26" s="59">
        <f>AVERAGE(Q26:AB26)</f>
        <v>0.99255842138378103</v>
      </c>
      <c r="AD26" s="76">
        <f>AC26*$AC$19</f>
        <v>0.99790277253500836</v>
      </c>
    </row>
    <row r="27" spans="2:30" x14ac:dyDescent="0.25">
      <c r="B27" s="62"/>
      <c r="C27" s="62">
        <v>22</v>
      </c>
      <c r="D27" s="65">
        <v>4.59</v>
      </c>
      <c r="E27" s="62">
        <f>AVERAGE(D17:D28)</f>
        <v>5.129999999999999</v>
      </c>
      <c r="F27" s="62">
        <f>AVERAGE(E27:E28)</f>
        <v>5.0724999999999998</v>
      </c>
      <c r="G27" s="62">
        <f>D27/F27</f>
        <v>0.90487925086249388</v>
      </c>
      <c r="H27" s="62">
        <f>($H$4*D27/J15)+(1-$H$4)*(H26+I26)</f>
        <v>4.5921374340868537</v>
      </c>
      <c r="I27" s="62">
        <f>$J$4*(H27-H26)+(1-$J$4)*I26</f>
        <v>-4.2806956604049835E-3</v>
      </c>
      <c r="J27" s="62">
        <f>($L$4*D27/H27)+(1-$L$4)*J15</f>
        <v>0.99953454483504989</v>
      </c>
      <c r="K27" s="62">
        <f>(H27+I27)*J15</f>
        <v>4.5857212638492522</v>
      </c>
      <c r="L27" s="62">
        <f>ABS(D27-K27)</f>
        <v>4.2787361507476973E-3</v>
      </c>
      <c r="O27" s="77">
        <v>6</v>
      </c>
      <c r="P27" s="60"/>
      <c r="Q27" s="59">
        <f>G23</f>
        <v>0.96195396899953056</v>
      </c>
      <c r="R27" s="59">
        <f>G35</f>
        <v>0.91593973037272014</v>
      </c>
      <c r="S27" s="59">
        <f>G47</f>
        <v>0.94889966430436401</v>
      </c>
      <c r="T27" s="59">
        <f>G59</f>
        <v>1.0401188707280831</v>
      </c>
      <c r="U27" s="59">
        <f>G71</f>
        <v>0.91965389369592088</v>
      </c>
      <c r="V27" s="59">
        <f>G83</f>
        <v>1.0673575129533677</v>
      </c>
      <c r="W27" s="59">
        <f>G95</f>
        <v>0.85911814410815801</v>
      </c>
      <c r="X27" s="59">
        <f>G107</f>
        <v>1.114098155673648</v>
      </c>
      <c r="Y27" s="59">
        <f>G119</f>
        <v>1.1894110404268419</v>
      </c>
      <c r="Z27" s="59">
        <f>G131</f>
        <v>0.84918385299579713</v>
      </c>
      <c r="AA27" s="59">
        <f>G143</f>
        <v>1.040189125295508</v>
      </c>
      <c r="AB27" s="59">
        <f>G155</f>
        <v>1.0064428619871144</v>
      </c>
      <c r="AC27" s="59">
        <f>AVERAGE(Q27:AB27)</f>
        <v>0.99269723512842101</v>
      </c>
      <c r="AD27" s="76">
        <f>AC27*$AC$19</f>
        <v>0.99804233371111439</v>
      </c>
    </row>
    <row r="28" spans="2:30" x14ac:dyDescent="0.25">
      <c r="B28" s="62"/>
      <c r="C28" s="62">
        <v>23</v>
      </c>
      <c r="D28" s="65">
        <v>4.2699999999999996</v>
      </c>
      <c r="E28" s="62">
        <f>AVERAGE(D18:D29)</f>
        <v>5.0149999999999997</v>
      </c>
      <c r="F28" s="62">
        <f>AVERAGE(E28:E29)</f>
        <v>4.9708333333333332</v>
      </c>
      <c r="G28" s="62">
        <f>D28/F28</f>
        <v>0.8590108968985749</v>
      </c>
      <c r="H28" s="62">
        <f>($H$4*D28/J16)+(1-$H$4)*(H27+I27)</f>
        <v>4.2606968678799459</v>
      </c>
      <c r="I28" s="62">
        <f>$J$4*(H28-H27)+(1-$J$4)*I27</f>
        <v>-4.2807283763920392E-3</v>
      </c>
      <c r="J28" s="62">
        <f>($L$4*D28/H28)+(1-$L$4)*J16</f>
        <v>1.0021834766491415</v>
      </c>
      <c r="K28" s="62">
        <f>(H28+I28)*J16</f>
        <v>4.2657102522983106</v>
      </c>
      <c r="L28" s="62">
        <f>ABS(D28-K28)</f>
        <v>4.2897477016889951E-3</v>
      </c>
      <c r="O28" s="77">
        <v>7</v>
      </c>
      <c r="P28" s="60"/>
      <c r="Q28" s="59">
        <f>G24</f>
        <v>0.94963348309292983</v>
      </c>
      <c r="R28" s="59">
        <f>G36</f>
        <v>0.90739991912656703</v>
      </c>
      <c r="S28" s="59">
        <f>G48</f>
        <v>0.96386755633891474</v>
      </c>
      <c r="T28" s="59">
        <f>G60</f>
        <v>1.0542028630857703</v>
      </c>
      <c r="U28" s="59">
        <f>G72</f>
        <v>0.85239380593834357</v>
      </c>
      <c r="V28" s="59">
        <f>G84</f>
        <v>1.0939691444600279</v>
      </c>
      <c r="W28" s="59">
        <f>G96</f>
        <v>0.87916270218839221</v>
      </c>
      <c r="X28" s="59">
        <f>G108</f>
        <v>1.0910760753099651</v>
      </c>
      <c r="Y28" s="59">
        <f>G120</f>
        <v>1.171194309987158</v>
      </c>
      <c r="Z28" s="59">
        <f>G132</f>
        <v>0.8728584310189359</v>
      </c>
      <c r="AA28" s="59">
        <f>G144</f>
        <v>1.0294183696384458</v>
      </c>
      <c r="AB28" s="59">
        <f>G156</f>
        <v>1.0393700787401574</v>
      </c>
      <c r="AC28" s="59">
        <f>AVERAGE(Q28:AB28)</f>
        <v>0.99204556157713386</v>
      </c>
      <c r="AD28" s="76">
        <f>AC28*$AC$19</f>
        <v>0.99738715127589761</v>
      </c>
    </row>
    <row r="29" spans="2:30" x14ac:dyDescent="0.25">
      <c r="B29" s="62"/>
      <c r="C29" s="62">
        <v>24</v>
      </c>
      <c r="D29" s="65">
        <v>4.16</v>
      </c>
      <c r="E29" s="62">
        <f>AVERAGE(D19:D30)</f>
        <v>4.9266666666666659</v>
      </c>
      <c r="F29" s="62">
        <f>AVERAGE(E29:E30)</f>
        <v>4.8787499999999993</v>
      </c>
      <c r="G29" s="62">
        <f>D29/F29</f>
        <v>0.85267742761977983</v>
      </c>
      <c r="H29" s="62">
        <f>($H$4*D29/J17)+(1-$H$4)*(H28+I28)</f>
        <v>4.1439407251043372</v>
      </c>
      <c r="I29" s="62">
        <f>$J$4*(H29-H28)+(1-$J$4)*I28</f>
        <v>-4.2807396239334791E-3</v>
      </c>
      <c r="J29" s="62">
        <f>($L$4*D29/H29)+(1-$L$4)*J17</f>
        <v>1.0038753630809405</v>
      </c>
      <c r="K29" s="62">
        <f>(H29+I29)*J17</f>
        <v>4.1557027837505434</v>
      </c>
      <c r="L29" s="62">
        <f>ABS(D29-K29)</f>
        <v>4.2972162494567812E-3</v>
      </c>
      <c r="O29" s="77">
        <v>8</v>
      </c>
      <c r="P29" s="60"/>
      <c r="Q29" s="59">
        <f>G25</f>
        <v>0.90641647451697549</v>
      </c>
      <c r="R29" s="59">
        <f>G37</f>
        <v>0.91355477615019598</v>
      </c>
      <c r="S29" s="59">
        <f>G49</f>
        <v>0.98345635021634026</v>
      </c>
      <c r="T29" s="59">
        <f>G61</f>
        <v>1.0749303958358551</v>
      </c>
      <c r="U29" s="59">
        <f>G73</f>
        <v>0.83401759530791797</v>
      </c>
      <c r="V29" s="59">
        <f>G85</f>
        <v>1.1085526315789473</v>
      </c>
      <c r="W29" s="59">
        <f>G97</f>
        <v>0.9012244897959184</v>
      </c>
      <c r="X29" s="59">
        <f>G109</f>
        <v>1.0658664666166542</v>
      </c>
      <c r="Y29" s="59">
        <f>G121</f>
        <v>1.1468985950492212</v>
      </c>
      <c r="Z29" s="59">
        <f>G133</f>
        <v>0.89225727160999591</v>
      </c>
      <c r="AA29" s="59">
        <f>G145</f>
        <v>1.0182961050622965</v>
      </c>
      <c r="AB29" s="59">
        <f>G157</f>
        <v>1.0652951699463329</v>
      </c>
      <c r="AC29" s="59">
        <f>AVERAGE(Q29:AB29)</f>
        <v>0.99256386014055431</v>
      </c>
      <c r="AD29" s="76">
        <f>AC29*$AC$19</f>
        <v>0.99790824057633098</v>
      </c>
    </row>
    <row r="30" spans="2:30" x14ac:dyDescent="0.25">
      <c r="B30" s="62">
        <v>2010</v>
      </c>
      <c r="C30" s="62">
        <v>25</v>
      </c>
      <c r="D30" s="65">
        <v>4.4800000000000004</v>
      </c>
      <c r="E30" s="62">
        <f>AVERAGE(D20:D31)</f>
        <v>4.8308333333333326</v>
      </c>
      <c r="F30" s="62">
        <f>AVERAGE(E30:E31)</f>
        <v>4.7745833333333323</v>
      </c>
      <c r="G30" s="62">
        <f>D30/F30</f>
        <v>0.93830177153329286</v>
      </c>
      <c r="H30" s="62">
        <f>($H$4*D30/J18)+(1-$H$4)*(H29+I29)</f>
        <v>4.4648383462505237</v>
      </c>
      <c r="I30" s="62">
        <f>$J$4*(H30-H29)+(1-$J$4)*I29</f>
        <v>-4.2807071060974007E-3</v>
      </c>
      <c r="J30" s="62">
        <f>($L$4*D30/H30)+(1-$L$4)*J18</f>
        <v>1.0033957900765158</v>
      </c>
      <c r="K30" s="62">
        <f>(H30+I30)*J18</f>
        <v>4.4757044305411178</v>
      </c>
      <c r="L30" s="62">
        <f>ABS(D30-K30)</f>
        <v>4.2955694588826532E-3</v>
      </c>
      <c r="O30" s="77">
        <v>9</v>
      </c>
      <c r="P30" s="60"/>
      <c r="Q30" s="59">
        <f>G26</f>
        <v>0.87929785006844363</v>
      </c>
      <c r="R30" s="59">
        <f>G38</f>
        <v>0.92016806722689071</v>
      </c>
      <c r="S30" s="59">
        <f>G50</f>
        <v>0.96086231233157982</v>
      </c>
      <c r="T30" s="59">
        <f>G62</f>
        <v>1.0436039508552157</v>
      </c>
      <c r="U30" s="59">
        <f>G74</f>
        <v>0.91139240506329122</v>
      </c>
      <c r="V30" s="59">
        <f>G86</f>
        <v>1.0748189863234112</v>
      </c>
      <c r="W30" s="59">
        <f>G98</f>
        <v>0.9616161616161617</v>
      </c>
      <c r="X30" s="59">
        <f>G110</f>
        <v>1.0798768869998534</v>
      </c>
      <c r="Y30" s="59">
        <f>G122</f>
        <v>1.067556296914095</v>
      </c>
      <c r="Z30" s="59">
        <f>G134</f>
        <v>0.9239483898038392</v>
      </c>
      <c r="AA30" s="59">
        <f>G146</f>
        <v>1.0105546822366944</v>
      </c>
      <c r="AB30" s="59">
        <f>G158</f>
        <v>1.0669637883008358</v>
      </c>
      <c r="AC30" s="59">
        <f>AVERAGE(Q30:AB30)</f>
        <v>0.99172164814502606</v>
      </c>
      <c r="AD30" s="76">
        <f>AC30*$AC$19</f>
        <v>0.99706149375791386</v>
      </c>
    </row>
    <row r="31" spans="2:30" x14ac:dyDescent="0.25">
      <c r="B31" s="62"/>
      <c r="C31" s="62">
        <v>26</v>
      </c>
      <c r="D31" s="65">
        <v>4.43</v>
      </c>
      <c r="E31" s="62">
        <f>AVERAGE(D21:D32)</f>
        <v>4.7183333333333328</v>
      </c>
      <c r="F31" s="62">
        <f>AVERAGE(E31:E32)</f>
        <v>4.6470833333333328</v>
      </c>
      <c r="G31" s="62">
        <f>D31/F31</f>
        <v>0.95328611136017216</v>
      </c>
      <c r="H31" s="62">
        <f>($H$4*D31/J19)+(1-$H$4)*(H30+I30)</f>
        <v>4.4201176142434848</v>
      </c>
      <c r="I31" s="62">
        <f>$J$4*(H31-H30)+(1-$J$4)*I30</f>
        <v>-4.2807111500998904E-3</v>
      </c>
      <c r="J31" s="62">
        <f>($L$4*D31/H31)+(1-$L$4)*J19</f>
        <v>1.0022357743885983</v>
      </c>
      <c r="K31" s="62">
        <f>(H31+I31)*J19</f>
        <v>4.4257097586367751</v>
      </c>
      <c r="L31" s="62">
        <f>ABS(D31-K31)</f>
        <v>4.290241363224645E-3</v>
      </c>
      <c r="O31" s="77">
        <v>10</v>
      </c>
      <c r="P31" s="60"/>
      <c r="Q31" s="59">
        <f>G27</f>
        <v>0.90487925086249388</v>
      </c>
      <c r="R31" s="59">
        <f>G39</f>
        <v>0.89655172413793094</v>
      </c>
      <c r="S31" s="59">
        <f>G51</f>
        <v>0.9895308259015122</v>
      </c>
      <c r="T31" s="59">
        <f>G63</f>
        <v>1.0403196512895025</v>
      </c>
      <c r="U31" s="59">
        <f>G75</f>
        <v>0.90870229007633596</v>
      </c>
      <c r="V31" s="59">
        <f>G87</f>
        <v>1.0509100501187021</v>
      </c>
      <c r="W31" s="59">
        <f>G99</f>
        <v>1.02970297029703</v>
      </c>
      <c r="X31" s="59">
        <f>G111</f>
        <v>1.0596781085315481</v>
      </c>
      <c r="Y31" s="59">
        <f>G123</f>
        <v>1.0318161333934204</v>
      </c>
      <c r="Z31" s="59">
        <f>G135</f>
        <v>0.96392807149779247</v>
      </c>
      <c r="AA31" s="59">
        <f>G147</f>
        <v>0.99247106416451292</v>
      </c>
      <c r="AB31" s="59">
        <f>G159</f>
        <v>1.061687229076359</v>
      </c>
      <c r="AC31" s="59">
        <f>AVERAGE(Q31:AB31)</f>
        <v>0.99418144744559489</v>
      </c>
      <c r="AD31" s="76">
        <f>AC31*$AC$19</f>
        <v>0.99953453765037825</v>
      </c>
    </row>
    <row r="32" spans="2:30" x14ac:dyDescent="0.25">
      <c r="B32" s="62"/>
      <c r="C32" s="62">
        <v>27</v>
      </c>
      <c r="D32" s="65">
        <v>4.26</v>
      </c>
      <c r="E32" s="62">
        <f>AVERAGE(D22:D33)</f>
        <v>4.5758333333333336</v>
      </c>
      <c r="F32" s="62">
        <f>AVERAGE(E32:E33)</f>
        <v>4.5179166666666664</v>
      </c>
      <c r="G32" s="62">
        <f>D32/F32</f>
        <v>0.94291247809646783</v>
      </c>
      <c r="H32" s="62">
        <f>($H$4*D32/J20)+(1-$H$4)*(H31+I31)</f>
        <v>4.2644750655715891</v>
      </c>
      <c r="I32" s="62">
        <f>$J$4*(H32-H31)+(1-$J$4)*I31</f>
        <v>-4.2807262862836429E-3</v>
      </c>
      <c r="J32" s="62">
        <f>($L$4*D32/H32)+(1-$L$4)*J20</f>
        <v>0.99895061748450509</v>
      </c>
      <c r="K32" s="62">
        <f>(H32+I32)*J20</f>
        <v>4.2557239168844125</v>
      </c>
      <c r="L32" s="62">
        <f>ABS(D32-K32)</f>
        <v>4.2760831155872481E-3</v>
      </c>
      <c r="O32" s="77">
        <v>11</v>
      </c>
      <c r="P32" s="59">
        <v>1.1169600836674218</v>
      </c>
      <c r="Q32" s="59">
        <f>G28</f>
        <v>0.8590108968985749</v>
      </c>
      <c r="R32" s="59">
        <f>G40</f>
        <v>0.94000216990343921</v>
      </c>
      <c r="S32" s="59">
        <f>G52</f>
        <v>1.0195570521953115</v>
      </c>
      <c r="T32" s="59">
        <f>G64</f>
        <v>0.96963761018609207</v>
      </c>
      <c r="U32" s="59">
        <f>G76</f>
        <v>0.93501750114137883</v>
      </c>
      <c r="V32" s="59">
        <f>G88</f>
        <v>1.0629889935021879</v>
      </c>
      <c r="W32" s="59">
        <f>G100</f>
        <v>0.98457223001402527</v>
      </c>
      <c r="X32" s="59">
        <f>G112</f>
        <v>1.090005521811154</v>
      </c>
      <c r="Y32" s="59">
        <f>G124</f>
        <v>1.039787798408488</v>
      </c>
      <c r="Z32" s="59">
        <f>G136</f>
        <v>0.96031746031746035</v>
      </c>
      <c r="AA32" s="59">
        <f>G148</f>
        <v>0.98393799842749619</v>
      </c>
      <c r="AB32" s="60"/>
      <c r="AC32" s="59">
        <f>AVERAGE(P32:AA32)</f>
        <v>0.99681627637275261</v>
      </c>
      <c r="AD32" s="76">
        <f>AC32*$AC$19</f>
        <v>1.0021835536024071</v>
      </c>
    </row>
    <row r="33" spans="2:30" x14ac:dyDescent="0.25">
      <c r="B33" s="62"/>
      <c r="C33" s="62">
        <v>28</v>
      </c>
      <c r="D33" s="65">
        <v>3.93</v>
      </c>
      <c r="E33" s="62">
        <f>AVERAGE(D23:D34)</f>
        <v>4.46</v>
      </c>
      <c r="F33" s="62">
        <f>AVERAGE(E33:E34)</f>
        <v>4.4070833333333335</v>
      </c>
      <c r="G33" s="62">
        <f>D33/F33</f>
        <v>0.89174624184551388</v>
      </c>
      <c r="H33" s="62">
        <f>($H$4*D33/J21)+(1-$H$4)*(H32+I32)</f>
        <v>3.924025322174689</v>
      </c>
      <c r="I33" s="62">
        <f>$J$4*(H33-H32)+(1-$J$4)*I32</f>
        <v>-4.2807599031853549E-3</v>
      </c>
      <c r="J33" s="62">
        <f>($L$4*D33/H33)+(1-$L$4)*J21</f>
        <v>1.0015225890086852</v>
      </c>
      <c r="K33" s="62">
        <f>(H33+I33)*J21</f>
        <v>3.9257130585727786</v>
      </c>
      <c r="L33" s="62">
        <f>ABS(D33-K33)</f>
        <v>4.2869414272215245E-3</v>
      </c>
      <c r="O33" s="77">
        <v>12</v>
      </c>
      <c r="P33" s="59">
        <v>1.125539659696944</v>
      </c>
      <c r="Q33" s="59">
        <f>G29</f>
        <v>0.85267742761977983</v>
      </c>
      <c r="R33" s="59">
        <f>G41</f>
        <v>0.95689943200801875</v>
      </c>
      <c r="S33" s="59">
        <f>G53</f>
        <v>1.0388939139423696</v>
      </c>
      <c r="T33" s="59">
        <f>G65</f>
        <v>0.86127954461081546</v>
      </c>
      <c r="U33" s="59">
        <f>G77</f>
        <v>1.0099909173478656</v>
      </c>
      <c r="V33" s="59">
        <f>G89</f>
        <v>1.0513791238507302</v>
      </c>
      <c r="W33" s="59">
        <f>G101</f>
        <v>1.0041666666666669</v>
      </c>
      <c r="X33" s="59">
        <f>G113</f>
        <v>1.0972886762360445</v>
      </c>
      <c r="Y33" s="59">
        <f>G125</f>
        <v>1.0267943424404815</v>
      </c>
      <c r="Z33" s="59">
        <f>G137</f>
        <v>0.99202516005840735</v>
      </c>
      <c r="AA33" s="59">
        <f>G149</f>
        <v>0.96505376344086014</v>
      </c>
      <c r="AB33" s="60"/>
      <c r="AC33" s="59">
        <f>AVERAGE(P33:AA33)</f>
        <v>0.99849905232658198</v>
      </c>
      <c r="AD33" s="76">
        <f>AC33*$AC$19</f>
        <v>1.00387539032829</v>
      </c>
    </row>
    <row r="34" spans="2:30" x14ac:dyDescent="0.25">
      <c r="B34" s="62"/>
      <c r="C34" s="62">
        <v>29</v>
      </c>
      <c r="D34" s="65">
        <v>3.96</v>
      </c>
      <c r="E34" s="62">
        <f>AVERAGE(D24:D35)</f>
        <v>4.354166666666667</v>
      </c>
      <c r="F34" s="62">
        <f>AVERAGE(E34:E35)</f>
        <v>4.3008333333333333</v>
      </c>
      <c r="G34" s="62">
        <f>D34/F34</f>
        <v>0.92075179228831627</v>
      </c>
      <c r="H34" s="62">
        <f>($H$4*D34/J22)+(1-$H$4)*(H33+I33)</f>
        <v>3.9683226231224569</v>
      </c>
      <c r="I34" s="62">
        <f>$J$4*(H34-H33)+(1-$J$4)*I33</f>
        <v>-4.2807550453792696E-3</v>
      </c>
      <c r="J34" s="62">
        <f>($L$4*D34/H34)+(1-$L$4)*J22</f>
        <v>0.99790273525797324</v>
      </c>
      <c r="K34" s="62">
        <f>(H34+I34)*J22</f>
        <v>3.9557281744073123</v>
      </c>
      <c r="L34" s="62">
        <f>ABS(D34-K34)</f>
        <v>4.2718255926876836E-3</v>
      </c>
      <c r="AC34" s="59">
        <f>SUM(AC22:AC33)</f>
        <v>11.935733003675487</v>
      </c>
      <c r="AD34" s="59">
        <f>SUM(AD22:AD33)</f>
        <v>11.999999999999996</v>
      </c>
    </row>
    <row r="35" spans="2:30" ht="15.75" thickBot="1" x14ac:dyDescent="0.3">
      <c r="B35" s="62"/>
      <c r="C35" s="62">
        <v>30</v>
      </c>
      <c r="D35" s="65">
        <v>3.85</v>
      </c>
      <c r="E35" s="62">
        <f>AVERAGE(D25:D36)</f>
        <v>4.2475000000000005</v>
      </c>
      <c r="F35" s="62">
        <f>AVERAGE(E35:E36)</f>
        <v>4.2033333333333331</v>
      </c>
      <c r="G35" s="62">
        <f>D35/F35</f>
        <v>0.91593973037272014</v>
      </c>
      <c r="H35" s="62">
        <f>($H$4*D35/J23)+(1-$H$4)*(H34+I34)</f>
        <v>3.8575520762382025</v>
      </c>
      <c r="I35" s="62">
        <f>$J$4*(H35-H34)+(1-$J$4)*I34</f>
        <v>-4.2807656943584533E-3</v>
      </c>
      <c r="J35" s="62">
        <f>($L$4*D35/H35)+(1-$L$4)*J23</f>
        <v>0.99804226201255675</v>
      </c>
      <c r="K35" s="62">
        <f>(H35+I35)*J23</f>
        <v>3.8457277210867367</v>
      </c>
      <c r="L35" s="62">
        <f>ABS(D35-K35)</f>
        <v>4.2722789132634276E-3</v>
      </c>
    </row>
    <row r="36" spans="2:30" x14ac:dyDescent="0.25">
      <c r="B36" s="62"/>
      <c r="C36" s="62">
        <v>31</v>
      </c>
      <c r="D36" s="65">
        <v>3.74</v>
      </c>
      <c r="E36" s="62">
        <f>AVERAGE(D26:D37)</f>
        <v>4.1591666666666667</v>
      </c>
      <c r="F36" s="62">
        <f>AVERAGE(E36:E37)</f>
        <v>4.1216666666666661</v>
      </c>
      <c r="G36" s="62">
        <f>D36/F36</f>
        <v>0.90739991912656703</v>
      </c>
      <c r="H36" s="62">
        <f>($H$4*D36/J24)+(1-$H$4)*(H35+I35)</f>
        <v>3.7497978264870291</v>
      </c>
      <c r="I36" s="62">
        <f>$J$4*(H36-H35)+(1-$J$4)*I35</f>
        <v>-4.2807760417068585E-3</v>
      </c>
      <c r="J36" s="62">
        <f>($L$4*D36/H36)+(1-$L$4)*J24</f>
        <v>0.99738710540130704</v>
      </c>
      <c r="K36" s="62">
        <f>(H36+I36)*J24</f>
        <v>3.7357305122602984</v>
      </c>
      <c r="L36" s="62">
        <f>ABS(D36-K36)</f>
        <v>4.2694877397018161E-3</v>
      </c>
      <c r="P36" s="75"/>
      <c r="Q36" s="74"/>
      <c r="R36" s="74"/>
      <c r="S36" s="74"/>
      <c r="T36" s="74"/>
      <c r="U36" s="74"/>
      <c r="V36" s="74"/>
      <c r="W36" s="74"/>
      <c r="X36" s="74"/>
      <c r="Y36" s="74"/>
      <c r="Z36" s="73"/>
    </row>
    <row r="37" spans="2:30" x14ac:dyDescent="0.25">
      <c r="B37" s="62"/>
      <c r="C37" s="62">
        <v>32</v>
      </c>
      <c r="D37" s="65">
        <v>3.69</v>
      </c>
      <c r="E37" s="62">
        <f>AVERAGE(D27:D38)</f>
        <v>4.0841666666666665</v>
      </c>
      <c r="F37" s="62">
        <f>AVERAGE(E37:E38)</f>
        <v>4.0391666666666666</v>
      </c>
      <c r="G37" s="62">
        <f>D37/F37</f>
        <v>0.91355477615019598</v>
      </c>
      <c r="H37" s="62">
        <f>($H$4*D37/J25)+(1-$H$4)*(H36+I36)</f>
        <v>3.6977350282400976</v>
      </c>
      <c r="I37" s="62">
        <f>$J$4*(H37-H36)+(1-$J$4)*I36</f>
        <v>-4.2807808199090787E-3</v>
      </c>
      <c r="J37" s="62">
        <f>($L$4*D37/H37)+(1-$L$4)*J25</f>
        <v>0.99790817130459064</v>
      </c>
      <c r="K37" s="62">
        <f>(H37+I37)*J25</f>
        <v>3.6857282214671669</v>
      </c>
      <c r="L37" s="62">
        <f>ABS(D37-K37)</f>
        <v>4.2717785328330038E-3</v>
      </c>
      <c r="P37" s="70"/>
      <c r="Q37" s="59" t="s">
        <v>324</v>
      </c>
      <c r="Z37" s="69"/>
    </row>
    <row r="38" spans="2:30" x14ac:dyDescent="0.25">
      <c r="B38" s="62"/>
      <c r="C38" s="62">
        <v>33</v>
      </c>
      <c r="D38" s="65">
        <v>3.65</v>
      </c>
      <c r="E38" s="62">
        <f>AVERAGE(D28:D39)</f>
        <v>3.9941666666666666</v>
      </c>
      <c r="F38" s="62">
        <f>AVERAGE(E38:E39)</f>
        <v>3.9666666666666668</v>
      </c>
      <c r="G38" s="62">
        <f>D38/F38</f>
        <v>0.92016806722689071</v>
      </c>
      <c r="H38" s="62">
        <f>($H$4*D38/J26)+(1-$H$4)*(H37+I37)</f>
        <v>3.6607573446916524</v>
      </c>
      <c r="I38" s="62">
        <f>$J$4*(H38-H37)+(1-$J$4)*I37</f>
        <v>-4.2807840895993507E-3</v>
      </c>
      <c r="J38" s="62">
        <f>($L$4*D38/H38)+(1-$L$4)*J26</f>
        <v>0.9970614428439929</v>
      </c>
      <c r="K38" s="62">
        <f>(H38+I38)*J26</f>
        <v>3.6457318278018516</v>
      </c>
      <c r="L38" s="62">
        <f>ABS(D38-K38)</f>
        <v>4.2681721981483456E-3</v>
      </c>
      <c r="P38" s="70"/>
      <c r="Z38" s="69"/>
    </row>
    <row r="39" spans="2:30" x14ac:dyDescent="0.25">
      <c r="B39" s="62"/>
      <c r="C39" s="62">
        <v>34</v>
      </c>
      <c r="D39" s="65">
        <v>3.51</v>
      </c>
      <c r="E39" s="62">
        <f>AVERAGE(D29:D40)</f>
        <v>3.9391666666666665</v>
      </c>
      <c r="F39" s="62">
        <f>AVERAGE(E39:E40)</f>
        <v>3.915</v>
      </c>
      <c r="G39" s="62">
        <f>D39/F39</f>
        <v>0.89655172413793094</v>
      </c>
      <c r="H39" s="62">
        <f>($H$4*D39/J27)+(1-$H$4)*(H38+I38)</f>
        <v>3.5116346532614129</v>
      </c>
      <c r="I39" s="62">
        <f>$J$4*(H39-H38)+(1-$J$4)*I38</f>
        <v>-4.2807985737900846E-3</v>
      </c>
      <c r="J39" s="62">
        <f>($L$4*D39/H39)+(1-$L$4)*J27</f>
        <v>0.9995345036079194</v>
      </c>
      <c r="K39" s="62">
        <f>(H39+I39)*J27</f>
        <v>3.5057213387206505</v>
      </c>
      <c r="L39" s="62">
        <f>ABS(D39-K39)</f>
        <v>4.2786612793492829E-3</v>
      </c>
      <c r="P39" s="70"/>
      <c r="Q39" s="59" t="s">
        <v>287</v>
      </c>
      <c r="Z39" s="69"/>
    </row>
    <row r="40" spans="2:30" ht="15.75" thickBot="1" x14ac:dyDescent="0.3">
      <c r="B40" s="62"/>
      <c r="C40" s="62">
        <v>35</v>
      </c>
      <c r="D40" s="65">
        <v>3.61</v>
      </c>
      <c r="E40" s="62">
        <f>AVERAGE(D30:D41)</f>
        <v>3.8908333333333331</v>
      </c>
      <c r="F40" s="62">
        <f>AVERAGE(E40:E41)</f>
        <v>3.840416666666667</v>
      </c>
      <c r="G40" s="62">
        <f>D40/F40</f>
        <v>0.94000216990343921</v>
      </c>
      <c r="H40" s="62">
        <f>($H$4*D40/J28)+(1-$H$4)*(H39+I39)</f>
        <v>3.6021347279465465</v>
      </c>
      <c r="I40" s="62">
        <f>$J$4*(H40-H39)+(1-$J$4)*I39</f>
        <v>-4.2807890957027575E-3</v>
      </c>
      <c r="J40" s="62">
        <f>($L$4*D40/H40)+(1-$L$4)*J28</f>
        <v>1.0021835030190354</v>
      </c>
      <c r="K40" s="62">
        <f>(H40+I40)*J28</f>
        <v>3.6057097689133468</v>
      </c>
      <c r="L40" s="62">
        <f>ABS(D40-K40)</f>
        <v>4.2902310866530513E-3</v>
      </c>
      <c r="P40" s="70"/>
      <c r="Z40" s="69"/>
    </row>
    <row r="41" spans="2:30" x14ac:dyDescent="0.25">
      <c r="B41" s="62"/>
      <c r="C41" s="62">
        <v>36</v>
      </c>
      <c r="D41" s="65">
        <v>3.58</v>
      </c>
      <c r="E41" s="62">
        <f>AVERAGE(D31:D42)</f>
        <v>3.7900000000000005</v>
      </c>
      <c r="F41" s="62">
        <f>AVERAGE(E41:E42)</f>
        <v>3.74125</v>
      </c>
      <c r="G41" s="62">
        <f>D41/F41</f>
        <v>0.95689943200801875</v>
      </c>
      <c r="H41" s="62">
        <f>($H$4*D41/J29)+(1-$H$4)*(H40+I40)</f>
        <v>3.5661797902976136</v>
      </c>
      <c r="I41" s="62">
        <f>$J$4*(H41-H40)+(1-$J$4)*I40</f>
        <v>-4.2807922631176122E-3</v>
      </c>
      <c r="J41" s="62">
        <f>($L$4*D41/H41)+(1-$L$4)*J29</f>
        <v>1.0038753541646974</v>
      </c>
      <c r="K41" s="62">
        <f>(H41+I41)*J29</f>
        <v>3.5757026499095179</v>
      </c>
      <c r="L41" s="62">
        <f>ABS(D41-K41)</f>
        <v>4.2973500904821549E-3</v>
      </c>
      <c r="P41" s="70"/>
      <c r="Q41" s="72" t="s">
        <v>288</v>
      </c>
      <c r="R41" s="72"/>
      <c r="Z41" s="69"/>
    </row>
    <row r="42" spans="2:30" x14ac:dyDescent="0.25">
      <c r="B42" s="62">
        <v>2011</v>
      </c>
      <c r="C42" s="62">
        <v>37</v>
      </c>
      <c r="D42" s="65">
        <v>3.27</v>
      </c>
      <c r="E42" s="62">
        <f>AVERAGE(D32:D43)</f>
        <v>3.6924999999999994</v>
      </c>
      <c r="F42" s="62">
        <f>AVERAGE(E42:E43)</f>
        <v>3.6487499999999997</v>
      </c>
      <c r="G42" s="62">
        <f>D42/F42</f>
        <v>0.89619732785200423</v>
      </c>
      <c r="H42" s="62">
        <f>($H$4*D42/J30)+(1-$H$4)*(H41+I41)</f>
        <v>3.2589336494476413</v>
      </c>
      <c r="I42" s="62">
        <f>$J$4*(H42-H41)+(1-$J$4)*I41</f>
        <v>-4.2808225596524712E-3</v>
      </c>
      <c r="J42" s="62">
        <f>($L$4*D42/H42)+(1-$L$4)*J30</f>
        <v>1.003395696796179</v>
      </c>
      <c r="K42" s="62">
        <f>(H42+I42)*J30</f>
        <v>3.265704944660039</v>
      </c>
      <c r="L42" s="62">
        <f>ABS(D42-K42)</f>
        <v>4.2950553399609959E-3</v>
      </c>
      <c r="P42" s="70"/>
      <c r="Q42" s="59" t="s">
        <v>289</v>
      </c>
      <c r="R42" s="59">
        <v>0.23628081541563575</v>
      </c>
      <c r="Z42" s="69"/>
    </row>
    <row r="43" spans="2:30" x14ac:dyDescent="0.25">
      <c r="B43" s="62"/>
      <c r="C43" s="62">
        <v>38</v>
      </c>
      <c r="D43" s="65">
        <v>3.26</v>
      </c>
      <c r="E43" s="62">
        <f>AVERAGE(D33:D44)</f>
        <v>3.605</v>
      </c>
      <c r="F43" s="62">
        <f>AVERAGE(E43:E44)</f>
        <v>3.57375</v>
      </c>
      <c r="G43" s="62">
        <f>D43/F43</f>
        <v>0.91220706540748508</v>
      </c>
      <c r="H43" s="62">
        <f>($H$4*D43/J31)+(1-$H$4)*(H42+I42)</f>
        <v>3.2527276367860836</v>
      </c>
      <c r="I43" s="62">
        <f>$J$4*(H43-H42)+(1-$J$4)*I42</f>
        <v>-4.2808227521714814E-3</v>
      </c>
      <c r="J43" s="62">
        <f>($L$4*D43/H43)+(1-$L$4)*J31</f>
        <v>1.0022357737954051</v>
      </c>
      <c r="K43" s="62">
        <f>(H43+I43)*J31</f>
        <v>3.2557096082234533</v>
      </c>
      <c r="L43" s="62">
        <f>ABS(D43-K43)</f>
        <v>4.2903917765464428E-3</v>
      </c>
      <c r="P43" s="70"/>
      <c r="Q43" s="59" t="s">
        <v>290</v>
      </c>
      <c r="R43" s="59">
        <v>5.5828623733477738E-2</v>
      </c>
      <c r="Z43" s="69"/>
    </row>
    <row r="44" spans="2:30" x14ac:dyDescent="0.25">
      <c r="B44" s="62"/>
      <c r="C44" s="62">
        <v>39</v>
      </c>
      <c r="D44" s="65">
        <v>3.21</v>
      </c>
      <c r="E44" s="62">
        <f>AVERAGE(D34:D45)</f>
        <v>3.5425</v>
      </c>
      <c r="F44" s="62">
        <f>AVERAGE(E44:E45)</f>
        <v>3.5074999999999998</v>
      </c>
      <c r="G44" s="62">
        <f>D44/F44</f>
        <v>0.91518175338560226</v>
      </c>
      <c r="H44" s="62">
        <f>($H$4*D44/J32)+(1-$H$4)*(H43+I43)</f>
        <v>3.213372091526578</v>
      </c>
      <c r="I44" s="62">
        <f>$J$4*(H44-H43)+(1-$J$4)*I43</f>
        <v>-4.2808262596437325E-3</v>
      </c>
      <c r="J44" s="62">
        <f>($L$4*D44/H44)+(1-$L$4)*J32</f>
        <v>0.99895060658071111</v>
      </c>
      <c r="K44" s="62">
        <f>(H44+I44)*J32</f>
        <v>3.2057237010025355</v>
      </c>
      <c r="L44" s="62">
        <f>ABS(D44-K44)</f>
        <v>4.2762989974645116E-3</v>
      </c>
      <c r="P44" s="70"/>
      <c r="Q44" s="59" t="s">
        <v>291</v>
      </c>
      <c r="R44" s="59">
        <v>4.969764077070811E-2</v>
      </c>
      <c r="Z44" s="69"/>
    </row>
    <row r="45" spans="2:30" x14ac:dyDescent="0.25">
      <c r="B45" s="62"/>
      <c r="C45" s="62">
        <v>40</v>
      </c>
      <c r="D45" s="65">
        <v>3.18</v>
      </c>
      <c r="E45" s="62">
        <f>AVERAGE(D35:D46)</f>
        <v>3.4724999999999997</v>
      </c>
      <c r="F45" s="62">
        <f>AVERAGE(E45:E46)</f>
        <v>3.4445833333333331</v>
      </c>
      <c r="G45" s="62">
        <f>D45/F45</f>
        <v>0.92318858110560065</v>
      </c>
      <c r="H45" s="62">
        <f>($H$4*D45/J33)+(1-$H$4)*(H44+I44)</f>
        <v>3.1751655617922516</v>
      </c>
      <c r="I45" s="62">
        <f>$J$4*(H45-H44)+(1-$J$4)*I44</f>
        <v>-4.2808296522140795E-3</v>
      </c>
      <c r="J45" s="62">
        <f>($L$4*D45/H45)+(1-$L$4)*J33</f>
        <v>1.0015225783077033</v>
      </c>
      <c r="K45" s="62">
        <f>(H45+I45)*J33</f>
        <v>3.1757126863810017</v>
      </c>
      <c r="L45" s="62">
        <f>ABS(D45-K45)</f>
        <v>4.2873136189984784E-3</v>
      </c>
      <c r="P45" s="70"/>
      <c r="Q45" s="59" t="s">
        <v>292</v>
      </c>
      <c r="R45" s="59">
        <v>0.79789341265232516</v>
      </c>
      <c r="Z45" s="69"/>
    </row>
    <row r="46" spans="2:30" ht="15.75" thickBot="1" x14ac:dyDescent="0.3">
      <c r="B46" s="62"/>
      <c r="C46" s="62">
        <v>41</v>
      </c>
      <c r="D46" s="65">
        <v>3.12</v>
      </c>
      <c r="E46" s="62">
        <f>AVERAGE(D36:D47)</f>
        <v>3.4166666666666665</v>
      </c>
      <c r="F46" s="62">
        <f>AVERAGE(E46:E47)</f>
        <v>3.3937499999999998</v>
      </c>
      <c r="G46" s="62">
        <f>D46/F46</f>
        <v>0.91933701657458566</v>
      </c>
      <c r="H46" s="62">
        <f>($H$4*D46/J34)+(1-$H$4)*(H45+I45)</f>
        <v>3.1265572625452109</v>
      </c>
      <c r="I46" s="62">
        <f>$J$4*(H46-H45)+(1-$J$4)*I45</f>
        <v>-4.2808340849610389E-3</v>
      </c>
      <c r="J46" s="62">
        <f>($L$4*D46/H46)+(1-$L$4)*J34</f>
        <v>0.99790272110996991</v>
      </c>
      <c r="K46" s="62">
        <f>(H46+I46)*J34</f>
        <v>3.1157281881919787</v>
      </c>
      <c r="L46" s="62">
        <f>ABS(D46-K46)</f>
        <v>4.2718118080213863E-3</v>
      </c>
      <c r="P46" s="70"/>
      <c r="Q46" s="67" t="s">
        <v>293</v>
      </c>
      <c r="R46" s="67">
        <v>156</v>
      </c>
      <c r="Z46" s="69"/>
    </row>
    <row r="47" spans="2:30" x14ac:dyDescent="0.25">
      <c r="B47" s="62"/>
      <c r="C47" s="62">
        <v>42</v>
      </c>
      <c r="D47" s="65">
        <v>3.18</v>
      </c>
      <c r="E47" s="62">
        <f>AVERAGE(D37:D48)</f>
        <v>3.3708333333333331</v>
      </c>
      <c r="F47" s="62">
        <f>AVERAGE(E47:E48)</f>
        <v>3.3512500000000003</v>
      </c>
      <c r="G47" s="62">
        <f>D47/F47</f>
        <v>0.94889966430436401</v>
      </c>
      <c r="H47" s="62">
        <f>($H$4*D47/J35)+(1-$H$4)*(H46+I46)</f>
        <v>3.1862377548535319</v>
      </c>
      <c r="I47" s="62">
        <f>$J$4*(H47-H46)+(1-$J$4)*I46</f>
        <v>-4.2808276888283989E-3</v>
      </c>
      <c r="J47" s="62">
        <f>($L$4*D47/H47)+(1-$L$4)*J35</f>
        <v>0.99804228204752243</v>
      </c>
      <c r="K47" s="62">
        <f>(H47+I47)*J35</f>
        <v>3.1757274892139851</v>
      </c>
      <c r="L47" s="62">
        <f>ABS(D47-K47)</f>
        <v>4.2725107860150935E-3</v>
      </c>
      <c r="P47" s="70"/>
      <c r="Z47" s="69"/>
    </row>
    <row r="48" spans="2:30" ht="15.75" thickBot="1" x14ac:dyDescent="0.3">
      <c r="B48" s="62"/>
      <c r="C48" s="62">
        <v>43</v>
      </c>
      <c r="D48" s="65">
        <v>3.19</v>
      </c>
      <c r="E48" s="62">
        <f>AVERAGE(D38:D49)</f>
        <v>3.331666666666667</v>
      </c>
      <c r="F48" s="62">
        <f>AVERAGE(E48:E49)</f>
        <v>3.3095833333333333</v>
      </c>
      <c r="G48" s="62">
        <f>D48/F48</f>
        <v>0.96386755633891474</v>
      </c>
      <c r="H48" s="62">
        <f>($H$4*D48/J36)+(1-$H$4)*(H47+I47)</f>
        <v>3.1983569532506495</v>
      </c>
      <c r="I48" s="62">
        <f>$J$4*(H48-H47)+(1-$J$4)*I47</f>
        <v>-4.2808260488257904E-3</v>
      </c>
      <c r="J48" s="62">
        <f>($L$4*D48/H48)+(1-$L$4)*J36</f>
        <v>0.99738711051555473</v>
      </c>
      <c r="K48" s="62">
        <f>(H48+I48)*J36</f>
        <v>3.1857303429412438</v>
      </c>
      <c r="L48" s="62">
        <f>ABS(D48-K48)</f>
        <v>4.2696570587561489E-3</v>
      </c>
      <c r="P48" s="70"/>
      <c r="Q48" s="59" t="s">
        <v>294</v>
      </c>
      <c r="Z48" s="69"/>
    </row>
    <row r="49" spans="2:26" x14ac:dyDescent="0.25">
      <c r="B49" s="62"/>
      <c r="C49" s="62">
        <v>44</v>
      </c>
      <c r="D49" s="65">
        <v>3.22</v>
      </c>
      <c r="E49" s="62">
        <f>AVERAGE(D39:D50)</f>
        <v>3.2874999999999996</v>
      </c>
      <c r="F49" s="62">
        <f>AVERAGE(E49:E50)</f>
        <v>3.274166666666666</v>
      </c>
      <c r="G49" s="62">
        <f>D49/F49</f>
        <v>0.98345635021634026</v>
      </c>
      <c r="H49" s="62">
        <f>($H$4*D49/J37)+(1-$H$4)*(H48+I48)</f>
        <v>3.226749775167268</v>
      </c>
      <c r="I49" s="62">
        <f>$J$4*(H49-H48)+(1-$J$4)*I48</f>
        <v>-4.2808227814609932E-3</v>
      </c>
      <c r="J49" s="62">
        <f>($L$4*D49/H49)+(1-$L$4)*J37</f>
        <v>0.99790818140928783</v>
      </c>
      <c r="K49" s="62">
        <f>(H49+I49)*J37</f>
        <v>3.215728099361141</v>
      </c>
      <c r="L49" s="62">
        <f>ABS(D49-K49)</f>
        <v>4.2719006388591829E-3</v>
      </c>
      <c r="P49" s="70"/>
      <c r="Q49" s="71"/>
      <c r="R49" s="71" t="s">
        <v>299</v>
      </c>
      <c r="S49" s="71" t="s">
        <v>300</v>
      </c>
      <c r="T49" s="71" t="s">
        <v>301</v>
      </c>
      <c r="U49" s="71" t="s">
        <v>302</v>
      </c>
      <c r="V49" s="71" t="s">
        <v>303</v>
      </c>
      <c r="Z49" s="69"/>
    </row>
    <row r="50" spans="2:26" x14ac:dyDescent="0.25">
      <c r="B50" s="62"/>
      <c r="C50" s="62">
        <v>45</v>
      </c>
      <c r="D50" s="65">
        <v>3.12</v>
      </c>
      <c r="E50" s="62">
        <f>AVERAGE(D40:D51)</f>
        <v>3.2608333333333328</v>
      </c>
      <c r="F50" s="62">
        <f>AVERAGE(E50:E51)</f>
        <v>3.2470833333333329</v>
      </c>
      <c r="G50" s="62">
        <f>D50/F50</f>
        <v>0.96086231233157982</v>
      </c>
      <c r="H50" s="62">
        <f>($H$4*D50/J38)+(1-$H$4)*(H49+I49)</f>
        <v>3.1291954125717005</v>
      </c>
      <c r="I50" s="62">
        <f>$J$4*(H50-H49)+(1-$J$4)*I49</f>
        <v>-4.2808321088149744E-3</v>
      </c>
      <c r="J50" s="62">
        <f>($L$4*D50/H50)+(1-$L$4)*J38</f>
        <v>0.99706141312404195</v>
      </c>
      <c r="K50" s="62">
        <f>(H50+I50)*J38</f>
        <v>3.1157318403605556</v>
      </c>
      <c r="L50" s="62">
        <f>ABS(D50-K50)</f>
        <v>4.2681596394444909E-3</v>
      </c>
      <c r="P50" s="70"/>
      <c r="Q50" s="59" t="s">
        <v>295</v>
      </c>
      <c r="R50" s="59">
        <v>1</v>
      </c>
      <c r="S50" s="59">
        <v>5.797177150985533</v>
      </c>
      <c r="T50" s="59">
        <v>5.797177150985533</v>
      </c>
      <c r="U50" s="59">
        <v>9.1059825271896671</v>
      </c>
      <c r="V50" s="59">
        <v>2.9820985758624522E-3</v>
      </c>
      <c r="Z50" s="69"/>
    </row>
    <row r="51" spans="2:26" x14ac:dyDescent="0.25">
      <c r="B51" s="62"/>
      <c r="C51" s="62">
        <v>46</v>
      </c>
      <c r="D51" s="65">
        <v>3.19</v>
      </c>
      <c r="E51" s="62">
        <f>AVERAGE(D41:D52)</f>
        <v>3.2333333333333329</v>
      </c>
      <c r="F51" s="62">
        <f>AVERAGE(E51:E52)</f>
        <v>3.2237499999999999</v>
      </c>
      <c r="G51" s="62">
        <f>D51/F51</f>
        <v>0.9895308259015122</v>
      </c>
      <c r="H51" s="62">
        <f>($H$4*D51/J39)+(1-$H$4)*(H50+I50)</f>
        <v>3.1914855584727904</v>
      </c>
      <c r="I51" s="62">
        <f>$J$4*(H51-H50)+(1-$J$4)*I50</f>
        <v>-4.2808254517171726E-3</v>
      </c>
      <c r="J51" s="62">
        <f>($L$4*D51/H51)+(1-$L$4)*J39</f>
        <v>0.99953452445715973</v>
      </c>
      <c r="K51" s="62">
        <f>(H51+I51)*J39</f>
        <v>3.1857211007170294</v>
      </c>
      <c r="L51" s="62">
        <f>ABS(D51-K51)</f>
        <v>4.2788992829705386E-3</v>
      </c>
      <c r="P51" s="70"/>
      <c r="Q51" s="59" t="s">
        <v>296</v>
      </c>
      <c r="R51" s="59">
        <v>154</v>
      </c>
      <c r="S51" s="59">
        <v>98.041620284911943</v>
      </c>
      <c r="T51" s="59">
        <v>0.63663389795397363</v>
      </c>
      <c r="Z51" s="69"/>
    </row>
    <row r="52" spans="2:26" ht="15.75" thickBot="1" x14ac:dyDescent="0.3">
      <c r="B52" s="62"/>
      <c r="C52" s="62">
        <v>47</v>
      </c>
      <c r="D52" s="65">
        <v>3.28</v>
      </c>
      <c r="E52" s="62">
        <f>AVERAGE(D42:D53)</f>
        <v>3.2141666666666668</v>
      </c>
      <c r="F52" s="62">
        <f>AVERAGE(E52:E53)</f>
        <v>3.2170833333333335</v>
      </c>
      <c r="G52" s="62">
        <f>D52/F52</f>
        <v>1.0195570521953115</v>
      </c>
      <c r="H52" s="62">
        <f>($H$4*D52/J40)+(1-$H$4)*(H51+I51)</f>
        <v>3.2728536283855632</v>
      </c>
      <c r="I52" s="62">
        <f>$J$4*(H52-H51)+(1-$J$4)*I51</f>
        <v>-4.2808168868276363E-3</v>
      </c>
      <c r="J52" s="62">
        <f>($L$4*D52/H52)+(1-$L$4)*J40</f>
        <v>1.0021835292456855</v>
      </c>
      <c r="K52" s="62">
        <f>(H52+I52)*J40</f>
        <v>3.2757097501005799</v>
      </c>
      <c r="L52" s="62">
        <f>ABS(D52-K52)</f>
        <v>4.2902498994199512E-3</v>
      </c>
      <c r="P52" s="70"/>
      <c r="Q52" s="67" t="s">
        <v>297</v>
      </c>
      <c r="R52" s="67">
        <v>155</v>
      </c>
      <c r="S52" s="67">
        <v>103.83879743589748</v>
      </c>
      <c r="T52" s="67"/>
      <c r="U52" s="67"/>
      <c r="V52" s="67"/>
      <c r="Z52" s="69"/>
    </row>
    <row r="53" spans="2:26" ht="15.75" thickBot="1" x14ac:dyDescent="0.3">
      <c r="B53" s="62"/>
      <c r="C53" s="62">
        <v>48</v>
      </c>
      <c r="D53" s="65">
        <v>3.35</v>
      </c>
      <c r="E53" s="62">
        <f>AVERAGE(D43:D54)</f>
        <v>3.22</v>
      </c>
      <c r="F53" s="62">
        <f>AVERAGE(E53:E54)</f>
        <v>3.2245833333333338</v>
      </c>
      <c r="G53" s="62">
        <f>D53/F53</f>
        <v>1.0388939139423696</v>
      </c>
      <c r="H53" s="62">
        <f>($H$4*D53/J41)+(1-$H$4)*(H52+I52)</f>
        <v>3.337067612370213</v>
      </c>
      <c r="I53" s="62">
        <f>$J$4*(H53-H52)+(1-$J$4)*I52</f>
        <v>-4.280810037347549E-3</v>
      </c>
      <c r="J53" s="62">
        <f>($L$4*D53/H53)+(1-$L$4)*J41</f>
        <v>1.0038753747697053</v>
      </c>
      <c r="K53" s="62">
        <f>(H53+I53)*J41</f>
        <v>3.3457025315473348</v>
      </c>
      <c r="L53" s="62">
        <f>ABS(D53-K53)</f>
        <v>4.2974684526653206E-3</v>
      </c>
      <c r="P53" s="70"/>
      <c r="Z53" s="69"/>
    </row>
    <row r="54" spans="2:26" x14ac:dyDescent="0.25">
      <c r="B54" s="62">
        <v>2012</v>
      </c>
      <c r="C54" s="62">
        <v>49</v>
      </c>
      <c r="D54" s="65">
        <v>3.34</v>
      </c>
      <c r="E54" s="62">
        <f>AVERAGE(D44:D55)</f>
        <v>3.2291666666666674</v>
      </c>
      <c r="F54" s="62">
        <f>AVERAGE(E54:E55)</f>
        <v>3.2333333333333338</v>
      </c>
      <c r="G54" s="62">
        <f>D54/F54</f>
        <v>1.0329896907216494</v>
      </c>
      <c r="H54" s="62">
        <f>($H$4*D54/J42)+(1-$H$4)*(H53+I53)</f>
        <v>3.3286967591833254</v>
      </c>
      <c r="I54" s="62">
        <f>$J$4*(H54-H53)+(1-$J$4)*I53</f>
        <v>-4.2808104463518638E-3</v>
      </c>
      <c r="J54" s="62">
        <f>($L$4*D54/H54)+(1-$L$4)*J42</f>
        <v>1.0033956955632835</v>
      </c>
      <c r="K54" s="62">
        <f>(H54+I54)*J42</f>
        <v>3.3357046573232663</v>
      </c>
      <c r="L54" s="62">
        <f>ABS(D54-K54)</f>
        <v>4.2953426767335934E-3</v>
      </c>
      <c r="P54" s="70"/>
      <c r="Q54" s="71"/>
      <c r="R54" s="71" t="s">
        <v>304</v>
      </c>
      <c r="S54" s="71" t="s">
        <v>292</v>
      </c>
      <c r="T54" s="71" t="s">
        <v>305</v>
      </c>
      <c r="U54" s="71" t="s">
        <v>306</v>
      </c>
      <c r="V54" s="71" t="s">
        <v>307</v>
      </c>
      <c r="W54" s="71" t="s">
        <v>308</v>
      </c>
      <c r="X54" s="71" t="s">
        <v>309</v>
      </c>
      <c r="Y54" s="71" t="s">
        <v>310</v>
      </c>
      <c r="Z54" s="69"/>
    </row>
    <row r="55" spans="2:26" x14ac:dyDescent="0.25">
      <c r="B55" s="62"/>
      <c r="C55" s="62">
        <v>50</v>
      </c>
      <c r="D55" s="65">
        <v>3.37</v>
      </c>
      <c r="E55" s="62">
        <f>AVERAGE(D45:D56)</f>
        <v>3.2375000000000003</v>
      </c>
      <c r="F55" s="62">
        <f>AVERAGE(E55:E56)</f>
        <v>3.2462500000000007</v>
      </c>
      <c r="G55" s="62">
        <f>D55/F55</f>
        <v>1.0381209087408547</v>
      </c>
      <c r="H55" s="62">
        <f>($H$4*D55/J43)+(1-$H$4)*(H54+I54)</f>
        <v>3.3624822122309692</v>
      </c>
      <c r="I55" s="62">
        <f>$J$4*(H55-H54)+(1-$J$4)*I54</f>
        <v>-4.2808066397255146E-3</v>
      </c>
      <c r="J55" s="62">
        <f>($L$4*D55/H55)+(1-$L$4)*J43</f>
        <v>1.0022357851416079</v>
      </c>
      <c r="K55" s="62">
        <f>(H55+I55)*J43</f>
        <v>3.3657095842935574</v>
      </c>
      <c r="L55" s="62">
        <f>ABS(D55-K55)</f>
        <v>4.2904157064427295E-3</v>
      </c>
      <c r="P55" s="70"/>
      <c r="Q55" s="59" t="s">
        <v>298</v>
      </c>
      <c r="R55" s="59">
        <v>3.9861679073614549</v>
      </c>
      <c r="S55" s="59">
        <v>0.12838192930990255</v>
      </c>
      <c r="T55" s="59">
        <v>31.049291195330149</v>
      </c>
      <c r="U55" s="59">
        <v>3.5199704604945817E-68</v>
      </c>
      <c r="V55" s="59">
        <v>3.7325509391166571</v>
      </c>
      <c r="W55" s="59">
        <v>4.2397848756062526</v>
      </c>
      <c r="X55" s="59">
        <v>3.7325509391166571</v>
      </c>
      <c r="Y55" s="59">
        <v>4.2397848756062526</v>
      </c>
      <c r="Z55" s="69"/>
    </row>
    <row r="56" spans="2:26" ht="15.75" thickBot="1" x14ac:dyDescent="0.3">
      <c r="B56" s="62"/>
      <c r="C56" s="62">
        <v>51</v>
      </c>
      <c r="D56" s="65">
        <v>3.31</v>
      </c>
      <c r="E56" s="62">
        <f>AVERAGE(D46:D57)</f>
        <v>3.2550000000000008</v>
      </c>
      <c r="F56" s="62">
        <f>AVERAGE(E56:E57)</f>
        <v>3.2700000000000005</v>
      </c>
      <c r="G56" s="62">
        <f>D56/F56</f>
        <v>1.0122324159021405</v>
      </c>
      <c r="H56" s="62">
        <f>($H$4*D56/J44)+(1-$H$4)*(H55+I55)</f>
        <v>3.3134771858311063</v>
      </c>
      <c r="I56" s="62">
        <f>$J$4*(H56-H55)+(1-$J$4)*I55</f>
        <v>-4.2808111121474908E-3</v>
      </c>
      <c r="J56" s="62">
        <f>($L$4*D56/H56)+(1-$L$4)*J44</f>
        <v>0.99895059309719381</v>
      </c>
      <c r="K56" s="62">
        <f>(H56+I56)*J44</f>
        <v>3.3057237258201941</v>
      </c>
      <c r="L56" s="62">
        <f>ABS(D56-K56)</f>
        <v>4.2762741798059167E-3</v>
      </c>
      <c r="P56" s="70"/>
      <c r="Q56" s="67" t="s">
        <v>323</v>
      </c>
      <c r="R56" s="67">
        <v>-4.2807605380031869E-3</v>
      </c>
      <c r="S56" s="67">
        <v>1.4185920711455081E-3</v>
      </c>
      <c r="T56" s="67">
        <v>-3.0176120571056679</v>
      </c>
      <c r="U56" s="67">
        <v>2.9820985758627137E-3</v>
      </c>
      <c r="V56" s="67">
        <v>-7.0831722340570571E-3</v>
      </c>
      <c r="W56" s="67">
        <v>-1.4783488419493167E-3</v>
      </c>
      <c r="X56" s="67">
        <v>-7.0831722340570571E-3</v>
      </c>
      <c r="Y56" s="67">
        <v>-1.4783488419493167E-3</v>
      </c>
      <c r="Z56" s="69"/>
    </row>
    <row r="57" spans="2:26" ht="15.75" thickBot="1" x14ac:dyDescent="0.3">
      <c r="B57" s="62"/>
      <c r="C57" s="62">
        <v>52</v>
      </c>
      <c r="D57" s="65">
        <v>3.39</v>
      </c>
      <c r="E57" s="62">
        <f>AVERAGE(D47:D58)</f>
        <v>3.2850000000000001</v>
      </c>
      <c r="F57" s="62">
        <f>AVERAGE(E57:E58)</f>
        <v>3.2983333333333329</v>
      </c>
      <c r="G57" s="62">
        <f>D57/F57</f>
        <v>1.0277918140474989</v>
      </c>
      <c r="H57" s="62">
        <f>($H$4*D57/J45)+(1-$H$4)*(H56+I56)</f>
        <v>3.3848462307889746</v>
      </c>
      <c r="I57" s="62">
        <f>$J$4*(H57-H56)+(1-$J$4)*I56</f>
        <v>-4.2808035471618832E-3</v>
      </c>
      <c r="J57" s="62">
        <f>($L$4*D57/H57)+(1-$L$4)*J45</f>
        <v>1.0015226006913218</v>
      </c>
      <c r="K57" s="62">
        <f>(H57+I57)*J45</f>
        <v>3.3857126028291029</v>
      </c>
      <c r="L57" s="62">
        <f>ABS(D57-K57)</f>
        <v>4.2873971708972114E-3</v>
      </c>
      <c r="P57" s="68"/>
      <c r="Q57" s="67"/>
      <c r="R57" s="67"/>
      <c r="S57" s="67"/>
      <c r="T57" s="67"/>
      <c r="U57" s="67"/>
      <c r="V57" s="67"/>
      <c r="W57" s="67"/>
      <c r="X57" s="67"/>
      <c r="Y57" s="67"/>
      <c r="Z57" s="66"/>
    </row>
    <row r="58" spans="2:26" x14ac:dyDescent="0.25">
      <c r="B58" s="62"/>
      <c r="C58" s="62">
        <v>53</v>
      </c>
      <c r="D58" s="65">
        <v>3.48</v>
      </c>
      <c r="E58" s="62">
        <f>AVERAGE(D48:D59)</f>
        <v>3.3116666666666661</v>
      </c>
      <c r="F58" s="62">
        <f>AVERAGE(E58:E59)</f>
        <v>3.3283333333333331</v>
      </c>
      <c r="G58" s="62">
        <f>D58/F58</f>
        <v>1.0455683525287933</v>
      </c>
      <c r="H58" s="62">
        <f>($H$4*D58/J46)+(1-$H$4)*(H57+I57)</f>
        <v>3.487313763013518</v>
      </c>
      <c r="I58" s="62">
        <f>$J$4*(H58-H57)+(1-$J$4)*I57</f>
        <v>-4.2807928723283054E-3</v>
      </c>
      <c r="J58" s="62">
        <f>($L$4*D58/H58)+(1-$L$4)*J46</f>
        <v>0.99790275165627518</v>
      </c>
      <c r="K58" s="62">
        <f>(H58+I58)*J46</f>
        <v>3.4757280786196336</v>
      </c>
      <c r="L58" s="62">
        <f>ABS(D58-K58)</f>
        <v>4.2719213803663614E-3</v>
      </c>
    </row>
    <row r="59" spans="2:26" x14ac:dyDescent="0.25">
      <c r="B59" s="62"/>
      <c r="C59" s="62">
        <v>54</v>
      </c>
      <c r="D59" s="65">
        <v>3.5</v>
      </c>
      <c r="E59" s="62">
        <f>AVERAGE(D49:D60)</f>
        <v>3.3450000000000002</v>
      </c>
      <c r="F59" s="62">
        <f>AVERAGE(E59:E60)</f>
        <v>3.3650000000000002</v>
      </c>
      <c r="G59" s="62">
        <f>D59/F59</f>
        <v>1.0401188707280831</v>
      </c>
      <c r="H59" s="62">
        <f>($H$4*D59/J47)+(1-$H$4)*(H58+I58)</f>
        <v>3.5068654296226689</v>
      </c>
      <c r="I59" s="62">
        <f>$J$4*(H59-H58)+(1-$J$4)*I58</f>
        <v>-4.2807904890823567E-3</v>
      </c>
      <c r="J59" s="62">
        <f>($L$4*D59/H59)+(1-$L$4)*J47</f>
        <v>0.99804228883016755</v>
      </c>
      <c r="K59" s="62">
        <f>(H59+I59)*J47</f>
        <v>3.4957275663054825</v>
      </c>
      <c r="L59" s="62">
        <f>ABS(D59-K59)</f>
        <v>4.2724336945174635E-3</v>
      </c>
    </row>
    <row r="60" spans="2:26" x14ac:dyDescent="0.25">
      <c r="B60" s="62"/>
      <c r="C60" s="62">
        <v>55</v>
      </c>
      <c r="D60" s="65">
        <v>3.59</v>
      </c>
      <c r="E60" s="62">
        <f>AVERAGE(D50:D61)</f>
        <v>3.3850000000000002</v>
      </c>
      <c r="F60" s="62">
        <f>AVERAGE(E60:E61)</f>
        <v>3.4054166666666665</v>
      </c>
      <c r="G60" s="62">
        <f>D60/F60</f>
        <v>1.0542028630857703</v>
      </c>
      <c r="H60" s="62">
        <f>($H$4*D60/J48)+(1-$H$4)*(H59+I59)</f>
        <v>3.5994047502549762</v>
      </c>
      <c r="I60" s="62">
        <f>$J$4*(H60-H59)+(1-$J$4)*I59</f>
        <v>-4.2807808070712446E-3</v>
      </c>
      <c r="J60" s="62">
        <f>($L$4*D60/H60)+(1-$L$4)*J48</f>
        <v>0.9973871373442178</v>
      </c>
      <c r="K60" s="62">
        <f>(H60+I60)*J48</f>
        <v>3.5857303078328577</v>
      </c>
      <c r="L60" s="62">
        <f>ABS(D60-K60)</f>
        <v>4.2696921671421251E-3</v>
      </c>
    </row>
    <row r="61" spans="2:26" x14ac:dyDescent="0.25">
      <c r="B61" s="62"/>
      <c r="C61" s="62">
        <v>56</v>
      </c>
      <c r="D61" s="65">
        <v>3.7</v>
      </c>
      <c r="E61" s="62">
        <f>AVERAGE(D51:D62)</f>
        <v>3.4258333333333333</v>
      </c>
      <c r="F61" s="62">
        <f>AVERAGE(E61:E62)</f>
        <v>3.4420833333333336</v>
      </c>
      <c r="G61" s="62">
        <f>D61/F61</f>
        <v>1.0749303958358551</v>
      </c>
      <c r="H61" s="62">
        <f>($H$4*D61/J49)+(1-$H$4)*(H60+I60)</f>
        <v>3.7077558401999746</v>
      </c>
      <c r="I61" s="62">
        <f>$J$4*(H61-H60)+(1-$J$4)*I60</f>
        <v>-4.2807695438841688E-3</v>
      </c>
      <c r="J61" s="62">
        <f>($L$4*D61/H61)+(1-$L$4)*J49</f>
        <v>0.99790821172314093</v>
      </c>
      <c r="K61" s="62">
        <f>(H61+I61)*J49</f>
        <v>3.6957280726530528</v>
      </c>
      <c r="L61" s="62">
        <f>ABS(D61-K61)</f>
        <v>4.2719273469473684E-3</v>
      </c>
    </row>
    <row r="62" spans="2:26" x14ac:dyDescent="0.25">
      <c r="B62" s="62"/>
      <c r="C62" s="62">
        <v>57</v>
      </c>
      <c r="D62" s="65">
        <v>3.61</v>
      </c>
      <c r="E62" s="62">
        <f>AVERAGE(D52:D63)</f>
        <v>3.4583333333333335</v>
      </c>
      <c r="F62" s="62">
        <f>AVERAGE(E62:E63)</f>
        <v>3.4591666666666665</v>
      </c>
      <c r="G62" s="62">
        <f>D62/F62</f>
        <v>1.0436039508552157</v>
      </c>
      <c r="H62" s="62">
        <f>($H$4*D62/J50)+(1-$H$4)*(H61+I61)</f>
        <v>3.6206396467405724</v>
      </c>
      <c r="I62" s="62">
        <f>$J$4*(H62-H61)+(1-$J$4)*I61</f>
        <v>-4.2807778274265599E-3</v>
      </c>
      <c r="J62" s="62">
        <f>($L$4*D62/H62)+(1-$L$4)*J50</f>
        <v>0.99706139031258123</v>
      </c>
      <c r="K62" s="62">
        <f>(H62+I62)*J50</f>
        <v>3.605731884202203</v>
      </c>
      <c r="L62" s="62">
        <f>ABS(D62-K62)</f>
        <v>4.2681157977968454E-3</v>
      </c>
    </row>
    <row r="63" spans="2:26" x14ac:dyDescent="0.25">
      <c r="B63" s="62"/>
      <c r="C63" s="62">
        <v>58</v>
      </c>
      <c r="D63" s="65">
        <v>3.58</v>
      </c>
      <c r="E63" s="62">
        <f>AVERAGE(D53:D64)</f>
        <v>3.4599999999999995</v>
      </c>
      <c r="F63" s="62">
        <f>AVERAGE(E63:E64)</f>
        <v>3.4412499999999993</v>
      </c>
      <c r="G63" s="62">
        <f>D63/F63</f>
        <v>1.0403196512895025</v>
      </c>
      <c r="H63" s="62">
        <f>($H$4*D63/J51)+(1-$H$4)*(H62+I62)</f>
        <v>3.581667213165864</v>
      </c>
      <c r="I63" s="62">
        <f>$J$4*(H63-H62)+(1-$J$4)*I62</f>
        <v>-4.2807812965921345E-3</v>
      </c>
      <c r="J63" s="62">
        <f>($L$4*D63/H63)+(1-$L$4)*J51</f>
        <v>0.99953451477576372</v>
      </c>
      <c r="K63" s="62">
        <f>(H63+I63)*J51</f>
        <v>3.5757212459779484</v>
      </c>
      <c r="L63" s="62">
        <f>ABS(D63-K63)</f>
        <v>4.2787540220516895E-3</v>
      </c>
    </row>
    <row r="64" spans="2:26" x14ac:dyDescent="0.25">
      <c r="B64" s="62"/>
      <c r="C64" s="62">
        <v>59</v>
      </c>
      <c r="D64" s="65">
        <v>3.3</v>
      </c>
      <c r="E64" s="62">
        <f>AVERAGE(D54:D65)</f>
        <v>3.4224999999999994</v>
      </c>
      <c r="F64" s="62">
        <f>AVERAGE(E64:E65)</f>
        <v>3.4033333333333333</v>
      </c>
      <c r="G64" s="62">
        <f>D64/F64</f>
        <v>0.96963761018609207</v>
      </c>
      <c r="H64" s="62">
        <f>($H$4*D64/J52)+(1-$H$4)*(H63+I63)</f>
        <v>3.2928103375252777</v>
      </c>
      <c r="I64" s="62">
        <f>$J$4*(H64-H63)+(1-$J$4)*I63</f>
        <v>-4.2808097542015693E-3</v>
      </c>
      <c r="J64" s="62">
        <f>($L$4*D64/H64)+(1-$L$4)*J52</f>
        <v>1.0021834426334297</v>
      </c>
      <c r="K64" s="62">
        <f>(H64+I64)*J52</f>
        <v>3.2957101281702648</v>
      </c>
      <c r="L64" s="62">
        <f>ABS(D64-K64)</f>
        <v>4.2898718297350591E-3</v>
      </c>
    </row>
    <row r="65" spans="2:12" x14ac:dyDescent="0.25">
      <c r="B65" s="62"/>
      <c r="C65" s="62">
        <v>60</v>
      </c>
      <c r="D65" s="65">
        <v>2.9</v>
      </c>
      <c r="E65" s="62">
        <f>AVERAGE(D55:D66)</f>
        <v>3.3841666666666668</v>
      </c>
      <c r="F65" s="62">
        <f>AVERAGE(E65:E66)</f>
        <v>3.3670833333333334</v>
      </c>
      <c r="G65" s="62">
        <f>D65/F65</f>
        <v>0.86127954461081546</v>
      </c>
      <c r="H65" s="62">
        <f>($H$4*D65/J53)+(1-$H$4)*(H64+I64)</f>
        <v>2.8888051984929786</v>
      </c>
      <c r="I65" s="62">
        <f>$J$4*(H65-H64)+(1-$J$4)*I64</f>
        <v>-4.280849726634498E-3</v>
      </c>
      <c r="J65" s="62">
        <f>($L$4*D65/H65)+(1-$L$4)*J53</f>
        <v>1.0038752358632219</v>
      </c>
      <c r="K65" s="62">
        <f>(H65+I65)*J53</f>
        <v>2.8957029616501537</v>
      </c>
      <c r="L65" s="62">
        <f>ABS(D65-K65)</f>
        <v>4.2970383498461828E-3</v>
      </c>
    </row>
    <row r="66" spans="2:12" x14ac:dyDescent="0.25">
      <c r="B66" s="62">
        <v>2013</v>
      </c>
      <c r="C66" s="62">
        <v>61</v>
      </c>
      <c r="D66" s="65">
        <v>2.88</v>
      </c>
      <c r="E66" s="62">
        <f>AVERAGE(D56:D67)</f>
        <v>3.35</v>
      </c>
      <c r="F66" s="62">
        <f>AVERAGE(E66:E67)</f>
        <v>3.3379166666666666</v>
      </c>
      <c r="G66" s="62">
        <f>D66/F66</f>
        <v>0.8628136312570216</v>
      </c>
      <c r="H66" s="62">
        <f>($H$4*D66/J54)+(1-$H$4)*(H65+I65)</f>
        <v>2.8702535072193514</v>
      </c>
      <c r="I66" s="62">
        <f>$J$4*(H66-H65)+(1-$J$4)*I65</f>
        <v>-4.2808511537186528E-3</v>
      </c>
      <c r="J66" s="62">
        <f>($L$4*D66/H66)+(1-$L$4)*J54</f>
        <v>1.0033956905744161</v>
      </c>
      <c r="K66" s="62">
        <f>(H66+I66)*J54</f>
        <v>2.8757046266983264</v>
      </c>
      <c r="L66" s="62">
        <f>ABS(D66-K66)</f>
        <v>4.2953733016735107E-3</v>
      </c>
    </row>
    <row r="67" spans="2:12" x14ac:dyDescent="0.25">
      <c r="B67" s="62"/>
      <c r="C67" s="62">
        <v>62</v>
      </c>
      <c r="D67" s="65">
        <v>2.96</v>
      </c>
      <c r="E67" s="62">
        <f>AVERAGE(D57:D68)</f>
        <v>3.3258333333333336</v>
      </c>
      <c r="F67" s="62">
        <f>AVERAGE(E67:E68)</f>
        <v>3.3075000000000001</v>
      </c>
      <c r="G67" s="62">
        <f>D67/F67</f>
        <v>0.8949357520786092</v>
      </c>
      <c r="H67" s="62">
        <f>($H$4*D67/J55)+(1-$H$4)*(H66+I66)</f>
        <v>2.9533967518053954</v>
      </c>
      <c r="I67" s="62">
        <f>$J$4*(H67-H66)+(1-$J$4)*I66</f>
        <v>-4.2808424113090779E-3</v>
      </c>
      <c r="J67" s="62">
        <f>($L$4*D67/H67)+(1-$L$4)*J55</f>
        <v>1.0022358148090191</v>
      </c>
      <c r="K67" s="62">
        <f>(H67+I67)*J55</f>
        <v>2.9557094989251889</v>
      </c>
      <c r="L67" s="62">
        <f>ABS(D67-K67)</f>
        <v>4.2905010748111039E-3</v>
      </c>
    </row>
    <row r="68" spans="2:12" x14ac:dyDescent="0.25">
      <c r="B68" s="62"/>
      <c r="C68" s="62">
        <v>63</v>
      </c>
      <c r="D68" s="65">
        <v>3.02</v>
      </c>
      <c r="E68" s="62">
        <f>AVERAGE(D58:D69)</f>
        <v>3.289166666666667</v>
      </c>
      <c r="F68" s="62">
        <f>AVERAGE(E68:E69)</f>
        <v>3.2641666666666671</v>
      </c>
      <c r="G68" s="62">
        <f>D68/F68</f>
        <v>0.92519785550165934</v>
      </c>
      <c r="H68" s="62">
        <f>($H$4*D68/J56)+(1-$H$4)*(H67+I67)</f>
        <v>3.0231724640732591</v>
      </c>
      <c r="I68" s="62">
        <f>$J$4*(H68-H67)+(1-$J$4)*I67</f>
        <v>-4.2808350056536089E-3</v>
      </c>
      <c r="J68" s="62">
        <f>($L$4*D68/H68)+(1-$L$4)*J56</f>
        <v>0.998950617567814</v>
      </c>
      <c r="K68" s="62">
        <f>(H68+I68)*J56</f>
        <v>3.0157235833532381</v>
      </c>
      <c r="L68" s="62">
        <f>ABS(D68-K68)</f>
        <v>4.2764166467619269E-3</v>
      </c>
    </row>
    <row r="69" spans="2:12" x14ac:dyDescent="0.25">
      <c r="B69" s="62"/>
      <c r="C69" s="62">
        <v>64</v>
      </c>
      <c r="D69" s="65">
        <v>2.95</v>
      </c>
      <c r="E69" s="62">
        <f>AVERAGE(D59:D70)</f>
        <v>3.2391666666666672</v>
      </c>
      <c r="F69" s="62">
        <f>AVERAGE(E69:E70)</f>
        <v>3.2095833333333337</v>
      </c>
      <c r="G69" s="62">
        <f>D69/F69</f>
        <v>0.91912241983642728</v>
      </c>
      <c r="H69" s="62">
        <f>($H$4*D69/J57)+(1-$H$4)*(H68+I68)</f>
        <v>2.9455152299627554</v>
      </c>
      <c r="I69" s="62">
        <f>$J$4*(H69-H68)+(1-$J$4)*I68</f>
        <v>-4.2808423432935195E-3</v>
      </c>
      <c r="J69" s="62">
        <f>($L$4*D69/H69)+(1-$L$4)*J57</f>
        <v>1.0015225757421422</v>
      </c>
      <c r="K69" s="62">
        <f>(H69+I69)*J57</f>
        <v>2.9457127131313907</v>
      </c>
      <c r="L69" s="62">
        <f>ABS(D69-K69)</f>
        <v>4.2872868686094634E-3</v>
      </c>
    </row>
    <row r="70" spans="2:12" x14ac:dyDescent="0.25">
      <c r="B70" s="62"/>
      <c r="C70" s="62">
        <v>65</v>
      </c>
      <c r="D70" s="65">
        <v>2.88</v>
      </c>
      <c r="E70" s="62">
        <f>AVERAGE(D60:D71)</f>
        <v>3.18</v>
      </c>
      <c r="F70" s="62">
        <f>AVERAGE(E70:E71)</f>
        <v>3.1345833333333335</v>
      </c>
      <c r="G70" s="62">
        <f>D70/F70</f>
        <v>0.91878240063804328</v>
      </c>
      <c r="H70" s="62">
        <f>($H$4*D70/J58)+(1-$H$4)*(H69+I69)</f>
        <v>2.8860528245721246</v>
      </c>
      <c r="I70" s="62">
        <f>$J$4*(H70-H69)+(1-$J$4)*I69</f>
        <v>-4.2808478614498238E-3</v>
      </c>
      <c r="J70" s="62">
        <f>($L$4*D70/H70)+(1-$L$4)*J58</f>
        <v>0.99790273257627693</v>
      </c>
      <c r="K70" s="62">
        <f>(H70+I70)*J58</f>
        <v>2.8757281852055256</v>
      </c>
      <c r="L70" s="62">
        <f>ABS(D70-K70)</f>
        <v>4.2718147944742491E-3</v>
      </c>
    </row>
    <row r="71" spans="2:12" x14ac:dyDescent="0.25">
      <c r="B71" s="62"/>
      <c r="C71" s="62">
        <v>66</v>
      </c>
      <c r="D71" s="65">
        <v>2.79</v>
      </c>
      <c r="E71" s="62">
        <f>AVERAGE(D61:D72)</f>
        <v>3.0891666666666668</v>
      </c>
      <c r="F71" s="62">
        <f>AVERAGE(E71:E72)</f>
        <v>3.0337499999999999</v>
      </c>
      <c r="G71" s="62">
        <f>D71/F71</f>
        <v>0.91965389369592088</v>
      </c>
      <c r="H71" s="62">
        <f>($H$4*D71/J59)+(1-$H$4)*(H70+I70)</f>
        <v>2.7954728144841781</v>
      </c>
      <c r="I71" s="62">
        <f>$J$4*(H71-H70)+(1-$J$4)*I70</f>
        <v>-4.2808564913660464E-3</v>
      </c>
      <c r="J71" s="62">
        <f>($L$4*D71/H71)+(1-$L$4)*J59</f>
        <v>0.99804225801953328</v>
      </c>
      <c r="K71" s="62">
        <f>(H71+I71)*J59</f>
        <v>2.785727610319503</v>
      </c>
      <c r="L71" s="62">
        <f>ABS(D71-K71)</f>
        <v>4.2723896804970352E-3</v>
      </c>
    </row>
    <row r="72" spans="2:12" x14ac:dyDescent="0.25">
      <c r="B72" s="62"/>
      <c r="C72" s="62">
        <v>67</v>
      </c>
      <c r="D72" s="65">
        <v>2.5</v>
      </c>
      <c r="E72" s="62">
        <f>AVERAGE(D62:D73)</f>
        <v>2.9783333333333331</v>
      </c>
      <c r="F72" s="62">
        <f>AVERAGE(E72:E73)</f>
        <v>2.9329166666666664</v>
      </c>
      <c r="G72" s="62">
        <f>D72/F72</f>
        <v>0.85239380593834357</v>
      </c>
      <c r="H72" s="62">
        <f>($H$4*D72/J60)+(1-$H$4)*(H71+I71)</f>
        <v>2.5065495536224844</v>
      </c>
      <c r="I72" s="62">
        <f>$J$4*(H72-H71)+(1-$J$4)*I71</f>
        <v>-4.2808849556064841E-3</v>
      </c>
      <c r="J72" s="62">
        <f>($L$4*D72/H72)+(1-$L$4)*J60</f>
        <v>0.99738702408137503</v>
      </c>
      <c r="K72" s="62">
        <f>(H72+I72)*J60</f>
        <v>2.4957305843077844</v>
      </c>
      <c r="L72" s="62">
        <f>ABS(D72-K72)</f>
        <v>4.2694156922156168E-3</v>
      </c>
    </row>
    <row r="73" spans="2:12" x14ac:dyDescent="0.25">
      <c r="B73" s="62"/>
      <c r="C73" s="62">
        <v>68</v>
      </c>
      <c r="D73" s="65">
        <v>2.37</v>
      </c>
      <c r="E73" s="62">
        <f>AVERAGE(D63:D74)</f>
        <v>2.8874999999999997</v>
      </c>
      <c r="F73" s="62">
        <f>AVERAGE(E73:E74)</f>
        <v>2.8416666666666663</v>
      </c>
      <c r="G73" s="62">
        <f>D73/F73</f>
        <v>0.83401759530791797</v>
      </c>
      <c r="H73" s="62">
        <f>($H$4*D73/J61)+(1-$H$4)*(H72+I72)</f>
        <v>2.3749680573747836</v>
      </c>
      <c r="I73" s="62">
        <f>$J$4*(H73-H72)+(1-$J$4)*I72</f>
        <v>-4.2808976856676135E-3</v>
      </c>
      <c r="J73" s="62">
        <f>($L$4*D73/H73)+(1-$L$4)*J61</f>
        <v>0.99790815823423651</v>
      </c>
      <c r="K73" s="62">
        <f>(H73+I73)*J61</f>
        <v>2.3657281840803779</v>
      </c>
      <c r="L73" s="62">
        <f>ABS(D73-K73)</f>
        <v>4.2718159196222238E-3</v>
      </c>
    </row>
    <row r="74" spans="2:12" x14ac:dyDescent="0.25">
      <c r="B74" s="62"/>
      <c r="C74" s="62">
        <v>69</v>
      </c>
      <c r="D74" s="65">
        <v>2.52</v>
      </c>
      <c r="E74" s="62">
        <f>AVERAGE(D64:D75)</f>
        <v>2.7958333333333329</v>
      </c>
      <c r="F74" s="62">
        <f>AVERAGE(E74:E75)</f>
        <v>2.7649999999999997</v>
      </c>
      <c r="G74" s="62">
        <f>D74/F74</f>
        <v>0.91139240506329122</v>
      </c>
      <c r="H74" s="62">
        <f>($H$4*D74/J62)+(1-$H$4)*(H73+I73)</f>
        <v>2.5274269650844761</v>
      </c>
      <c r="I74" s="62">
        <f>$J$4*(H74-H73)+(1-$J$4)*I73</f>
        <v>-4.2808820116870738E-3</v>
      </c>
      <c r="J74" s="62">
        <f>($L$4*D74/H74)+(1-$L$4)*J62</f>
        <v>0.99706145214596009</v>
      </c>
      <c r="K74" s="62">
        <f>(H74+I74)*J62</f>
        <v>2.515731541550299</v>
      </c>
      <c r="L74" s="62">
        <f>ABS(D74-K74)</f>
        <v>4.2684584497010292E-3</v>
      </c>
    </row>
    <row r="75" spans="2:12" x14ac:dyDescent="0.25">
      <c r="B75" s="62"/>
      <c r="C75" s="62">
        <v>70</v>
      </c>
      <c r="D75" s="65">
        <v>2.48</v>
      </c>
      <c r="E75" s="62">
        <f>AVERAGE(D65:D76)</f>
        <v>2.7341666666666664</v>
      </c>
      <c r="F75" s="62">
        <f>AVERAGE(E75:E76)</f>
        <v>2.7291666666666665</v>
      </c>
      <c r="G75" s="62">
        <f>D75/F75</f>
        <v>0.90870229007633596</v>
      </c>
      <c r="H75" s="62">
        <f>($H$4*D75/J63)+(1-$H$4)*(H74+I74)</f>
        <v>2.4811549829552018</v>
      </c>
      <c r="I75" s="62">
        <f>$J$4*(H75-H74)+(1-$J$4)*I74</f>
        <v>-4.2808862107970858E-3</v>
      </c>
      <c r="J75" s="62">
        <f>($L$4*D75/H75)+(1-$L$4)*J63</f>
        <v>0.9995344978596129</v>
      </c>
      <c r="K75" s="62">
        <f>(H75+I75)*J63</f>
        <v>2.4757211484500763</v>
      </c>
      <c r="L75" s="62">
        <f>ABS(D75-K75)</f>
        <v>4.2788515499236901E-3</v>
      </c>
    </row>
    <row r="76" spans="2:12" x14ac:dyDescent="0.25">
      <c r="B76" s="62"/>
      <c r="C76" s="62">
        <v>71</v>
      </c>
      <c r="D76" s="65">
        <v>2.56</v>
      </c>
      <c r="E76" s="62">
        <f>AVERAGE(D66:D77)</f>
        <v>2.7241666666666666</v>
      </c>
      <c r="F76" s="62">
        <f>AVERAGE(E76:E77)</f>
        <v>2.7379166666666666</v>
      </c>
      <c r="G76" s="62">
        <f>D76/F76</f>
        <v>0.93501750114137883</v>
      </c>
      <c r="H76" s="62">
        <f>($H$4*D76/J64)+(1-$H$4)*(H75+I75)</f>
        <v>2.5544224873196044</v>
      </c>
      <c r="I76" s="62">
        <f>$J$4*(H76-H75)+(1-$J$4)*I75</f>
        <v>-4.2808784559580284E-3</v>
      </c>
      <c r="J76" s="62">
        <f>($L$4*D76/H76)+(1-$L$4)*J64</f>
        <v>1.0021834730582255</v>
      </c>
      <c r="K76" s="62">
        <f>(H76+I76)*J64</f>
        <v>2.5557096967737225</v>
      </c>
      <c r="L76" s="62">
        <f>ABS(D76-K76)</f>
        <v>4.2903032262775476E-3</v>
      </c>
    </row>
    <row r="77" spans="2:12" x14ac:dyDescent="0.25">
      <c r="B77" s="62"/>
      <c r="C77" s="62">
        <v>72</v>
      </c>
      <c r="D77" s="65">
        <v>2.78</v>
      </c>
      <c r="E77" s="62">
        <f>AVERAGE(D67:D78)</f>
        <v>2.7516666666666665</v>
      </c>
      <c r="F77" s="62">
        <f>AVERAGE(E77:E78)</f>
        <v>2.7524999999999999</v>
      </c>
      <c r="G77" s="62">
        <f>D77/F77</f>
        <v>1.0099909173478656</v>
      </c>
      <c r="H77" s="62">
        <f>($H$4*D77/J65)+(1-$H$4)*(H76+I76)</f>
        <v>2.7692682125319248</v>
      </c>
      <c r="I77" s="62">
        <f>$J$4*(H77-H76)+(1-$J$4)*I76</f>
        <v>-4.2808565432976608E-3</v>
      </c>
      <c r="J77" s="62">
        <f>($L$4*D77/H77)+(1-$L$4)*J65</f>
        <v>1.0038753152979145</v>
      </c>
      <c r="K77" s="62">
        <f>(H77+I77)*J65</f>
        <v>2.7757023341519096</v>
      </c>
      <c r="L77" s="62">
        <f>ABS(D77-K77)</f>
        <v>4.2976658480902152E-3</v>
      </c>
    </row>
    <row r="78" spans="2:12" x14ac:dyDescent="0.25">
      <c r="B78" s="62">
        <v>2014</v>
      </c>
      <c r="C78" s="62">
        <v>73</v>
      </c>
      <c r="D78" s="65">
        <v>3.21</v>
      </c>
      <c r="E78" s="62">
        <f>AVERAGE(D68:D79)</f>
        <v>2.7533333333333334</v>
      </c>
      <c r="F78" s="62">
        <f>AVERAGE(E78:E79)</f>
        <v>2.7479166666666668</v>
      </c>
      <c r="G78" s="62">
        <f>D78/F78</f>
        <v>1.1681576952236543</v>
      </c>
      <c r="H78" s="62">
        <f>($H$4*D78/J66)+(1-$H$4)*(H77+I77)</f>
        <v>3.1991362874388685</v>
      </c>
      <c r="I78" s="62">
        <f>$J$4*(H78-H77)+(1-$J$4)*I77</f>
        <v>-4.2808131284045141E-3</v>
      </c>
      <c r="J78" s="62">
        <f>($L$4*D78/H78)+(1-$L$4)*J66</f>
        <v>1.0033958267435317</v>
      </c>
      <c r="K78" s="62">
        <f>(H78+I78)*J66</f>
        <v>3.2057042149312016</v>
      </c>
      <c r="L78" s="62">
        <f>ABS(D78-K78)</f>
        <v>4.2957850687983523E-3</v>
      </c>
    </row>
    <row r="79" spans="2:12" x14ac:dyDescent="0.25">
      <c r="B79" s="62"/>
      <c r="C79" s="62">
        <v>74</v>
      </c>
      <c r="D79" s="65">
        <v>2.98</v>
      </c>
      <c r="E79" s="62">
        <f>AVERAGE(D69:D80)</f>
        <v>2.7425000000000002</v>
      </c>
      <c r="F79" s="62">
        <f>AVERAGE(E79:E80)</f>
        <v>2.7491666666666665</v>
      </c>
      <c r="G79" s="62">
        <f>D79/F79</f>
        <v>1.0839648378296454</v>
      </c>
      <c r="H79" s="62">
        <f>($H$4*D79/J67)+(1-$H$4)*(H78+I78)</f>
        <v>2.9733523567668882</v>
      </c>
      <c r="I79" s="62">
        <f>$J$4*(H79-H78)+(1-$J$4)*I78</f>
        <v>-4.2808352787162681E-3</v>
      </c>
      <c r="J79" s="62">
        <f>($L$4*D79/H79)+(1-$L$4)*J67</f>
        <v>1.0022357401463049</v>
      </c>
      <c r="K79" s="62">
        <f>(H79+I79)*J67</f>
        <v>2.9757098155649522</v>
      </c>
      <c r="L79" s="62">
        <f>ABS(D79-K79)</f>
        <v>4.2901844350478058E-3</v>
      </c>
    </row>
    <row r="80" spans="2:12" x14ac:dyDescent="0.25">
      <c r="B80" s="62"/>
      <c r="C80" s="62">
        <v>75</v>
      </c>
      <c r="D80" s="65">
        <v>2.89</v>
      </c>
      <c r="E80" s="62">
        <f>AVERAGE(D70:D81)</f>
        <v>2.7558333333333334</v>
      </c>
      <c r="F80" s="62">
        <f>AVERAGE(E80:E81)</f>
        <v>2.7608333333333333</v>
      </c>
      <c r="G80" s="62">
        <f>D80/F80</f>
        <v>1.0467853908843949</v>
      </c>
      <c r="H80" s="62">
        <f>($H$4*D80/J68)+(1-$H$4)*(H79+I79)</f>
        <v>2.8930359770858658</v>
      </c>
      <c r="I80" s="62">
        <f>$J$4*(H80-H79)+(1-$J$4)*I79</f>
        <v>-4.2808428822707087E-3</v>
      </c>
      <c r="J80" s="62">
        <f>($L$4*D80/H80)+(1-$L$4)*J68</f>
        <v>0.99895059131310349</v>
      </c>
      <c r="K80" s="62">
        <f>(H80+I80)*J68</f>
        <v>2.8857237253148749</v>
      </c>
      <c r="L80" s="62">
        <f>ABS(D80-K80)</f>
        <v>4.2762746851252587E-3</v>
      </c>
    </row>
    <row r="81" spans="2:12" x14ac:dyDescent="0.25">
      <c r="B81" s="62"/>
      <c r="C81" s="62">
        <v>76</v>
      </c>
      <c r="D81" s="65">
        <v>3.11</v>
      </c>
      <c r="E81" s="62">
        <f>AVERAGE(D71:D82)</f>
        <v>2.7658333333333331</v>
      </c>
      <c r="F81" s="62">
        <f>AVERAGE(E81:E82)</f>
        <v>2.7783333333333333</v>
      </c>
      <c r="G81" s="62">
        <f>D81/F81</f>
        <v>1.1193761247750449</v>
      </c>
      <c r="H81" s="62">
        <f>($H$4*D81/J69)+(1-$H$4)*(H80+I80)</f>
        <v>3.1052717716811618</v>
      </c>
      <c r="I81" s="62">
        <f>$J$4*(H81-H80)+(1-$J$4)*I80</f>
        <v>-4.2808212306069604E-3</v>
      </c>
      <c r="J81" s="62">
        <f>($L$4*D81/H81)+(1-$L$4)*J69</f>
        <v>1.0015226455738708</v>
      </c>
      <c r="K81" s="62">
        <f>(H81+I81)*J69</f>
        <v>3.1057124440483133</v>
      </c>
      <c r="L81" s="62">
        <f>ABS(D81-K81)</f>
        <v>4.2875559516866169E-3</v>
      </c>
    </row>
    <row r="82" spans="2:12" x14ac:dyDescent="0.25">
      <c r="B82" s="62"/>
      <c r="C82" s="62">
        <v>77</v>
      </c>
      <c r="D82" s="65">
        <v>3</v>
      </c>
      <c r="E82" s="62">
        <f>AVERAGE(D72:D83)</f>
        <v>2.7908333333333335</v>
      </c>
      <c r="F82" s="62">
        <f>AVERAGE(E82:E83)</f>
        <v>2.8220833333333335</v>
      </c>
      <c r="G82" s="62">
        <f>D82/F82</f>
        <v>1.063044441163443</v>
      </c>
      <c r="H82" s="62">
        <f>($H$4*D82/J70)+(1-$H$4)*(H81+I81)</f>
        <v>3.0063051202818825</v>
      </c>
      <c r="I82" s="62">
        <f>$J$4*(H82-H81)+(1-$J$4)*I81</f>
        <v>-4.280830699189977E-3</v>
      </c>
      <c r="J82" s="62">
        <f>($L$4*D82/H82)+(1-$L$4)*J70</f>
        <v>0.99790270114655499</v>
      </c>
      <c r="K82" s="62">
        <f>(H82+I82)*J70</f>
        <v>2.9957282418349251</v>
      </c>
      <c r="L82" s="62">
        <f>ABS(D82-K82)</f>
        <v>4.2717581650748571E-3</v>
      </c>
    </row>
    <row r="83" spans="2:12" x14ac:dyDescent="0.25">
      <c r="B83" s="62"/>
      <c r="C83" s="62">
        <v>78</v>
      </c>
      <c r="D83" s="65">
        <v>3.09</v>
      </c>
      <c r="E83" s="62">
        <f>AVERAGE(D73:D84)</f>
        <v>2.8533333333333335</v>
      </c>
      <c r="F83" s="62">
        <f>AVERAGE(E83:E84)</f>
        <v>2.8950000000000005</v>
      </c>
      <c r="G83" s="62">
        <f>D83/F83</f>
        <v>1.0673575129533677</v>
      </c>
      <c r="H83" s="62">
        <f>($H$4*D83/J71)+(1-$H$4)*(H82+I82)</f>
        <v>3.0960611951228865</v>
      </c>
      <c r="I83" s="62">
        <f>$J$4*(H83-H82)+(1-$J$4)*I82</f>
        <v>-4.2808212954994224E-3</v>
      </c>
      <c r="J83" s="62">
        <f>($L$4*D83/H83)+(1-$L$4)*J71</f>
        <v>0.9980422883331751</v>
      </c>
      <c r="K83" s="62">
        <f>(H83+I83)*J71</f>
        <v>3.0857274655951623</v>
      </c>
      <c r="L83" s="62">
        <f>ABS(D83-K83)</f>
        <v>4.2725344048375469E-3</v>
      </c>
    </row>
    <row r="84" spans="2:12" x14ac:dyDescent="0.25">
      <c r="B84" s="62"/>
      <c r="C84" s="62">
        <v>79</v>
      </c>
      <c r="D84" s="65">
        <v>3.25</v>
      </c>
      <c r="E84" s="62">
        <f>AVERAGE(D74:D85)</f>
        <v>2.936666666666667</v>
      </c>
      <c r="F84" s="62">
        <f>AVERAGE(E84:E85)</f>
        <v>2.9708333333333337</v>
      </c>
      <c r="G84" s="62">
        <f>D84/F84</f>
        <v>1.0939691444600279</v>
      </c>
      <c r="H84" s="62">
        <f>($H$4*D84/J72)+(1-$H$4)*(H83+I83)</f>
        <v>3.2585142529751465</v>
      </c>
      <c r="I84" s="62">
        <f>$J$4*(H84-H83)+(1-$J$4)*I83</f>
        <v>-4.2808046221115073E-3</v>
      </c>
      <c r="J84" s="62">
        <f>($L$4*D84/H84)+(1-$L$4)*J72</f>
        <v>0.99738707511640035</v>
      </c>
      <c r="K84" s="62">
        <f>(H84+I84)*J72</f>
        <v>3.2457302147189044</v>
      </c>
      <c r="L84" s="62">
        <f>ABS(D84-K84)</f>
        <v>4.2697852810955617E-3</v>
      </c>
    </row>
    <row r="85" spans="2:12" x14ac:dyDescent="0.25">
      <c r="B85" s="62"/>
      <c r="C85" s="62">
        <v>80</v>
      </c>
      <c r="D85" s="65">
        <v>3.37</v>
      </c>
      <c r="E85" s="62">
        <f>AVERAGE(D75:D86)</f>
        <v>3.0050000000000003</v>
      </c>
      <c r="F85" s="62">
        <f>AVERAGE(E85:E86)</f>
        <v>3.04</v>
      </c>
      <c r="G85" s="62">
        <f>D85/F85</f>
        <v>1.1085526315789473</v>
      </c>
      <c r="H85" s="62">
        <f>($H$4*D85/J73)+(1-$H$4)*(H84+I84)</f>
        <v>3.3770641612843448</v>
      </c>
      <c r="I85" s="62">
        <f>$J$4*(H85-H84)+(1-$J$4)*I84</f>
        <v>-4.2807923390402137E-3</v>
      </c>
      <c r="J85" s="62">
        <f>($L$4*D85/H85)+(1-$L$4)*J73</f>
        <v>0.99790819453022461</v>
      </c>
      <c r="K85" s="62">
        <f>(H85+I85)*J73</f>
        <v>3.3657280398272724</v>
      </c>
      <c r="L85" s="62">
        <f>ABS(D85-K85)</f>
        <v>4.2719601727276846E-3</v>
      </c>
    </row>
    <row r="86" spans="2:12" x14ac:dyDescent="0.25">
      <c r="B86" s="62"/>
      <c r="C86" s="62">
        <v>81</v>
      </c>
      <c r="D86" s="65">
        <v>3.34</v>
      </c>
      <c r="E86" s="62">
        <f>AVERAGE(D76:D87)</f>
        <v>3.0749999999999997</v>
      </c>
      <c r="F86" s="62">
        <f>AVERAGE(E86:E87)</f>
        <v>3.1074999999999995</v>
      </c>
      <c r="G86" s="62">
        <f>D86/F86</f>
        <v>1.0748189863234112</v>
      </c>
      <c r="H86" s="62">
        <f>($H$4*D86/J74)+(1-$H$4)*(H85+I85)</f>
        <v>3.3498436988850111</v>
      </c>
      <c r="I86" s="62">
        <f>$J$4*(H86-H85)+(1-$J$4)*I85</f>
        <v>-4.2807946330072197E-3</v>
      </c>
      <c r="J86" s="62">
        <f>($L$4*D86/H86)+(1-$L$4)*J74</f>
        <v>0.99706144531809471</v>
      </c>
      <c r="K86" s="62">
        <f>(H86+I86)*J74</f>
        <v>3.3357318075591587</v>
      </c>
      <c r="L86" s="62">
        <f>ABS(D86-K86)</f>
        <v>4.2681924408412009E-3</v>
      </c>
    </row>
    <row r="87" spans="2:12" x14ac:dyDescent="0.25">
      <c r="B87" s="62"/>
      <c r="C87" s="62">
        <v>82</v>
      </c>
      <c r="D87" s="65">
        <v>3.32</v>
      </c>
      <c r="E87" s="62">
        <f>AVERAGE(D77:D88)</f>
        <v>3.1399999999999992</v>
      </c>
      <c r="F87" s="62">
        <f>AVERAGE(E87:E88)</f>
        <v>3.1591666666666667</v>
      </c>
      <c r="G87" s="62">
        <f>D87/F87</f>
        <v>1.0509100501187021</v>
      </c>
      <c r="H87" s="62">
        <f>($H$4*D87/J75)+(1-$H$4)*(H86+I86)</f>
        <v>3.3215462108760949</v>
      </c>
      <c r="I87" s="62">
        <f>$J$4*(H87-H86)+(1-$J$4)*I86</f>
        <v>-4.280797034676557E-3</v>
      </c>
      <c r="J87" s="62">
        <f>($L$4*D87/H87)+(1-$L$4)*J75</f>
        <v>0.99953449063239586</v>
      </c>
      <c r="K87" s="62">
        <f>(H87+I87)*J75</f>
        <v>3.3157212196910431</v>
      </c>
      <c r="L87" s="62">
        <f>ABS(D87-K87)</f>
        <v>4.2787803089567866E-3</v>
      </c>
    </row>
    <row r="88" spans="2:12" x14ac:dyDescent="0.25">
      <c r="B88" s="62"/>
      <c r="C88" s="62">
        <v>83</v>
      </c>
      <c r="D88" s="65">
        <v>3.34</v>
      </c>
      <c r="E88" s="62">
        <f>AVERAGE(D78:D89)</f>
        <v>3.1783333333333341</v>
      </c>
      <c r="F88" s="62">
        <f>AVERAGE(E88:E89)</f>
        <v>3.1420833333333338</v>
      </c>
      <c r="G88" s="62">
        <f>D88/F88</f>
        <v>1.0629889935021879</v>
      </c>
      <c r="H88" s="62">
        <f>($H$4*D88/J76)+(1-$H$4)*(H87+I87)</f>
        <v>3.3327230734671311</v>
      </c>
      <c r="I88" s="62">
        <f>$J$4*(H88-H87)+(1-$J$4)*I87</f>
        <v>-4.2807954889105939E-3</v>
      </c>
      <c r="J88" s="62">
        <f>($L$4*D88/H88)+(1-$L$4)*J76</f>
        <v>1.002183477706504</v>
      </c>
      <c r="K88" s="62">
        <f>(H88+I88)*J76</f>
        <v>3.3357098420180447</v>
      </c>
      <c r="L88" s="62">
        <f>ABS(D88-K88)</f>
        <v>4.2901579819552005E-3</v>
      </c>
    </row>
    <row r="89" spans="2:12" x14ac:dyDescent="0.25">
      <c r="B89" s="62"/>
      <c r="C89" s="62">
        <v>84</v>
      </c>
      <c r="D89" s="65">
        <v>3.24</v>
      </c>
      <c r="E89" s="62">
        <f>AVERAGE(D79:D90)</f>
        <v>3.105833333333333</v>
      </c>
      <c r="F89" s="62">
        <f>AVERAGE(E89:E90)</f>
        <v>3.081666666666667</v>
      </c>
      <c r="G89" s="62">
        <f>D89/F89</f>
        <v>1.0513791238507302</v>
      </c>
      <c r="H89" s="62">
        <f>($H$4*D89/J77)+(1-$H$4)*(H88+I88)</f>
        <v>3.2274925500877809</v>
      </c>
      <c r="I89" s="62">
        <f>$J$4*(H89-H88)+(1-$J$4)*I88</f>
        <v>-4.280805583883383E-3</v>
      </c>
      <c r="J89" s="62">
        <f>($L$4*D89/H89)+(1-$L$4)*J77</f>
        <v>1.0038752838986071</v>
      </c>
      <c r="K89" s="62">
        <f>(H89+I89)*J77</f>
        <v>3.2357027062857915</v>
      </c>
      <c r="L89" s="62">
        <f>ABS(D89-K89)</f>
        <v>4.2972937142087275E-3</v>
      </c>
    </row>
    <row r="90" spans="2:12" x14ac:dyDescent="0.25">
      <c r="B90" s="62">
        <v>2015</v>
      </c>
      <c r="C90" s="62">
        <v>85</v>
      </c>
      <c r="D90" s="65">
        <v>2.34</v>
      </c>
      <c r="E90" s="62">
        <f>AVERAGE(D80:D91)</f>
        <v>3.0575000000000006</v>
      </c>
      <c r="F90" s="62">
        <f>AVERAGE(E90:E91)</f>
        <v>3.0391666666666675</v>
      </c>
      <c r="G90" s="62">
        <f>D90/F90</f>
        <v>0.76994790238552213</v>
      </c>
      <c r="H90" s="62">
        <f>($H$4*D90/J78)+(1-$H$4)*(H89+I89)</f>
        <v>2.3320815492641254</v>
      </c>
      <c r="I90" s="62">
        <f>$J$4*(H90-H89)+(1-$J$4)*I89</f>
        <v>-4.280894696902909E-3</v>
      </c>
      <c r="J90" s="62">
        <f>($L$4*D90/H90)+(1-$L$4)*J78</f>
        <v>1.0033954433276411</v>
      </c>
      <c r="K90" s="62">
        <f>(H90+I90)*J78</f>
        <v>2.3357054622836122</v>
      </c>
      <c r="L90" s="62">
        <f>ABS(D90-K90)</f>
        <v>4.2945377163876586E-3</v>
      </c>
    </row>
    <row r="91" spans="2:12" x14ac:dyDescent="0.25">
      <c r="B91" s="62"/>
      <c r="C91" s="62">
        <v>86</v>
      </c>
      <c r="D91" s="65">
        <v>2.4</v>
      </c>
      <c r="E91" s="62">
        <f>AVERAGE(D81:D92)</f>
        <v>3.0208333333333339</v>
      </c>
      <c r="F91" s="62">
        <f>AVERAGE(E91:E92)</f>
        <v>2.9875000000000007</v>
      </c>
      <c r="G91" s="62">
        <f>D91/F91</f>
        <v>0.8033472803347278</v>
      </c>
      <c r="H91" s="62">
        <f>($H$4*D91/J79)+(1-$H$4)*(H90+I90)</f>
        <v>2.3946461265237491</v>
      </c>
      <c r="I91" s="62">
        <f>$J$4*(H91-H90)+(1-$J$4)*I90</f>
        <v>-4.2808880123557129E-3</v>
      </c>
      <c r="J91" s="62">
        <f>($L$4*D91/H91)+(1-$L$4)*J79</f>
        <v>1.0022357681232912</v>
      </c>
      <c r="K91" s="62">
        <f>(H91+I91)*J79</f>
        <v>2.3957094740394651</v>
      </c>
      <c r="L91" s="62">
        <f>ABS(D91-K91)</f>
        <v>4.2905259605348078E-3</v>
      </c>
    </row>
    <row r="92" spans="2:12" x14ac:dyDescent="0.25">
      <c r="B92" s="62"/>
      <c r="C92" s="62">
        <v>87</v>
      </c>
      <c r="D92" s="65">
        <v>2.4500000000000002</v>
      </c>
      <c r="E92" s="62">
        <f>AVERAGE(D82:D93)</f>
        <v>2.9541666666666671</v>
      </c>
      <c r="F92" s="62">
        <f>AVERAGE(E92:E93)</f>
        <v>2.9262500000000005</v>
      </c>
      <c r="G92" s="62">
        <f>D92/F92</f>
        <v>0.83724903887227675</v>
      </c>
      <c r="H92" s="62">
        <f>($H$4*D92/J80)+(1-$H$4)*(H91+I91)</f>
        <v>2.4525736899923003</v>
      </c>
      <c r="I92" s="62">
        <f>$J$4*(H92-H91)+(1-$J$4)*I91</f>
        <v>-4.2808817915105648E-3</v>
      </c>
      <c r="J92" s="62">
        <f>($L$4*D92/H92)+(1-$L$4)*J80</f>
        <v>0.99895061665106821</v>
      </c>
      <c r="K92" s="62">
        <f>(H92+I92)*J80</f>
        <v>2.4457235484597977</v>
      </c>
      <c r="L92" s="62">
        <f>ABS(D92-K92)</f>
        <v>4.2764515402025083E-3</v>
      </c>
    </row>
    <row r="93" spans="2:12" x14ac:dyDescent="0.25">
      <c r="B93" s="62"/>
      <c r="C93" s="62">
        <v>88</v>
      </c>
      <c r="D93" s="65">
        <v>2.31</v>
      </c>
      <c r="E93" s="62">
        <f>AVERAGE(D83:D94)</f>
        <v>2.8983333333333334</v>
      </c>
      <c r="F93" s="62">
        <f>AVERAGE(E93:E94)</f>
        <v>2.8666666666666663</v>
      </c>
      <c r="G93" s="62">
        <f>D93/F93</f>
        <v>0.80581395348837226</v>
      </c>
      <c r="H93" s="62">
        <f>($H$4*D93/J81)+(1-$H$4)*(H92+I92)</f>
        <v>2.3064881780052655</v>
      </c>
      <c r="I93" s="62">
        <f>$J$4*(H93-H92)+(1-$J$4)*I92</f>
        <v>-4.2808959719735848E-3</v>
      </c>
      <c r="J93" s="62">
        <f>($L$4*D93/H93)+(1-$L$4)*J81</f>
        <v>1.001522583999449</v>
      </c>
      <c r="K93" s="62">
        <f>(H93+I93)*J81</f>
        <v>2.3057127277614131</v>
      </c>
      <c r="L93" s="62">
        <f>ABS(D93-K93)</f>
        <v>4.2872722385869366E-3</v>
      </c>
    </row>
    <row r="94" spans="2:12" x14ac:dyDescent="0.25">
      <c r="B94" s="62"/>
      <c r="C94" s="62">
        <v>89</v>
      </c>
      <c r="D94" s="65">
        <v>2.33</v>
      </c>
      <c r="E94" s="62">
        <f>AVERAGE(D84:D95)</f>
        <v>2.8349999999999995</v>
      </c>
      <c r="F94" s="62">
        <f>AVERAGE(E94:E95)</f>
        <v>2.7958333333333329</v>
      </c>
      <c r="G94" s="62">
        <f>D94/F94</f>
        <v>0.83338301043219087</v>
      </c>
      <c r="H94" s="62">
        <f>($H$4*D94/J82)+(1-$H$4)*(H93+I93)</f>
        <v>2.3348969440625602</v>
      </c>
      <c r="I94" s="62">
        <f>$J$4*(H94-H93)+(1-$J$4)*I93</f>
        <v>-4.2808927030073812E-3</v>
      </c>
      <c r="J94" s="62">
        <f>($L$4*D94/H94)+(1-$L$4)*J82</f>
        <v>0.99790271511767747</v>
      </c>
      <c r="K94" s="62">
        <f>(H94+I94)*J82</f>
        <v>2.3257280529872157</v>
      </c>
      <c r="L94" s="62">
        <f>ABS(D94-K94)</f>
        <v>4.2719470127843273E-3</v>
      </c>
    </row>
    <row r="95" spans="2:12" x14ac:dyDescent="0.25">
      <c r="B95" s="62"/>
      <c r="C95" s="62">
        <v>90</v>
      </c>
      <c r="D95" s="65">
        <v>2.33</v>
      </c>
      <c r="E95" s="62">
        <f>AVERAGE(D85:D96)</f>
        <v>2.7566666666666664</v>
      </c>
      <c r="F95" s="62">
        <f>AVERAGE(E95:E96)</f>
        <v>2.7120833333333332</v>
      </c>
      <c r="G95" s="62">
        <f>D95/F95</f>
        <v>0.85911814410815801</v>
      </c>
      <c r="H95" s="62">
        <f>($H$4*D95/J83)+(1-$H$4)*(H94+I94)</f>
        <v>2.3345704117855539</v>
      </c>
      <c r="I95" s="62">
        <f>$J$4*(H95-H94)+(1-$J$4)*I94</f>
        <v>-4.2808923075713379E-3</v>
      </c>
      <c r="J95" s="62">
        <f>($L$4*D95/H95)+(1-$L$4)*J83</f>
        <v>0.99804229002368838</v>
      </c>
      <c r="K95" s="62">
        <f>(H95+I95)*J83</f>
        <v>2.3257274844986204</v>
      </c>
      <c r="L95" s="62">
        <f>ABS(D95-K95)</f>
        <v>4.2725155013796368E-3</v>
      </c>
    </row>
    <row r="96" spans="2:12" x14ac:dyDescent="0.25">
      <c r="B96" s="62"/>
      <c r="C96" s="62">
        <v>91</v>
      </c>
      <c r="D96" s="65">
        <v>2.31</v>
      </c>
      <c r="E96" s="62">
        <f>AVERAGE(D86:D97)</f>
        <v>2.6675</v>
      </c>
      <c r="F96" s="62">
        <f>AVERAGE(E96:E97)</f>
        <v>2.6274999999999995</v>
      </c>
      <c r="G96" s="62">
        <f>D96/F96</f>
        <v>0.87916270218839221</v>
      </c>
      <c r="H96" s="62">
        <f>($H$4*D96/J84)+(1-$H$4)*(H95+I95)</f>
        <v>2.3160516832755818</v>
      </c>
      <c r="I96" s="62">
        <f>$J$4*(H96-H95)+(1-$J$4)*I95</f>
        <v>-4.2808937313549584E-3</v>
      </c>
      <c r="J96" s="62">
        <f>($L$4*D96/H96)+(1-$L$4)*J84</f>
        <v>0.99738706898499718</v>
      </c>
      <c r="K96" s="62">
        <f>(H96+I96)*J84</f>
        <v>2.3057303061230479</v>
      </c>
      <c r="L96" s="62">
        <f>ABS(D96-K96)</f>
        <v>4.2696938769521964E-3</v>
      </c>
    </row>
    <row r="97" spans="2:12" x14ac:dyDescent="0.25">
      <c r="B97" s="62"/>
      <c r="C97" s="62">
        <v>92</v>
      </c>
      <c r="D97" s="65">
        <v>2.2999999999999998</v>
      </c>
      <c r="E97" s="62">
        <f>AVERAGE(D87:D98)</f>
        <v>2.5874999999999995</v>
      </c>
      <c r="F97" s="62">
        <f>AVERAGE(E97:E98)</f>
        <v>2.552083333333333</v>
      </c>
      <c r="G97" s="62">
        <f>D97/F97</f>
        <v>0.9012244897959184</v>
      </c>
      <c r="H97" s="62">
        <f>($H$4*D97/J85)+(1-$H$4)*(H96+I96)</f>
        <v>2.3048212446213676</v>
      </c>
      <c r="I97" s="62">
        <f>$J$4*(H97-H96)+(1-$J$4)*I96</f>
        <v>-4.2808944263094508E-3</v>
      </c>
      <c r="J97" s="62">
        <f>($L$4*D97/H97)+(1-$L$4)*J85</f>
        <v>0.99790819152130861</v>
      </c>
      <c r="K97" s="62">
        <f>(H97+I97)*J85</f>
        <v>2.2957280673070812</v>
      </c>
      <c r="L97" s="62">
        <f>ABS(D97-K97)</f>
        <v>4.2719326929185897E-3</v>
      </c>
    </row>
    <row r="98" spans="2:12" x14ac:dyDescent="0.25">
      <c r="B98" s="62"/>
      <c r="C98" s="62">
        <v>93</v>
      </c>
      <c r="D98" s="65">
        <v>2.38</v>
      </c>
      <c r="E98" s="62">
        <f>AVERAGE(D88:D99)</f>
        <v>2.5166666666666662</v>
      </c>
      <c r="F98" s="62">
        <f>AVERAGE(E98:E99)</f>
        <v>2.4749999999999996</v>
      </c>
      <c r="G98" s="62">
        <f>D98/F98</f>
        <v>0.9616161616161617</v>
      </c>
      <c r="H98" s="62">
        <f>($H$4*D98/J86)+(1-$H$4)*(H97+I97)</f>
        <v>2.3870142857853556</v>
      </c>
      <c r="I98" s="62">
        <f>$J$4*(H98-H97)+(1-$J$4)*I97</f>
        <v>-4.2808857789158909E-3</v>
      </c>
      <c r="J98" s="62">
        <f>($L$4*D98/H98)+(1-$L$4)*J86</f>
        <v>0.99706148143849227</v>
      </c>
      <c r="K98" s="62">
        <f>(H98+I98)*J86</f>
        <v>2.3757316076181185</v>
      </c>
      <c r="L98" s="62">
        <f>ABS(D98-K98)</f>
        <v>4.2683923818813696E-3</v>
      </c>
    </row>
    <row r="99" spans="2:12" x14ac:dyDescent="0.25">
      <c r="B99" s="62"/>
      <c r="C99" s="62">
        <v>94</v>
      </c>
      <c r="D99" s="65">
        <v>2.4700000000000002</v>
      </c>
      <c r="E99" s="62">
        <f>AVERAGE(D89:D100)</f>
        <v>2.4333333333333331</v>
      </c>
      <c r="F99" s="62">
        <f>AVERAGE(E99:E100)</f>
        <v>2.3987499999999997</v>
      </c>
      <c r="G99" s="62">
        <f>D99/F99</f>
        <v>1.02970297029703</v>
      </c>
      <c r="H99" s="62">
        <f>($H$4*D99/J87)+(1-$H$4)*(H98+I98)</f>
        <v>2.4711502552167759</v>
      </c>
      <c r="I99" s="62">
        <f>$J$4*(H99-H98)+(1-$J$4)*I98</f>
        <v>-4.2808769372303691E-3</v>
      </c>
      <c r="J99" s="62">
        <f>($L$4*D99/H99)+(1-$L$4)*J87</f>
        <v>0.99953452639540785</v>
      </c>
      <c r="K99" s="62">
        <f>(H99+I99)*J87</f>
        <v>2.4657210274753005</v>
      </c>
      <c r="L99" s="62">
        <f>ABS(D99-K99)</f>
        <v>4.2789725246996646E-3</v>
      </c>
    </row>
    <row r="100" spans="2:12" x14ac:dyDescent="0.25">
      <c r="B100" s="62"/>
      <c r="C100" s="62">
        <v>95</v>
      </c>
      <c r="D100" s="65">
        <v>2.34</v>
      </c>
      <c r="E100" s="62">
        <f>AVERAGE(D90:D101)</f>
        <v>2.3641666666666663</v>
      </c>
      <c r="F100" s="62">
        <f>AVERAGE(E100:E101)</f>
        <v>2.3766666666666665</v>
      </c>
      <c r="G100" s="62">
        <f>D100/F100</f>
        <v>0.98457223001402527</v>
      </c>
      <c r="H100" s="62">
        <f>($H$4*D100/J88)+(1-$H$4)*(H99+I99)</f>
        <v>2.33490192595354</v>
      </c>
      <c r="I100" s="62">
        <f>$J$4*(H100-H99)+(1-$J$4)*I99</f>
        <v>-4.2808901339756022E-3</v>
      </c>
      <c r="J100" s="62">
        <f>($L$4*D100/H100)+(1-$L$4)*J88</f>
        <v>1.0021834210635596</v>
      </c>
      <c r="K100" s="62">
        <f>(H100+I100)*J88</f>
        <v>2.3357098948935855</v>
      </c>
      <c r="L100" s="62">
        <f>ABS(D100-K100)</f>
        <v>4.2901051064143658E-3</v>
      </c>
    </row>
    <row r="101" spans="2:12" x14ac:dyDescent="0.25">
      <c r="B101" s="62"/>
      <c r="C101" s="62">
        <v>96</v>
      </c>
      <c r="D101" s="65">
        <v>2.41</v>
      </c>
      <c r="E101" s="62">
        <f>AVERAGE(D91:D102)</f>
        <v>2.3891666666666667</v>
      </c>
      <c r="F101" s="62">
        <f>AVERAGE(E101:E102)</f>
        <v>2.4</v>
      </c>
      <c r="G101" s="62">
        <f>D101/F101</f>
        <v>1.0041666666666669</v>
      </c>
      <c r="H101" s="62">
        <f>($H$4*D101/J89)+(1-$H$4)*(H100+I100)</f>
        <v>2.4006965489711845</v>
      </c>
      <c r="I101" s="62">
        <f>$J$4*(H101-H100)+(1-$J$4)*I100</f>
        <v>-4.2808831264242861E-3</v>
      </c>
      <c r="J101" s="62">
        <f>($L$4*D101/H101)+(1-$L$4)*J89</f>
        <v>1.0038753132014107</v>
      </c>
      <c r="K101" s="62">
        <f>(H101+I101)*J89</f>
        <v>2.405702456888978</v>
      </c>
      <c r="L101" s="62">
        <f>ABS(D101-K101)</f>
        <v>4.2975431110221507E-3</v>
      </c>
    </row>
    <row r="102" spans="2:12" x14ac:dyDescent="0.25">
      <c r="B102" s="62">
        <v>2016</v>
      </c>
      <c r="C102" s="62">
        <v>97</v>
      </c>
      <c r="D102" s="65">
        <v>2.64</v>
      </c>
      <c r="E102" s="62">
        <f>AVERAGE(D92:D103)</f>
        <v>2.4108333333333332</v>
      </c>
      <c r="F102" s="62">
        <f>AVERAGE(E102:E103)</f>
        <v>2.4237500000000001</v>
      </c>
      <c r="G102" s="62">
        <f>D102/F102</f>
        <v>1.0892212480660135</v>
      </c>
      <c r="H102" s="62">
        <f>($H$4*D102/J90)+(1-$H$4)*(H101+I101)</f>
        <v>2.6310661286215491</v>
      </c>
      <c r="I102" s="62">
        <f>$J$4*(H102-H101)+(1-$J$4)*I101</f>
        <v>-4.2808596613780076E-3</v>
      </c>
      <c r="J102" s="62">
        <f>($L$4*D102/H102)+(1-$L$4)*J90</f>
        <v>1.0033955328150981</v>
      </c>
      <c r="K102" s="62">
        <f>(H102+I102)*J90</f>
        <v>2.6357043694748077</v>
      </c>
      <c r="L102" s="62">
        <f>ABS(D102-K102)</f>
        <v>4.2956305251924398E-3</v>
      </c>
    </row>
    <row r="103" spans="2:12" x14ac:dyDescent="0.25">
      <c r="B103" s="62"/>
      <c r="C103" s="62">
        <v>98</v>
      </c>
      <c r="D103" s="65">
        <v>2.66</v>
      </c>
      <c r="E103" s="62">
        <f>AVERAGE(D93:D104)</f>
        <v>2.436666666666667</v>
      </c>
      <c r="F103" s="62">
        <f>AVERAGE(E103:E104)</f>
        <v>2.4583333333333335</v>
      </c>
      <c r="G103" s="62">
        <f>D103/F103</f>
        <v>1.0820338983050848</v>
      </c>
      <c r="H103" s="62">
        <f>($H$4*D103/J91)+(1-$H$4)*(H102+I102)</f>
        <v>2.6540660962829743</v>
      </c>
      <c r="I103" s="62">
        <f>$J$4*(H103-H102)+(1-$J$4)*I102</f>
        <v>-4.2808569332952757E-3</v>
      </c>
      <c r="J103" s="62">
        <f>($L$4*D103/H103)+(1-$L$4)*J91</f>
        <v>1.0022357784251619</v>
      </c>
      <c r="K103" s="62">
        <f>(H103+I103)*J91</f>
        <v>2.6557095447213843</v>
      </c>
      <c r="L103" s="62">
        <f>ABS(D103-K103)</f>
        <v>4.2904552786158234E-3</v>
      </c>
    </row>
    <row r="104" spans="2:12" x14ac:dyDescent="0.25">
      <c r="B104" s="62"/>
      <c r="C104" s="62">
        <v>99</v>
      </c>
      <c r="D104" s="65">
        <v>2.76</v>
      </c>
      <c r="E104" s="62">
        <f>AVERAGE(D94:D105)</f>
        <v>2.48</v>
      </c>
      <c r="F104" s="62">
        <f>AVERAGE(E104:E105)</f>
        <v>2.5049999999999999</v>
      </c>
      <c r="G104" s="62">
        <f>D104/F104</f>
        <v>1.1017964071856288</v>
      </c>
      <c r="H104" s="62">
        <f>($H$4*D104/J92)+(1-$H$4)*(H103+I103)</f>
        <v>2.7628992274486595</v>
      </c>
      <c r="I104" s="62">
        <f>$J$4*(H104-H103)+(1-$J$4)*I103</f>
        <v>-4.280845621896465E-3</v>
      </c>
      <c r="J104" s="62">
        <f>($L$4*D104/H104)+(1-$L$4)*J92</f>
        <v>0.99895065754846646</v>
      </c>
      <c r="K104" s="62">
        <f>(H104+I104)*J92</f>
        <v>2.7557235336308166</v>
      </c>
      <c r="L104" s="62">
        <f>ABS(D104-K104)</f>
        <v>4.2764663691832183E-3</v>
      </c>
    </row>
    <row r="105" spans="2:12" x14ac:dyDescent="0.25">
      <c r="B105" s="62"/>
      <c r="C105" s="62">
        <v>100</v>
      </c>
      <c r="D105" s="65">
        <v>2.83</v>
      </c>
      <c r="E105" s="62">
        <f>AVERAGE(D95:D106)</f>
        <v>2.5299999999999998</v>
      </c>
      <c r="F105" s="62">
        <f>AVERAGE(E105:E106)</f>
        <v>2.5566666666666662</v>
      </c>
      <c r="G105" s="62">
        <f>D105/F105</f>
        <v>1.1069100391134292</v>
      </c>
      <c r="H105" s="62">
        <f>($H$4*D105/J93)+(1-$H$4)*(H104+I104)</f>
        <v>2.8256975709098606</v>
      </c>
      <c r="I105" s="62">
        <f>$J$4*(H105-H104)+(1-$J$4)*I104</f>
        <v>-4.2808389139775563E-3</v>
      </c>
      <c r="J105" s="62">
        <f>($L$4*D105/H105)+(1-$L$4)*J93</f>
        <v>1.0015226077745991</v>
      </c>
      <c r="K105" s="62">
        <f>(H105+I105)*J93</f>
        <v>2.8257125759677981</v>
      </c>
      <c r="L105" s="62">
        <f>ABS(D105-K105)</f>
        <v>4.2874240322019475E-3</v>
      </c>
    </row>
    <row r="106" spans="2:12" x14ac:dyDescent="0.25">
      <c r="B106" s="62"/>
      <c r="C106" s="62">
        <v>101</v>
      </c>
      <c r="D106" s="65">
        <v>2.93</v>
      </c>
      <c r="E106" s="62">
        <f>AVERAGE(D96:D107)</f>
        <v>2.5833333333333326</v>
      </c>
      <c r="F106" s="62">
        <f>AVERAGE(E106:E107)</f>
        <v>2.6108333333333329</v>
      </c>
      <c r="G106" s="62">
        <f>D106/F106</f>
        <v>1.1222470475582511</v>
      </c>
      <c r="H106" s="62">
        <f>($H$4*D106/J94)+(1-$H$4)*(H105+I105)</f>
        <v>2.9361578449597645</v>
      </c>
      <c r="I106" s="62">
        <f>$J$4*(H106-H105)+(1-$J$4)*I105</f>
        <v>-4.2808274398662598E-3</v>
      </c>
      <c r="J106" s="62">
        <f>($L$4*D106/H106)+(1-$L$4)*J94</f>
        <v>0.99790275411441309</v>
      </c>
      <c r="K106" s="62">
        <f>(H106+I106)*J94</f>
        <v>2.9257280361742248</v>
      </c>
      <c r="L106" s="62">
        <f>ABS(D106-K106)</f>
        <v>4.2719638257753267E-3</v>
      </c>
    </row>
    <row r="107" spans="2:12" x14ac:dyDescent="0.25">
      <c r="B107" s="62"/>
      <c r="C107" s="62">
        <v>102</v>
      </c>
      <c r="D107" s="65">
        <v>2.97</v>
      </c>
      <c r="E107" s="62">
        <f>AVERAGE(D97:D108)</f>
        <v>2.6383333333333332</v>
      </c>
      <c r="F107" s="62">
        <f>AVERAGE(E107:E108)</f>
        <v>2.6658333333333335</v>
      </c>
      <c r="G107" s="62">
        <f>D107/F107</f>
        <v>1.114098155673648</v>
      </c>
      <c r="H107" s="62">
        <f>($H$4*D107/J95)+(1-$H$4)*(H106+I106)</f>
        <v>2.975825759915204</v>
      </c>
      <c r="I107" s="62">
        <f>$J$4*(H107-H106)+(1-$J$4)*I106</f>
        <v>-4.2808230449920192E-3</v>
      </c>
      <c r="J107" s="62">
        <f>($L$4*D107/H107)+(1-$L$4)*J95</f>
        <v>0.99804230476337619</v>
      </c>
      <c r="K107" s="62">
        <f>(H107+I107)*J95</f>
        <v>2.9657275137022427</v>
      </c>
      <c r="L107" s="62">
        <f>ABS(D107-K107)</f>
        <v>4.2724862977574496E-3</v>
      </c>
    </row>
    <row r="108" spans="2:12" x14ac:dyDescent="0.25">
      <c r="B108" s="62"/>
      <c r="C108" s="62">
        <v>103</v>
      </c>
      <c r="D108" s="65">
        <v>2.97</v>
      </c>
      <c r="E108" s="62">
        <f>AVERAGE(D98:D109)</f>
        <v>2.6933333333333334</v>
      </c>
      <c r="F108" s="62">
        <f>AVERAGE(E108:E109)</f>
        <v>2.722083333333333</v>
      </c>
      <c r="G108" s="62">
        <f>D108/F108</f>
        <v>1.0910760753099651</v>
      </c>
      <c r="H108" s="62">
        <f>($H$4*D108/J96)+(1-$H$4)*(H107+I107)</f>
        <v>2.9777807294042331</v>
      </c>
      <c r="I108" s="62">
        <f>$J$4*(H108-H107)+(1-$J$4)*I107</f>
        <v>-4.2808224214127659E-3</v>
      </c>
      <c r="J108" s="62">
        <f>($L$4*D108/H108)+(1-$L$4)*J96</f>
        <v>0.99738707107363467</v>
      </c>
      <c r="K108" s="62">
        <f>(H108+I108)*J96</f>
        <v>2.9657303568527569</v>
      </c>
      <c r="L108" s="62">
        <f>ABS(D108-K108)</f>
        <v>4.2696431472433183E-3</v>
      </c>
    </row>
    <row r="109" spans="2:12" x14ac:dyDescent="0.25">
      <c r="B109" s="62"/>
      <c r="C109" s="62">
        <v>104</v>
      </c>
      <c r="D109" s="65">
        <v>2.96</v>
      </c>
      <c r="E109" s="62">
        <f>AVERAGE(D99:D110)</f>
        <v>2.750833333333333</v>
      </c>
      <c r="F109" s="62">
        <f>AVERAGE(E109:E110)</f>
        <v>2.7770833333333331</v>
      </c>
      <c r="G109" s="62">
        <f>D109/F109</f>
        <v>1.0658664666166542</v>
      </c>
      <c r="H109" s="62">
        <f>($H$4*D109/J97)+(1-$H$4)*(H108+I108)</f>
        <v>2.9662047395035427</v>
      </c>
      <c r="I109" s="62">
        <f>$J$4*(H109-H108)+(1-$J$4)*I108</f>
        <v>-4.2808231509295133E-3</v>
      </c>
      <c r="J109" s="62">
        <f>($L$4*D109/H109)+(1-$L$4)*J97</f>
        <v>0.99790818906702283</v>
      </c>
      <c r="K109" s="62">
        <f>(H109+I109)*J97</f>
        <v>2.9557281387911476</v>
      </c>
      <c r="L109" s="62">
        <f>ABS(D109-K109)</f>
        <v>4.2718612088523678E-3</v>
      </c>
    </row>
    <row r="110" spans="2:12" x14ac:dyDescent="0.25">
      <c r="B110" s="62"/>
      <c r="C110" s="62">
        <v>105</v>
      </c>
      <c r="D110" s="65">
        <v>3.07</v>
      </c>
      <c r="E110" s="62">
        <f>AVERAGE(D100:D111)</f>
        <v>2.8033333333333332</v>
      </c>
      <c r="F110" s="62">
        <f>AVERAGE(E110:E111)</f>
        <v>2.8429166666666665</v>
      </c>
      <c r="G110" s="62">
        <f>D110/F110</f>
        <v>1.0798768869998534</v>
      </c>
      <c r="H110" s="62">
        <f>($H$4*D110/J98)+(1-$H$4)*(H109+I109)</f>
        <v>3.0790477221034167</v>
      </c>
      <c r="I110" s="62">
        <f>$J$4*(H110-H109)+(1-$J$4)*I109</f>
        <v>-4.2808114385489374E-3</v>
      </c>
      <c r="J110" s="62">
        <f>($L$4*D110/H110)+(1-$L$4)*J98</f>
        <v>0.99706151936571874</v>
      </c>
      <c r="K110" s="62">
        <f>(H110+I110)*J98</f>
        <v>3.0657316510255694</v>
      </c>
      <c r="L110" s="62">
        <f>ABS(D110-K110)</f>
        <v>4.2683489744304026E-3</v>
      </c>
    </row>
    <row r="111" spans="2:12" x14ac:dyDescent="0.25">
      <c r="B111" s="62"/>
      <c r="C111" s="62">
        <v>106</v>
      </c>
      <c r="D111" s="65">
        <v>3.1</v>
      </c>
      <c r="E111" s="62">
        <f>AVERAGE(D101:D112)</f>
        <v>2.8825000000000003</v>
      </c>
      <c r="F111" s="62">
        <f>AVERAGE(E111:E112)</f>
        <v>2.925416666666667</v>
      </c>
      <c r="G111" s="62">
        <f>D111/F111</f>
        <v>1.0596781085315481</v>
      </c>
      <c r="H111" s="62">
        <f>($H$4*D111/J99)+(1-$H$4)*(H110+I110)</f>
        <v>3.101443613473891</v>
      </c>
      <c r="I111" s="62">
        <f>$J$4*(H111-H110)+(1-$J$4)*I110</f>
        <v>-4.2808087708786557E-3</v>
      </c>
      <c r="J111" s="62">
        <f>($L$4*D111/H111)+(1-$L$4)*J99</f>
        <v>0.99953453499279443</v>
      </c>
      <c r="K111" s="62">
        <f>(H111+I111)*J99</f>
        <v>3.0957211571682985</v>
      </c>
      <c r="L111" s="62">
        <f>ABS(D111-K111)</f>
        <v>4.2788428317015459E-3</v>
      </c>
    </row>
    <row r="112" spans="2:12" x14ac:dyDescent="0.25">
      <c r="B112" s="62"/>
      <c r="C112" s="62">
        <v>107</v>
      </c>
      <c r="D112" s="65">
        <v>3.29</v>
      </c>
      <c r="E112" s="62">
        <f>AVERAGE(D102:D113)</f>
        <v>2.9683333333333333</v>
      </c>
      <c r="F112" s="62">
        <f>AVERAGE(E112:E113)</f>
        <v>3.0183333333333335</v>
      </c>
      <c r="G112" s="62">
        <f>D112/F112</f>
        <v>1.090005521811154</v>
      </c>
      <c r="H112" s="62">
        <f>($H$4*D112/J100)+(1-$H$4)*(H111+I111)</f>
        <v>3.282832009367834</v>
      </c>
      <c r="I112" s="62">
        <f>$J$4*(H112-H111)+(1-$J$4)*I111</f>
        <v>-4.2807902039581885E-3</v>
      </c>
      <c r="J112" s="62">
        <f>($L$4*D112/H112)+(1-$L$4)*J100</f>
        <v>1.0021834777447316</v>
      </c>
      <c r="K112" s="62">
        <f>(H112+I112)*J100</f>
        <v>3.2857096769537573</v>
      </c>
      <c r="L112" s="62">
        <f>ABS(D112-K112)</f>
        <v>4.2903230462427722E-3</v>
      </c>
    </row>
    <row r="113" spans="2:12" x14ac:dyDescent="0.25">
      <c r="B113" s="62"/>
      <c r="C113" s="62">
        <v>108</v>
      </c>
      <c r="D113" s="65">
        <v>3.44</v>
      </c>
      <c r="E113" s="62">
        <f>AVERAGE(D103:D114)</f>
        <v>3.0683333333333338</v>
      </c>
      <c r="F113" s="62">
        <f>AVERAGE(E113:E114)</f>
        <v>3.1350000000000002</v>
      </c>
      <c r="G113" s="62">
        <f>D113/F113</f>
        <v>1.0972886762360445</v>
      </c>
      <c r="H113" s="62">
        <f>($H$4*D113/J101)+(1-$H$4)*(H112+I112)</f>
        <v>3.4267202370843184</v>
      </c>
      <c r="I113" s="62">
        <f>$J$4*(H113-H112)+(1-$J$4)*I112</f>
        <v>-4.2807753870563953E-3</v>
      </c>
      <c r="J113" s="62">
        <f>($L$4*D113/H113)+(1-$L$4)*J101</f>
        <v>1.0038753566083252</v>
      </c>
      <c r="K113" s="62">
        <f>(H113+I113)*J101</f>
        <v>3.4357024865242063</v>
      </c>
      <c r="L113" s="62">
        <f>ABS(D113-K113)</f>
        <v>4.2975134757936573E-3</v>
      </c>
    </row>
    <row r="114" spans="2:12" x14ac:dyDescent="0.25">
      <c r="B114" s="62">
        <v>2017</v>
      </c>
      <c r="C114" s="62">
        <v>109</v>
      </c>
      <c r="D114" s="65">
        <v>3.84</v>
      </c>
      <c r="E114" s="62">
        <f>AVERAGE(D104:D115)</f>
        <v>3.2016666666666667</v>
      </c>
      <c r="F114" s="62">
        <f>AVERAGE(E114:E115)</f>
        <v>3.2733333333333334</v>
      </c>
      <c r="G114" s="62">
        <f>D114/F114</f>
        <v>1.1731160896130346</v>
      </c>
      <c r="H114" s="62">
        <f>($H$4*D114/J102)+(1-$H$4)*(H113+I113)</f>
        <v>3.8270048734291975</v>
      </c>
      <c r="I114" s="62">
        <f>$J$4*(H114-H113)+(1-$J$4)*I113</f>
        <v>-4.2807349305152209E-3</v>
      </c>
      <c r="J114" s="62">
        <f>($L$4*D114/H114)+(1-$L$4)*J102</f>
        <v>1.0033956388874723</v>
      </c>
      <c r="K114" s="62">
        <f>(H114+I114)*J102</f>
        <v>3.835704323754022</v>
      </c>
      <c r="L114" s="62">
        <f>ABS(D114-K114)</f>
        <v>4.2956762459778197E-3</v>
      </c>
    </row>
    <row r="115" spans="2:12" x14ac:dyDescent="0.25">
      <c r="B115" s="62"/>
      <c r="C115" s="62">
        <v>110</v>
      </c>
      <c r="D115" s="65">
        <v>4.26</v>
      </c>
      <c r="E115" s="62">
        <f>AVERAGE(D105:D116)</f>
        <v>3.3450000000000002</v>
      </c>
      <c r="F115" s="62">
        <f>AVERAGE(E115:E116)</f>
        <v>3.4237500000000001</v>
      </c>
      <c r="G115" s="62">
        <f>D115/F115</f>
        <v>1.244249726177437</v>
      </c>
      <c r="H115" s="62">
        <f>($H$4*D115/J103)+(1-$H$4)*(H114+I114)</f>
        <v>4.2504964031165873</v>
      </c>
      <c r="I115" s="62">
        <f>$J$4*(H115-H114)+(1-$J$4)*I114</f>
        <v>-4.2806921532887576E-3</v>
      </c>
      <c r="J115" s="62">
        <f>($L$4*D115/H115)+(1-$L$4)*J103</f>
        <v>1.0022358792908048</v>
      </c>
      <c r="K115" s="62">
        <f>(H115+I115)*J103</f>
        <v>4.2557093084384539</v>
      </c>
      <c r="L115" s="62">
        <f>ABS(D115-K115)</f>
        <v>4.290691561545934E-3</v>
      </c>
    </row>
    <row r="116" spans="2:12" x14ac:dyDescent="0.25">
      <c r="B116" s="62"/>
      <c r="C116" s="62">
        <v>111</v>
      </c>
      <c r="D116" s="65">
        <v>4.4800000000000004</v>
      </c>
      <c r="E116" s="62">
        <f>AVERAGE(D106:D117)</f>
        <v>3.5024999999999999</v>
      </c>
      <c r="F116" s="62">
        <f>AVERAGE(E116:E117)</f>
        <v>3.5795833333333329</v>
      </c>
      <c r="G116" s="62">
        <f>D116/F116</f>
        <v>1.2515423117215694</v>
      </c>
      <c r="H116" s="62">
        <f>($H$4*D116/J104)+(1-$H$4)*(H115+I115)</f>
        <v>4.4847057538901707</v>
      </c>
      <c r="I116" s="62">
        <f>$J$4*(H116-H115)+(1-$J$4)*I115</f>
        <v>-4.2806683042844644E-3</v>
      </c>
      <c r="J116" s="62">
        <f>($L$4*D116/H116)+(1-$L$4)*J104</f>
        <v>0.9989507106712382</v>
      </c>
      <c r="K116" s="62">
        <f>(H116+I116)*J104</f>
        <v>4.4757235853426653</v>
      </c>
      <c r="L116" s="62">
        <f>ABS(D116-K116)</f>
        <v>4.2764146573350814E-3</v>
      </c>
    </row>
    <row r="117" spans="2:12" x14ac:dyDescent="0.25">
      <c r="B117" s="62"/>
      <c r="C117" s="62">
        <v>112</v>
      </c>
      <c r="D117" s="65">
        <v>4.72</v>
      </c>
      <c r="E117" s="62">
        <f>AVERAGE(D107:D118)</f>
        <v>3.6566666666666663</v>
      </c>
      <c r="F117" s="62">
        <f>AVERAGE(E117:E118)</f>
        <v>3.7341666666666669</v>
      </c>
      <c r="G117" s="62">
        <f>D117/F117</f>
        <v>1.2640035706315553</v>
      </c>
      <c r="H117" s="62">
        <f>($H$4*D117/J105)+(1-$H$4)*(H116+I116)</f>
        <v>4.7128239848074314</v>
      </c>
      <c r="I117" s="62">
        <f>$J$4*(H117-H116)+(1-$J$4)*I116</f>
        <v>-4.2806450643945422E-3</v>
      </c>
      <c r="J117" s="62">
        <f>($L$4*D117/H117)+(1-$L$4)*J105</f>
        <v>1.0015226571617524</v>
      </c>
      <c r="K117" s="62">
        <f>(H117+I117)*J105</f>
        <v>4.7157126044391662</v>
      </c>
      <c r="L117" s="62">
        <f>ABS(D117-K117)</f>
        <v>4.2873955608335734E-3</v>
      </c>
    </row>
    <row r="118" spans="2:12" x14ac:dyDescent="0.25">
      <c r="B118" s="62"/>
      <c r="C118" s="62">
        <v>113</v>
      </c>
      <c r="D118" s="65">
        <v>4.78</v>
      </c>
      <c r="E118" s="62">
        <f>AVERAGE(D108:D119)</f>
        <v>3.811666666666667</v>
      </c>
      <c r="F118" s="62">
        <f>AVERAGE(E118:E119)</f>
        <v>3.8937499999999998</v>
      </c>
      <c r="G118" s="62">
        <f>D118/F118</f>
        <v>1.2276083467094705</v>
      </c>
      <c r="H118" s="62">
        <f>($H$4*D118/J106)+(1-$H$4)*(H117+I117)</f>
        <v>4.790045822561507</v>
      </c>
      <c r="I118" s="62">
        <f>$J$4*(H118-H117)+(1-$J$4)*I117</f>
        <v>-4.2806369141462604E-3</v>
      </c>
      <c r="J118" s="62">
        <f>($L$4*D118/H118)+(1-$L$4)*J106</f>
        <v>0.99790277109371306</v>
      </c>
      <c r="K118" s="62">
        <f>(H118+I118)*J106</f>
        <v>4.7757282593023769</v>
      </c>
      <c r="L118" s="62">
        <f>ABS(D118-K118)</f>
        <v>4.2717406976233718E-3</v>
      </c>
    </row>
    <row r="119" spans="2:12" x14ac:dyDescent="0.25">
      <c r="B119" s="62"/>
      <c r="C119" s="62">
        <v>114</v>
      </c>
      <c r="D119" s="65">
        <v>4.83</v>
      </c>
      <c r="E119" s="62">
        <f>AVERAGE(D109:D120)</f>
        <v>3.9758333333333327</v>
      </c>
      <c r="F119" s="62">
        <f>AVERAGE(E119:E120)</f>
        <v>4.0608333333333331</v>
      </c>
      <c r="G119" s="62">
        <f>D119/F119</f>
        <v>1.1894110404268419</v>
      </c>
      <c r="H119" s="62">
        <f>($H$4*D119/J107)+(1-$H$4)*(H118+I118)</f>
        <v>4.8394741619106529</v>
      </c>
      <c r="I119" s="62">
        <f>$J$4*(H119-H118)+(1-$J$4)*I118</f>
        <v>-4.2806315432486345E-3</v>
      </c>
      <c r="J119" s="62">
        <f>($L$4*D119/H119)+(1-$L$4)*J107</f>
        <v>0.99804231583976111</v>
      </c>
      <c r="K119" s="62">
        <f>(H119+I119)*J107</f>
        <v>4.8257276950248498</v>
      </c>
      <c r="L119" s="62">
        <f>ABS(D119-K119)</f>
        <v>4.2723049751502984E-3</v>
      </c>
    </row>
    <row r="120" spans="2:12" x14ac:dyDescent="0.25">
      <c r="B120" s="62"/>
      <c r="C120" s="62">
        <v>115</v>
      </c>
      <c r="D120" s="65">
        <v>4.9400000000000004</v>
      </c>
      <c r="E120" s="62">
        <f>AVERAGE(D110:D121)</f>
        <v>4.145833333333333</v>
      </c>
      <c r="F120" s="62">
        <f>AVERAGE(E120:E121)</f>
        <v>4.2179166666666665</v>
      </c>
      <c r="G120" s="62">
        <f>D120/F120</f>
        <v>1.171194309987158</v>
      </c>
      <c r="H120" s="62">
        <f>($H$4*D120/J108)+(1-$H$4)*(H119+I119)</f>
        <v>4.952941566850134</v>
      </c>
      <c r="I120" s="62">
        <f>$J$4*(H120-H119)+(1-$J$4)*I119</f>
        <v>-4.2806197684449859E-3</v>
      </c>
      <c r="J120" s="62">
        <f>($L$4*D120/H120)+(1-$L$4)*J108</f>
        <v>0.99738709478489251</v>
      </c>
      <c r="K120" s="62">
        <f>(H120+I120)*J108</f>
        <v>4.9357304477462849</v>
      </c>
      <c r="L120" s="62">
        <f>ABS(D120-K120)</f>
        <v>4.2695522537155028E-3</v>
      </c>
    </row>
    <row r="121" spans="2:12" x14ac:dyDescent="0.25">
      <c r="B121" s="62"/>
      <c r="C121" s="62">
        <v>116</v>
      </c>
      <c r="D121" s="65">
        <v>5</v>
      </c>
      <c r="E121" s="62">
        <f>AVERAGE(D111:D122)</f>
        <v>4.29</v>
      </c>
      <c r="F121" s="62">
        <f>AVERAGE(E121:E122)</f>
        <v>4.3595833333333331</v>
      </c>
      <c r="G121" s="62">
        <f>D121/F121</f>
        <v>1.1468985950492212</v>
      </c>
      <c r="H121" s="62">
        <f>($H$4*D121/J109)+(1-$H$4)*(H120+I120)</f>
        <v>5.0104809170710869</v>
      </c>
      <c r="I121" s="62">
        <f>$J$4*(H121-H120)+(1-$J$4)*I120</f>
        <v>-4.2806135864479865E-3</v>
      </c>
      <c r="J121" s="62">
        <f>($L$4*D121/H121)+(1-$L$4)*J109</f>
        <v>0.99790820137935587</v>
      </c>
      <c r="K121" s="62">
        <f>(H121+I121)*J109</f>
        <v>4.9957282789571362</v>
      </c>
      <c r="L121" s="62">
        <f>ABS(D121-K121)</f>
        <v>4.2717210428637742E-3</v>
      </c>
    </row>
    <row r="122" spans="2:12" x14ac:dyDescent="0.25">
      <c r="B122" s="62"/>
      <c r="C122" s="62">
        <v>117</v>
      </c>
      <c r="D122" s="65">
        <v>4.8</v>
      </c>
      <c r="E122" s="62">
        <f>AVERAGE(D112:D123)</f>
        <v>4.4291666666666663</v>
      </c>
      <c r="F122" s="62">
        <f>AVERAGE(E122:E123)</f>
        <v>4.4962499999999999</v>
      </c>
      <c r="G122" s="62">
        <f>D122/F122</f>
        <v>1.067556296914095</v>
      </c>
      <c r="H122" s="62">
        <f>($H$4*D122/J110)+(1-$H$4)*(H121+I121)</f>
        <v>4.8141464676554797</v>
      </c>
      <c r="I122" s="62">
        <f>$J$4*(H122-H121)+(1-$J$4)*I121</f>
        <v>-4.2806327918315694E-3</v>
      </c>
      <c r="J122" s="62">
        <f>($L$4*D122/H122)+(1-$L$4)*J110</f>
        <v>0.99706147958926772</v>
      </c>
      <c r="K122" s="62">
        <f>(H122+I122)*J110</f>
        <v>4.7957321372544097</v>
      </c>
      <c r="L122" s="62">
        <f>ABS(D122-K122)</f>
        <v>4.2678627455901008E-3</v>
      </c>
    </row>
    <row r="123" spans="2:12" x14ac:dyDescent="0.25">
      <c r="B123" s="62"/>
      <c r="C123" s="62">
        <v>118</v>
      </c>
      <c r="D123" s="65">
        <v>4.7699999999999996</v>
      </c>
      <c r="E123" s="62">
        <f>AVERAGE(D113:D124)</f>
        <v>4.5633333333333335</v>
      </c>
      <c r="F123" s="62">
        <f>AVERAGE(E123:E124)</f>
        <v>4.6229166666666668</v>
      </c>
      <c r="G123" s="62">
        <f>D123/F123</f>
        <v>1.0318161333934204</v>
      </c>
      <c r="H123" s="62">
        <f>($H$4*D123/J111)+(1-$H$4)*(H122+I122)</f>
        <v>4.772221339667265</v>
      </c>
      <c r="I123" s="62">
        <f>$J$4*(H123-H122)+(1-$J$4)*I122</f>
        <v>-4.2806365562810889E-3</v>
      </c>
      <c r="J123" s="62">
        <f>($L$4*D123/H123)+(1-$L$4)*J111</f>
        <v>0.99953452710820467</v>
      </c>
      <c r="K123" s="62">
        <f>(H123+I123)*J111</f>
        <v>4.7657213935572544</v>
      </c>
      <c r="L123" s="62">
        <f>ABS(D123-K123)</f>
        <v>4.2786064427451365E-3</v>
      </c>
    </row>
    <row r="124" spans="2:12" x14ac:dyDescent="0.25">
      <c r="B124" s="62"/>
      <c r="C124" s="62">
        <v>119</v>
      </c>
      <c r="D124" s="65">
        <v>4.9000000000000004</v>
      </c>
      <c r="E124" s="62">
        <f>AVERAGE(D114:D125)</f>
        <v>4.6825000000000001</v>
      </c>
      <c r="F124" s="62">
        <f>AVERAGE(E124:E125)</f>
        <v>4.7125000000000004</v>
      </c>
      <c r="G124" s="62">
        <f>D124/F124</f>
        <v>1.039787798408488</v>
      </c>
      <c r="H124" s="62">
        <f>($H$4*D124/J112)+(1-$H$4)*(H123+I123)</f>
        <v>4.8893241478877041</v>
      </c>
      <c r="I124" s="62">
        <f>$J$4*(H124-H123)+(1-$J$4)*I123</f>
        <v>-4.2806244179366109E-3</v>
      </c>
      <c r="J124" s="62">
        <f>($L$4*D124/H124)+(1-$L$4)*J112</f>
        <v>1.0021835026251833</v>
      </c>
      <c r="K124" s="62">
        <f>(H124+I124)*J112</f>
        <v>4.8957099072853092</v>
      </c>
      <c r="L124" s="62">
        <f>ABS(D124-K124)</f>
        <v>4.2900927146911627E-3</v>
      </c>
    </row>
    <row r="125" spans="2:12" x14ac:dyDescent="0.25">
      <c r="B125" s="62"/>
      <c r="C125" s="62">
        <v>120</v>
      </c>
      <c r="D125" s="65">
        <v>4.87</v>
      </c>
      <c r="E125" s="62">
        <f>AVERAGE(D115:D126)</f>
        <v>4.7424999999999997</v>
      </c>
      <c r="F125" s="62">
        <f>AVERAGE(E125:E126)</f>
        <v>4.742916666666666</v>
      </c>
      <c r="G125" s="62">
        <f>D125/F125</f>
        <v>1.0267943424404815</v>
      </c>
      <c r="H125" s="62">
        <f>($H$4*D125/J113)+(1-$H$4)*(H124+I124)</f>
        <v>4.8511999043671139</v>
      </c>
      <c r="I125" s="62">
        <f>$J$4*(H125-H124)+(1-$J$4)*I124</f>
        <v>-4.2806278022985205E-3</v>
      </c>
      <c r="J125" s="62">
        <f>($L$4*D125/H125)+(1-$L$4)*J113</f>
        <v>1.0038753496049431</v>
      </c>
      <c r="K125" s="62">
        <f>(H125+I125)*J113</f>
        <v>4.8657028172132692</v>
      </c>
      <c r="L125" s="62">
        <f>ABS(D125-K125)</f>
        <v>4.2971827867308576E-3</v>
      </c>
    </row>
    <row r="126" spans="2:12" x14ac:dyDescent="0.25">
      <c r="B126" s="62"/>
      <c r="C126" s="62">
        <v>121</v>
      </c>
      <c r="D126" s="65">
        <v>4.5599999999999996</v>
      </c>
      <c r="E126" s="62">
        <f>AVERAGE(D116:D127)</f>
        <v>4.7433333333333332</v>
      </c>
      <c r="F126" s="62">
        <f>AVERAGE(E126:E127)</f>
        <v>4.7241666666666662</v>
      </c>
      <c r="G126" s="62">
        <f>D126/F126</f>
        <v>0.96524960310460395</v>
      </c>
      <c r="H126" s="62">
        <f>($H$4*D126/J114)+(1-$H$4)*(H125+I125)</f>
        <v>4.5445685895482093</v>
      </c>
      <c r="I126" s="62">
        <f>$J$4*(H126-H125)+(1-$J$4)*I125</f>
        <v>-4.2806580373672227E-3</v>
      </c>
      <c r="J126" s="62">
        <f>($L$4*D126/H126)+(1-$L$4)*J114</f>
        <v>1.0033955721313812</v>
      </c>
      <c r="K126" s="62">
        <f>(H126+I126)*J114</f>
        <v>4.5557051097714014</v>
      </c>
      <c r="L126" s="62">
        <f>ABS(D126-K126)</f>
        <v>4.2948902285981916E-3</v>
      </c>
    </row>
    <row r="127" spans="2:12" x14ac:dyDescent="0.25">
      <c r="B127" s="62">
        <v>2018</v>
      </c>
      <c r="C127" s="62">
        <v>122</v>
      </c>
      <c r="D127" s="65">
        <v>4.2699999999999996</v>
      </c>
      <c r="E127" s="62">
        <f>AVERAGE(D117:D128)</f>
        <v>4.7049999999999992</v>
      </c>
      <c r="F127" s="62">
        <f>AVERAGE(E127:E128)</f>
        <v>4.6629166666666659</v>
      </c>
      <c r="G127" s="62">
        <f>D127/F127</f>
        <v>0.9157358591725494</v>
      </c>
      <c r="H127" s="62">
        <f>($H$4*D127/J115)+(1-$H$4)*(H126+I126)</f>
        <v>4.2604743740175968</v>
      </c>
      <c r="I127" s="62">
        <f>$J$4*(H127-H126)+(1-$J$4)*I126</f>
        <v>-4.2806860187229725E-3</v>
      </c>
      <c r="J127" s="62">
        <f>($L$4*D127/H127)+(1-$L$4)*J115</f>
        <v>1.0022358134672804</v>
      </c>
      <c r="K127" s="62">
        <f>(H127+I127)*J115</f>
        <v>4.2657100233235248</v>
      </c>
      <c r="L127" s="62">
        <f>ABS(D127-K127)</f>
        <v>4.2899766764747937E-3</v>
      </c>
    </row>
    <row r="128" spans="2:12" x14ac:dyDescent="0.25">
      <c r="B128" s="62"/>
      <c r="C128" s="62">
        <v>123</v>
      </c>
      <c r="D128" s="65">
        <v>4.0199999999999996</v>
      </c>
      <c r="E128" s="62">
        <f>AVERAGE(D118:D129)</f>
        <v>4.6208333333333327</v>
      </c>
      <c r="F128" s="62">
        <f>AVERAGE(E128:E129)</f>
        <v>4.5754166666666656</v>
      </c>
      <c r="G128" s="62">
        <f>D128/F128</f>
        <v>0.8786085056005829</v>
      </c>
      <c r="H128" s="62">
        <f>($H$4*D128/J116)+(1-$H$4)*(H127+I127)</f>
        <v>4.0242228057743672</v>
      </c>
      <c r="I128" s="62">
        <f>$J$4*(H128-H127)+(1-$J$4)*I127</f>
        <v>-4.280709215811195E-3</v>
      </c>
      <c r="J128" s="62">
        <f>($L$4*D128/H128)+(1-$L$4)*J116</f>
        <v>0.99895065308802355</v>
      </c>
      <c r="K128" s="62">
        <f>(H128+I128)*J116</f>
        <v>4.0157240142143973</v>
      </c>
      <c r="L128" s="62">
        <f>ABS(D128-K128)</f>
        <v>4.2759857856022876E-3</v>
      </c>
    </row>
    <row r="129" spans="2:12" x14ac:dyDescent="0.25">
      <c r="B129" s="62"/>
      <c r="C129" s="62">
        <v>124</v>
      </c>
      <c r="D129" s="65">
        <v>3.71</v>
      </c>
      <c r="E129" s="62">
        <f>AVERAGE(D119:D130)</f>
        <v>4.5299999999999994</v>
      </c>
      <c r="F129" s="62">
        <f>AVERAGE(E129:E130)</f>
        <v>4.4795833333333324</v>
      </c>
      <c r="G129" s="62">
        <f>D129/F129</f>
        <v>0.82820202771835194</v>
      </c>
      <c r="H129" s="62">
        <f>($H$4*D129/J117)+(1-$H$4)*(H128+I128)</f>
        <v>3.7043598460138489</v>
      </c>
      <c r="I129" s="62">
        <f>$J$4*(H129-H128)+(1-$J$4)*I128</f>
        <v>-4.2807407740362508E-3</v>
      </c>
      <c r="J129" s="62">
        <f>($L$4*D129/H129)+(1-$L$4)*J117</f>
        <v>1.0015225718398422</v>
      </c>
      <c r="K129" s="62">
        <f>(H129+I129)*J117</f>
        <v>3.7057130571884564</v>
      </c>
      <c r="L129" s="62">
        <f>ABS(D129-K129)</f>
        <v>4.2869428115435149E-3</v>
      </c>
    </row>
    <row r="130" spans="2:12" x14ac:dyDescent="0.25">
      <c r="B130" s="62"/>
      <c r="C130" s="62">
        <v>125</v>
      </c>
      <c r="D130" s="65">
        <v>3.69</v>
      </c>
      <c r="E130" s="62">
        <f>AVERAGE(D120:D131)</f>
        <v>4.4291666666666663</v>
      </c>
      <c r="F130" s="62">
        <f>AVERAGE(E130:E131)</f>
        <v>4.3745833333333328</v>
      </c>
      <c r="G130" s="62">
        <f>D130/F130</f>
        <v>0.8435089056100582</v>
      </c>
      <c r="H130" s="62">
        <f>($H$4*D130/J118)+(1-$H$4)*(H129+I129)</f>
        <v>3.6977550410797129</v>
      </c>
      <c r="I130" s="62">
        <f>$J$4*(H130-H129)+(1-$J$4)*I129</f>
        <v>-4.2807410064426661E-3</v>
      </c>
      <c r="J130" s="62">
        <f>($L$4*D130/H130)+(1-$L$4)*J118</f>
        <v>0.99790277046652387</v>
      </c>
      <c r="K130" s="62">
        <f>(H130+I130)*J118</f>
        <v>3.6857282390065289</v>
      </c>
      <c r="L130" s="62">
        <f>ABS(D130-K130)</f>
        <v>4.271760993471041E-3</v>
      </c>
    </row>
    <row r="131" spans="2:12" x14ac:dyDescent="0.25">
      <c r="B131" s="62"/>
      <c r="C131" s="62">
        <v>126</v>
      </c>
      <c r="D131" s="65">
        <v>3.62</v>
      </c>
      <c r="E131" s="62">
        <f>AVERAGE(D121:D132)</f>
        <v>4.3199999999999994</v>
      </c>
      <c r="F131" s="62">
        <f>AVERAGE(E131:E132)</f>
        <v>4.2629166666666665</v>
      </c>
      <c r="G131" s="62">
        <f>D131/F131</f>
        <v>0.84918385299579713</v>
      </c>
      <c r="H131" s="62">
        <f>($H$4*D131/J119)+(1-$H$4)*(H130+I130)</f>
        <v>3.6271007839960632</v>
      </c>
      <c r="I131" s="62">
        <f>$J$4*(H131-H130)+(1-$J$4)*I130</f>
        <v>-4.2807476437942745E-3</v>
      </c>
      <c r="J131" s="62">
        <f>($L$4*D131/H131)+(1-$L$4)*J119</f>
        <v>0.99804229757623852</v>
      </c>
      <c r="K131" s="62">
        <f>(H131+I131)*J119</f>
        <v>3.6157276989517055</v>
      </c>
      <c r="L131" s="62">
        <f>ABS(D131-K131)</f>
        <v>4.2723010482945689E-3</v>
      </c>
    </row>
    <row r="132" spans="2:12" x14ac:dyDescent="0.25">
      <c r="B132" s="62"/>
      <c r="C132" s="62">
        <v>127</v>
      </c>
      <c r="D132" s="65">
        <v>3.63</v>
      </c>
      <c r="E132" s="62">
        <f>AVERAGE(D122:D133)</f>
        <v>4.2058333333333335</v>
      </c>
      <c r="F132" s="62">
        <f>AVERAGE(E132:E133)</f>
        <v>4.1587500000000004</v>
      </c>
      <c r="G132" s="62">
        <f>D132/F132</f>
        <v>0.8728584310189359</v>
      </c>
      <c r="H132" s="62">
        <f>($H$4*D132/J120)+(1-$H$4)*(H131+I131)</f>
        <v>3.6395096771698623</v>
      </c>
      <c r="I132" s="62">
        <f>$J$4*(H132-H131)+(1-$J$4)*I131</f>
        <v>-4.2807459748301921E-3</v>
      </c>
      <c r="J132" s="62">
        <f>($L$4*D132/H132)+(1-$L$4)*J120</f>
        <v>0.99738709935859848</v>
      </c>
      <c r="K132" s="62">
        <f>(H132+I132)*J120</f>
        <v>3.6257304225626026</v>
      </c>
      <c r="L132" s="62">
        <f>ABS(D132-K132)</f>
        <v>4.2695774373973094E-3</v>
      </c>
    </row>
    <row r="133" spans="2:12" x14ac:dyDescent="0.25">
      <c r="B133" s="62"/>
      <c r="C133" s="62">
        <v>128</v>
      </c>
      <c r="D133" s="65">
        <v>3.63</v>
      </c>
      <c r="E133" s="62">
        <f>AVERAGE(D123:D134)</f>
        <v>4.1116666666666672</v>
      </c>
      <c r="F133" s="62">
        <f>AVERAGE(E133:E134)</f>
        <v>4.0683333333333334</v>
      </c>
      <c r="G133" s="62">
        <f>D133/F133</f>
        <v>0.89225727160999591</v>
      </c>
      <c r="H133" s="62">
        <f>($H$4*D133/J121)+(1-$H$4)*(H132+I132)</f>
        <v>3.6376091434133988</v>
      </c>
      <c r="I133" s="62">
        <f>$J$4*(H133-H132)+(1-$J$4)*I132</f>
        <v>-4.2807457368089705E-3</v>
      </c>
      <c r="J133" s="62">
        <f>($L$4*D133/H133)+(1-$L$4)*J121</f>
        <v>0.99790820203232189</v>
      </c>
      <c r="K133" s="62">
        <f>(H133+I133)*J121</f>
        <v>3.625728206345983</v>
      </c>
      <c r="L133" s="62">
        <f>ABS(D133-K133)</f>
        <v>4.2717936540168644E-3</v>
      </c>
    </row>
    <row r="134" spans="2:12" x14ac:dyDescent="0.25">
      <c r="B134" s="62"/>
      <c r="C134" s="62">
        <v>129</v>
      </c>
      <c r="D134" s="65">
        <v>3.67</v>
      </c>
      <c r="E134" s="62">
        <f>AVERAGE(D124:D135)</f>
        <v>4.0250000000000004</v>
      </c>
      <c r="F134" s="62">
        <f>AVERAGE(E134:E135)</f>
        <v>3.9720833333333339</v>
      </c>
      <c r="G134" s="62">
        <f>D134/F134</f>
        <v>0.9239483898038392</v>
      </c>
      <c r="H134" s="62">
        <f>($H$4*D134/J122)+(1-$H$4)*(H133+I133)</f>
        <v>3.6808161059071485</v>
      </c>
      <c r="I134" s="62">
        <f>$J$4*(H134-H133)+(1-$J$4)*I133</f>
        <v>-4.2807409880381469E-3</v>
      </c>
      <c r="J134" s="62">
        <f>($L$4*D134/H134)+(1-$L$4)*J122</f>
        <v>0.99706149245277564</v>
      </c>
      <c r="K134" s="62">
        <f>(H134+I134)*J122</f>
        <v>3.6657317907085165</v>
      </c>
      <c r="L134" s="62">
        <f>ABS(D134-K134)</f>
        <v>4.2682092914834158E-3</v>
      </c>
    </row>
    <row r="135" spans="2:12" x14ac:dyDescent="0.25">
      <c r="B135" s="62"/>
      <c r="C135" s="62">
        <v>130</v>
      </c>
      <c r="D135" s="65">
        <v>3.73</v>
      </c>
      <c r="E135" s="62">
        <f>AVERAGE(D125:D136)</f>
        <v>3.9191666666666674</v>
      </c>
      <c r="F135" s="62">
        <f>AVERAGE(E135:E136)</f>
        <v>3.8695833333333338</v>
      </c>
      <c r="G135" s="62">
        <f>D135/F135</f>
        <v>0.96392807149779247</v>
      </c>
      <c r="H135" s="62">
        <f>($H$4*D135/J123)+(1-$H$4)*(H134+I134)</f>
        <v>3.7317369672215897</v>
      </c>
      <c r="I135" s="62">
        <f>$J$4*(H135-H134)+(1-$J$4)*I134</f>
        <v>-4.2807354678779169E-3</v>
      </c>
      <c r="J135" s="62">
        <f>($L$4*D135/H135)+(1-$L$4)*J123</f>
        <v>0.99953454189380109</v>
      </c>
      <c r="K135" s="62">
        <f>(H135+I135)*J123</f>
        <v>3.725721201922477</v>
      </c>
      <c r="L135" s="62">
        <f>ABS(D135-K135)</f>
        <v>4.2787980775229606E-3</v>
      </c>
    </row>
    <row r="136" spans="2:12" x14ac:dyDescent="0.25">
      <c r="B136" s="62"/>
      <c r="C136" s="62">
        <v>131</v>
      </c>
      <c r="D136" s="65">
        <v>3.63</v>
      </c>
      <c r="E136" s="62">
        <f>AVERAGE(D126:D137)</f>
        <v>3.82</v>
      </c>
      <c r="F136" s="62">
        <f>AVERAGE(E136:E137)</f>
        <v>3.78</v>
      </c>
      <c r="G136" s="62">
        <f>D136/F136</f>
        <v>0.96031746031746035</v>
      </c>
      <c r="H136" s="62">
        <f>($H$4*D136/J124)+(1-$H$4)*(H135+I135)</f>
        <v>3.62209125982067</v>
      </c>
      <c r="I136" s="62">
        <f>$J$4*(H136-H135)+(1-$J$4)*I135</f>
        <v>-4.2807460043751099E-3</v>
      </c>
      <c r="J136" s="62">
        <f>($L$4*D136/H136)+(1-$L$4)*J124</f>
        <v>1.0021834734720991</v>
      </c>
      <c r="K136" s="62">
        <f>(H136+I136)*J124</f>
        <v>3.6257100125706283</v>
      </c>
      <c r="L136" s="62">
        <f>ABS(D136-K136)</f>
        <v>4.2899874293715889E-3</v>
      </c>
    </row>
    <row r="137" spans="2:12" x14ac:dyDescent="0.25">
      <c r="B137" s="62"/>
      <c r="C137" s="62">
        <v>132</v>
      </c>
      <c r="D137" s="65">
        <v>3.68</v>
      </c>
      <c r="E137" s="62">
        <f>AVERAGE(D127:D138)</f>
        <v>3.7399999999999998</v>
      </c>
      <c r="F137" s="62">
        <f>AVERAGE(E137:E138)</f>
        <v>3.7095833333333332</v>
      </c>
      <c r="G137" s="62">
        <f>D137/F137</f>
        <v>0.99202516005840735</v>
      </c>
      <c r="H137" s="62">
        <f>($H$4*D137/J125)+(1-$H$4)*(H136+I136)</f>
        <v>3.665793719587787</v>
      </c>
      <c r="I137" s="62">
        <f>$J$4*(H137-H136)+(1-$J$4)*I136</f>
        <v>-4.2807412060545322E-3</v>
      </c>
      <c r="J137" s="62">
        <f>($L$4*D137/H137)+(1-$L$4)*J125</f>
        <v>1.0038753627451262</v>
      </c>
      <c r="K137" s="62">
        <f>(H137+I137)*J125</f>
        <v>3.675702621255998</v>
      </c>
      <c r="L137" s="62">
        <f>ABS(D137-K137)</f>
        <v>4.297378744002156E-3</v>
      </c>
    </row>
    <row r="138" spans="2:12" x14ac:dyDescent="0.25">
      <c r="B138" s="62">
        <v>2019</v>
      </c>
      <c r="C138" s="62">
        <v>133</v>
      </c>
      <c r="D138" s="65">
        <v>3.6</v>
      </c>
      <c r="E138" s="62">
        <f>AVERAGE(D128:D139)</f>
        <v>3.6791666666666667</v>
      </c>
      <c r="F138" s="62">
        <f>AVERAGE(E138:E139)</f>
        <v>3.659583333333333</v>
      </c>
      <c r="G138" s="62">
        <f>D138/F138</f>
        <v>0.98371854719344198</v>
      </c>
      <c r="H138" s="62">
        <f>($H$4*D138/J126)+(1-$H$4)*(H137+I137)</f>
        <v>3.587817381233708</v>
      </c>
      <c r="I138" s="62">
        <f>$J$4*(H138-H137)+(1-$J$4)*I137</f>
        <v>-4.2807485756142464E-3</v>
      </c>
      <c r="J138" s="62">
        <f>($L$4*D138/H138)+(1-$L$4)*J126</f>
        <v>1.0033955515211062</v>
      </c>
      <c r="K138" s="62">
        <f>(H138+I138)*J126</f>
        <v>3.595704789779731</v>
      </c>
      <c r="L138" s="62">
        <f>ABS(D138-K138)</f>
        <v>4.29521022026913E-3</v>
      </c>
    </row>
    <row r="139" spans="2:12" x14ac:dyDescent="0.25">
      <c r="B139" s="62"/>
      <c r="C139" s="62">
        <v>134</v>
      </c>
      <c r="D139" s="65">
        <v>3.54</v>
      </c>
      <c r="E139" s="62">
        <f>AVERAGE(D129:D140)</f>
        <v>3.6399999999999992</v>
      </c>
      <c r="F139" s="62">
        <f>AVERAGE(E139:E140)</f>
        <v>3.6466666666666661</v>
      </c>
      <c r="G139" s="62">
        <f>D139/F139</f>
        <v>0.97074954296160898</v>
      </c>
      <c r="H139" s="62">
        <f>($H$4*D139/J127)+(1-$H$4)*(H138+I138)</f>
        <v>3.5321029282539413</v>
      </c>
      <c r="I139" s="62">
        <f>$J$4*(H139-H138)+(1-$J$4)*I138</f>
        <v>-4.2807537189846869E-3</v>
      </c>
      <c r="J139" s="62">
        <f>($L$4*D139/H139)+(1-$L$4)*J127</f>
        <v>1.0022357988729302</v>
      </c>
      <c r="K139" s="62">
        <f>(H139+I139)*J127</f>
        <v>3.5357097268629523</v>
      </c>
      <c r="L139" s="62">
        <f>ABS(D139-K139)</f>
        <v>4.2902731370477731E-3</v>
      </c>
    </row>
    <row r="140" spans="2:12" x14ac:dyDescent="0.25">
      <c r="B140" s="62"/>
      <c r="C140" s="62">
        <v>135</v>
      </c>
      <c r="D140" s="65">
        <v>3.55</v>
      </c>
      <c r="E140" s="62">
        <f>AVERAGE(D130:D141)</f>
        <v>3.6533333333333329</v>
      </c>
      <c r="F140" s="62">
        <f>AVERAGE(E140:E141)</f>
        <v>3.6566666666666663</v>
      </c>
      <c r="G140" s="62">
        <f>D140/F140</f>
        <v>0.97082953509571568</v>
      </c>
      <c r="H140" s="62">
        <f>($H$4*D140/J128)+(1-$H$4)*(H139+I139)</f>
        <v>3.5537290687445533</v>
      </c>
      <c r="I140" s="62">
        <f>$J$4*(H140-H139)+(1-$J$4)*I139</f>
        <v>-4.2807511282952661E-3</v>
      </c>
      <c r="J140" s="62">
        <f>($L$4*D140/H140)+(1-$L$4)*J128</f>
        <v>0.998950660370439</v>
      </c>
      <c r="K140" s="62">
        <f>(H140+I140)*J128</f>
        <v>3.5457237149849474</v>
      </c>
      <c r="L140" s="62">
        <f>ABS(D140-K140)</f>
        <v>4.2762850150523946E-3</v>
      </c>
    </row>
    <row r="141" spans="2:12" x14ac:dyDescent="0.25">
      <c r="B141" s="62"/>
      <c r="C141" s="62">
        <v>136</v>
      </c>
      <c r="D141" s="65">
        <v>3.87</v>
      </c>
      <c r="E141" s="62">
        <f>AVERAGE(D131:D142)</f>
        <v>3.6599999999999997</v>
      </c>
      <c r="F141" s="62">
        <f>AVERAGE(E141:E142)</f>
        <v>3.6695833333333332</v>
      </c>
      <c r="G141" s="62">
        <f>D141/F141</f>
        <v>1.0546156466447145</v>
      </c>
      <c r="H141" s="62">
        <f>($H$4*D141/J129)+(1-$H$4)*(H140+I140)</f>
        <v>3.8641162902032691</v>
      </c>
      <c r="I141" s="62">
        <f>$J$4*(H141-H140)+(1-$J$4)*I140</f>
        <v>-4.2807196614980062E-3</v>
      </c>
      <c r="J141" s="62">
        <f>($L$4*D141/H141)+(1-$L$4)*J129</f>
        <v>1.0015226533972634</v>
      </c>
      <c r="K141" s="62">
        <f>(H141+I141)*J129</f>
        <v>3.865712447487899</v>
      </c>
      <c r="L141" s="62">
        <f>ABS(D141-K141)</f>
        <v>4.2875525121011115E-3</v>
      </c>
    </row>
    <row r="142" spans="2:12" x14ac:dyDescent="0.25">
      <c r="B142" s="62"/>
      <c r="C142" s="62">
        <v>137</v>
      </c>
      <c r="D142" s="65">
        <v>3.77</v>
      </c>
      <c r="E142" s="62">
        <f>AVERAGE(D132:D143)</f>
        <v>3.6791666666666667</v>
      </c>
      <c r="F142" s="62">
        <f>AVERAGE(E142:E143)</f>
        <v>3.6870833333333337</v>
      </c>
      <c r="G142" s="62">
        <f>D142/F142</f>
        <v>1.0224884167702564</v>
      </c>
      <c r="H142" s="62">
        <f>($H$4*D142/J130)+(1-$H$4)*(H141+I141)</f>
        <v>3.7779232539640288</v>
      </c>
      <c r="I142" s="62">
        <f>$J$4*(H142-H141)+(1-$J$4)*I141</f>
        <v>-4.2807278527296636E-3</v>
      </c>
      <c r="J142" s="62">
        <f>($L$4*D142/H142)+(1-$L$4)*J130</f>
        <v>0.99790274883013919</v>
      </c>
      <c r="K142" s="62">
        <f>(H142+I142)*J130</f>
        <v>3.7657283315567569</v>
      </c>
      <c r="L142" s="62">
        <f>ABS(D142-K142)</f>
        <v>4.2716684432431151E-3</v>
      </c>
    </row>
    <row r="143" spans="2:12" x14ac:dyDescent="0.25">
      <c r="B143" s="62"/>
      <c r="C143" s="62">
        <v>138</v>
      </c>
      <c r="D143" s="65">
        <v>3.85</v>
      </c>
      <c r="E143" s="62">
        <f>AVERAGE(D133:D144)</f>
        <v>3.6950000000000003</v>
      </c>
      <c r="F143" s="62">
        <f>AVERAGE(E143:E144)</f>
        <v>3.7012500000000008</v>
      </c>
      <c r="G143" s="62">
        <f>D143/F143</f>
        <v>1.040189125295508</v>
      </c>
      <c r="H143" s="62">
        <f>($H$4*D143/J131)+(1-$H$4)*(H142+I142)</f>
        <v>3.8575518548709233</v>
      </c>
      <c r="I143" s="62">
        <f>$J$4*(H143-H142)+(1-$J$4)*I142</f>
        <v>-4.2807194617967871E-3</v>
      </c>
      <c r="J143" s="62">
        <f>($L$4*D143/H143)+(1-$L$4)*J131</f>
        <v>0.99804231928563802</v>
      </c>
      <c r="K143" s="62">
        <f>(H143+I143)*J131</f>
        <v>3.845727577167926</v>
      </c>
      <c r="L143" s="62">
        <f>ABS(D143-K143)</f>
        <v>4.2724228320740743E-3</v>
      </c>
    </row>
    <row r="144" spans="2:12" x14ac:dyDescent="0.25">
      <c r="B144" s="62"/>
      <c r="C144" s="62">
        <v>139</v>
      </c>
      <c r="D144" s="65">
        <v>3.82</v>
      </c>
      <c r="E144" s="62">
        <f>AVERAGE(D134:D145)</f>
        <v>3.7075000000000009</v>
      </c>
      <c r="F144" s="62">
        <f>AVERAGE(E144:E145)</f>
        <v>3.7108333333333339</v>
      </c>
      <c r="G144" s="62">
        <f>D144/F144</f>
        <v>1.0294183696384458</v>
      </c>
      <c r="H144" s="62">
        <f>($H$4*D144/J132)+(1-$H$4)*(H143+I143)</f>
        <v>3.8300074521311664</v>
      </c>
      <c r="I144" s="62">
        <f>$J$4*(H144-H143)+(1-$J$4)*I143</f>
        <v>-4.2807217881651143E-3</v>
      </c>
      <c r="J144" s="62">
        <f>($L$4*D144/H144)+(1-$L$4)*J132</f>
        <v>0.99738709330040709</v>
      </c>
      <c r="K144" s="62">
        <f>(H144+I144)*J132</f>
        <v>3.8157304865154611</v>
      </c>
      <c r="L144" s="62">
        <f>ABS(D144-K144)</f>
        <v>4.269513484538745E-3</v>
      </c>
    </row>
    <row r="145" spans="2:12" x14ac:dyDescent="0.25">
      <c r="B145" s="62"/>
      <c r="C145" s="62">
        <v>140</v>
      </c>
      <c r="D145" s="65">
        <v>3.78</v>
      </c>
      <c r="E145" s="62">
        <f>AVERAGE(D135:D146)</f>
        <v>3.7141666666666668</v>
      </c>
      <c r="F145" s="62">
        <f>AVERAGE(E145:E146)</f>
        <v>3.7120833333333336</v>
      </c>
      <c r="G145" s="62">
        <f>D145/F145</f>
        <v>1.0182961050622965</v>
      </c>
      <c r="H145" s="62">
        <f>($H$4*D145/J133)+(1-$H$4)*(H144+I144)</f>
        <v>3.7879236086303356</v>
      </c>
      <c r="I145" s="62">
        <f>$J$4*(H145-H144)+(1-$J$4)*I144</f>
        <v>-4.2807255684772852E-3</v>
      </c>
      <c r="J145" s="62">
        <f>($L$4*D145/H145)+(1-$L$4)*J133</f>
        <v>0.99790819207328285</v>
      </c>
      <c r="K145" s="62">
        <f>(H145+I145)*J133</f>
        <v>3.7757282665686498</v>
      </c>
      <c r="L145" s="62">
        <f>ABS(D145-K145)</f>
        <v>4.271733431350011E-3</v>
      </c>
    </row>
    <row r="146" spans="2:12" x14ac:dyDescent="0.25">
      <c r="B146" s="62"/>
      <c r="C146" s="62">
        <v>141</v>
      </c>
      <c r="D146" s="65">
        <v>3.75</v>
      </c>
      <c r="E146" s="62">
        <f>AVERAGE(D136:D147)</f>
        <v>3.7100000000000004</v>
      </c>
      <c r="F146" s="62">
        <f>AVERAGE(E146:E147)</f>
        <v>3.7108333333333334</v>
      </c>
      <c r="G146" s="62">
        <f>D146/F146</f>
        <v>1.0105546822366944</v>
      </c>
      <c r="H146" s="62">
        <f>($H$4*D146/J134)+(1-$H$4)*(H145+I145)</f>
        <v>3.7610519019239255</v>
      </c>
      <c r="I146" s="62">
        <f>$J$4*(H146-H145)+(1-$J$4)*I145</f>
        <v>-4.2807278275753986E-3</v>
      </c>
      <c r="J146" s="62">
        <f>($L$4*D146/H146)+(1-$L$4)*J134</f>
        <v>0.99706148646386139</v>
      </c>
      <c r="K146" s="62">
        <f>(H146+I146)*J134</f>
        <v>3.7457318736480727</v>
      </c>
      <c r="L146" s="62">
        <f>ABS(D146-K146)</f>
        <v>4.2681263519273038E-3</v>
      </c>
    </row>
    <row r="147" spans="2:12" x14ac:dyDescent="0.25">
      <c r="B147" s="62"/>
      <c r="C147" s="62">
        <v>142</v>
      </c>
      <c r="D147" s="65">
        <v>3.68</v>
      </c>
      <c r="E147" s="62">
        <f>AVERAGE(D137:D148)</f>
        <v>3.7116666666666664</v>
      </c>
      <c r="F147" s="62">
        <f>AVERAGE(E147:E148)</f>
        <v>3.7079166666666667</v>
      </c>
      <c r="G147" s="62">
        <f>D147/F147</f>
        <v>0.99247106416451292</v>
      </c>
      <c r="H147" s="62">
        <f>($H$4*D147/J135)+(1-$H$4)*(H146+I146)</f>
        <v>3.6817137585361692</v>
      </c>
      <c r="I147" s="62">
        <f>$J$4*(H147-H146)+(1-$J$4)*I146</f>
        <v>-4.2807353333169547E-3</v>
      </c>
      <c r="J147" s="62">
        <f>($L$4*D147/H147)+(1-$L$4)*J135</f>
        <v>0.99953452151672906</v>
      </c>
      <c r="K147" s="62">
        <f>(H147+I147)*J135</f>
        <v>3.6757213321921989</v>
      </c>
      <c r="L147" s="62">
        <f>ABS(D147-K147)</f>
        <v>4.2786678078012841E-3</v>
      </c>
    </row>
    <row r="148" spans="2:12" x14ac:dyDescent="0.25">
      <c r="B148" s="62"/>
      <c r="C148" s="62">
        <v>143</v>
      </c>
      <c r="D148" s="65">
        <v>3.65</v>
      </c>
      <c r="E148" s="62">
        <f>AVERAGE(D138:D149)</f>
        <v>3.7041666666666671</v>
      </c>
      <c r="F148" s="62">
        <f>AVERAGE(E148:E149)</f>
        <v>3.7095833333333337</v>
      </c>
      <c r="G148" s="62">
        <f>D148/F148</f>
        <v>0.98393799842749619</v>
      </c>
      <c r="H148" s="62">
        <f>($H$4*D148/J136)+(1-$H$4)*(H147+I147)</f>
        <v>3.6420477208799404</v>
      </c>
      <c r="I148" s="62">
        <f>$J$4*(H148-H147)+(1-$J$4)*I147</f>
        <v>-4.2807388718471874E-3</v>
      </c>
      <c r="J148" s="62">
        <f>($L$4*D148/H148)+(1-$L$4)*J136</f>
        <v>1.0021834637351048</v>
      </c>
      <c r="K148" s="62">
        <f>(H148+I148)*J136</f>
        <v>3.6457099497109859</v>
      </c>
      <c r="L148" s="62">
        <f>ABS(D148-K148)</f>
        <v>4.2900502890139691E-3</v>
      </c>
    </row>
    <row r="149" spans="2:12" x14ac:dyDescent="0.25">
      <c r="B149" s="62"/>
      <c r="C149" s="62">
        <v>144</v>
      </c>
      <c r="D149" s="65">
        <v>3.59</v>
      </c>
      <c r="E149" s="62">
        <f>AVERAGE(D139:D150)</f>
        <v>3.7150000000000003</v>
      </c>
      <c r="F149" s="62">
        <f>AVERAGE(E149:E150)</f>
        <v>3.72</v>
      </c>
      <c r="G149" s="62">
        <f>D149/F149</f>
        <v>0.96505376344086014</v>
      </c>
      <c r="H149" s="62">
        <f>($H$4*D149/J137)+(1-$H$4)*(H148+I148)</f>
        <v>3.5761412174193516</v>
      </c>
      <c r="I149" s="62">
        <f>$J$4*(H149-H148)+(1-$J$4)*I148</f>
        <v>-4.280745034423647E-3</v>
      </c>
      <c r="J149" s="62">
        <f>($L$4*D149/H149)+(1-$L$4)*J137</f>
        <v>1.0038753454458533</v>
      </c>
      <c r="K149" s="62">
        <f>(H149+I149)*J137</f>
        <v>3.5857027273903976</v>
      </c>
      <c r="L149" s="62">
        <f>ABS(D149-K149)</f>
        <v>4.2972726096022207E-3</v>
      </c>
    </row>
    <row r="150" spans="2:12" x14ac:dyDescent="0.25">
      <c r="B150" s="62">
        <v>2020</v>
      </c>
      <c r="C150" s="62">
        <v>145</v>
      </c>
      <c r="D150" s="65">
        <v>3.73</v>
      </c>
      <c r="E150" s="62">
        <f>AVERAGE(D140:D151)</f>
        <v>3.7250000000000001</v>
      </c>
      <c r="F150" s="62">
        <f>AVERAGE(E150:E151)</f>
        <v>3.7270833333333329</v>
      </c>
      <c r="G150" s="62">
        <f>D150/F150</f>
        <v>1.0007825600894356</v>
      </c>
      <c r="H150" s="62">
        <f>($H$4*D150/J138)+(1-$H$4)*(H149+I149)</f>
        <v>3.7173773078168257</v>
      </c>
      <c r="I150" s="62">
        <f>$J$4*(H150-H149)+(1-$J$4)*I149</f>
        <v>-4.2807304827401031E-3</v>
      </c>
      <c r="J150" s="62">
        <f>($L$4*D150/H150)+(1-$L$4)*J138</f>
        <v>1.0033955907990875</v>
      </c>
      <c r="K150" s="62">
        <f>(H150+I150)*J138</f>
        <v>3.7257045880652666</v>
      </c>
      <c r="L150" s="62">
        <f>ABS(D150-K150)</f>
        <v>4.295411934733373E-3</v>
      </c>
    </row>
    <row r="151" spans="2:12" x14ac:dyDescent="0.25">
      <c r="B151" s="62"/>
      <c r="C151" s="62">
        <v>146</v>
      </c>
      <c r="D151" s="65">
        <v>3.66</v>
      </c>
      <c r="E151" s="62">
        <f>AVERAGE(D141:D152)</f>
        <v>3.7291666666666661</v>
      </c>
      <c r="F151" s="62">
        <f>AVERAGE(E151:E152)</f>
        <v>3.7137500000000001</v>
      </c>
      <c r="G151" s="62">
        <f>D151/F151</f>
        <v>0.98552675866711548</v>
      </c>
      <c r="H151" s="62">
        <f>($H$4*D151/J139)+(1-$H$4)*(H150+I150)</f>
        <v>3.6518352921679584</v>
      </c>
      <c r="I151" s="62">
        <f>$J$4*(H151-H150)+(1-$J$4)*I150</f>
        <v>-4.2807366088686198E-3</v>
      </c>
      <c r="J151" s="62">
        <f>($L$4*D151/H151)+(1-$L$4)*J139</f>
        <v>1.0022357820599299</v>
      </c>
      <c r="K151" s="62">
        <f>(H151+I151)*J139</f>
        <v>3.6557097539233605</v>
      </c>
      <c r="L151" s="62">
        <f>ABS(D151-K151)</f>
        <v>4.2902460766396366E-3</v>
      </c>
    </row>
    <row r="152" spans="2:12" x14ac:dyDescent="0.25">
      <c r="B152" s="62"/>
      <c r="C152" s="62">
        <v>147</v>
      </c>
      <c r="D152" s="65">
        <v>3.6</v>
      </c>
      <c r="E152" s="62">
        <f>AVERAGE(D142:D153)</f>
        <v>3.6983333333333337</v>
      </c>
      <c r="F152" s="62">
        <f>AVERAGE(E152:E153)</f>
        <v>3.6929166666666671</v>
      </c>
      <c r="G152" s="62">
        <f>D152/F152</f>
        <v>0.97483921922599559</v>
      </c>
      <c r="H152" s="62">
        <f>($H$4*D152/J140)+(1-$H$4)*(H151+I151)</f>
        <v>3.6037816346125155</v>
      </c>
      <c r="I152" s="62">
        <f>$J$4*(H152-H151)+(1-$J$4)*I151</f>
        <v>-4.2807409861607146E-3</v>
      </c>
      <c r="J152" s="62">
        <f>($L$4*D152/H152)+(1-$L$4)*J140</f>
        <v>0.99895064823678814</v>
      </c>
      <c r="K152" s="62">
        <f>(H152+I152)*J140</f>
        <v>3.5957237946920322</v>
      </c>
      <c r="L152" s="62">
        <f>ABS(D152-K152)</f>
        <v>4.2762053079679063E-3</v>
      </c>
    </row>
    <row r="153" spans="2:12" x14ac:dyDescent="0.25">
      <c r="B153" s="62"/>
      <c r="C153" s="62">
        <v>148</v>
      </c>
      <c r="D153" s="65">
        <v>3.5</v>
      </c>
      <c r="E153" s="62">
        <f>AVERAGE(D143:D154)</f>
        <v>3.6875</v>
      </c>
      <c r="F153" s="62">
        <f>AVERAGE(E153:E154)</f>
        <v>3.6816666666666666</v>
      </c>
      <c r="G153" s="62">
        <f>D153/F153</f>
        <v>0.9506564056133997</v>
      </c>
      <c r="H153" s="62">
        <f>($H$4*D153/J141)+(1-$H$4)*(H152+I152)</f>
        <v>3.4946789202514204</v>
      </c>
      <c r="I153" s="62">
        <f>$J$4*(H153-H152)+(1-$J$4)*I152</f>
        <v>-4.2807514683580522E-3</v>
      </c>
      <c r="J153" s="62">
        <f>($L$4*D153/H153)+(1-$L$4)*J141</f>
        <v>1.0015226233568282</v>
      </c>
      <c r="K153" s="62">
        <f>(H153+I153)*J141</f>
        <v>3.4957128354125615</v>
      </c>
      <c r="L153" s="62">
        <f>ABS(D153-K153)</f>
        <v>4.2871645874384967E-3</v>
      </c>
    </row>
    <row r="154" spans="2:12" x14ac:dyDescent="0.25">
      <c r="B154" s="62"/>
      <c r="C154" s="62">
        <v>149</v>
      </c>
      <c r="D154" s="65">
        <v>3.64</v>
      </c>
      <c r="E154" s="62">
        <f>AVERAGE(D144:D155)</f>
        <v>3.6758333333333333</v>
      </c>
      <c r="F154" s="62">
        <f>AVERAGE(E154:E155)</f>
        <v>3.677083333333333</v>
      </c>
      <c r="G154" s="62">
        <f>D154/F154</f>
        <v>0.98991501416430605</v>
      </c>
      <c r="H154" s="62">
        <f>($H$4*D154/J142)+(1-$H$4)*(H153+I153)</f>
        <v>3.6476498810582192</v>
      </c>
      <c r="I154" s="62">
        <f>$J$4*(H154-H153)+(1-$J$4)*I153</f>
        <v>-4.2807357431868236E-3</v>
      </c>
      <c r="J154" s="62">
        <f>($L$4*D154/H154)+(1-$L$4)*J142</f>
        <v>0.99790279185018282</v>
      </c>
      <c r="K154" s="62">
        <f>(H154+I154)*J142</f>
        <v>3.6357280851127856</v>
      </c>
      <c r="L154" s="62">
        <f>ABS(D154-K154)</f>
        <v>4.2719148872145674E-3</v>
      </c>
    </row>
    <row r="155" spans="2:12" x14ac:dyDescent="0.25">
      <c r="B155" s="62"/>
      <c r="C155" s="62">
        <v>150</v>
      </c>
      <c r="D155" s="65">
        <v>3.71</v>
      </c>
      <c r="E155" s="62">
        <f>AVERAGE(D145:D156)</f>
        <v>3.6783333333333332</v>
      </c>
      <c r="F155" s="62">
        <f>AVERAGE(E155:E156)</f>
        <v>3.6862499999999998</v>
      </c>
      <c r="G155" s="62">
        <f>D155/F155</f>
        <v>1.0064428619871144</v>
      </c>
      <c r="H155" s="62">
        <f>($H$4*D155/J143)+(1-$H$4)*(H154+I154)</f>
        <v>3.717277168058438</v>
      </c>
      <c r="I155" s="62">
        <f>$J$4*(H155-H154)+(1-$J$4)*I154</f>
        <v>-4.2807283523845488E-3</v>
      </c>
      <c r="J155" s="62">
        <f>($L$4*D155/H155)+(1-$L$4)*J143</f>
        <v>0.9980423391290334</v>
      </c>
      <c r="K155" s="62">
        <f>(H155+I155)*J143</f>
        <v>3.7057275781835459</v>
      </c>
      <c r="L155" s="62">
        <f>ABS(D155-K155)</f>
        <v>4.2724218164540417E-3</v>
      </c>
    </row>
    <row r="156" spans="2:12" x14ac:dyDescent="0.25">
      <c r="B156" s="62"/>
      <c r="C156" s="62">
        <v>151</v>
      </c>
      <c r="D156" s="65">
        <v>3.85</v>
      </c>
      <c r="E156" s="62">
        <f>AVERAGE(D146:D157)</f>
        <v>3.6941666666666664</v>
      </c>
      <c r="F156" s="62">
        <f>AVERAGE(E156:E157)</f>
        <v>3.7041666666666666</v>
      </c>
      <c r="G156" s="62">
        <f>D156/F156</f>
        <v>1.0393700787401574</v>
      </c>
      <c r="H156" s="62">
        <f>($H$4*D156/J144)+(1-$H$4)*(H155+I155)</f>
        <v>3.8600858975975632</v>
      </c>
      <c r="I156" s="62">
        <f>$J$4*(H156-H155)+(1-$J$4)*I155</f>
        <v>-4.2807136434387582E-3</v>
      </c>
      <c r="J156" s="62">
        <f>($L$4*D156/H156)+(1-$L$4)*J144</f>
        <v>0.99738713130610512</v>
      </c>
      <c r="K156" s="62">
        <f>(H156+I156)*J144</f>
        <v>3.8457303247566457</v>
      </c>
      <c r="L156" s="62">
        <f>ABS(D156-K156)</f>
        <v>4.2696752433544205E-3</v>
      </c>
    </row>
    <row r="157" spans="2:12" x14ac:dyDescent="0.25">
      <c r="B157" s="62"/>
      <c r="C157" s="62">
        <v>152</v>
      </c>
      <c r="D157" s="65">
        <v>3.97</v>
      </c>
      <c r="E157" s="62">
        <f>AVERAGE(D147:D158)</f>
        <v>3.7141666666666673</v>
      </c>
      <c r="F157" s="62">
        <f>AVERAGE(E157:E158)</f>
        <v>3.7266666666666666</v>
      </c>
      <c r="G157" s="62">
        <f>D157/F157</f>
        <v>1.0652951699463329</v>
      </c>
      <c r="H157" s="62">
        <f>($H$4*D157/J145)+(1-$H$4)*(H156+I156)</f>
        <v>3.9783217627379064</v>
      </c>
      <c r="I157" s="62">
        <f>$J$4*(H157-H156)+(1-$J$4)*I156</f>
        <v>-4.280701391780879E-3</v>
      </c>
      <c r="J157" s="62">
        <f>($L$4*D157/H157)+(1-$L$4)*J145</f>
        <v>0.99790822280493685</v>
      </c>
      <c r="K157" s="62">
        <f>(H157+I157)*J145</f>
        <v>3.9657281307529022</v>
      </c>
      <c r="L157" s="62">
        <f>ABS(D157-K157)</f>
        <v>4.2718692470979924E-3</v>
      </c>
    </row>
    <row r="158" spans="2:12" x14ac:dyDescent="0.25">
      <c r="B158" s="62"/>
      <c r="C158" s="62">
        <v>153</v>
      </c>
      <c r="D158" s="65">
        <v>3.99</v>
      </c>
      <c r="E158" s="62">
        <f>AVERAGE(D148:D159)</f>
        <v>3.7391666666666663</v>
      </c>
      <c r="F158" s="62">
        <f>AVERAGE(E158:E159)</f>
        <v>3.739583333333333</v>
      </c>
      <c r="G158" s="62">
        <f>D158/F158</f>
        <v>1.0669637883008358</v>
      </c>
      <c r="H158" s="62">
        <f>($H$4*D158/J146)+(1-$H$4)*(H157+I157)</f>
        <v>4.0017591959288925</v>
      </c>
      <c r="I158" s="62">
        <f>$J$4*(H158-H157)+(1-$J$4)*I157</f>
        <v>-4.2806986199674206E-3</v>
      </c>
      <c r="J158" s="62">
        <f>($L$4*D158/H158)+(1-$L$4)*J146</f>
        <v>0.99706149337000138</v>
      </c>
      <c r="K158" s="62">
        <f>(H158+I158)*J146</f>
        <v>3.9857318526341601</v>
      </c>
      <c r="L158" s="62">
        <f>ABS(D158-K158)</f>
        <v>4.2681473658401359E-3</v>
      </c>
    </row>
    <row r="159" spans="2:12" x14ac:dyDescent="0.25">
      <c r="B159" s="62"/>
      <c r="C159" s="62">
        <v>154</v>
      </c>
      <c r="D159" s="65">
        <v>3.98</v>
      </c>
      <c r="E159" s="62">
        <f>AVERAGE(D149:D160)</f>
        <v>3.7399999999999998</v>
      </c>
      <c r="F159" s="62">
        <f>AVERAGE(E159:E160)</f>
        <v>3.7487499999999994</v>
      </c>
      <c r="G159" s="62">
        <f>D159/F159</f>
        <v>1.061687229076359</v>
      </c>
      <c r="H159" s="62">
        <f>($H$4*D159/J147)+(1-$H$4)*(H158+I158)</f>
        <v>3.9818534827375087</v>
      </c>
      <c r="I159" s="62">
        <f>$J$4*(H159-H158)+(1-$J$4)*I158</f>
        <v>-4.2807001824688769E-3</v>
      </c>
      <c r="J159" s="62">
        <f>($L$4*D159/H159)+(1-$L$4)*J147</f>
        <v>0.99953451759449652</v>
      </c>
      <c r="K159" s="62">
        <f>(H159+I159)*J147</f>
        <v>3.9757213080091161</v>
      </c>
      <c r="L159" s="62">
        <f>ABS(D159-K159)</f>
        <v>4.2786919908839316E-3</v>
      </c>
    </row>
    <row r="160" spans="2:12" x14ac:dyDescent="0.25">
      <c r="B160" s="62"/>
      <c r="C160" s="62">
        <v>155</v>
      </c>
      <c r="D160" s="61">
        <v>3.66</v>
      </c>
      <c r="E160" s="59">
        <f>AVERAGE(D150:D161)</f>
        <v>3.757499999999999</v>
      </c>
      <c r="F160" s="60"/>
      <c r="G160" s="60"/>
      <c r="H160" s="60"/>
      <c r="I160" s="87" t="s">
        <v>321</v>
      </c>
      <c r="J160" s="86">
        <f>($H$159+$I$159)*J150</f>
        <v>3.9910789920981844</v>
      </c>
      <c r="K160" s="64" t="s">
        <v>320</v>
      </c>
      <c r="L160" s="63">
        <f>AVERAGE(L18:L159)</f>
        <v>4.2805941503270932E-3</v>
      </c>
    </row>
    <row r="161" spans="2:12" x14ac:dyDescent="0.25">
      <c r="B161" s="62"/>
      <c r="C161" s="62">
        <v>156</v>
      </c>
      <c r="D161" s="61">
        <v>3.8</v>
      </c>
      <c r="E161" s="60"/>
      <c r="F161" s="60"/>
      <c r="G161" s="60"/>
      <c r="H161" s="60"/>
      <c r="I161" s="88"/>
      <c r="J161" s="86">
        <f t="shared" ref="J161:J173" si="0">($H$159+$I$159)*J151</f>
        <v>3.9864657684243419</v>
      </c>
      <c r="K161" s="60"/>
      <c r="L161" s="60"/>
    </row>
    <row r="162" spans="2:12" x14ac:dyDescent="0.25">
      <c r="B162" s="62">
        <v>2021</v>
      </c>
      <c r="C162" s="62">
        <v>157</v>
      </c>
      <c r="D162" s="61">
        <v>3.84</v>
      </c>
      <c r="E162" s="60"/>
      <c r="F162" s="60"/>
      <c r="G162" s="60"/>
      <c r="H162" s="60"/>
      <c r="I162" s="88"/>
      <c r="J162" s="86">
        <f t="shared" si="0"/>
        <v>3.9733989095423623</v>
      </c>
      <c r="K162" s="60"/>
      <c r="L162" s="60"/>
    </row>
    <row r="163" spans="2:12" x14ac:dyDescent="0.25">
      <c r="B163" s="62"/>
      <c r="C163" s="62">
        <v>158</v>
      </c>
      <c r="D163" s="61">
        <v>3.87</v>
      </c>
      <c r="E163" s="60"/>
      <c r="F163" s="60"/>
      <c r="G163" s="60"/>
      <c r="H163" s="60"/>
      <c r="I163" s="88"/>
      <c r="J163" s="86">
        <f t="shared" si="0"/>
        <v>3.9836291277772422</v>
      </c>
      <c r="K163" s="60"/>
      <c r="L163" s="60"/>
    </row>
    <row r="164" spans="2:12" x14ac:dyDescent="0.25">
      <c r="B164" s="62"/>
      <c r="C164" s="62">
        <v>159</v>
      </c>
      <c r="D164" s="61">
        <v>4.12</v>
      </c>
      <c r="E164" s="60"/>
      <c r="F164" s="60"/>
      <c r="G164" s="60"/>
      <c r="H164" s="60"/>
      <c r="I164" s="88"/>
      <c r="J164" s="86">
        <f t="shared" si="0"/>
        <v>3.9692309844989744</v>
      </c>
      <c r="K164" s="60"/>
      <c r="L164" s="60"/>
    </row>
    <row r="165" spans="2:12" x14ac:dyDescent="0.25">
      <c r="B165" s="62"/>
      <c r="C165" s="62">
        <v>160</v>
      </c>
      <c r="D165" s="61">
        <v>4.13</v>
      </c>
      <c r="E165" s="60"/>
      <c r="F165" s="60"/>
      <c r="G165" s="60"/>
      <c r="H165" s="60"/>
      <c r="I165" s="88"/>
      <c r="J165" s="86">
        <f t="shared" si="0"/>
        <v>3.9697860439572099</v>
      </c>
      <c r="K165" s="60"/>
      <c r="L165" s="60"/>
    </row>
    <row r="166" spans="2:12" x14ac:dyDescent="0.25">
      <c r="B166" s="62"/>
      <c r="C166" s="62">
        <v>161</v>
      </c>
      <c r="D166" s="61">
        <v>4.37</v>
      </c>
      <c r="E166" s="60"/>
      <c r="F166" s="60"/>
      <c r="G166" s="60"/>
      <c r="H166" s="60"/>
      <c r="I166" s="88"/>
      <c r="J166" s="86">
        <f t="shared" si="0"/>
        <v>3.9671799071538132</v>
      </c>
      <c r="K166" s="60"/>
      <c r="L166" s="60"/>
    </row>
    <row r="167" spans="2:12" x14ac:dyDescent="0.25">
      <c r="B167" s="62"/>
      <c r="C167" s="62">
        <v>162</v>
      </c>
      <c r="D167" s="61">
        <v>4.58</v>
      </c>
      <c r="E167" s="60"/>
      <c r="F167" s="60"/>
      <c r="G167" s="60"/>
      <c r="H167" s="60"/>
      <c r="I167" s="88"/>
      <c r="J167" s="86">
        <f t="shared" si="0"/>
        <v>3.9692525865167871</v>
      </c>
      <c r="K167" s="60"/>
      <c r="L167" s="60"/>
    </row>
    <row r="168" spans="2:12" x14ac:dyDescent="0.25">
      <c r="B168" s="62"/>
      <c r="C168" s="62">
        <v>163</v>
      </c>
      <c r="D168" s="61">
        <v>4.66</v>
      </c>
      <c r="E168" s="60"/>
      <c r="F168" s="60"/>
      <c r="G168" s="60"/>
      <c r="H168" s="60"/>
      <c r="I168" s="88"/>
      <c r="J168" s="86">
        <f t="shared" si="0"/>
        <v>3.9658846585621998</v>
      </c>
      <c r="K168" s="60"/>
      <c r="L168" s="60"/>
    </row>
    <row r="169" spans="2:12" x14ac:dyDescent="0.25">
      <c r="D169" s="85"/>
      <c r="I169" s="88"/>
      <c r="J169" s="86">
        <f t="shared" si="0"/>
        <v>3.9757212924081511</v>
      </c>
    </row>
    <row r="170" spans="2:12" x14ac:dyDescent="0.25">
      <c r="D170" s="85"/>
      <c r="I170" s="88"/>
      <c r="J170" s="86">
        <f t="shared" si="0"/>
        <v>15.874807171996938</v>
      </c>
    </row>
    <row r="171" spans="2:12" x14ac:dyDescent="0.25">
      <c r="D171" s="85"/>
      <c r="I171" s="88"/>
      <c r="J171" s="86">
        <f t="shared" si="0"/>
        <v>15.856457739072024</v>
      </c>
    </row>
    <row r="172" spans="2:12" x14ac:dyDescent="0.25">
      <c r="D172" s="85"/>
      <c r="I172" s="88"/>
      <c r="J172" s="86">
        <f t="shared" si="0"/>
        <v>15.804483356829575</v>
      </c>
    </row>
    <row r="173" spans="2:12" x14ac:dyDescent="0.25">
      <c r="D173" s="85"/>
      <c r="I173" s="88"/>
      <c r="J173" s="86">
        <f t="shared" si="0"/>
        <v>15.845174794440231</v>
      </c>
    </row>
  </sheetData>
  <mergeCells count="1">
    <mergeCell ref="I160:I1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Inflación quincenal(%57)</vt:lpstr>
      <vt:lpstr>Inflación subyacente(%0.004)</vt:lpstr>
      <vt:lpstr>'Inflación quincenal(%57)'!IN</vt:lpstr>
      <vt:lpstr>'Inflación subyacente(%0.004)'!IN</vt:lpstr>
      <vt:lpstr>'Inflación quincenal(%57)'!PEN</vt:lpstr>
      <vt:lpstr>PEND</vt:lpstr>
    </vt:vector>
  </TitlesOfParts>
  <Company>Instituto Nacional de Información Estadística y Geográfica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 generada del Banco de Indicadores</dc:title>
  <dc:subject>Banco de Indicadores</dc:subject>
  <dc:creator>INEGI</dc:creator>
  <dc:description>Este archivo fue generado en la fecha(del servidor de aplicaciones): 28/08/2021 12:25:40 p. m.</dc:description>
  <cp:lastModifiedBy>Luis Angel Gramillo Estrada</cp:lastModifiedBy>
  <dcterms:created xsi:type="dcterms:W3CDTF">2021-08-29T04:10:04Z</dcterms:created>
  <dcterms:modified xsi:type="dcterms:W3CDTF">2021-08-29T06:02:13Z</dcterms:modified>
</cp:coreProperties>
</file>