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b\Documents\GitHub\mjb-msc-ds\project-management-and-research-methodology\project-management\#-coursework\"/>
    </mc:Choice>
  </mc:AlternateContent>
  <xr:revisionPtr revIDLastSave="0" documentId="13_ncr:1_{AF99EC53-6586-439E-9735-BDA8942049B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test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5" i="1" l="1"/>
  <c r="H45" i="1"/>
  <c r="G45" i="1"/>
  <c r="F45" i="1"/>
  <c r="E45" i="1"/>
  <c r="I45" i="1"/>
  <c r="D45" i="1"/>
  <c r="C45" i="1"/>
  <c r="B45" i="1"/>
  <c r="E61" i="1"/>
  <c r="E65" i="1" s="1"/>
  <c r="F68" i="1" s="1"/>
  <c r="E60" i="1"/>
  <c r="C43" i="1"/>
  <c r="D43" i="1"/>
  <c r="E43" i="1"/>
  <c r="F43" i="1"/>
  <c r="G43" i="1"/>
  <c r="H43" i="1"/>
  <c r="I43" i="1"/>
  <c r="B43" i="1"/>
  <c r="J43" i="1" s="1"/>
  <c r="C42" i="1"/>
  <c r="D42" i="1"/>
  <c r="E42" i="1"/>
  <c r="F42" i="1"/>
  <c r="G42" i="1"/>
  <c r="H42" i="1"/>
  <c r="I42" i="1"/>
  <c r="B42" i="1"/>
  <c r="C12" i="2"/>
  <c r="D12" i="2"/>
  <c r="E12" i="2"/>
  <c r="F12" i="2"/>
  <c r="B12" i="2"/>
  <c r="F11" i="2"/>
  <c r="F2" i="2"/>
  <c r="F3" i="2"/>
  <c r="F4" i="2"/>
  <c r="F5" i="2"/>
  <c r="F6" i="2"/>
  <c r="F7" i="2"/>
  <c r="F8" i="2"/>
  <c r="F9" i="2"/>
  <c r="F10" i="2"/>
  <c r="F1" i="2"/>
  <c r="J42" i="1" l="1"/>
  <c r="I44" i="1"/>
  <c r="I48" i="1" s="1"/>
  <c r="I49" i="1" s="1"/>
  <c r="I50" i="1" s="1"/>
  <c r="I51" i="1" s="1"/>
  <c r="I52" i="1" s="1"/>
  <c r="B44" i="1"/>
  <c r="E63" i="1"/>
  <c r="E66" i="1"/>
  <c r="F69" i="1"/>
  <c r="E62" i="1"/>
  <c r="G44" i="1"/>
  <c r="G47" i="1" s="1"/>
  <c r="F44" i="1"/>
  <c r="F47" i="1" s="1"/>
  <c r="E44" i="1"/>
  <c r="E47" i="1" s="1"/>
  <c r="D44" i="1"/>
  <c r="D47" i="1" s="1"/>
  <c r="C44" i="1"/>
  <c r="C47" i="1" s="1"/>
  <c r="H44" i="1"/>
  <c r="H47" i="1" s="1"/>
  <c r="H48" i="1"/>
  <c r="H49" i="1" s="1"/>
  <c r="H50" i="1" s="1"/>
  <c r="H51" i="1" s="1"/>
  <c r="H52" i="1" s="1"/>
  <c r="H53" i="1" s="1"/>
  <c r="H54" i="1" s="1"/>
  <c r="B48" i="1"/>
  <c r="I47" i="1"/>
  <c r="B47" i="1"/>
  <c r="D48" i="1" l="1"/>
  <c r="D49" i="1" s="1"/>
  <c r="D50" i="1" s="1"/>
  <c r="D51" i="1" s="1"/>
  <c r="D52" i="1" s="1"/>
  <c r="G48" i="1"/>
  <c r="G49" i="1" s="1"/>
  <c r="G50" i="1" s="1"/>
  <c r="G51" i="1" s="1"/>
  <c r="G52" i="1" s="1"/>
  <c r="E48" i="1"/>
  <c r="E49" i="1" s="1"/>
  <c r="E50" i="1" s="1"/>
  <c r="E51" i="1" s="1"/>
  <c r="E52" i="1" s="1"/>
  <c r="F48" i="1"/>
  <c r="F49" i="1" s="1"/>
  <c r="F50" i="1" s="1"/>
  <c r="F51" i="1" s="1"/>
  <c r="F52" i="1" s="1"/>
  <c r="J44" i="1"/>
  <c r="C48" i="1"/>
  <c r="C49" i="1" s="1"/>
  <c r="C50" i="1" s="1"/>
  <c r="C51" i="1" s="1"/>
  <c r="C52" i="1" s="1"/>
  <c r="C53" i="1" s="1"/>
  <c r="C54" i="1" s="1"/>
  <c r="J47" i="1"/>
  <c r="G53" i="1"/>
  <c r="G54" i="1" s="1"/>
  <c r="D53" i="1"/>
  <c r="D54" i="1" s="1"/>
  <c r="I53" i="1"/>
  <c r="I54" i="1" s="1"/>
  <c r="E53" i="1"/>
  <c r="E54" i="1" s="1"/>
  <c r="F53" i="1"/>
  <c r="F54" i="1" s="1"/>
  <c r="J48" i="1"/>
  <c r="B49" i="1"/>
  <c r="B50" i="1" l="1"/>
  <c r="J49" i="1"/>
  <c r="B51" i="1" l="1"/>
  <c r="J50" i="1"/>
  <c r="B52" i="1" l="1"/>
  <c r="J51" i="1"/>
  <c r="B53" i="1" l="1"/>
  <c r="J53" i="1" s="1"/>
  <c r="J52" i="1"/>
  <c r="B54" i="1" l="1"/>
  <c r="J54" i="1" s="1"/>
</calcChain>
</file>

<file path=xl/sharedStrings.xml><?xml version="1.0" encoding="utf-8"?>
<sst xmlns="http://schemas.openxmlformats.org/spreadsheetml/2006/main" count="77" uniqueCount="71">
  <si>
    <t>Liddli Notes</t>
  </si>
  <si>
    <t>Stores:</t>
  </si>
  <si>
    <t>2019 Revenue:</t>
  </si>
  <si>
    <t>£215 million</t>
  </si>
  <si>
    <t>Net Profit:</t>
  </si>
  <si>
    <t>£27 million</t>
  </si>
  <si>
    <t>Cost Estimates</t>
  </si>
  <si>
    <t>Year</t>
  </si>
  <si>
    <t>TOTAL</t>
  </si>
  <si>
    <t>ISDigidol ERP System 4</t>
  </si>
  <si>
    <t>ISDigidol ERP HR module</t>
  </si>
  <si>
    <t>ISDigidol ERP Finance module</t>
  </si>
  <si>
    <t>ISDigidol ERP Stock Control module</t>
  </si>
  <si>
    <t>ISDigidol software customisation</t>
  </si>
  <si>
    <t>Sales analysis module (bespoke)</t>
  </si>
  <si>
    <t>Marketing module, to include Spatial Analyst capability (bespoke)</t>
  </si>
  <si>
    <t>CMS software with Loyalty Scheme bolt on (bespoke)</t>
  </si>
  <si>
    <t>Fleet management module (bespoke)</t>
  </si>
  <si>
    <t>ERP servers</t>
  </si>
  <si>
    <t>Database servers</t>
  </si>
  <si>
    <t>Workstations</t>
  </si>
  <si>
    <t>Network and other infrastructure</t>
  </si>
  <si>
    <t>Hardware maintenance and upgrades</t>
  </si>
  <si>
    <t>Software maintenance and upgrades</t>
  </si>
  <si>
    <t>Geodemographic data</t>
  </si>
  <si>
    <t>Road network data</t>
  </si>
  <si>
    <t>Training</t>
  </si>
  <si>
    <t>IT staff – starting salary, starts middle of Year 0</t>
  </si>
  <si>
    <t>Data Analyst</t>
  </si>
  <si>
    <t>Benefit estimates:</t>
  </si>
  <si>
    <t>Staff reductions</t>
  </si>
  <si>
    <t>Increased profit (new customers)</t>
  </si>
  <si>
    <t>£500,000 in first year after system goes live, 10% increase per annum for remainder of product lifespan</t>
  </si>
  <si>
    <t>* Double check this one with Dean*</t>
  </si>
  <si>
    <t>Increased profits (existing customers)</t>
  </si>
  <si>
    <t>Delivery efficiency gains</t>
  </si>
  <si>
    <t>Stock savings</t>
  </si>
  <si>
    <t>Discounts</t>
  </si>
  <si>
    <t>Projected Cash Flow</t>
  </si>
  <si>
    <t>Discounted Cash Flow 1%</t>
  </si>
  <si>
    <t>Discounted Cash Flow 2%</t>
  </si>
  <si>
    <t>Discounted Cash Flow 3%</t>
  </si>
  <si>
    <t>Discounted Cash Flow 4%</t>
  </si>
  <si>
    <t>Discounted Cash Flow 5%</t>
  </si>
  <si>
    <t>Discounted Cash Flow 6%</t>
  </si>
  <si>
    <t>Discounted Cash Flow 7%</t>
  </si>
  <si>
    <t>Discounted Cash Flow 8%</t>
  </si>
  <si>
    <t>TOTALS</t>
  </si>
  <si>
    <t>Budget at Completion (BAC)</t>
  </si>
  <si>
    <t xml:space="preserve"> Planned % Complete (P%C)</t>
  </si>
  <si>
    <t>Actual % Complete (A%C)</t>
  </si>
  <si>
    <t>Planned Value (PV)</t>
  </si>
  <si>
    <t>PV = BAC * A%C</t>
  </si>
  <si>
    <t>Earned Value (EV)</t>
  </si>
  <si>
    <t>EV = BAC * A%C</t>
  </si>
  <si>
    <t>Schedule Performance Index (SPI)</t>
  </si>
  <si>
    <t>SPI = EV/PV</t>
  </si>
  <si>
    <t>Schedule Variance (SV)</t>
  </si>
  <si>
    <t>SV = EV-PV</t>
  </si>
  <si>
    <t>Actual Cost (AC)</t>
  </si>
  <si>
    <t>Cost Performance Index (CPI)</t>
  </si>
  <si>
    <t>CPI = EV/AV</t>
  </si>
  <si>
    <t>Cost Variance (CV)</t>
  </si>
  <si>
    <t>CV = EV-AC</t>
  </si>
  <si>
    <t>Estimate at Complete (EAC)</t>
  </si>
  <si>
    <t>EAC = BAC/CPI</t>
  </si>
  <si>
    <t>To-complete Performance Index (TCPI)</t>
  </si>
  <si>
    <t>TCPI = (BAC - EV)/(BAC - AC)</t>
  </si>
  <si>
    <t>Cost</t>
  </si>
  <si>
    <t>Benefit</t>
  </si>
  <si>
    <t>Accumulated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</si>
</sst>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;[Red]\-&quot;£&quot;#,##0"/>
    <numFmt numFmtId="8" formatCode="&quot;£&quot;#,##0.00;[Red]\-&quot;£&quot;#,##0.00"/>
    <numFmt numFmtId="164" formatCode="&quot;£&quot;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rgb="FF3F3F3F"/>
      </bottom>
      <diagonal/>
    </border>
    <border>
      <left/>
      <right/>
      <top style="thin">
        <color indexed="64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5" applyNumberFormat="0" applyFont="0" applyAlignment="0" applyProtection="0"/>
  </cellStyleXfs>
  <cellXfs count="60">
    <xf numFmtId="0" fontId="0" fillId="0" borderId="0" xfId="0"/>
    <xf numFmtId="8" fontId="4" fillId="0" borderId="1" xfId="0" applyNumberFormat="1" applyFont="1" applyBorder="1" applyAlignment="1">
      <alignment horizontal="center" vertical="center"/>
    </xf>
    <xf numFmtId="6" fontId="4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8" fontId="4" fillId="2" borderId="1" xfId="0" applyNumberFormat="1" applyFont="1" applyFill="1" applyBorder="1" applyAlignment="1">
      <alignment horizontal="center" vertical="center"/>
    </xf>
    <xf numFmtId="6" fontId="4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9" fontId="4" fillId="0" borderId="0" xfId="0" applyNumberFormat="1" applyFont="1" applyBorder="1" applyAlignment="1">
      <alignment horizontal="center" vertical="center"/>
    </xf>
    <xf numFmtId="10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8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6" fontId="4" fillId="0" borderId="0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8" fontId="5" fillId="0" borderId="1" xfId="0" applyNumberFormat="1" applyFont="1" applyBorder="1" applyAlignment="1">
      <alignment horizontal="center" vertical="center"/>
    </xf>
    <xf numFmtId="4" fontId="0" fillId="0" borderId="0" xfId="0" applyNumberFormat="1"/>
    <xf numFmtId="0" fontId="2" fillId="3" borderId="0" xfId="1"/>
    <xf numFmtId="8" fontId="4" fillId="0" borderId="0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5" fillId="5" borderId="5" xfId="3" applyFont="1" applyAlignment="1">
      <alignment horizontal="center" vertical="center"/>
    </xf>
    <xf numFmtId="8" fontId="4" fillId="5" borderId="5" xfId="3" applyNumberFormat="1" applyFont="1" applyAlignment="1">
      <alignment horizontal="center" vertical="center"/>
    </xf>
    <xf numFmtId="8" fontId="5" fillId="5" borderId="5" xfId="3" applyNumberFormat="1" applyFont="1" applyAlignment="1">
      <alignment horizontal="center" vertical="center"/>
    </xf>
    <xf numFmtId="0" fontId="7" fillId="3" borderId="7" xfId="1" applyFont="1" applyBorder="1" applyAlignment="1">
      <alignment horizontal="center" vertical="center"/>
    </xf>
    <xf numFmtId="0" fontId="7" fillId="3" borderId="9" xfId="1" applyFont="1" applyBorder="1" applyAlignment="1">
      <alignment horizontal="center" vertical="center"/>
    </xf>
    <xf numFmtId="0" fontId="7" fillId="3" borderId="19" xfId="1" applyFont="1" applyBorder="1" applyAlignment="1">
      <alignment horizontal="center" vertical="center"/>
    </xf>
    <xf numFmtId="0" fontId="7" fillId="3" borderId="21" xfId="1" applyFont="1" applyBorder="1" applyAlignment="1">
      <alignment horizontal="center" vertical="center"/>
    </xf>
    <xf numFmtId="0" fontId="7" fillId="3" borderId="10" xfId="1" applyFont="1" applyBorder="1" applyAlignment="1">
      <alignment horizontal="center" vertical="center"/>
    </xf>
    <xf numFmtId="0" fontId="8" fillId="4" borderId="22" xfId="2" applyFont="1" applyBorder="1" applyAlignment="1">
      <alignment horizontal="center" vertical="center"/>
    </xf>
    <xf numFmtId="0" fontId="8" fillId="4" borderId="7" xfId="2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 vertical="center"/>
    </xf>
    <xf numFmtId="0" fontId="7" fillId="3" borderId="8" xfId="1" applyFont="1" applyBorder="1" applyAlignment="1">
      <alignment horizontal="center" vertical="center"/>
    </xf>
    <xf numFmtId="0" fontId="7" fillId="3" borderId="11" xfId="1" applyFont="1" applyBorder="1" applyAlignment="1">
      <alignment horizontal="center" vertical="center"/>
    </xf>
    <xf numFmtId="0" fontId="7" fillId="3" borderId="12" xfId="1" applyFont="1" applyBorder="1" applyAlignment="1">
      <alignment horizontal="center" vertical="center"/>
    </xf>
    <xf numFmtId="0" fontId="8" fillId="4" borderId="13" xfId="2" applyFont="1" applyBorder="1" applyAlignment="1">
      <alignment horizontal="center" vertical="center"/>
    </xf>
    <xf numFmtId="0" fontId="8" fillId="4" borderId="14" xfId="2" applyFont="1" applyBorder="1" applyAlignment="1">
      <alignment horizontal="center" vertical="center"/>
    </xf>
    <xf numFmtId="0" fontId="8" fillId="4" borderId="15" xfId="2" applyFont="1" applyBorder="1" applyAlignment="1">
      <alignment horizontal="center" vertical="center"/>
    </xf>
    <xf numFmtId="0" fontId="8" fillId="4" borderId="16" xfId="2" applyFont="1" applyBorder="1" applyAlignment="1">
      <alignment horizontal="center" vertical="center"/>
    </xf>
    <xf numFmtId="0" fontId="8" fillId="4" borderId="17" xfId="2" applyFont="1" applyBorder="1" applyAlignment="1">
      <alignment horizontal="center" vertical="center"/>
    </xf>
    <xf numFmtId="0" fontId="8" fillId="4" borderId="18" xfId="2" applyFont="1" applyBorder="1" applyAlignment="1">
      <alignment horizontal="center" vertical="center"/>
    </xf>
    <xf numFmtId="0" fontId="7" fillId="3" borderId="20" xfId="1" applyFont="1" applyBorder="1" applyAlignment="1">
      <alignment horizontal="center" vertical="center"/>
    </xf>
    <xf numFmtId="0" fontId="8" fillId="4" borderId="0" xfId="2" applyFont="1" applyBorder="1" applyAlignment="1">
      <alignment horizontal="center" vertical="center"/>
    </xf>
    <xf numFmtId="8" fontId="4" fillId="0" borderId="4" xfId="0" applyNumberFormat="1" applyFont="1" applyBorder="1" applyAlignment="1">
      <alignment horizontal="center" vertical="center"/>
    </xf>
    <xf numFmtId="8" fontId="5" fillId="0" borderId="4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8" fontId="4" fillId="0" borderId="6" xfId="0" applyNumberFormat="1" applyFont="1" applyBorder="1" applyAlignment="1">
      <alignment horizontal="center" vertical="center"/>
    </xf>
    <xf numFmtId="8" fontId="5" fillId="0" borderId="6" xfId="0" applyNumberFormat="1" applyFont="1" applyBorder="1" applyAlignment="1">
      <alignment horizontal="center" vertical="center"/>
    </xf>
  </cellXfs>
  <cellStyles count="4">
    <cellStyle name="Good" xfId="1" builtinId="26"/>
    <cellStyle name="Neutral" xfId="2" builtinId="28"/>
    <cellStyle name="Normal" xfId="0" builtinId="0"/>
    <cellStyle name="Note" xfId="3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"/>
  <sheetViews>
    <sheetView tabSelected="1" topLeftCell="A25" workbookViewId="0">
      <selection activeCell="E57" sqref="E57"/>
    </sheetView>
  </sheetViews>
  <sheetFormatPr defaultRowHeight="15.75" x14ac:dyDescent="0.25"/>
  <cols>
    <col min="1" max="1" width="63.42578125" style="7" bestFit="1" customWidth="1"/>
    <col min="2" max="2" width="15.140625" style="7" customWidth="1"/>
    <col min="3" max="8" width="15.85546875" style="7" bestFit="1" customWidth="1"/>
    <col min="9" max="9" width="16.5703125" style="7" bestFit="1" customWidth="1"/>
    <col min="10" max="10" width="19" style="7" bestFit="1" customWidth="1"/>
    <col min="11" max="11" width="35.140625" style="7" bestFit="1" customWidth="1"/>
    <col min="12" max="16384" width="9.140625" style="7"/>
  </cols>
  <sheetData>
    <row r="1" spans="1:10" x14ac:dyDescent="0.25">
      <c r="A1" s="6" t="s">
        <v>0</v>
      </c>
      <c r="D1" s="8"/>
    </row>
    <row r="2" spans="1:10" x14ac:dyDescent="0.25">
      <c r="A2" s="9" t="s">
        <v>1</v>
      </c>
      <c r="B2" s="10">
        <v>11</v>
      </c>
      <c r="D2" s="11"/>
    </row>
    <row r="3" spans="1:10" x14ac:dyDescent="0.25">
      <c r="A3" s="6" t="s">
        <v>2</v>
      </c>
      <c r="B3" s="10" t="s">
        <v>3</v>
      </c>
      <c r="D3" s="12"/>
    </row>
    <row r="4" spans="1:10" x14ac:dyDescent="0.25">
      <c r="A4" s="6" t="s">
        <v>4</v>
      </c>
      <c r="B4" s="10" t="s">
        <v>5</v>
      </c>
      <c r="D4" s="12"/>
    </row>
    <row r="6" spans="1:10" x14ac:dyDescent="0.25">
      <c r="A6" s="6" t="s">
        <v>6</v>
      </c>
      <c r="B6" s="13"/>
      <c r="D6" s="8"/>
    </row>
    <row r="7" spans="1:10" x14ac:dyDescent="0.25">
      <c r="A7" s="14" t="s">
        <v>7</v>
      </c>
      <c r="B7" s="10">
        <v>0</v>
      </c>
      <c r="C7" s="10">
        <v>1</v>
      </c>
      <c r="D7" s="10">
        <v>2</v>
      </c>
      <c r="E7" s="15">
        <v>3</v>
      </c>
      <c r="F7" s="10">
        <v>4</v>
      </c>
      <c r="G7" s="10">
        <v>5</v>
      </c>
      <c r="H7" s="10">
        <v>6</v>
      </c>
      <c r="I7" s="10">
        <v>7</v>
      </c>
      <c r="J7" s="10" t="s">
        <v>8</v>
      </c>
    </row>
    <row r="8" spans="1:10" x14ac:dyDescent="0.25">
      <c r="A8" s="14" t="s">
        <v>9</v>
      </c>
      <c r="B8" s="1">
        <v>200000</v>
      </c>
      <c r="C8" s="10"/>
      <c r="D8" s="10"/>
      <c r="E8" s="16"/>
      <c r="F8" s="10"/>
      <c r="G8" s="10"/>
      <c r="H8" s="10"/>
      <c r="I8" s="10"/>
      <c r="J8" s="1">
        <v>200000</v>
      </c>
    </row>
    <row r="9" spans="1:10" x14ac:dyDescent="0.25">
      <c r="A9" s="14" t="s">
        <v>10</v>
      </c>
      <c r="B9" s="1">
        <v>40000</v>
      </c>
      <c r="C9" s="10"/>
      <c r="D9" s="10"/>
      <c r="E9" s="16"/>
      <c r="F9" s="10"/>
      <c r="G9" s="10"/>
      <c r="H9" s="10"/>
      <c r="I9" s="10"/>
      <c r="J9" s="1">
        <v>40000</v>
      </c>
    </row>
    <row r="10" spans="1:10" x14ac:dyDescent="0.25">
      <c r="A10" s="14" t="s">
        <v>11</v>
      </c>
      <c r="B10" s="1">
        <v>35000</v>
      </c>
      <c r="C10" s="10"/>
      <c r="D10" s="10"/>
      <c r="E10" s="16"/>
      <c r="F10" s="10"/>
      <c r="G10" s="10"/>
      <c r="H10" s="10"/>
      <c r="I10" s="10"/>
      <c r="J10" s="1">
        <v>35000</v>
      </c>
    </row>
    <row r="11" spans="1:10" x14ac:dyDescent="0.25">
      <c r="A11" s="14" t="s">
        <v>12</v>
      </c>
      <c r="B11" s="1">
        <v>35000</v>
      </c>
      <c r="C11" s="10"/>
      <c r="D11" s="10"/>
      <c r="E11" s="16"/>
      <c r="F11" s="10"/>
      <c r="G11" s="10"/>
      <c r="H11" s="10"/>
      <c r="I11" s="10"/>
      <c r="J11" s="1">
        <v>35000</v>
      </c>
    </row>
    <row r="12" spans="1:10" x14ac:dyDescent="0.25">
      <c r="A12" s="14" t="s">
        <v>13</v>
      </c>
      <c r="B12" s="1">
        <v>25000</v>
      </c>
      <c r="C12" s="10"/>
      <c r="D12" s="10"/>
      <c r="E12" s="17"/>
      <c r="F12" s="10"/>
      <c r="G12" s="10"/>
      <c r="H12" s="10"/>
      <c r="I12" s="10"/>
      <c r="J12" s="1">
        <v>25000</v>
      </c>
    </row>
    <row r="13" spans="1:10" x14ac:dyDescent="0.25">
      <c r="A13" s="14" t="s">
        <v>14</v>
      </c>
      <c r="B13" s="1">
        <v>75000</v>
      </c>
      <c r="C13" s="10"/>
      <c r="D13" s="10"/>
      <c r="E13" s="17"/>
      <c r="F13" s="10"/>
      <c r="G13" s="10"/>
      <c r="H13" s="10"/>
      <c r="I13" s="10"/>
      <c r="J13" s="1">
        <v>75000</v>
      </c>
    </row>
    <row r="14" spans="1:10" x14ac:dyDescent="0.25">
      <c r="A14" s="14" t="s">
        <v>15</v>
      </c>
      <c r="B14" s="1">
        <v>90000</v>
      </c>
      <c r="C14" s="10"/>
      <c r="D14" s="10"/>
      <c r="E14" s="17"/>
      <c r="F14" s="10"/>
      <c r="G14" s="10"/>
      <c r="H14" s="10"/>
      <c r="I14" s="10"/>
      <c r="J14" s="1">
        <v>90000</v>
      </c>
    </row>
    <row r="15" spans="1:10" x14ac:dyDescent="0.25">
      <c r="A15" s="14" t="s">
        <v>16</v>
      </c>
      <c r="B15" s="1">
        <v>120000</v>
      </c>
      <c r="C15" s="10"/>
      <c r="D15" s="10"/>
      <c r="E15" s="17"/>
      <c r="F15" s="10"/>
      <c r="G15" s="10"/>
      <c r="H15" s="10"/>
      <c r="I15" s="10"/>
      <c r="J15" s="1">
        <v>120000</v>
      </c>
    </row>
    <row r="16" spans="1:10" x14ac:dyDescent="0.25">
      <c r="A16" s="14" t="s">
        <v>17</v>
      </c>
      <c r="B16" s="1">
        <v>100000</v>
      </c>
      <c r="C16" s="10"/>
      <c r="D16" s="10"/>
      <c r="E16" s="17"/>
      <c r="F16" s="10"/>
      <c r="G16" s="10"/>
      <c r="H16" s="10"/>
      <c r="I16" s="10"/>
      <c r="J16" s="1">
        <v>100000</v>
      </c>
    </row>
    <row r="17" spans="1:10" x14ac:dyDescent="0.25">
      <c r="A17" s="14" t="s">
        <v>18</v>
      </c>
      <c r="B17" s="1">
        <v>50000</v>
      </c>
      <c r="C17" s="10"/>
      <c r="D17" s="10"/>
      <c r="E17" s="17"/>
      <c r="F17" s="10"/>
      <c r="G17" s="10"/>
      <c r="H17" s="10"/>
      <c r="I17" s="10"/>
      <c r="J17" s="1">
        <v>50000</v>
      </c>
    </row>
    <row r="18" spans="1:10" x14ac:dyDescent="0.25">
      <c r="A18" s="14" t="s">
        <v>19</v>
      </c>
      <c r="B18" s="1">
        <v>25000</v>
      </c>
      <c r="C18" s="10"/>
      <c r="D18" s="10"/>
      <c r="E18" s="17"/>
      <c r="F18" s="10"/>
      <c r="G18" s="10"/>
      <c r="H18" s="10"/>
      <c r="I18" s="10"/>
      <c r="J18" s="1">
        <v>25000</v>
      </c>
    </row>
    <row r="19" spans="1:10" x14ac:dyDescent="0.25">
      <c r="A19" s="14" t="s">
        <v>20</v>
      </c>
      <c r="B19" s="1">
        <v>35000</v>
      </c>
      <c r="C19" s="10"/>
      <c r="D19" s="10"/>
      <c r="E19" s="17"/>
      <c r="F19" s="10"/>
      <c r="G19" s="10"/>
      <c r="H19" s="10"/>
      <c r="I19" s="10"/>
      <c r="J19" s="1">
        <v>35000</v>
      </c>
    </row>
    <row r="20" spans="1:10" x14ac:dyDescent="0.25">
      <c r="A20" s="14" t="s">
        <v>21</v>
      </c>
      <c r="B20" s="1">
        <v>25000</v>
      </c>
      <c r="C20" s="10"/>
      <c r="D20" s="10"/>
      <c r="E20" s="17"/>
      <c r="F20" s="10"/>
      <c r="G20" s="10"/>
      <c r="H20" s="10"/>
      <c r="I20" s="10"/>
      <c r="J20" s="1">
        <v>25000</v>
      </c>
    </row>
    <row r="21" spans="1:10" x14ac:dyDescent="0.25">
      <c r="A21" s="14" t="s">
        <v>22</v>
      </c>
      <c r="B21" s="1">
        <v>50000</v>
      </c>
      <c r="C21" s="1">
        <v>50000</v>
      </c>
      <c r="D21" s="1">
        <v>50000</v>
      </c>
      <c r="E21" s="17">
        <v>50000</v>
      </c>
      <c r="F21" s="18">
        <v>50000</v>
      </c>
      <c r="G21" s="1">
        <v>50000</v>
      </c>
      <c r="H21" s="1">
        <v>50000</v>
      </c>
      <c r="I21" s="1">
        <v>50000</v>
      </c>
      <c r="J21" s="1">
        <v>400000</v>
      </c>
    </row>
    <row r="22" spans="1:10" x14ac:dyDescent="0.25">
      <c r="A22" s="14" t="s">
        <v>23</v>
      </c>
      <c r="B22" s="10"/>
      <c r="C22" s="1">
        <v>45000</v>
      </c>
      <c r="D22" s="1">
        <v>45000</v>
      </c>
      <c r="E22" s="17">
        <v>45000</v>
      </c>
      <c r="F22" s="1">
        <v>45000</v>
      </c>
      <c r="G22" s="1">
        <v>45000</v>
      </c>
      <c r="H22" s="1">
        <v>45000</v>
      </c>
      <c r="I22" s="1">
        <v>45000</v>
      </c>
      <c r="J22" s="1">
        <v>315000</v>
      </c>
    </row>
    <row r="23" spans="1:10" x14ac:dyDescent="0.25">
      <c r="A23" s="14" t="s">
        <v>24</v>
      </c>
      <c r="B23" s="1">
        <v>20000</v>
      </c>
      <c r="C23" s="1">
        <v>20000</v>
      </c>
      <c r="D23" s="1">
        <v>20000</v>
      </c>
      <c r="E23" s="17">
        <v>20000</v>
      </c>
      <c r="F23" s="1">
        <v>20000</v>
      </c>
      <c r="G23" s="1">
        <v>20000</v>
      </c>
      <c r="H23" s="1">
        <v>20000</v>
      </c>
      <c r="I23" s="1">
        <v>20000</v>
      </c>
      <c r="J23" s="1">
        <v>160000</v>
      </c>
    </row>
    <row r="24" spans="1:10" x14ac:dyDescent="0.25">
      <c r="A24" s="14" t="s">
        <v>25</v>
      </c>
      <c r="B24" s="1">
        <v>24000</v>
      </c>
      <c r="C24" s="10"/>
      <c r="D24" s="10"/>
      <c r="E24" s="17"/>
      <c r="F24" s="10"/>
      <c r="G24" s="10"/>
      <c r="H24" s="10"/>
      <c r="I24" s="10"/>
      <c r="J24" s="1">
        <v>24000</v>
      </c>
    </row>
    <row r="25" spans="1:10" x14ac:dyDescent="0.25">
      <c r="A25" s="14" t="s">
        <v>26</v>
      </c>
      <c r="B25" s="1">
        <v>20000</v>
      </c>
      <c r="C25" s="10"/>
      <c r="D25" s="10"/>
      <c r="E25" s="17"/>
      <c r="F25" s="19"/>
      <c r="G25" s="10"/>
      <c r="H25" s="10"/>
      <c r="I25" s="10"/>
      <c r="J25" s="1">
        <v>20000</v>
      </c>
    </row>
    <row r="26" spans="1:10" x14ac:dyDescent="0.25">
      <c r="A26" s="14" t="s">
        <v>26</v>
      </c>
      <c r="B26" s="10"/>
      <c r="C26" s="1">
        <v>5000</v>
      </c>
      <c r="D26" s="1">
        <v>5000</v>
      </c>
      <c r="E26" s="17">
        <v>5000</v>
      </c>
      <c r="F26" s="1">
        <v>5000</v>
      </c>
      <c r="G26" s="1">
        <v>5000</v>
      </c>
      <c r="H26" s="1">
        <v>5000</v>
      </c>
      <c r="I26" s="1">
        <v>5000</v>
      </c>
      <c r="J26" s="1">
        <v>35000</v>
      </c>
    </row>
    <row r="27" spans="1:10" x14ac:dyDescent="0.25">
      <c r="A27" s="14" t="s">
        <v>27</v>
      </c>
      <c r="B27" s="1">
        <v>60000</v>
      </c>
      <c r="C27" s="1">
        <v>60000</v>
      </c>
      <c r="D27" s="1">
        <v>60000</v>
      </c>
      <c r="E27" s="17">
        <v>60000</v>
      </c>
      <c r="F27" s="1">
        <v>60000</v>
      </c>
      <c r="G27" s="1">
        <v>60000</v>
      </c>
      <c r="H27" s="1">
        <v>60000</v>
      </c>
      <c r="I27" s="1">
        <v>60000</v>
      </c>
      <c r="J27" s="1">
        <v>480000</v>
      </c>
    </row>
    <row r="28" spans="1:10" x14ac:dyDescent="0.25">
      <c r="A28" s="14" t="s">
        <v>28</v>
      </c>
      <c r="B28" s="1">
        <v>35000</v>
      </c>
      <c r="C28" s="1">
        <v>35000</v>
      </c>
      <c r="D28" s="1">
        <v>35000</v>
      </c>
      <c r="E28" s="17">
        <v>35000</v>
      </c>
      <c r="F28" s="1">
        <v>35000</v>
      </c>
      <c r="G28" s="1">
        <v>35000</v>
      </c>
      <c r="H28" s="1">
        <v>35000</v>
      </c>
      <c r="I28" s="1">
        <v>35000</v>
      </c>
      <c r="J28" s="1">
        <v>280000</v>
      </c>
    </row>
    <row r="29" spans="1:10" x14ac:dyDescent="0.25">
      <c r="A29" s="14" t="s">
        <v>8</v>
      </c>
      <c r="B29" s="1">
        <v>1064000</v>
      </c>
      <c r="C29" s="1">
        <v>215000</v>
      </c>
      <c r="D29" s="1">
        <v>215000</v>
      </c>
      <c r="E29" s="1">
        <v>215000</v>
      </c>
      <c r="F29" s="1">
        <v>215000</v>
      </c>
      <c r="G29" s="1">
        <v>215000</v>
      </c>
      <c r="H29" s="1">
        <v>215000</v>
      </c>
      <c r="I29" s="1">
        <v>215000</v>
      </c>
      <c r="J29" s="1">
        <v>2569000</v>
      </c>
    </row>
    <row r="30" spans="1:10" x14ac:dyDescent="0.25">
      <c r="E30" s="20"/>
      <c r="F30" s="13"/>
    </row>
    <row r="31" spans="1:10" x14ac:dyDescent="0.25">
      <c r="A31" s="21" t="s">
        <v>29</v>
      </c>
    </row>
    <row r="32" spans="1:10" x14ac:dyDescent="0.25">
      <c r="A32" s="6" t="s">
        <v>7</v>
      </c>
      <c r="B32" s="10">
        <v>0</v>
      </c>
      <c r="C32" s="10">
        <v>1</v>
      </c>
      <c r="D32" s="10">
        <v>2</v>
      </c>
      <c r="E32" s="10">
        <v>3</v>
      </c>
      <c r="F32" s="22">
        <v>4</v>
      </c>
      <c r="G32" s="10">
        <v>5</v>
      </c>
      <c r="H32" s="10">
        <v>6</v>
      </c>
      <c r="I32" s="10">
        <v>7</v>
      </c>
      <c r="J32" s="10" t="s">
        <v>8</v>
      </c>
    </row>
    <row r="33" spans="1:11" x14ac:dyDescent="0.25">
      <c r="A33" s="6" t="s">
        <v>30</v>
      </c>
      <c r="B33" s="1">
        <v>100000</v>
      </c>
      <c r="C33" s="1">
        <v>100000</v>
      </c>
      <c r="D33" s="1">
        <v>100000</v>
      </c>
      <c r="E33" s="2">
        <v>100000</v>
      </c>
      <c r="F33" s="1">
        <v>100000</v>
      </c>
      <c r="G33" s="1">
        <v>100000</v>
      </c>
      <c r="H33" s="1">
        <v>100000</v>
      </c>
      <c r="I33" s="1">
        <v>100000</v>
      </c>
      <c r="J33" s="1">
        <v>800000</v>
      </c>
    </row>
    <row r="34" spans="1:11" x14ac:dyDescent="0.25">
      <c r="A34" s="23" t="s">
        <v>31</v>
      </c>
      <c r="B34" s="3" t="s">
        <v>32</v>
      </c>
      <c r="C34" s="4">
        <v>550000</v>
      </c>
      <c r="D34" s="4">
        <v>550000</v>
      </c>
      <c r="E34" s="5">
        <v>550000</v>
      </c>
      <c r="F34" s="4">
        <v>550000</v>
      </c>
      <c r="G34" s="4">
        <v>550000</v>
      </c>
      <c r="H34" s="4">
        <v>550000</v>
      </c>
      <c r="I34" s="4">
        <v>550000</v>
      </c>
      <c r="J34" s="4">
        <v>3850000</v>
      </c>
      <c r="K34" s="24" t="s">
        <v>33</v>
      </c>
    </row>
    <row r="35" spans="1:11" x14ac:dyDescent="0.25">
      <c r="A35" s="6" t="s">
        <v>34</v>
      </c>
      <c r="B35" s="1">
        <v>200000</v>
      </c>
      <c r="C35" s="1">
        <v>250000</v>
      </c>
      <c r="D35" s="1">
        <v>300000</v>
      </c>
      <c r="E35" s="1">
        <v>300000</v>
      </c>
      <c r="F35" s="1">
        <v>300000</v>
      </c>
      <c r="G35" s="1">
        <v>300000</v>
      </c>
      <c r="H35" s="1">
        <v>300000</v>
      </c>
      <c r="I35" s="1">
        <v>300000</v>
      </c>
      <c r="J35" s="1">
        <v>2250000</v>
      </c>
    </row>
    <row r="36" spans="1:11" x14ac:dyDescent="0.25">
      <c r="A36" s="6" t="s">
        <v>35</v>
      </c>
      <c r="B36" s="1">
        <v>15000</v>
      </c>
      <c r="C36" s="1">
        <v>15000</v>
      </c>
      <c r="D36" s="1">
        <v>15000</v>
      </c>
      <c r="E36" s="1">
        <v>15000</v>
      </c>
      <c r="F36" s="1">
        <v>15000</v>
      </c>
      <c r="G36" s="1">
        <v>15000</v>
      </c>
      <c r="H36" s="1">
        <v>15000</v>
      </c>
      <c r="I36" s="1">
        <v>15000</v>
      </c>
      <c r="J36" s="1">
        <v>120000</v>
      </c>
    </row>
    <row r="37" spans="1:11" x14ac:dyDescent="0.25">
      <c r="A37" s="6" t="s">
        <v>36</v>
      </c>
      <c r="B37" s="1">
        <v>25000</v>
      </c>
      <c r="C37" s="1">
        <v>25000</v>
      </c>
      <c r="D37" s="1">
        <v>25000</v>
      </c>
      <c r="E37" s="1">
        <v>25000</v>
      </c>
      <c r="F37" s="1">
        <v>25000</v>
      </c>
      <c r="G37" s="1">
        <v>25000</v>
      </c>
      <c r="H37" s="1">
        <v>25000</v>
      </c>
      <c r="I37" s="1">
        <v>25000</v>
      </c>
      <c r="J37" s="1">
        <v>200000</v>
      </c>
    </row>
    <row r="38" spans="1:11" x14ac:dyDescent="0.25">
      <c r="A38" s="6" t="s">
        <v>8</v>
      </c>
      <c r="B38" s="1">
        <v>340000</v>
      </c>
      <c r="C38" s="1">
        <v>940000</v>
      </c>
      <c r="D38" s="1">
        <v>990000</v>
      </c>
      <c r="E38" s="1">
        <v>990000</v>
      </c>
      <c r="F38" s="1">
        <v>990000</v>
      </c>
      <c r="G38" s="1">
        <v>990000</v>
      </c>
      <c r="H38" s="1">
        <v>990000</v>
      </c>
      <c r="I38" s="1">
        <v>990000</v>
      </c>
      <c r="J38" s="1">
        <v>7220000</v>
      </c>
      <c r="K38" s="28"/>
    </row>
    <row r="40" spans="1:11" x14ac:dyDescent="0.25">
      <c r="A40" s="14" t="s">
        <v>37</v>
      </c>
      <c r="B40" s="10">
        <v>0.01</v>
      </c>
      <c r="C40" s="10">
        <v>0.02</v>
      </c>
      <c r="D40" s="10">
        <v>0.03</v>
      </c>
      <c r="E40" s="10">
        <v>0.04</v>
      </c>
      <c r="F40" s="10">
        <v>0.05</v>
      </c>
      <c r="G40" s="10">
        <v>0.06</v>
      </c>
      <c r="H40" s="10">
        <v>7.0000000000000007E-2</v>
      </c>
      <c r="I40" s="10">
        <v>0.08</v>
      </c>
    </row>
    <row r="41" spans="1:11" x14ac:dyDescent="0.25">
      <c r="A41" s="6" t="s">
        <v>7</v>
      </c>
      <c r="B41" s="10">
        <v>0</v>
      </c>
      <c r="C41" s="10">
        <v>1</v>
      </c>
      <c r="D41" s="10">
        <v>2</v>
      </c>
      <c r="E41" s="10">
        <v>3</v>
      </c>
      <c r="F41" s="22">
        <v>4</v>
      </c>
      <c r="G41" s="10">
        <v>5</v>
      </c>
      <c r="H41" s="10">
        <v>6</v>
      </c>
      <c r="I41" s="10">
        <v>7</v>
      </c>
    </row>
    <row r="42" spans="1:11" x14ac:dyDescent="0.25">
      <c r="A42" s="6" t="s">
        <v>68</v>
      </c>
      <c r="B42" s="1">
        <f>B29</f>
        <v>1064000</v>
      </c>
      <c r="C42" s="1">
        <f t="shared" ref="C42:I42" si="0">C29</f>
        <v>215000</v>
      </c>
      <c r="D42" s="1">
        <f t="shared" si="0"/>
        <v>215000</v>
      </c>
      <c r="E42" s="1">
        <f t="shared" si="0"/>
        <v>215000</v>
      </c>
      <c r="F42" s="1">
        <f t="shared" si="0"/>
        <v>215000</v>
      </c>
      <c r="G42" s="1">
        <f t="shared" si="0"/>
        <v>215000</v>
      </c>
      <c r="H42" s="1">
        <f t="shared" si="0"/>
        <v>215000</v>
      </c>
      <c r="I42" s="1">
        <f t="shared" si="0"/>
        <v>215000</v>
      </c>
      <c r="J42" s="25">
        <f>SUM(B42:I42)</f>
        <v>2569000</v>
      </c>
    </row>
    <row r="43" spans="1:11" x14ac:dyDescent="0.25">
      <c r="A43" s="6" t="s">
        <v>69</v>
      </c>
      <c r="B43" s="1">
        <f>B38</f>
        <v>340000</v>
      </c>
      <c r="C43" s="1">
        <f t="shared" ref="C43:I43" si="1">C38</f>
        <v>940000</v>
      </c>
      <c r="D43" s="1">
        <f t="shared" si="1"/>
        <v>990000</v>
      </c>
      <c r="E43" s="1">
        <f t="shared" si="1"/>
        <v>990000</v>
      </c>
      <c r="F43" s="1">
        <f t="shared" si="1"/>
        <v>990000</v>
      </c>
      <c r="G43" s="1">
        <f t="shared" si="1"/>
        <v>990000</v>
      </c>
      <c r="H43" s="1">
        <f t="shared" si="1"/>
        <v>990000</v>
      </c>
      <c r="I43" s="1">
        <f t="shared" si="1"/>
        <v>990000</v>
      </c>
      <c r="J43" s="25">
        <f t="shared" ref="J43:J45" si="2">SUM(B43:I43)</f>
        <v>7220000</v>
      </c>
    </row>
    <row r="44" spans="1:11" x14ac:dyDescent="0.25">
      <c r="A44" s="21" t="s">
        <v>38</v>
      </c>
      <c r="B44" s="55">
        <f>B42-B43</f>
        <v>724000</v>
      </c>
      <c r="C44" s="55">
        <f t="shared" ref="C44:I44" si="3">C42-C43</f>
        <v>-725000</v>
      </c>
      <c r="D44" s="55">
        <f t="shared" si="3"/>
        <v>-775000</v>
      </c>
      <c r="E44" s="55">
        <f t="shared" si="3"/>
        <v>-775000</v>
      </c>
      <c r="F44" s="55">
        <f t="shared" si="3"/>
        <v>-775000</v>
      </c>
      <c r="G44" s="55">
        <f t="shared" si="3"/>
        <v>-775000</v>
      </c>
      <c r="H44" s="55">
        <f t="shared" si="3"/>
        <v>-775000</v>
      </c>
      <c r="I44" s="55">
        <f t="shared" si="3"/>
        <v>-775000</v>
      </c>
      <c r="J44" s="56">
        <f t="shared" si="2"/>
        <v>-4651000</v>
      </c>
    </row>
    <row r="45" spans="1:11" x14ac:dyDescent="0.25">
      <c r="A45" s="57" t="s">
        <v>70</v>
      </c>
      <c r="B45" s="58">
        <f>B44</f>
        <v>724000</v>
      </c>
      <c r="C45" s="58">
        <f>C44+B44</f>
        <v>-1000</v>
      </c>
      <c r="D45" s="58">
        <f>D44+C44</f>
        <v>-1500000</v>
      </c>
      <c r="E45" s="58">
        <f>E44+D44</f>
        <v>-1550000</v>
      </c>
      <c r="F45" s="58">
        <f>F44+E44</f>
        <v>-1550000</v>
      </c>
      <c r="G45" s="58">
        <f>G44+F44</f>
        <v>-1550000</v>
      </c>
      <c r="H45" s="58">
        <f>H44+G44</f>
        <v>-1550000</v>
      </c>
      <c r="I45" s="58">
        <f t="shared" ref="E45:I45" si="4">I44+H44</f>
        <v>-1550000</v>
      </c>
      <c r="J45" s="59">
        <f t="shared" si="2"/>
        <v>-8527000</v>
      </c>
    </row>
    <row r="47" spans="1:11" x14ac:dyDescent="0.25">
      <c r="A47" s="32" t="s">
        <v>39</v>
      </c>
      <c r="B47" s="33">
        <f>B44*(1/1+$B40)^B41</f>
        <v>724000</v>
      </c>
      <c r="C47" s="33">
        <f>C44*(1/1+$B40)^C41</f>
        <v>-732250</v>
      </c>
      <c r="D47" s="33">
        <f>D44*(1/1+$B40)^D41</f>
        <v>-790577.5</v>
      </c>
      <c r="E47" s="33">
        <f>E44*(1/1+$B40)^E41</f>
        <v>-798483.27499999991</v>
      </c>
      <c r="F47" s="33">
        <f>F44*(1/1+$B40)^F41</f>
        <v>-806468.10774999997</v>
      </c>
      <c r="G47" s="33">
        <f>G44*(1/1+$B40)^G41</f>
        <v>-814532.78882749996</v>
      </c>
      <c r="H47" s="33">
        <f>H44*(1/1+$B40)^H41</f>
        <v>-822678.1167157751</v>
      </c>
      <c r="I47" s="33">
        <f>I44*(1/1+$B40)^I41</f>
        <v>-830904.89788293256</v>
      </c>
      <c r="J47" s="34">
        <f>SUM(B47:I47)</f>
        <v>-4871894.6861762078</v>
      </c>
    </row>
    <row r="48" spans="1:11" x14ac:dyDescent="0.25">
      <c r="A48" s="32" t="s">
        <v>40</v>
      </c>
      <c r="B48" s="33">
        <f>B44*(1/1+$C40)^B41</f>
        <v>724000</v>
      </c>
      <c r="C48" s="33">
        <f>C44*(1/1+$C40)^C41</f>
        <v>-739500</v>
      </c>
      <c r="D48" s="33">
        <f>D44*(1/1+$C40)^D41</f>
        <v>-806310</v>
      </c>
      <c r="E48" s="33">
        <f>E44*(1/1+$C40)^E41</f>
        <v>-822436.2</v>
      </c>
      <c r="F48" s="33">
        <f>F44*(1/1+$C40)^F41</f>
        <v>-838884.924</v>
      </c>
      <c r="G48" s="33">
        <f>G44*(1/1+$C40)^G41</f>
        <v>-855662.62248000002</v>
      </c>
      <c r="H48" s="33">
        <f>H44*(1/1+$C40)^H41</f>
        <v>-872775.87492960005</v>
      </c>
      <c r="I48" s="33">
        <f>I44*(1/1+$C40)^I41</f>
        <v>-890231.39242819184</v>
      </c>
      <c r="J48" s="34">
        <f t="shared" ref="J48:J54" si="5">SUM(B48:I48)</f>
        <v>-5101801.013837792</v>
      </c>
    </row>
    <row r="49" spans="1:10" x14ac:dyDescent="0.25">
      <c r="A49" s="32" t="s">
        <v>41</v>
      </c>
      <c r="B49" s="33">
        <f>B48*(1/1+$D40)^B41</f>
        <v>724000</v>
      </c>
      <c r="C49" s="33">
        <f>C48*(1/1+$D40)^C41</f>
        <v>-761685</v>
      </c>
      <c r="D49" s="33">
        <f>D48*(1/1+$D40)^D41</f>
        <v>-855414.27899999998</v>
      </c>
      <c r="E49" s="33">
        <f>E48*(1/1+$D40)^E41</f>
        <v>-898698.2415173999</v>
      </c>
      <c r="F49" s="33">
        <f>F48*(1/1+$D40)^F41</f>
        <v>-944172.37253818032</v>
      </c>
      <c r="G49" s="33">
        <f>G48*(1/1+$D40)^G41</f>
        <v>-991947.49458861223</v>
      </c>
      <c r="H49" s="33">
        <f>H48*(1/1+$D40)^H41</f>
        <v>-1042140.0378147961</v>
      </c>
      <c r="I49" s="33">
        <f>I48*(1/1+$D40)^I41</f>
        <v>-1094872.3237282247</v>
      </c>
      <c r="J49" s="34">
        <f t="shared" si="5"/>
        <v>-5864929.7491872143</v>
      </c>
    </row>
    <row r="50" spans="1:10" x14ac:dyDescent="0.25">
      <c r="A50" s="32" t="s">
        <v>42</v>
      </c>
      <c r="B50" s="33">
        <f>B49*(1/1+$E40)^B41</f>
        <v>724000</v>
      </c>
      <c r="C50" s="33">
        <f>C49*(1/1+$E40)^C41</f>
        <v>-792152.4</v>
      </c>
      <c r="D50" s="33">
        <f>D49*(1/1+$E40)^D41</f>
        <v>-925216.08416640013</v>
      </c>
      <c r="E50" s="33">
        <f>E49*(1/1+$E40)^E41</f>
        <v>-1010913.2987462286</v>
      </c>
      <c r="F50" s="33">
        <f>F49*(1/1+$E40)^F41</f>
        <v>-1104548.1321292995</v>
      </c>
      <c r="G50" s="33">
        <f>G49*(1/1+$E40)^G41</f>
        <v>-1206855.7983196436</v>
      </c>
      <c r="H50" s="33">
        <f>H49*(1/1+$E40)^H41</f>
        <v>-1318639.6097832024</v>
      </c>
      <c r="I50" s="33">
        <f>I49*(1/1+$E40)^I41</f>
        <v>-1440777.2849997617</v>
      </c>
      <c r="J50" s="34">
        <f t="shared" si="5"/>
        <v>-7075102.6081445357</v>
      </c>
    </row>
    <row r="51" spans="1:10" x14ac:dyDescent="0.25">
      <c r="A51" s="32" t="s">
        <v>43</v>
      </c>
      <c r="B51" s="33">
        <f>B50*(1/1+$F40)^B41</f>
        <v>724000</v>
      </c>
      <c r="C51" s="33">
        <f>C50*(1/1+$F40)^C41</f>
        <v>-831760.02</v>
      </c>
      <c r="D51" s="33">
        <f>D50*(1/1+$F40)^D41</f>
        <v>-1020050.7327934562</v>
      </c>
      <c r="E51" s="33">
        <f>E50*(1/1+$F40)^E41</f>
        <v>-1170258.5074611029</v>
      </c>
      <c r="F51" s="33">
        <f>F50*(1/1+$F40)^F41</f>
        <v>-1342585.1580289893</v>
      </c>
      <c r="G51" s="33">
        <f>G50*(1/1+$F40)^G41</f>
        <v>-1540287.8039915797</v>
      </c>
      <c r="H51" s="33">
        <f>H50*(1/1+$F40)^H41</f>
        <v>-1767103.1926259205</v>
      </c>
      <c r="I51" s="33">
        <f>I50*(1/1+$F40)^I41</f>
        <v>-2027318.3266766893</v>
      </c>
      <c r="J51" s="34">
        <f t="shared" si="5"/>
        <v>-8975363.741577737</v>
      </c>
    </row>
    <row r="52" spans="1:10" x14ac:dyDescent="0.25">
      <c r="A52" s="32" t="s">
        <v>44</v>
      </c>
      <c r="B52" s="33">
        <f>B51*(1/1+$G40)^B41</f>
        <v>724000</v>
      </c>
      <c r="C52" s="33">
        <f>C51*(1/1+$G40)^C41</f>
        <v>-881665.62120000005</v>
      </c>
      <c r="D52" s="33">
        <f>D51*(1/1+$G40)^D41</f>
        <v>-1146129.0033667276</v>
      </c>
      <c r="E52" s="33">
        <f>E51*(1/1+$G40)^E41</f>
        <v>-1393796.6065222933</v>
      </c>
      <c r="F52" s="33">
        <f>F51*(1/1+$G40)^F41</f>
        <v>-1694982.8288495585</v>
      </c>
      <c r="G52" s="33">
        <f>G51*(1/1+$G40)^G41</f>
        <v>-2061252.5361668682</v>
      </c>
      <c r="H52" s="33">
        <f>H51*(1/1+$G40)^H41</f>
        <v>-2506669.652068465</v>
      </c>
      <c r="I52" s="33">
        <f>I51*(1/1+$G40)^I41</f>
        <v>-3048337.1805988024</v>
      </c>
      <c r="J52" s="34">
        <f t="shared" si="5"/>
        <v>-12008833.428772716</v>
      </c>
    </row>
    <row r="53" spans="1:10" x14ac:dyDescent="0.25">
      <c r="A53" s="32" t="s">
        <v>45</v>
      </c>
      <c r="B53" s="33">
        <f>B52*(1/1+$H40)^B41</f>
        <v>724000</v>
      </c>
      <c r="C53" s="33">
        <f>C52*(1/1+$H40)^C41</f>
        <v>-943382.21468400012</v>
      </c>
      <c r="D53" s="33">
        <f>D52*(1/1+$H40)^D41</f>
        <v>-1312203.0959545665</v>
      </c>
      <c r="E53" s="33">
        <f>E52*(1/1+$H40)^E41</f>
        <v>-1707460.7762438899</v>
      </c>
      <c r="F53" s="33">
        <f>F52*(1/1+$H40)^F41</f>
        <v>-2221776.729074514</v>
      </c>
      <c r="G53" s="33">
        <f>G52*(1/1+$H40)^G41</f>
        <v>-2891013.3120106058</v>
      </c>
      <c r="H53" s="33">
        <f>H52*(1/1+$H40)^H41</f>
        <v>-3761835.2289179182</v>
      </c>
      <c r="I53" s="33">
        <f>I52*(1/1+$H40)^I41</f>
        <v>-4894963.3786660396</v>
      </c>
      <c r="J53" s="34">
        <f t="shared" si="5"/>
        <v>-17008634.735551536</v>
      </c>
    </row>
    <row r="54" spans="1:10" x14ac:dyDescent="0.25">
      <c r="A54" s="32" t="s">
        <v>46</v>
      </c>
      <c r="B54" s="33">
        <f>B53*(1/1+$I40)^B41</f>
        <v>724000</v>
      </c>
      <c r="C54" s="33">
        <f>C53*(1/1+$I40)^C41</f>
        <v>-1018852.7918587202</v>
      </c>
      <c r="D54" s="33">
        <f>D53*(1/1+$I40)^D41</f>
        <v>-1530553.6911214064</v>
      </c>
      <c r="E54" s="33">
        <f>E53*(1/1+$I40)^E41</f>
        <v>-2150908.8293637433</v>
      </c>
      <c r="F54" s="33">
        <f>F53*(1/1+$I40)^F41</f>
        <v>-3022702.711490788</v>
      </c>
      <c r="G54" s="33">
        <f>G53*(1/1+$I40)^G41</f>
        <v>-4247847.0297397431</v>
      </c>
      <c r="H54" s="33">
        <f>H53*(1/1+$I40)^H41</f>
        <v>-5969559.7319160104</v>
      </c>
      <c r="I54" s="33">
        <f>I53*(1/1+$I40)^I41</f>
        <v>-8389107.0331448577</v>
      </c>
      <c r="J54" s="34">
        <f t="shared" si="5"/>
        <v>-25605531.81863527</v>
      </c>
    </row>
    <row r="57" spans="1:10" x14ac:dyDescent="0.25">
      <c r="A57" s="35" t="s">
        <v>48</v>
      </c>
      <c r="B57" s="44"/>
      <c r="C57" s="36"/>
      <c r="D57" s="35"/>
      <c r="E57" s="29">
        <v>75000</v>
      </c>
    </row>
    <row r="58" spans="1:10" x14ac:dyDescent="0.25">
      <c r="A58" s="35" t="s">
        <v>49</v>
      </c>
      <c r="B58" s="44"/>
      <c r="C58" s="36"/>
      <c r="D58" s="35"/>
      <c r="E58" s="42">
        <v>0.5</v>
      </c>
      <c r="F58" s="31"/>
    </row>
    <row r="59" spans="1:10" x14ac:dyDescent="0.25">
      <c r="A59" s="35" t="s">
        <v>50</v>
      </c>
      <c r="B59" s="44"/>
      <c r="C59" s="36"/>
      <c r="D59" s="35"/>
      <c r="E59" s="42">
        <v>0.3</v>
      </c>
      <c r="F59" s="31"/>
    </row>
    <row r="60" spans="1:10" x14ac:dyDescent="0.25">
      <c r="A60" s="35" t="s">
        <v>51</v>
      </c>
      <c r="B60" s="44"/>
      <c r="C60" s="36"/>
      <c r="D60" s="35" t="s">
        <v>52</v>
      </c>
      <c r="E60" s="29">
        <f>E57*E58</f>
        <v>37500</v>
      </c>
    </row>
    <row r="61" spans="1:10" ht="16.5" thickBot="1" x14ac:dyDescent="0.3">
      <c r="A61" s="39" t="s">
        <v>53</v>
      </c>
      <c r="B61" s="45"/>
      <c r="C61" s="46"/>
      <c r="D61" s="39" t="s">
        <v>54</v>
      </c>
      <c r="E61" s="29">
        <f>E57*E59</f>
        <v>22500</v>
      </c>
    </row>
    <row r="62" spans="1:10" x14ac:dyDescent="0.25">
      <c r="A62" s="47" t="s">
        <v>55</v>
      </c>
      <c r="B62" s="48"/>
      <c r="C62" s="49"/>
      <c r="D62" s="40" t="s">
        <v>56</v>
      </c>
      <c r="E62" s="29">
        <f>E61/E60</f>
        <v>0.6</v>
      </c>
    </row>
    <row r="63" spans="1:10" ht="16.5" thickBot="1" x14ac:dyDescent="0.3">
      <c r="A63" s="50" t="s">
        <v>57</v>
      </c>
      <c r="B63" s="51"/>
      <c r="C63" s="52"/>
      <c r="D63" s="41" t="s">
        <v>58</v>
      </c>
      <c r="E63" s="29">
        <f>E61-E60</f>
        <v>-15000</v>
      </c>
    </row>
    <row r="64" spans="1:10" ht="17.25" thickTop="1" thickBot="1" x14ac:dyDescent="0.3">
      <c r="A64" s="37" t="s">
        <v>59</v>
      </c>
      <c r="B64" s="53"/>
      <c r="C64" s="38"/>
      <c r="D64" s="37"/>
      <c r="E64" s="43">
        <v>40000</v>
      </c>
      <c r="F64" s="30"/>
    </row>
    <row r="65" spans="1:6" ht="17.25" thickTop="1" thickBot="1" x14ac:dyDescent="0.3">
      <c r="A65" s="37" t="s">
        <v>60</v>
      </c>
      <c r="B65" s="53"/>
      <c r="C65" s="38"/>
      <c r="D65" s="37" t="s">
        <v>61</v>
      </c>
      <c r="E65" s="29">
        <f>E61/E64</f>
        <v>0.5625</v>
      </c>
    </row>
    <row r="66" spans="1:6" ht="17.25" thickTop="1" thickBot="1" x14ac:dyDescent="0.3">
      <c r="A66" s="37" t="s">
        <v>62</v>
      </c>
      <c r="B66" s="53"/>
      <c r="C66" s="38"/>
      <c r="D66" s="37" t="s">
        <v>63</v>
      </c>
      <c r="E66" s="43">
        <f>E61-E64</f>
        <v>-17500</v>
      </c>
      <c r="F66" s="30"/>
    </row>
    <row r="67" spans="1:6" ht="16.5" thickTop="1" x14ac:dyDescent="0.25"/>
    <row r="68" spans="1:6" x14ac:dyDescent="0.25">
      <c r="A68" s="54" t="s">
        <v>64</v>
      </c>
      <c r="B68" s="54"/>
      <c r="C68" s="54"/>
      <c r="D68" s="54" t="s">
        <v>65</v>
      </c>
      <c r="E68" s="54"/>
      <c r="F68" s="29">
        <f>E57/E65</f>
        <v>133333.33333333334</v>
      </c>
    </row>
    <row r="69" spans="1:6" x14ac:dyDescent="0.25">
      <c r="A69" s="54" t="s">
        <v>66</v>
      </c>
      <c r="B69" s="54"/>
      <c r="C69" s="54"/>
      <c r="D69" s="54" t="s">
        <v>67</v>
      </c>
      <c r="E69" s="54"/>
      <c r="F69" s="29">
        <f>(E57-E61)/(E57-E64)</f>
        <v>1.5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E4EA6-F9AE-44DA-B7F0-7F849F5C42E8}">
  <dimension ref="A1:I12"/>
  <sheetViews>
    <sheetView workbookViewId="0">
      <selection activeCell="B12" sqref="B12"/>
    </sheetView>
  </sheetViews>
  <sheetFormatPr defaultRowHeight="15" x14ac:dyDescent="0.25"/>
  <cols>
    <col min="6" max="6" width="10.140625" bestFit="1" customWidth="1"/>
  </cols>
  <sheetData>
    <row r="1" spans="1:9" x14ac:dyDescent="0.25">
      <c r="A1">
        <v>1</v>
      </c>
      <c r="B1" s="26">
        <v>10000</v>
      </c>
      <c r="C1" s="26">
        <v>5000</v>
      </c>
      <c r="D1" s="26">
        <v>5000</v>
      </c>
      <c r="E1" s="26">
        <v>5000</v>
      </c>
      <c r="F1" s="26">
        <f>SUM(B1:E1)</f>
        <v>25000</v>
      </c>
      <c r="G1" s="26"/>
      <c r="H1" s="26"/>
      <c r="I1" s="26"/>
    </row>
    <row r="2" spans="1:9" x14ac:dyDescent="0.25">
      <c r="A2">
        <v>2</v>
      </c>
      <c r="B2" s="26">
        <v>10000</v>
      </c>
      <c r="C2" s="26"/>
      <c r="D2" s="26"/>
      <c r="E2" s="26"/>
      <c r="F2" s="26">
        <f t="shared" ref="F2:F11" si="0">SUM(B2:E2)</f>
        <v>10000</v>
      </c>
      <c r="G2" s="26"/>
      <c r="H2" s="26"/>
      <c r="I2" s="26"/>
    </row>
    <row r="3" spans="1:9" x14ac:dyDescent="0.25">
      <c r="A3">
        <v>3</v>
      </c>
      <c r="B3" s="26">
        <v>5000</v>
      </c>
      <c r="C3" s="26">
        <v>25000</v>
      </c>
      <c r="D3" s="26"/>
      <c r="E3" s="26"/>
      <c r="F3" s="26">
        <f t="shared" si="0"/>
        <v>30000</v>
      </c>
      <c r="G3" s="26"/>
      <c r="H3" s="26"/>
      <c r="I3" s="26"/>
    </row>
    <row r="4" spans="1:9" x14ac:dyDescent="0.25">
      <c r="A4">
        <v>4</v>
      </c>
      <c r="B4" s="26"/>
      <c r="C4" s="26">
        <v>10000</v>
      </c>
      <c r="D4" s="26">
        <v>30000</v>
      </c>
      <c r="E4" s="26">
        <v>20000</v>
      </c>
      <c r="F4" s="26">
        <f t="shared" si="0"/>
        <v>60000</v>
      </c>
      <c r="G4" s="26"/>
      <c r="H4" s="26"/>
      <c r="I4" s="26"/>
    </row>
    <row r="5" spans="1:9" x14ac:dyDescent="0.25">
      <c r="A5">
        <v>5</v>
      </c>
      <c r="B5" s="26"/>
      <c r="C5" s="26"/>
      <c r="D5" s="26"/>
      <c r="E5" s="26"/>
      <c r="F5" s="26">
        <f t="shared" si="0"/>
        <v>0</v>
      </c>
      <c r="G5" s="26"/>
      <c r="H5" s="26"/>
      <c r="I5" s="26"/>
    </row>
    <row r="6" spans="1:9" x14ac:dyDescent="0.25">
      <c r="A6">
        <v>6</v>
      </c>
      <c r="B6" s="26"/>
      <c r="C6" s="26"/>
      <c r="D6" s="26"/>
      <c r="E6" s="26"/>
      <c r="F6" s="26">
        <f t="shared" si="0"/>
        <v>0</v>
      </c>
      <c r="G6" s="26"/>
      <c r="H6" s="26"/>
      <c r="I6" s="26"/>
    </row>
    <row r="7" spans="1:9" x14ac:dyDescent="0.25">
      <c r="A7">
        <v>7</v>
      </c>
      <c r="B7" s="26"/>
      <c r="C7" s="26"/>
      <c r="D7" s="26"/>
      <c r="E7" s="26"/>
      <c r="F7" s="26">
        <f t="shared" si="0"/>
        <v>0</v>
      </c>
      <c r="G7" s="26"/>
      <c r="H7" s="26"/>
      <c r="I7" s="26"/>
    </row>
    <row r="8" spans="1:9" x14ac:dyDescent="0.25">
      <c r="A8">
        <v>8</v>
      </c>
      <c r="B8" s="26">
        <v>4000</v>
      </c>
      <c r="C8" s="26"/>
      <c r="D8" s="26"/>
      <c r="E8" s="26"/>
      <c r="F8" s="26">
        <f t="shared" si="0"/>
        <v>4000</v>
      </c>
      <c r="G8" s="26"/>
      <c r="H8" s="26"/>
      <c r="I8" s="26"/>
    </row>
    <row r="9" spans="1:9" x14ac:dyDescent="0.25">
      <c r="A9">
        <v>9</v>
      </c>
      <c r="B9" s="26">
        <v>2500</v>
      </c>
      <c r="C9" s="26"/>
      <c r="D9" s="26"/>
      <c r="E9" s="26"/>
      <c r="F9" s="26">
        <f t="shared" si="0"/>
        <v>2500</v>
      </c>
      <c r="G9" s="26"/>
      <c r="H9" s="26"/>
      <c r="I9" s="26"/>
    </row>
    <row r="10" spans="1:9" x14ac:dyDescent="0.25">
      <c r="A10">
        <v>10</v>
      </c>
      <c r="B10" s="26">
        <v>250</v>
      </c>
      <c r="C10" s="26">
        <v>250</v>
      </c>
      <c r="D10" s="26">
        <v>250</v>
      </c>
      <c r="E10" s="26">
        <v>250</v>
      </c>
      <c r="F10" s="26">
        <f t="shared" si="0"/>
        <v>1000</v>
      </c>
      <c r="G10" s="26"/>
      <c r="H10" s="26"/>
      <c r="I10" s="26"/>
    </row>
    <row r="11" spans="1:9" x14ac:dyDescent="0.25">
      <c r="A11">
        <v>11</v>
      </c>
      <c r="B11" s="26">
        <v>3000</v>
      </c>
      <c r="C11">
        <v>3000</v>
      </c>
      <c r="D11">
        <v>3000</v>
      </c>
      <c r="E11">
        <v>3000</v>
      </c>
      <c r="F11" s="26">
        <f t="shared" si="0"/>
        <v>12000</v>
      </c>
    </row>
    <row r="12" spans="1:9" x14ac:dyDescent="0.25">
      <c r="A12" s="27" t="s">
        <v>47</v>
      </c>
      <c r="B12" s="26">
        <f>SUM(B1:B11)</f>
        <v>34750</v>
      </c>
      <c r="C12" s="26">
        <f t="shared" ref="C12:F12" si="1">SUM(C1:C11)</f>
        <v>43250</v>
      </c>
      <c r="D12" s="26">
        <f t="shared" si="1"/>
        <v>38250</v>
      </c>
      <c r="E12" s="26">
        <f t="shared" si="1"/>
        <v>28250</v>
      </c>
      <c r="F12" s="26">
        <f t="shared" si="1"/>
        <v>144500</v>
      </c>
    </row>
  </sheetData>
  <conditionalFormatting sqref="B12:F12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3F87D6F2D29547B696A9431C2667EB" ma:contentTypeVersion="2" ma:contentTypeDescription="Create a new document." ma:contentTypeScope="" ma:versionID="5950cf1fd3ee523ccb61c6002d94f641">
  <xsd:schema xmlns:xsd="http://www.w3.org/2001/XMLSchema" xmlns:xs="http://www.w3.org/2001/XMLSchema" xmlns:p="http://schemas.microsoft.com/office/2006/metadata/properties" xmlns:ns2="0ce673cc-974d-4bf8-8541-00dec3cc035e" targetNamespace="http://schemas.microsoft.com/office/2006/metadata/properties" ma:root="true" ma:fieldsID="62528d3d7f3d1243fb6fa4d068953450" ns2:_="">
    <xsd:import namespace="0ce673cc-974d-4bf8-8541-00dec3cc03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673cc-974d-4bf8-8541-00dec3cc03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B4EF8F7-9638-483F-9352-C78D120B0C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02EEF8-2BDB-4C8E-B117-EC6BC38620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673cc-974d-4bf8-8541-00dec3cc03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BADE175-BC30-4357-AC0B-1853EAAB0EB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Mark Baber</cp:lastModifiedBy>
  <cp:revision/>
  <dcterms:created xsi:type="dcterms:W3CDTF">2021-03-12T11:18:18Z</dcterms:created>
  <dcterms:modified xsi:type="dcterms:W3CDTF">2021-04-05T09:21:53Z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0x010100793F87D6F2D29547B696A9431C2667EB</vt:lpwstr>
  </property>
</Properties>
</file>