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Descargas\"/>
    </mc:Choice>
  </mc:AlternateContent>
  <xr:revisionPtr revIDLastSave="0" documentId="8_{735D3C4C-A025-4336-BE73-A572A51CD8E8}" xr6:coauthVersionLast="47" xr6:coauthVersionMax="47" xr10:uidLastSave="{00000000-0000-0000-0000-000000000000}"/>
  <bookViews>
    <workbookView xWindow="-120" yWindow="-120" windowWidth="29040" windowHeight="15720" firstSheet="1" activeTab="4" xr2:uid="{5D662232-E20E-4FBB-AAF0-D6DD48F39D21}"/>
  </bookViews>
  <sheets>
    <sheet name="Estimación 6.2" sheetId="1" r:id="rId1"/>
    <sheet name="Estimación 6.3" sheetId="2" r:id="rId2"/>
    <sheet name="Estimación 6.4" sheetId="4" r:id="rId3"/>
    <sheet name="Estimación 6.5" sheetId="3" r:id="rId4"/>
    <sheet name="Defectos" sheetId="5"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4" i="5" l="1"/>
  <c r="L21" i="5"/>
  <c r="M21" i="5"/>
  <c r="E31" i="5"/>
  <c r="D31" i="5"/>
  <c r="E19" i="5"/>
  <c r="H11" i="5" s="1"/>
  <c r="D19" i="5"/>
  <c r="H12" i="5" s="1"/>
  <c r="H15" i="5" s="1"/>
  <c r="F32" i="2"/>
  <c r="F33" i="2"/>
  <c r="E32" i="2"/>
  <c r="E33" i="2"/>
  <c r="D32" i="2"/>
  <c r="D33" i="2"/>
  <c r="F20" i="2"/>
  <c r="F21" i="2"/>
  <c r="E20" i="2"/>
  <c r="E21" i="2"/>
  <c r="D20" i="2"/>
  <c r="D21" i="2"/>
  <c r="E33" i="1"/>
  <c r="F33" i="1"/>
  <c r="D33" i="1"/>
  <c r="E32" i="1"/>
  <c r="F32" i="1"/>
  <c r="D32" i="1"/>
  <c r="E21" i="1"/>
  <c r="F21" i="1"/>
  <c r="D21" i="1"/>
  <c r="E20" i="1"/>
  <c r="D20" i="1"/>
  <c r="E14" i="3"/>
  <c r="F22" i="3"/>
  <c r="F23" i="3"/>
  <c r="F24" i="3"/>
  <c r="F25" i="3"/>
  <c r="F26" i="3"/>
  <c r="F27" i="3"/>
  <c r="F28" i="3"/>
  <c r="F29" i="3"/>
  <c r="F21" i="3"/>
  <c r="F15" i="3"/>
  <c r="F16" i="3"/>
  <c r="F17" i="3"/>
  <c r="F18" i="3"/>
  <c r="F19" i="3"/>
  <c r="F14" i="3"/>
  <c r="D19" i="2"/>
  <c r="H19" i="4" s="1"/>
  <c r="E15" i="2"/>
  <c r="D15" i="4" s="1"/>
  <c r="D15" i="3" s="1"/>
  <c r="E16" i="2"/>
  <c r="D16" i="4" s="1"/>
  <c r="D16" i="3" s="1"/>
  <c r="E17" i="2"/>
  <c r="D17" i="4" s="1"/>
  <c r="D17" i="3" s="1"/>
  <c r="E18" i="2"/>
  <c r="D18" i="4" s="1"/>
  <c r="D18" i="3" s="1"/>
  <c r="E19" i="2"/>
  <c r="D19" i="4" s="1"/>
  <c r="D19" i="3" s="1"/>
  <c r="E14" i="2"/>
  <c r="D14" i="4" s="1"/>
  <c r="D14" i="3" s="1"/>
  <c r="D24" i="2"/>
  <c r="H22" i="4" s="1"/>
  <c r="D25" i="2"/>
  <c r="H23" i="4" s="1"/>
  <c r="D26" i="2"/>
  <c r="H24" i="4" s="1"/>
  <c r="D27" i="2"/>
  <c r="H25" i="4" s="1"/>
  <c r="D28" i="2"/>
  <c r="H26" i="4" s="1"/>
  <c r="I26" i="4" s="1"/>
  <c r="I26" i="3" s="1"/>
  <c r="D29" i="2"/>
  <c r="H27" i="4" s="1"/>
  <c r="D30" i="2"/>
  <c r="H28" i="4" s="1"/>
  <c r="D31" i="2"/>
  <c r="H29" i="4" s="1"/>
  <c r="D23" i="2"/>
  <c r="H21" i="4" s="1"/>
  <c r="D15" i="2"/>
  <c r="H15" i="4" s="1"/>
  <c r="D16" i="2"/>
  <c r="H16" i="4" s="1"/>
  <c r="D17" i="2"/>
  <c r="H17" i="4" s="1"/>
  <c r="D18" i="2"/>
  <c r="H18" i="4" s="1"/>
  <c r="D14" i="2"/>
  <c r="H14" i="4" s="1"/>
  <c r="E14" i="4"/>
  <c r="E24" i="2"/>
  <c r="D22" i="4" s="1"/>
  <c r="D22" i="3" s="1"/>
  <c r="E25" i="2"/>
  <c r="D23" i="4" s="1"/>
  <c r="D23" i="3" s="1"/>
  <c r="E26" i="2"/>
  <c r="D24" i="4" s="1"/>
  <c r="D24" i="3" s="1"/>
  <c r="E27" i="2"/>
  <c r="D25" i="4" s="1"/>
  <c r="D25" i="3" s="1"/>
  <c r="E28" i="2"/>
  <c r="D26" i="4" s="1"/>
  <c r="D26" i="3" s="1"/>
  <c r="E29" i="2"/>
  <c r="D27" i="4" s="1"/>
  <c r="D27" i="3" s="1"/>
  <c r="E30" i="2"/>
  <c r="D28" i="4" s="1"/>
  <c r="D28" i="3" s="1"/>
  <c r="E31" i="2"/>
  <c r="D29" i="4" s="1"/>
  <c r="D29" i="3" s="1"/>
  <c r="E23" i="2"/>
  <c r="D21" i="4" s="1"/>
  <c r="D21" i="3" s="1"/>
  <c r="E22" i="4"/>
  <c r="E22" i="3" s="1"/>
  <c r="E23" i="4"/>
  <c r="E23" i="3" s="1"/>
  <c r="E24" i="4"/>
  <c r="E24" i="3" s="1"/>
  <c r="E25" i="4"/>
  <c r="E25" i="3" s="1"/>
  <c r="E26" i="4"/>
  <c r="E26" i="3" s="1"/>
  <c r="E27" i="4"/>
  <c r="E27" i="3" s="1"/>
  <c r="E28" i="4"/>
  <c r="E28" i="3" s="1"/>
  <c r="E29" i="4"/>
  <c r="E29" i="3" s="1"/>
  <c r="E21" i="4"/>
  <c r="E21" i="3" s="1"/>
  <c r="E15" i="4"/>
  <c r="E15" i="3" s="1"/>
  <c r="E16" i="4"/>
  <c r="E16" i="3" s="1"/>
  <c r="E17" i="4"/>
  <c r="E17" i="3" s="1"/>
  <c r="E18" i="4"/>
  <c r="E18" i="3" s="1"/>
  <c r="E19" i="4"/>
  <c r="E19" i="3" s="1"/>
  <c r="G31" i="3"/>
  <c r="D30" i="3"/>
  <c r="F31" i="1"/>
  <c r="F31" i="2" s="1"/>
  <c r="F30" i="1"/>
  <c r="F30" i="2" s="1"/>
  <c r="F29" i="1"/>
  <c r="F29" i="2" s="1"/>
  <c r="F28" i="1"/>
  <c r="F28" i="2" s="1"/>
  <c r="F27" i="1"/>
  <c r="F27" i="2" s="1"/>
  <c r="F26" i="1"/>
  <c r="F26" i="2" s="1"/>
  <c r="F25" i="1"/>
  <c r="F25" i="2" s="1"/>
  <c r="F24" i="1"/>
  <c r="F24" i="2" s="1"/>
  <c r="F23" i="1"/>
  <c r="F23" i="2" s="1"/>
  <c r="F19" i="1"/>
  <c r="F19" i="2" s="1"/>
  <c r="F18" i="1"/>
  <c r="F18" i="2" s="1"/>
  <c r="F17" i="1"/>
  <c r="F17" i="2" s="1"/>
  <c r="F16" i="1"/>
  <c r="F16" i="2" s="1"/>
  <c r="F15" i="1"/>
  <c r="F15" i="2" s="1"/>
  <c r="F14" i="1"/>
  <c r="F14" i="2" s="1"/>
  <c r="F20" i="1" l="1"/>
  <c r="H29" i="3"/>
  <c r="I29" i="4"/>
  <c r="I29" i="3" s="1"/>
  <c r="I28" i="4"/>
  <c r="I28" i="3" s="1"/>
  <c r="H28" i="3"/>
  <c r="I18" i="4"/>
  <c r="I18" i="3" s="1"/>
  <c r="H18" i="3"/>
  <c r="H19" i="3"/>
  <c r="I19" i="4"/>
  <c r="I19" i="3" s="1"/>
  <c r="G24" i="4"/>
  <c r="G24" i="3" s="1"/>
  <c r="I24" i="4"/>
  <c r="I24" i="3" s="1"/>
  <c r="H24" i="3"/>
  <c r="I15" i="4"/>
  <c r="I15" i="3" s="1"/>
  <c r="H15" i="3"/>
  <c r="G15" i="4"/>
  <c r="G15" i="3" s="1"/>
  <c r="H27" i="3"/>
  <c r="I27" i="4"/>
  <c r="I27" i="3" s="1"/>
  <c r="G25" i="4"/>
  <c r="G25" i="3" s="1"/>
  <c r="H25" i="3"/>
  <c r="I14" i="4"/>
  <c r="I14" i="3" s="1"/>
  <c r="H14" i="3"/>
  <c r="H23" i="3"/>
  <c r="I23" i="4"/>
  <c r="I23" i="3" s="1"/>
  <c r="I22" i="4"/>
  <c r="I22" i="3" s="1"/>
  <c r="H22" i="3"/>
  <c r="G17" i="4"/>
  <c r="G17" i="3" s="1"/>
  <c r="H17" i="3"/>
  <c r="I16" i="4"/>
  <c r="I16" i="3" s="1"/>
  <c r="H16" i="3"/>
  <c r="H21" i="3"/>
  <c r="G21" i="4"/>
  <c r="G21" i="3" s="1"/>
  <c r="H26" i="3"/>
  <c r="G19" i="4"/>
  <c r="G19" i="3" s="1"/>
  <c r="G28" i="4"/>
  <c r="G28" i="3" s="1"/>
  <c r="H30" i="4"/>
  <c r="H30" i="3" s="1"/>
  <c r="G18" i="4"/>
  <c r="G18" i="3" s="1"/>
  <c r="G22" i="4"/>
  <c r="G22" i="3" s="1"/>
  <c r="I25" i="4"/>
  <c r="I25" i="3" s="1"/>
  <c r="G23" i="4"/>
  <c r="G23" i="3" s="1"/>
  <c r="G26" i="4"/>
  <c r="G26" i="3" s="1"/>
  <c r="G16" i="4"/>
  <c r="G16" i="3" s="1"/>
  <c r="G29" i="4"/>
  <c r="G29" i="3" s="1"/>
  <c r="I21" i="4"/>
  <c r="I21" i="3" s="1"/>
  <c r="G14" i="4"/>
  <c r="G14" i="3" s="1"/>
  <c r="G27" i="4"/>
  <c r="G27" i="3" s="1"/>
  <c r="I17" i="4"/>
  <c r="I17" i="3" s="1"/>
  <c r="G30" i="4" l="1"/>
  <c r="G30" i="3" s="1"/>
  <c r="I30" i="4"/>
  <c r="I30" i="3" s="1"/>
</calcChain>
</file>

<file path=xl/sharedStrings.xml><?xml version="1.0" encoding="utf-8"?>
<sst xmlns="http://schemas.openxmlformats.org/spreadsheetml/2006/main" count="164" uniqueCount="77">
  <si>
    <t>EL TAMAÑO DEL PRODUCTO</t>
  </si>
  <si>
    <t>Tabla 6.2 Tiempos de desarrollo de programas</t>
  </si>
  <si>
    <t>INTEGRANTES</t>
  </si>
  <si>
    <t>Mateo Barriga</t>
  </si>
  <si>
    <t>PROFESOR</t>
  </si>
  <si>
    <t>Ing. Dario Morales</t>
  </si>
  <si>
    <t>FECHA</t>
  </si>
  <si>
    <t>Christopher Bazurto</t>
  </si>
  <si>
    <t>Karol Macas</t>
  </si>
  <si>
    <t>CLASE</t>
  </si>
  <si>
    <t>Shirley Otuna</t>
  </si>
  <si>
    <t>https://github.com/M4t3B4rriga/2567_G6_ACSW.git</t>
  </si>
  <si>
    <t>Programa</t>
  </si>
  <si>
    <t>Tiempo de Desarrollo</t>
  </si>
  <si>
    <t>LOC</t>
  </si>
  <si>
    <t>Minutos/LOC</t>
  </si>
  <si>
    <t>MICROSERVICIO PACIENTE</t>
  </si>
  <si>
    <t>Total</t>
  </si>
  <si>
    <t>Prom</t>
  </si>
  <si>
    <t>MICROSERVICIO DOCTOR</t>
  </si>
  <si>
    <t>Tabla 6.3 Rangos de tamaños de programas</t>
  </si>
  <si>
    <t>Dario Morales</t>
  </si>
  <si>
    <t>Funciones</t>
  </si>
  <si>
    <t>Conexión con el microservicio de Paciente mediante FeignClient.</t>
  </si>
  <si>
    <t>Controlador REST para gestionar doctores (CRUD y gestión de pacientes con doctores).</t>
  </si>
  <si>
    <t>Entidad JPA que representa un doctor con su información y lista de pacientes.</t>
  </si>
  <si>
    <t>Entidad que representa la relación entre doctores y pacientes.</t>
  </si>
  <si>
    <t>Modelo que representa un paciente, con atributos personales y fecha de creación.</t>
  </si>
  <si>
    <t>Repositorio JPA para acceder a la base de datos de doctores.</t>
  </si>
  <si>
    <t>-</t>
  </si>
  <si>
    <t xml:space="preserve"> Conexión con el microservicio de pacientes</t>
  </si>
  <si>
    <t>Interfaz de servicio para la lógica de negocios de doctores.</t>
  </si>
  <si>
    <t>Implementación del servicio de doctores, maneja la lógica de negocio.</t>
  </si>
  <si>
    <t>Método que elimina un paciente de un doctor en la base de datos.</t>
  </si>
  <si>
    <t>Agrega un paciente a un doctor, validando con el microservicio de Paciente.</t>
  </si>
  <si>
    <t>Elimina un paciente de un doctor</t>
  </si>
  <si>
    <t>Lista todos los cursos disponibles.</t>
  </si>
  <si>
    <t>Busca un doctor por su ID.</t>
  </si>
  <si>
    <t>Clase principal para ejecutar la aplicación Spring Boot.</t>
  </si>
  <si>
    <t>Tabla 6.4 Formulario para estimar el tamaño del programa</t>
  </si>
  <si>
    <t>Func. anteriores</t>
  </si>
  <si>
    <t>Funciones estimadas</t>
  </si>
  <si>
    <t>Mín.</t>
  </si>
  <si>
    <t>Media</t>
  </si>
  <si>
    <t>Máx.</t>
  </si>
  <si>
    <t>FeignClient</t>
  </si>
  <si>
    <t>Controlador REST</t>
  </si>
  <si>
    <t>Entidad JPA Doctores</t>
  </si>
  <si>
    <t>Relación Doctor-Paciente</t>
  </si>
  <si>
    <t>Modelo Pacientes</t>
  </si>
  <si>
    <t>Repositorio JPA Doctores</t>
  </si>
  <si>
    <t>Microservicio Pacientes</t>
  </si>
  <si>
    <t>Interfaz Servicio Doctores</t>
  </si>
  <si>
    <t>Implementación Servicio Doctores</t>
  </si>
  <si>
    <t>Eliminar Paciente</t>
  </si>
  <si>
    <t>Agregar Paciente</t>
  </si>
  <si>
    <t>Listar Doctores</t>
  </si>
  <si>
    <t>Buscar Doctor</t>
  </si>
  <si>
    <t>Aplicación Principal</t>
  </si>
  <si>
    <t>Estimado</t>
  </si>
  <si>
    <t>Tabla 6.5</t>
  </si>
  <si>
    <t>DEFECTOS</t>
  </si>
  <si>
    <t>Calculo de Defectos</t>
  </si>
  <si>
    <t>Defectos</t>
  </si>
  <si>
    <t>Microservicio Paciente</t>
  </si>
  <si>
    <t>Microservicio Doctor</t>
  </si>
  <si>
    <t>Defectos Totales (D)</t>
  </si>
  <si>
    <t>LOC Total (N)</t>
  </si>
  <si>
    <t>Dd</t>
  </si>
  <si>
    <t>Conclusion:</t>
  </si>
  <si>
    <r>
      <rPr>
        <sz val="11"/>
        <color rgb="FF000000"/>
        <rFont val="Aptos Narrow"/>
        <scheme val="minor"/>
      </rPr>
      <t xml:space="preserve">En el análisis de defectos en los microservicios de Paciente y Doctor, se observó que la densidad de defectos es de </t>
    </r>
    <r>
      <rPr>
        <b/>
        <sz val="11"/>
        <color rgb="FF000000"/>
        <rFont val="Aptos Narrow"/>
        <scheme val="minor"/>
      </rPr>
      <t xml:space="preserve">128.02 </t>
    </r>
    <r>
      <rPr>
        <sz val="11"/>
        <color rgb="FF000000"/>
        <rFont val="Aptos Narrow"/>
        <scheme val="minor"/>
      </rPr>
      <t>defectos por LOC, lo que indica que hay áreas del código que podrían beneficiarse de mejoras en calidad y pruebas. Notamos que los módulos con mayor cantidad de líneas de código tienden a tener más defectos, lo que sugiere que la complejidad del código influye en la aparición de errores</t>
    </r>
  </si>
  <si>
    <t>Nuevo Programa</t>
  </si>
  <si>
    <t xml:space="preserve">Dd plan </t>
  </si>
  <si>
    <t xml:space="preserve">EN CONCLUSION </t>
  </si>
  <si>
    <t>Dd plan= N plan + Dd plan /1000</t>
  </si>
  <si>
    <t>defectos/KLOC</t>
  </si>
  <si>
    <r>
      <t>Al comparar los resultados de densidad de defectos (defectos/KLOC) entre el programa anterior (128.02) y el nuevo programa (</t>
    </r>
    <r>
      <rPr>
        <b/>
        <sz val="11"/>
        <color theme="1"/>
        <rFont val="Aptos Narrow"/>
        <family val="2"/>
        <scheme val="minor"/>
      </rPr>
      <t>31.62</t>
    </r>
    <r>
      <rPr>
        <sz val="11"/>
        <color theme="1"/>
        <rFont val="Aptos Narrow"/>
        <family val="2"/>
        <scheme val="minor"/>
      </rPr>
      <t>), se observa una disminución significativa de defectos por cada mil líneas de código, la notable reducción de la densidad de defectos entre ambos programas confirma el valor de las buenas prácticas de PSP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</si>
</sst>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0"/>
      <color theme="1"/>
      <name val="Aptos Narrow"/>
      <scheme val="minor"/>
    </font>
    <font>
      <sz val="10"/>
      <name val="Arial"/>
    </font>
    <font>
      <sz val="10"/>
      <color theme="1"/>
      <name val="Aptos Narrow"/>
      <scheme val="minor"/>
    </font>
    <font>
      <b/>
      <u/>
      <sz val="10"/>
      <color rgb="FF0000FF"/>
      <name val="Arial"/>
    </font>
    <font>
      <u/>
      <sz val="11"/>
      <color theme="10"/>
      <name val="Aptos Narrow"/>
      <family val="2"/>
      <scheme val="minor"/>
    </font>
    <font>
      <b/>
      <sz val="10"/>
      <color theme="1"/>
      <name val="Aptos Narrow"/>
      <family val="2"/>
      <scheme val="minor"/>
    </font>
    <font>
      <sz val="10"/>
      <color theme="1"/>
      <name val="Aptos Narrow"/>
      <family val="2"/>
      <scheme val="minor"/>
    </font>
    <font>
      <b/>
      <sz val="11"/>
      <color theme="1"/>
      <name val="Aptos Narrow"/>
      <family val="2"/>
      <scheme val="minor"/>
    </font>
    <font>
      <sz val="11"/>
      <color rgb="FF000000"/>
      <name val="Aptos Narrow"/>
      <scheme val="minor"/>
    </font>
    <font>
      <b/>
      <sz val="11"/>
      <color rgb="FF000000"/>
      <name val="Aptos Narrow"/>
      <scheme val="minor"/>
    </font>
    <font>
      <sz val="11"/>
      <color rgb="FF000000"/>
      <name val="Aptos Narrow"/>
      <family val="2"/>
      <scheme val="minor"/>
    </font>
  </fonts>
  <fills count="13">
    <fill>
      <patternFill patternType="none"/>
    </fill>
    <fill>
      <patternFill patternType="gray125"/>
    </fill>
    <fill>
      <patternFill patternType="solid">
        <fgColor theme="0"/>
        <bgColor rgb="FFCFE2F3"/>
      </patternFill>
    </fill>
    <fill>
      <patternFill patternType="solid">
        <fgColor theme="0"/>
        <bgColor indexed="64"/>
      </patternFill>
    </fill>
    <fill>
      <patternFill patternType="solid">
        <fgColor theme="0"/>
        <bgColor rgb="FFFFF2CC"/>
      </patternFill>
    </fill>
    <fill>
      <patternFill patternType="solid">
        <fgColor theme="0"/>
        <bgColor rgb="FFD9EAD3"/>
      </patternFill>
    </fill>
    <fill>
      <patternFill patternType="solid">
        <fgColor theme="0"/>
        <bgColor rgb="FFFCE5CD"/>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C0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19">
    <xf numFmtId="0" fontId="0" fillId="0" borderId="0" xfId="0"/>
    <xf numFmtId="0" fontId="3" fillId="5" borderId="1" xfId="0" applyFont="1" applyFill="1" applyBorder="1" applyAlignment="1">
      <alignment horizontal="center" vertical="center" wrapText="1"/>
    </xf>
    <xf numFmtId="0" fontId="3" fillId="6"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3" borderId="0" xfId="0" applyFill="1"/>
    <xf numFmtId="0" fontId="7" fillId="5"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1" xfId="0" applyFont="1" applyFill="1" applyBorder="1" applyAlignment="1">
      <alignment horizontal="center"/>
    </xf>
    <xf numFmtId="0" fontId="6" fillId="8" borderId="1" xfId="0" applyFont="1" applyFill="1" applyBorder="1" applyAlignment="1">
      <alignment horizontal="center" vertical="center" wrapText="1"/>
    </xf>
    <xf numFmtId="0" fontId="3" fillId="6" borderId="5" xfId="0" applyFont="1" applyFill="1" applyBorder="1" applyAlignment="1">
      <alignment horizontal="center"/>
    </xf>
    <xf numFmtId="0" fontId="3" fillId="6" borderId="11" xfId="0" applyFont="1" applyFill="1" applyBorder="1" applyAlignment="1">
      <alignment horizontal="center" vertical="center"/>
    </xf>
    <xf numFmtId="0" fontId="6" fillId="6" borderId="11" xfId="0" applyFont="1" applyFill="1" applyBorder="1" applyAlignment="1">
      <alignment horizontal="center" vertical="center"/>
    </xf>
    <xf numFmtId="0" fontId="3" fillId="5" borderId="5" xfId="0" applyFont="1" applyFill="1" applyBorder="1" applyAlignment="1">
      <alignment horizontal="center"/>
    </xf>
    <xf numFmtId="0" fontId="0" fillId="0" borderId="11" xfId="0" applyBorder="1" applyAlignment="1">
      <alignment horizontal="center" vertical="center"/>
    </xf>
    <xf numFmtId="0" fontId="7" fillId="4" borderId="5"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1" fillId="0" borderId="0" xfId="0" applyFont="1" applyAlignment="1">
      <alignment horizontal="center"/>
    </xf>
    <xf numFmtId="0" fontId="6"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6" fillId="0" borderId="0" xfId="0" applyFont="1"/>
    <xf numFmtId="0" fontId="0" fillId="0" borderId="0" xfId="0" applyAlignment="1">
      <alignment horizontal="center" vertical="center"/>
    </xf>
    <xf numFmtId="0" fontId="1" fillId="8" borderId="11" xfId="0" applyFont="1" applyFill="1" applyBorder="1" applyAlignment="1">
      <alignment horizontal="center"/>
    </xf>
    <xf numFmtId="0" fontId="3" fillId="6" borderId="11" xfId="0" applyFont="1" applyFill="1" applyBorder="1" applyAlignment="1">
      <alignment horizontal="center"/>
    </xf>
    <xf numFmtId="0" fontId="3" fillId="5" borderId="11" xfId="0" applyFont="1" applyFill="1" applyBorder="1" applyAlignment="1">
      <alignment horizontal="center"/>
    </xf>
    <xf numFmtId="0" fontId="6" fillId="7" borderId="11" xfId="0" applyFont="1" applyFill="1" applyBorder="1" applyAlignment="1">
      <alignment horizontal="center"/>
    </xf>
    <xf numFmtId="0" fontId="7" fillId="6" borderId="11" xfId="0" applyFont="1" applyFill="1" applyBorder="1" applyAlignment="1">
      <alignment horizontal="center"/>
    </xf>
    <xf numFmtId="0" fontId="0" fillId="9" borderId="0" xfId="0" applyFill="1"/>
    <xf numFmtId="0" fontId="0" fillId="10" borderId="0" xfId="0" applyFill="1"/>
    <xf numFmtId="0" fontId="0" fillId="11" borderId="0" xfId="0" applyFill="1"/>
    <xf numFmtId="0" fontId="6" fillId="7" borderId="11" xfId="0" applyFont="1" applyFill="1" applyBorder="1" applyAlignment="1">
      <alignment horizontal="center" vertical="center"/>
    </xf>
    <xf numFmtId="0" fontId="3" fillId="10" borderId="11" xfId="0" applyFont="1" applyFill="1" applyBorder="1" applyAlignment="1">
      <alignment horizontal="center" vertical="center"/>
    </xf>
    <xf numFmtId="0" fontId="7" fillId="9" borderId="11" xfId="0" applyFont="1" applyFill="1" applyBorder="1" applyAlignment="1">
      <alignment horizontal="center" vertical="center"/>
    </xf>
    <xf numFmtId="0" fontId="0" fillId="10" borderId="11" xfId="0" applyFill="1" applyBorder="1" applyAlignment="1">
      <alignment horizontal="center" vertical="center"/>
    </xf>
    <xf numFmtId="0" fontId="0" fillId="9" borderId="11" xfId="0" applyFill="1" applyBorder="1" applyAlignment="1">
      <alignment horizontal="center" vertical="center"/>
    </xf>
    <xf numFmtId="0" fontId="0" fillId="12" borderId="0" xfId="0" applyFill="1"/>
    <xf numFmtId="0" fontId="0" fillId="0" borderId="0" xfId="0" applyAlignment="1">
      <alignment wrapText="1"/>
    </xf>
    <xf numFmtId="0" fontId="11" fillId="0" borderId="0" xfId="0" applyFont="1" applyAlignment="1">
      <alignment wrapText="1"/>
    </xf>
    <xf numFmtId="0" fontId="6" fillId="8" borderId="11" xfId="0" applyFont="1" applyFill="1" applyBorder="1" applyAlignment="1">
      <alignment horizontal="center"/>
    </xf>
    <xf numFmtId="0" fontId="6" fillId="0" borderId="11" xfId="0" applyFont="1" applyBorder="1" applyAlignment="1">
      <alignment horizontal="center"/>
    </xf>
    <xf numFmtId="0" fontId="6" fillId="7" borderId="2" xfId="0" applyFont="1" applyFill="1" applyBorder="1" applyAlignment="1">
      <alignment horizontal="center" vertical="center"/>
    </xf>
    <xf numFmtId="0" fontId="6" fillId="7" borderId="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3" fillId="0" borderId="13" xfId="0" applyFont="1" applyBorder="1" applyAlignment="1">
      <alignment horizontal="center" vertical="center" wrapText="1"/>
    </xf>
    <xf numFmtId="0" fontId="2" fillId="0" borderId="15" xfId="0" applyFont="1" applyBorder="1" applyAlignment="1">
      <alignment horizontal="center"/>
    </xf>
    <xf numFmtId="0" fontId="2" fillId="0" borderId="15" xfId="0" applyFont="1" applyBorder="1"/>
    <xf numFmtId="0" fontId="1" fillId="0" borderId="1" xfId="0" applyFont="1" applyBorder="1" applyAlignment="1">
      <alignment horizontal="center" vertical="center" wrapText="1"/>
    </xf>
    <xf numFmtId="0" fontId="2" fillId="0" borderId="1" xfId="0" applyFont="1" applyBorder="1"/>
    <xf numFmtId="0" fontId="1" fillId="0" borderId="2" xfId="0" applyFont="1" applyBorder="1" applyAlignment="1">
      <alignment horizontal="center" vertical="center" wrapText="1"/>
    </xf>
    <xf numFmtId="0" fontId="2" fillId="0" borderId="2" xfId="0" applyFont="1" applyBorder="1"/>
    <xf numFmtId="0" fontId="3" fillId="0" borderId="12" xfId="0" applyFont="1" applyBorder="1"/>
    <xf numFmtId="0" fontId="2" fillId="0" borderId="11" xfId="0" applyFont="1" applyBorder="1"/>
    <xf numFmtId="0" fontId="2" fillId="0" borderId="12" xfId="0" applyFont="1" applyBorder="1"/>
    <xf numFmtId="0" fontId="5" fillId="0" borderId="7" xfId="1" applyBorder="1" applyAlignment="1">
      <alignment horizontal="center"/>
    </xf>
    <xf numFmtId="0" fontId="2" fillId="0" borderId="7" xfId="0" applyFont="1" applyBorder="1"/>
    <xf numFmtId="0" fontId="3" fillId="0" borderId="14" xfId="0" applyFont="1" applyBorder="1" applyAlignment="1">
      <alignment horizontal="center" vertical="center" wrapText="1"/>
    </xf>
    <xf numFmtId="0" fontId="2" fillId="0" borderId="16" xfId="0" applyFont="1" applyBorder="1"/>
    <xf numFmtId="14" fontId="3" fillId="0" borderId="1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0" borderId="13" xfId="0" applyFont="1" applyBorder="1" applyAlignment="1">
      <alignment horizontal="center" vertical="center" wrapText="1"/>
    </xf>
    <xf numFmtId="0" fontId="2" fillId="0" borderId="14" xfId="0" applyFont="1" applyBorder="1"/>
    <xf numFmtId="0" fontId="7" fillId="0" borderId="9" xfId="0" applyFont="1" applyBorder="1"/>
    <xf numFmtId="0" fontId="6" fillId="0" borderId="5"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5" xfId="0" applyFont="1" applyBorder="1" applyAlignment="1">
      <alignment horizontal="center" vertical="center" wrapText="1"/>
    </xf>
    <xf numFmtId="14" fontId="7" fillId="0" borderId="5" xfId="0" applyNumberFormat="1" applyFont="1" applyBorder="1" applyAlignment="1">
      <alignment horizontal="center" vertical="center" wrapText="1"/>
    </xf>
    <xf numFmtId="0" fontId="6" fillId="7" borderId="9" xfId="0" applyFont="1" applyFill="1" applyBorder="1" applyAlignment="1">
      <alignment horizontal="center" vertical="center" wrapText="1"/>
    </xf>
    <xf numFmtId="0" fontId="2" fillId="7" borderId="8" xfId="0" applyFont="1" applyFill="1" applyBorder="1" applyAlignment="1">
      <alignment vertical="center" wrapText="1"/>
    </xf>
    <xf numFmtId="0" fontId="2" fillId="7" borderId="10" xfId="0" applyFont="1" applyFill="1" applyBorder="1" applyAlignment="1">
      <alignment vertical="center" wrapText="1"/>
    </xf>
    <xf numFmtId="0" fontId="6" fillId="7" borderId="2" xfId="0" applyFont="1" applyFill="1" applyBorder="1" applyAlignment="1">
      <alignment horizontal="center" vertical="center" wrapText="1"/>
    </xf>
    <xf numFmtId="0" fontId="2" fillId="7" borderId="3" xfId="0" applyFont="1" applyFill="1" applyBorder="1" applyAlignment="1">
      <alignment vertical="center" wrapText="1"/>
    </xf>
    <xf numFmtId="0" fontId="2" fillId="7" borderId="4" xfId="0" applyFont="1" applyFill="1" applyBorder="1" applyAlignment="1">
      <alignment vertical="center" wrapText="1"/>
    </xf>
    <xf numFmtId="0" fontId="5" fillId="0" borderId="2" xfId="1" applyBorder="1" applyAlignment="1">
      <alignment horizontal="center"/>
    </xf>
    <xf numFmtId="0" fontId="4" fillId="0" borderId="2" xfId="0" applyFont="1" applyBorder="1" applyAlignment="1">
      <alignment horizontal="center"/>
    </xf>
    <xf numFmtId="0" fontId="2" fillId="0" borderId="8" xfId="0" applyFont="1" applyBorder="1"/>
    <xf numFmtId="0" fontId="2" fillId="0" borderId="10" xfId="0" applyFont="1" applyBorder="1"/>
    <xf numFmtId="0" fontId="2" fillId="0" borderId="6" xfId="0" applyFont="1" applyBorder="1"/>
    <xf numFmtId="0" fontId="7" fillId="0" borderId="2" xfId="0" applyFont="1" applyBorder="1" applyAlignment="1">
      <alignment horizontal="center" vertical="center" wrapText="1"/>
    </xf>
    <xf numFmtId="0" fontId="2" fillId="0" borderId="4" xfId="0" applyFont="1" applyBorder="1" applyAlignment="1">
      <alignment horizontal="center"/>
    </xf>
    <xf numFmtId="0" fontId="2" fillId="0" borderId="4" xfId="0" applyFont="1" applyBorder="1"/>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2" fillId="0" borderId="3" xfId="0" applyFont="1" applyBorder="1"/>
    <xf numFmtId="0" fontId="6" fillId="0" borderId="11" xfId="0" applyFont="1" applyBorder="1" applyAlignment="1">
      <alignment horizontal="center" vertical="center" wrapText="1"/>
    </xf>
    <xf numFmtId="0" fontId="7" fillId="0" borderId="12" xfId="0" applyFont="1" applyBorder="1" applyAlignment="1">
      <alignment vertical="center" wrapText="1"/>
    </xf>
    <xf numFmtId="0" fontId="2" fillId="0" borderId="12" xfId="0" applyFont="1" applyBorder="1" applyAlignment="1">
      <alignment vertical="center" wrapText="1"/>
    </xf>
    <xf numFmtId="0" fontId="6" fillId="0" borderId="1" xfId="0" applyFont="1" applyBorder="1" applyAlignment="1">
      <alignment horizontal="center" vertical="center" wrapText="1"/>
    </xf>
    <xf numFmtId="0" fontId="2" fillId="0" borderId="1" xfId="0" applyFont="1" applyBorder="1" applyAlignment="1">
      <alignment vertical="center" wrapText="1"/>
    </xf>
    <xf numFmtId="0" fontId="7" fillId="0" borderId="1" xfId="0" applyFont="1" applyBorder="1" applyAlignment="1">
      <alignment horizontal="center" vertical="center" wrapText="1"/>
    </xf>
    <xf numFmtId="0" fontId="2"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0" fontId="6" fillId="7" borderId="3"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0" fillId="0" borderId="11" xfId="0" applyBorder="1" applyAlignment="1">
      <alignment horizontal="center"/>
    </xf>
    <xf numFmtId="0" fontId="8" fillId="0" borderId="11" xfId="0" applyFont="1" applyBorder="1"/>
    <xf numFmtId="0" fontId="0" fillId="0" borderId="11" xfId="0" applyBorder="1" applyAlignment="1">
      <alignment horizontal="center" vertical="center" wrapText="1"/>
    </xf>
    <xf numFmtId="0" fontId="8" fillId="0" borderId="11" xfId="0" applyFont="1" applyBorder="1" applyAlignment="1">
      <alignment horizontal="center" vertical="center" wrapText="1"/>
    </xf>
    <xf numFmtId="0" fontId="7" fillId="6" borderId="11" xfId="0" applyFont="1" applyFill="1"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13" xfId="0" applyBorder="1" applyAlignment="1">
      <alignment horizontal="center" vertical="center" wrapText="1"/>
    </xf>
    <xf numFmtId="0" fontId="6" fillId="6"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0" borderId="0" xfId="0"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azur\Downloads\M&#233;tricas_G8%20(1).xlsx" TargetMode="External"/><Relationship Id="rId1" Type="http://schemas.openxmlformats.org/officeDocument/2006/relationships/externalLinkPath" Target="file:///C:\Users\bazur\Downloads\M&#233;tricas_G8%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stimación 6.2"/>
      <sheetName val="Estimación 6.3"/>
      <sheetName val="Estimación 6.4"/>
      <sheetName val="Estimación 6.5"/>
    </sheetNames>
    <sheetDataSet>
      <sheetData sheetId="0"/>
      <sheetData sheetId="1"/>
      <sheetData sheetId="2">
        <row r="29">
          <cell r="E29" t="str">
            <v>-</v>
          </cell>
        </row>
      </sheetData>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M4t3B4rriga/2567_G6_ACSW.g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M4t3B4rriga/2567_G6_ACSW.g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M4t3B4rriga/2567_G6_ACSW.gi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M4t3B4rriga/2567_G6_ACSW.gi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M4t3B4rriga/2567_G6_ACSW.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9F387-99C9-4800-826A-EDA074EF3FBA}">
  <dimension ref="C3:I33"/>
  <sheetViews>
    <sheetView topLeftCell="A27" workbookViewId="0">
      <selection activeCell="C3" sqref="C3:I39"/>
    </sheetView>
  </sheetViews>
  <sheetFormatPr baseColWidth="10" defaultColWidth="11.42578125" defaultRowHeight="15" x14ac:dyDescent="0.25"/>
  <cols>
    <col min="3" max="3" width="18.28515625" customWidth="1"/>
    <col min="4" max="4" width="20.140625" customWidth="1"/>
    <col min="5" max="5" width="16.85546875" bestFit="1" customWidth="1"/>
    <col min="6" max="6" width="14.42578125" customWidth="1"/>
    <col min="9" max="9" width="14.5703125" customWidth="1"/>
  </cols>
  <sheetData>
    <row r="3" spans="3:9" x14ac:dyDescent="0.25">
      <c r="C3" s="46" t="s">
        <v>0</v>
      </c>
      <c r="D3" s="46"/>
      <c r="E3" s="46"/>
      <c r="F3" s="46"/>
      <c r="G3" s="46"/>
      <c r="H3" s="46"/>
      <c r="I3" s="46"/>
    </row>
    <row r="4" spans="3:9" x14ac:dyDescent="0.25">
      <c r="C4" s="60" t="s">
        <v>1</v>
      </c>
      <c r="D4" s="61"/>
      <c r="E4" s="61"/>
      <c r="F4" s="62"/>
      <c r="G4" s="62"/>
      <c r="H4" s="61"/>
      <c r="I4" s="61"/>
    </row>
    <row r="5" spans="3:9" x14ac:dyDescent="0.25">
      <c r="C5" s="56" t="s">
        <v>2</v>
      </c>
      <c r="D5" s="53" t="s">
        <v>3</v>
      </c>
      <c r="E5" s="54"/>
      <c r="F5" s="58" t="s">
        <v>4</v>
      </c>
      <c r="G5" s="68" t="s">
        <v>5</v>
      </c>
      <c r="H5" s="69" t="s">
        <v>6</v>
      </c>
      <c r="I5" s="67">
        <v>45691</v>
      </c>
    </row>
    <row r="6" spans="3:9" x14ac:dyDescent="0.25">
      <c r="C6" s="57"/>
      <c r="D6" s="53" t="s">
        <v>7</v>
      </c>
      <c r="E6" s="55"/>
      <c r="F6" s="59"/>
      <c r="G6" s="57"/>
      <c r="H6" s="70"/>
      <c r="I6" s="62"/>
    </row>
    <row r="7" spans="3:9" x14ac:dyDescent="0.25">
      <c r="C7" s="57"/>
      <c r="D7" s="53" t="s">
        <v>8</v>
      </c>
      <c r="E7" s="55"/>
      <c r="F7" s="59"/>
      <c r="G7" s="59"/>
      <c r="H7" s="56" t="s">
        <v>9</v>
      </c>
      <c r="I7" s="68"/>
    </row>
    <row r="8" spans="3:9" x14ac:dyDescent="0.25">
      <c r="C8" s="57"/>
      <c r="D8" s="65" t="s">
        <v>10</v>
      </c>
      <c r="E8" s="66"/>
      <c r="F8" s="59"/>
      <c r="G8" s="59"/>
      <c r="H8" s="57"/>
      <c r="I8" s="57"/>
    </row>
    <row r="9" spans="3:9" x14ac:dyDescent="0.25">
      <c r="C9" s="63" t="s">
        <v>11</v>
      </c>
      <c r="D9" s="57"/>
      <c r="E9" s="57"/>
      <c r="F9" s="64"/>
      <c r="G9" s="64"/>
      <c r="H9" s="64"/>
      <c r="I9" s="64"/>
    </row>
    <row r="12" spans="3:9" x14ac:dyDescent="0.25">
      <c r="C12" s="13" t="s">
        <v>12</v>
      </c>
      <c r="D12" s="13" t="s">
        <v>13</v>
      </c>
      <c r="E12" s="13" t="s">
        <v>14</v>
      </c>
      <c r="F12" s="13" t="s">
        <v>15</v>
      </c>
    </row>
    <row r="13" spans="3:9" x14ac:dyDescent="0.25">
      <c r="C13" s="47" t="s">
        <v>16</v>
      </c>
      <c r="D13" s="48"/>
      <c r="E13" s="48"/>
      <c r="F13" s="49"/>
    </row>
    <row r="14" spans="3:9" x14ac:dyDescent="0.25">
      <c r="C14" s="2">
        <v>1</v>
      </c>
      <c r="D14" s="2">
        <v>90</v>
      </c>
      <c r="E14" s="2">
        <v>28</v>
      </c>
      <c r="F14" s="2">
        <f t="shared" ref="F14:F19" si="0">D14/E14</f>
        <v>3.2142857142857144</v>
      </c>
    </row>
    <row r="15" spans="3:9" x14ac:dyDescent="0.25">
      <c r="C15" s="2">
        <v>2</v>
      </c>
      <c r="D15" s="2">
        <v>45</v>
      </c>
      <c r="E15" s="2">
        <v>4</v>
      </c>
      <c r="F15" s="2">
        <f t="shared" si="0"/>
        <v>11.25</v>
      </c>
    </row>
    <row r="16" spans="3:9" x14ac:dyDescent="0.25">
      <c r="C16" s="2">
        <v>3</v>
      </c>
      <c r="D16" s="2">
        <v>32</v>
      </c>
      <c r="E16" s="2">
        <v>10</v>
      </c>
      <c r="F16" s="2">
        <f t="shared" si="0"/>
        <v>3.2</v>
      </c>
    </row>
    <row r="17" spans="3:6" x14ac:dyDescent="0.25">
      <c r="C17" s="2">
        <v>4</v>
      </c>
      <c r="D17" s="2">
        <v>89</v>
      </c>
      <c r="E17" s="2">
        <v>28</v>
      </c>
      <c r="F17" s="2">
        <f t="shared" si="0"/>
        <v>3.1785714285714284</v>
      </c>
    </row>
    <row r="18" spans="3:6" x14ac:dyDescent="0.25">
      <c r="C18" s="2">
        <v>5</v>
      </c>
      <c r="D18" s="2">
        <v>140</v>
      </c>
      <c r="E18" s="2">
        <v>9</v>
      </c>
      <c r="F18" s="2">
        <f t="shared" si="0"/>
        <v>15.555555555555555</v>
      </c>
    </row>
    <row r="19" spans="3:6" x14ac:dyDescent="0.25">
      <c r="C19" s="15">
        <v>6</v>
      </c>
      <c r="D19" s="15">
        <v>30</v>
      </c>
      <c r="E19" s="15">
        <v>12</v>
      </c>
      <c r="F19" s="15">
        <f t="shared" si="0"/>
        <v>2.5</v>
      </c>
    </row>
    <row r="20" spans="3:6" x14ac:dyDescent="0.25">
      <c r="C20" s="17" t="s">
        <v>17</v>
      </c>
      <c r="D20" s="16">
        <f>SUM(D14:D19)</f>
        <v>426</v>
      </c>
      <c r="E20" s="16">
        <f>SUM(E14:E19)</f>
        <v>91</v>
      </c>
      <c r="F20" s="16">
        <f>SUM(F14:F19)</f>
        <v>38.898412698412699</v>
      </c>
    </row>
    <row r="21" spans="3:6" x14ac:dyDescent="0.25">
      <c r="C21" s="17" t="s">
        <v>18</v>
      </c>
      <c r="D21" s="16">
        <f>AVERAGE(D14:D19)</f>
        <v>71</v>
      </c>
      <c r="E21" s="16">
        <f t="shared" ref="E21:F21" si="1">AVERAGE(E14:E19)</f>
        <v>15.166666666666666</v>
      </c>
      <c r="F21" s="16">
        <f t="shared" si="1"/>
        <v>6.4830687830687834</v>
      </c>
    </row>
    <row r="22" spans="3:6" x14ac:dyDescent="0.25">
      <c r="C22" s="50" t="s">
        <v>19</v>
      </c>
      <c r="D22" s="51"/>
      <c r="E22" s="51"/>
      <c r="F22" s="52"/>
    </row>
    <row r="23" spans="3:6" x14ac:dyDescent="0.25">
      <c r="C23" s="3">
        <v>7</v>
      </c>
      <c r="D23" s="3">
        <v>40</v>
      </c>
      <c r="E23" s="3">
        <v>68</v>
      </c>
      <c r="F23" s="3">
        <f t="shared" ref="F23:F31" si="2">D23/E23</f>
        <v>0.58823529411764708</v>
      </c>
    </row>
    <row r="24" spans="3:6" x14ac:dyDescent="0.25">
      <c r="C24" s="3">
        <v>8</v>
      </c>
      <c r="D24" s="3">
        <v>42</v>
      </c>
      <c r="E24" s="3">
        <v>66</v>
      </c>
      <c r="F24" s="3">
        <f t="shared" si="2"/>
        <v>0.63636363636363635</v>
      </c>
    </row>
    <row r="25" spans="3:6" x14ac:dyDescent="0.25">
      <c r="C25" s="3">
        <v>9</v>
      </c>
      <c r="D25" s="3">
        <v>20</v>
      </c>
      <c r="E25" s="3">
        <v>28</v>
      </c>
      <c r="F25" s="3">
        <f t="shared" si="2"/>
        <v>0.7142857142857143</v>
      </c>
    </row>
    <row r="26" spans="3:6" x14ac:dyDescent="0.25">
      <c r="C26" s="3">
        <v>10</v>
      </c>
      <c r="D26" s="3">
        <v>20</v>
      </c>
      <c r="E26" s="3">
        <v>50</v>
      </c>
      <c r="F26" s="3">
        <f t="shared" si="2"/>
        <v>0.4</v>
      </c>
    </row>
    <row r="27" spans="3:6" x14ac:dyDescent="0.25">
      <c r="C27" s="3">
        <v>11</v>
      </c>
      <c r="D27" s="3">
        <v>15</v>
      </c>
      <c r="E27" s="3">
        <v>13</v>
      </c>
      <c r="F27" s="3">
        <f t="shared" si="2"/>
        <v>1.1538461538461537</v>
      </c>
    </row>
    <row r="28" spans="3:6" x14ac:dyDescent="0.25">
      <c r="C28" s="3">
        <v>12</v>
      </c>
      <c r="D28" s="3">
        <v>20</v>
      </c>
      <c r="E28" s="3">
        <v>13</v>
      </c>
      <c r="F28" s="3">
        <f t="shared" si="2"/>
        <v>1.5384615384615385</v>
      </c>
    </row>
    <row r="29" spans="3:6" x14ac:dyDescent="0.25">
      <c r="C29" s="3">
        <v>13</v>
      </c>
      <c r="D29" s="3">
        <v>50</v>
      </c>
      <c r="E29" s="3">
        <v>54</v>
      </c>
      <c r="F29" s="3">
        <f t="shared" si="2"/>
        <v>0.92592592592592593</v>
      </c>
    </row>
    <row r="30" spans="3:6" x14ac:dyDescent="0.25">
      <c r="C30" s="3">
        <v>14</v>
      </c>
      <c r="D30" s="3">
        <v>15</v>
      </c>
      <c r="E30" s="3">
        <v>11</v>
      </c>
      <c r="F30" s="3">
        <f t="shared" si="2"/>
        <v>1.3636363636363635</v>
      </c>
    </row>
    <row r="31" spans="3:6" x14ac:dyDescent="0.25">
      <c r="C31" s="18">
        <v>15</v>
      </c>
      <c r="D31" s="18">
        <v>120</v>
      </c>
      <c r="E31" s="18">
        <v>20</v>
      </c>
      <c r="F31" s="18">
        <f t="shared" si="2"/>
        <v>6</v>
      </c>
    </row>
    <row r="32" spans="3:6" x14ac:dyDescent="0.25">
      <c r="C32" s="17" t="s">
        <v>17</v>
      </c>
      <c r="D32" s="19">
        <f>SUM(D23:D31)</f>
        <v>342</v>
      </c>
      <c r="E32" s="19">
        <f t="shared" ref="E32:F32" si="3">SUM(E23:E31)</f>
        <v>323</v>
      </c>
      <c r="F32" s="19">
        <f t="shared" si="3"/>
        <v>13.32075462663698</v>
      </c>
    </row>
    <row r="33" spans="3:6" x14ac:dyDescent="0.25">
      <c r="C33" s="17" t="s">
        <v>18</v>
      </c>
      <c r="D33" s="19">
        <f>AVERAGE(D23:D31)</f>
        <v>38</v>
      </c>
      <c r="E33" s="19">
        <f t="shared" ref="E33:F33" si="4">AVERAGE(E23:E31)</f>
        <v>35.888888888888886</v>
      </c>
      <c r="F33" s="19">
        <f t="shared" si="4"/>
        <v>1.4800838474041089</v>
      </c>
    </row>
  </sheetData>
  <mergeCells count="16">
    <mergeCell ref="C3:I3"/>
    <mergeCell ref="C13:F13"/>
    <mergeCell ref="C22:F22"/>
    <mergeCell ref="D5:E5"/>
    <mergeCell ref="D6:E6"/>
    <mergeCell ref="D7:E7"/>
    <mergeCell ref="C5:C8"/>
    <mergeCell ref="F5:F8"/>
    <mergeCell ref="C4:I4"/>
    <mergeCell ref="C9:I9"/>
    <mergeCell ref="D8:E8"/>
    <mergeCell ref="I5:I6"/>
    <mergeCell ref="I7:I8"/>
    <mergeCell ref="G5:G8"/>
    <mergeCell ref="H5:H6"/>
    <mergeCell ref="H7:H8"/>
  </mergeCells>
  <hyperlinks>
    <hyperlink ref="C9" r:id="rId1" xr:uid="{8212DAFB-CD83-4320-A7D3-908AFB0479D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B404B-0533-4063-B925-EEFDB6D57E64}">
  <dimension ref="C3:I33"/>
  <sheetViews>
    <sheetView topLeftCell="A3" workbookViewId="0">
      <selection activeCell="E14" sqref="E14"/>
    </sheetView>
  </sheetViews>
  <sheetFormatPr baseColWidth="10" defaultColWidth="11.42578125" defaultRowHeight="15" x14ac:dyDescent="0.25"/>
  <cols>
    <col min="3" max="3" width="14.85546875" customWidth="1"/>
    <col min="5" max="5" width="13" customWidth="1"/>
    <col min="6" max="6" width="13.7109375" customWidth="1"/>
    <col min="7" max="7" width="23" customWidth="1"/>
    <col min="8" max="8" width="19" customWidth="1"/>
    <col min="9" max="9" width="14.42578125" customWidth="1"/>
  </cols>
  <sheetData>
    <row r="3" spans="3:9" x14ac:dyDescent="0.25">
      <c r="C3" s="46" t="s">
        <v>0</v>
      </c>
      <c r="D3" s="46"/>
      <c r="E3" s="46"/>
      <c r="F3" s="46"/>
      <c r="G3" s="46"/>
      <c r="H3" s="46"/>
      <c r="I3" s="46"/>
    </row>
    <row r="4" spans="3:9" x14ac:dyDescent="0.25">
      <c r="C4" s="71" t="s">
        <v>20</v>
      </c>
      <c r="D4" s="71"/>
      <c r="E4" s="71"/>
      <c r="F4" s="71"/>
      <c r="G4" s="71"/>
      <c r="H4" s="71"/>
      <c r="I4" s="71"/>
    </row>
    <row r="5" spans="3:9" x14ac:dyDescent="0.25">
      <c r="C5" s="72" t="s">
        <v>2</v>
      </c>
      <c r="D5" s="73" t="s">
        <v>3</v>
      </c>
      <c r="E5" s="73"/>
      <c r="F5" s="72" t="s">
        <v>4</v>
      </c>
      <c r="G5" s="74" t="s">
        <v>21</v>
      </c>
      <c r="H5" s="72" t="s">
        <v>6</v>
      </c>
      <c r="I5" s="75">
        <v>45691</v>
      </c>
    </row>
    <row r="6" spans="3:9" x14ac:dyDescent="0.25">
      <c r="C6" s="72"/>
      <c r="D6" s="73" t="s">
        <v>7</v>
      </c>
      <c r="E6" s="73"/>
      <c r="F6" s="72"/>
      <c r="G6" s="74"/>
      <c r="H6" s="72"/>
      <c r="I6" s="75"/>
    </row>
    <row r="7" spans="3:9" x14ac:dyDescent="0.25">
      <c r="C7" s="72"/>
      <c r="D7" s="73" t="s">
        <v>8</v>
      </c>
      <c r="E7" s="73"/>
      <c r="F7" s="72"/>
      <c r="G7" s="74"/>
      <c r="H7" s="72" t="s">
        <v>9</v>
      </c>
      <c r="I7" s="74"/>
    </row>
    <row r="8" spans="3:9" x14ac:dyDescent="0.25">
      <c r="C8" s="72"/>
      <c r="D8" s="73" t="s">
        <v>10</v>
      </c>
      <c r="E8" s="73"/>
      <c r="F8" s="72"/>
      <c r="G8" s="74"/>
      <c r="H8" s="72"/>
      <c r="I8" s="74"/>
    </row>
    <row r="9" spans="3:9" x14ac:dyDescent="0.25">
      <c r="C9" s="82" t="s">
        <v>11</v>
      </c>
      <c r="D9" s="83"/>
      <c r="E9" s="83"/>
      <c r="F9" s="83"/>
      <c r="G9" s="83"/>
      <c r="H9" s="83"/>
      <c r="I9" s="83"/>
    </row>
    <row r="12" spans="3:9" ht="27" x14ac:dyDescent="0.25">
      <c r="C12" s="14" t="s">
        <v>12</v>
      </c>
      <c r="D12" s="14" t="s">
        <v>13</v>
      </c>
      <c r="E12" s="14" t="s">
        <v>14</v>
      </c>
      <c r="F12" s="14" t="s">
        <v>15</v>
      </c>
      <c r="G12" s="14" t="s">
        <v>22</v>
      </c>
    </row>
    <row r="13" spans="3:9" ht="15" customHeight="1" x14ac:dyDescent="0.25">
      <c r="C13" s="79" t="s">
        <v>16</v>
      </c>
      <c r="D13" s="80"/>
      <c r="E13" s="80"/>
      <c r="F13" s="80"/>
      <c r="G13" s="81"/>
    </row>
    <row r="14" spans="3:9" ht="40.5" x14ac:dyDescent="0.25">
      <c r="C14" s="8">
        <v>1</v>
      </c>
      <c r="D14" s="8">
        <f>'Estimación 6.2'!D14</f>
        <v>90</v>
      </c>
      <c r="E14" s="8">
        <f>'Estimación 6.2'!E14</f>
        <v>28</v>
      </c>
      <c r="F14" s="8">
        <f>'Estimación 6.2'!F14</f>
        <v>3.2142857142857144</v>
      </c>
      <c r="G14" s="8" t="s">
        <v>23</v>
      </c>
    </row>
    <row r="15" spans="3:9" ht="60.75" customHeight="1" x14ac:dyDescent="0.25">
      <c r="C15" s="8">
        <v>2</v>
      </c>
      <c r="D15" s="8">
        <f>'Estimación 6.2'!D15</f>
        <v>45</v>
      </c>
      <c r="E15" s="8">
        <f>'Estimación 6.2'!E15</f>
        <v>4</v>
      </c>
      <c r="F15" s="8">
        <f>'Estimación 6.2'!F15</f>
        <v>11.25</v>
      </c>
      <c r="G15" s="8" t="s">
        <v>24</v>
      </c>
    </row>
    <row r="16" spans="3:9" ht="60" customHeight="1" x14ac:dyDescent="0.25">
      <c r="C16" s="8">
        <v>3</v>
      </c>
      <c r="D16" s="8">
        <f>'Estimación 6.2'!D16</f>
        <v>32</v>
      </c>
      <c r="E16" s="8">
        <f>'Estimación 6.2'!E16</f>
        <v>10</v>
      </c>
      <c r="F16" s="8">
        <f>'Estimación 6.2'!F16</f>
        <v>3.2</v>
      </c>
      <c r="G16" s="8" t="s">
        <v>25</v>
      </c>
    </row>
    <row r="17" spans="3:7" ht="48" customHeight="1" x14ac:dyDescent="0.25">
      <c r="C17" s="8">
        <v>4</v>
      </c>
      <c r="D17" s="8">
        <f>'Estimación 6.2'!D17</f>
        <v>89</v>
      </c>
      <c r="E17" s="8">
        <f>'Estimación 6.2'!E17</f>
        <v>28</v>
      </c>
      <c r="F17" s="8">
        <f>'Estimación 6.2'!F17</f>
        <v>3.1785714285714284</v>
      </c>
      <c r="G17" s="8" t="s">
        <v>26</v>
      </c>
    </row>
    <row r="18" spans="3:7" ht="60.75" customHeight="1" x14ac:dyDescent="0.25">
      <c r="C18" s="8">
        <v>5</v>
      </c>
      <c r="D18" s="8">
        <f>'Estimación 6.2'!D18</f>
        <v>140</v>
      </c>
      <c r="E18" s="8">
        <f>'Estimación 6.2'!E18</f>
        <v>9</v>
      </c>
      <c r="F18" s="8">
        <f>'Estimación 6.2'!F18</f>
        <v>15.555555555555555</v>
      </c>
      <c r="G18" s="8" t="s">
        <v>27</v>
      </c>
    </row>
    <row r="19" spans="3:7" ht="49.5" customHeight="1" x14ac:dyDescent="0.25">
      <c r="C19" s="20">
        <v>6</v>
      </c>
      <c r="D19" s="20">
        <f>'Estimación 6.2'!D19</f>
        <v>30</v>
      </c>
      <c r="E19" s="20">
        <f>'Estimación 6.2'!E19</f>
        <v>12</v>
      </c>
      <c r="F19" s="20">
        <f>'Estimación 6.2'!F19</f>
        <v>2.5</v>
      </c>
      <c r="G19" s="20" t="s">
        <v>28</v>
      </c>
    </row>
    <row r="20" spans="3:7" ht="49.5" customHeight="1" x14ac:dyDescent="0.25">
      <c r="C20" s="17" t="s">
        <v>17</v>
      </c>
      <c r="D20" s="21">
        <f>'Estimación 6.2'!D20</f>
        <v>426</v>
      </c>
      <c r="E20" s="21">
        <f>'Estimación 6.2'!E20</f>
        <v>91</v>
      </c>
      <c r="F20" s="21">
        <f>'Estimación 6.2'!F20</f>
        <v>38.898412698412699</v>
      </c>
      <c r="G20" s="21" t="s">
        <v>29</v>
      </c>
    </row>
    <row r="21" spans="3:7" ht="49.5" customHeight="1" x14ac:dyDescent="0.25">
      <c r="C21" s="17" t="s">
        <v>18</v>
      </c>
      <c r="D21" s="21">
        <f>'Estimación 6.2'!D21</f>
        <v>71</v>
      </c>
      <c r="E21" s="21">
        <f>'Estimación 6.2'!E21</f>
        <v>15.166666666666666</v>
      </c>
      <c r="F21" s="21">
        <f>'Estimación 6.2'!F21</f>
        <v>6.4830687830687834</v>
      </c>
      <c r="G21" s="21" t="s">
        <v>29</v>
      </c>
    </row>
    <row r="22" spans="3:7" ht="15" customHeight="1" x14ac:dyDescent="0.25">
      <c r="C22" s="76" t="s">
        <v>19</v>
      </c>
      <c r="D22" s="77"/>
      <c r="E22" s="77"/>
      <c r="F22" s="77"/>
      <c r="G22" s="78"/>
    </row>
    <row r="23" spans="3:7" ht="36" customHeight="1" x14ac:dyDescent="0.25">
      <c r="C23" s="7">
        <v>7</v>
      </c>
      <c r="D23" s="7">
        <f>'Estimación 6.2'!D23</f>
        <v>40</v>
      </c>
      <c r="E23" s="7">
        <f>'Estimación 6.2'!E23</f>
        <v>68</v>
      </c>
      <c r="F23" s="7">
        <f>'Estimación 6.2'!F23</f>
        <v>0.58823529411764708</v>
      </c>
      <c r="G23" s="7" t="s">
        <v>30</v>
      </c>
    </row>
    <row r="24" spans="3:7" ht="48" customHeight="1" x14ac:dyDescent="0.25">
      <c r="C24" s="7">
        <v>8</v>
      </c>
      <c r="D24" s="7">
        <f>'Estimación 6.2'!D24</f>
        <v>42</v>
      </c>
      <c r="E24" s="7">
        <f>'Estimación 6.2'!E24</f>
        <v>66</v>
      </c>
      <c r="F24" s="7">
        <f>'Estimación 6.2'!F24</f>
        <v>0.63636363636363635</v>
      </c>
      <c r="G24" s="7" t="s">
        <v>31</v>
      </c>
    </row>
    <row r="25" spans="3:7" ht="51.75" customHeight="1" x14ac:dyDescent="0.25">
      <c r="C25" s="7">
        <v>9</v>
      </c>
      <c r="D25" s="7">
        <f>'Estimación 6.2'!D25</f>
        <v>20</v>
      </c>
      <c r="E25" s="7">
        <f>'Estimación 6.2'!E25</f>
        <v>28</v>
      </c>
      <c r="F25" s="7">
        <f>'Estimación 6.2'!F25</f>
        <v>0.7142857142857143</v>
      </c>
      <c r="G25" s="7" t="s">
        <v>32</v>
      </c>
    </row>
    <row r="26" spans="3:7" ht="50.25" customHeight="1" x14ac:dyDescent="0.25">
      <c r="C26" s="7">
        <v>10</v>
      </c>
      <c r="D26" s="7">
        <f>'Estimación 6.2'!D26</f>
        <v>20</v>
      </c>
      <c r="E26" s="7">
        <f>'Estimación 6.2'!E26</f>
        <v>50</v>
      </c>
      <c r="F26" s="7">
        <f>'Estimación 6.2'!F26</f>
        <v>0.4</v>
      </c>
      <c r="G26" s="7" t="s">
        <v>33</v>
      </c>
    </row>
    <row r="27" spans="3:7" ht="49.5" customHeight="1" x14ac:dyDescent="0.25">
      <c r="C27" s="7">
        <v>11</v>
      </c>
      <c r="D27" s="7">
        <f>'Estimación 6.2'!D27</f>
        <v>15</v>
      </c>
      <c r="E27" s="7">
        <f>'Estimación 6.2'!E27</f>
        <v>13</v>
      </c>
      <c r="F27" s="7">
        <f>'Estimación 6.2'!F27</f>
        <v>1.1538461538461537</v>
      </c>
      <c r="G27" s="7" t="s">
        <v>34</v>
      </c>
    </row>
    <row r="28" spans="3:7" ht="33.75" customHeight="1" x14ac:dyDescent="0.25">
      <c r="C28" s="7">
        <v>12</v>
      </c>
      <c r="D28" s="7">
        <f>'Estimación 6.2'!D28</f>
        <v>20</v>
      </c>
      <c r="E28" s="7">
        <f>'Estimación 6.2'!E28</f>
        <v>13</v>
      </c>
      <c r="F28" s="7">
        <f>'Estimación 6.2'!F28</f>
        <v>1.5384615384615385</v>
      </c>
      <c r="G28" s="7" t="s">
        <v>35</v>
      </c>
    </row>
    <row r="29" spans="3:7" ht="34.5" customHeight="1" x14ac:dyDescent="0.25">
      <c r="C29" s="9">
        <v>13</v>
      </c>
      <c r="D29" s="9">
        <f>'Estimación 6.2'!D29</f>
        <v>50</v>
      </c>
      <c r="E29" s="9">
        <f>'Estimación 6.2'!E29</f>
        <v>54</v>
      </c>
      <c r="F29" s="9">
        <f>'Estimación 6.2'!F29</f>
        <v>0.92592592592592593</v>
      </c>
      <c r="G29" s="9" t="s">
        <v>36</v>
      </c>
    </row>
    <row r="30" spans="3:7" ht="26.25" customHeight="1" x14ac:dyDescent="0.25">
      <c r="C30" s="9">
        <v>14</v>
      </c>
      <c r="D30" s="9">
        <f>'Estimación 6.2'!D30</f>
        <v>15</v>
      </c>
      <c r="E30" s="9">
        <f>'Estimación 6.2'!E30</f>
        <v>11</v>
      </c>
      <c r="F30" s="9">
        <f>'Estimación 6.2'!F30</f>
        <v>1.3636363636363635</v>
      </c>
      <c r="G30" s="9" t="s">
        <v>37</v>
      </c>
    </row>
    <row r="31" spans="3:7" ht="29.25" customHeight="1" x14ac:dyDescent="0.25">
      <c r="C31" s="7">
        <v>15</v>
      </c>
      <c r="D31" s="10">
        <f>'Estimación 6.2'!D31</f>
        <v>120</v>
      </c>
      <c r="E31" s="7">
        <f>'Estimación 6.2'!E31</f>
        <v>20</v>
      </c>
      <c r="F31" s="11">
        <f>'Estimación 6.2'!F31</f>
        <v>6</v>
      </c>
      <c r="G31" s="9" t="s">
        <v>38</v>
      </c>
    </row>
    <row r="32" spans="3:7" x14ac:dyDescent="0.25">
      <c r="C32" s="17" t="s">
        <v>17</v>
      </c>
      <c r="D32" s="10">
        <f>'Estimación 6.2'!D32</f>
        <v>342</v>
      </c>
      <c r="E32" s="7">
        <f>'Estimación 6.2'!E32</f>
        <v>323</v>
      </c>
      <c r="F32" s="11">
        <f>'Estimación 6.2'!F32</f>
        <v>13.32075462663698</v>
      </c>
      <c r="G32" s="22" t="s">
        <v>29</v>
      </c>
    </row>
    <row r="33" spans="3:7" x14ac:dyDescent="0.25">
      <c r="C33" s="17" t="s">
        <v>18</v>
      </c>
      <c r="D33" s="10">
        <f>'Estimación 6.2'!D33</f>
        <v>38</v>
      </c>
      <c r="E33" s="7">
        <f>'Estimación 6.2'!E33</f>
        <v>35.888888888888886</v>
      </c>
      <c r="F33" s="11">
        <f>'Estimación 6.2'!F33</f>
        <v>1.4800838474041089</v>
      </c>
      <c r="G33" s="22" t="s">
        <v>29</v>
      </c>
    </row>
  </sheetData>
  <mergeCells count="16">
    <mergeCell ref="C22:G22"/>
    <mergeCell ref="C13:G13"/>
    <mergeCell ref="H7:H8"/>
    <mergeCell ref="I7:I8"/>
    <mergeCell ref="D8:E8"/>
    <mergeCell ref="C9:I9"/>
    <mergeCell ref="C3:I3"/>
    <mergeCell ref="C4:I4"/>
    <mergeCell ref="C5:C8"/>
    <mergeCell ref="D5:E5"/>
    <mergeCell ref="F5:F8"/>
    <mergeCell ref="G5:G8"/>
    <mergeCell ref="H5:H6"/>
    <mergeCell ref="I5:I6"/>
    <mergeCell ref="D6:E6"/>
    <mergeCell ref="D7:E7"/>
  </mergeCells>
  <hyperlinks>
    <hyperlink ref="C9" r:id="rId1" xr:uid="{18299660-8C7B-46AD-ABEC-51E0A58AE47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B577-E8D8-4CB2-894C-35B51D0DEB61}">
  <dimension ref="C3:I30"/>
  <sheetViews>
    <sheetView workbookViewId="0">
      <selection activeCell="K18" sqref="K18"/>
    </sheetView>
  </sheetViews>
  <sheetFormatPr baseColWidth="10" defaultColWidth="11.42578125" defaultRowHeight="15" x14ac:dyDescent="0.25"/>
  <cols>
    <col min="3" max="3" width="15.85546875" customWidth="1"/>
    <col min="4" max="4" width="13.5703125" customWidth="1"/>
    <col min="5" max="5" width="23.140625" customWidth="1"/>
    <col min="6" max="6" width="17.28515625" customWidth="1"/>
    <col min="7" max="7" width="18.42578125" customWidth="1"/>
    <col min="9" max="9" width="14.28515625" customWidth="1"/>
  </cols>
  <sheetData>
    <row r="3" spans="3:9" x14ac:dyDescent="0.25">
      <c r="C3" s="46" t="s">
        <v>0</v>
      </c>
      <c r="D3" s="46"/>
      <c r="E3" s="46"/>
      <c r="F3" s="46"/>
      <c r="G3" s="46"/>
      <c r="H3" s="46"/>
      <c r="I3" s="46"/>
    </row>
    <row r="4" spans="3:9" x14ac:dyDescent="0.25">
      <c r="C4" s="71" t="s">
        <v>39</v>
      </c>
      <c r="D4" s="84"/>
      <c r="E4" s="84"/>
      <c r="F4" s="84"/>
      <c r="G4" s="84"/>
      <c r="H4" s="84"/>
      <c r="I4" s="85"/>
    </row>
    <row r="5" spans="3:9" x14ac:dyDescent="0.25">
      <c r="C5" s="72" t="s">
        <v>2</v>
      </c>
      <c r="D5" s="87" t="s">
        <v>3</v>
      </c>
      <c r="E5" s="88"/>
      <c r="F5" s="72" t="s">
        <v>4</v>
      </c>
      <c r="G5" s="74" t="s">
        <v>5</v>
      </c>
      <c r="H5" s="72" t="s">
        <v>6</v>
      </c>
      <c r="I5" s="75">
        <v>45691</v>
      </c>
    </row>
    <row r="6" spans="3:9" ht="14.45" customHeight="1" x14ac:dyDescent="0.25">
      <c r="C6" s="86"/>
      <c r="D6" s="87" t="s">
        <v>7</v>
      </c>
      <c r="E6" s="89"/>
      <c r="F6" s="86"/>
      <c r="G6" s="86"/>
      <c r="H6" s="64"/>
      <c r="I6" s="64"/>
    </row>
    <row r="7" spans="3:9" x14ac:dyDescent="0.25">
      <c r="C7" s="86"/>
      <c r="D7" s="87" t="s">
        <v>8</v>
      </c>
      <c r="E7" s="89"/>
      <c r="F7" s="86"/>
      <c r="G7" s="86"/>
      <c r="H7" s="72" t="s">
        <v>9</v>
      </c>
      <c r="I7" s="74"/>
    </row>
    <row r="8" spans="3:9" x14ac:dyDescent="0.25">
      <c r="C8" s="64"/>
      <c r="D8" s="87" t="s">
        <v>10</v>
      </c>
      <c r="E8" s="89"/>
      <c r="F8" s="64"/>
      <c r="G8" s="64"/>
      <c r="H8" s="64"/>
      <c r="I8" s="64"/>
    </row>
    <row r="9" spans="3:9" x14ac:dyDescent="0.25">
      <c r="C9" s="82" t="s">
        <v>11</v>
      </c>
      <c r="D9" s="93"/>
      <c r="E9" s="93"/>
      <c r="F9" s="93"/>
      <c r="G9" s="93"/>
      <c r="H9" s="93"/>
      <c r="I9" s="89"/>
    </row>
    <row r="12" spans="3:9" ht="26.1" customHeight="1" x14ac:dyDescent="0.25">
      <c r="C12" s="12" t="s">
        <v>12</v>
      </c>
      <c r="D12" s="12" t="s">
        <v>14</v>
      </c>
      <c r="E12" s="12" t="s">
        <v>40</v>
      </c>
      <c r="F12" s="12" t="s">
        <v>41</v>
      </c>
      <c r="G12" s="12" t="s">
        <v>42</v>
      </c>
      <c r="H12" s="12" t="s">
        <v>43</v>
      </c>
      <c r="I12" s="12" t="s">
        <v>44</v>
      </c>
    </row>
    <row r="13" spans="3:9" x14ac:dyDescent="0.25">
      <c r="C13" s="90" t="s">
        <v>16</v>
      </c>
      <c r="D13" s="91"/>
      <c r="E13" s="91"/>
      <c r="F13" s="91"/>
      <c r="G13" s="91"/>
      <c r="H13" s="91"/>
      <c r="I13" s="92"/>
    </row>
    <row r="14" spans="3:9" ht="46.5" customHeight="1" x14ac:dyDescent="0.25">
      <c r="C14" s="1">
        <v>1</v>
      </c>
      <c r="D14" s="1">
        <f>'Estimación 6.3'!E14</f>
        <v>28</v>
      </c>
      <c r="E14" s="1" t="str">
        <f>'Estimación 6.3'!G14</f>
        <v>Conexión con el microservicio de Paciente mediante FeignClient.</v>
      </c>
      <c r="F14" s="1" t="s">
        <v>45</v>
      </c>
      <c r="G14" s="1">
        <f t="shared" ref="G14:G19" si="0">H14-(H14*0.2)</f>
        <v>72</v>
      </c>
      <c r="H14" s="1">
        <f>'Estimación 6.3'!D14</f>
        <v>90</v>
      </c>
      <c r="I14" s="1">
        <f t="shared" ref="I14:I19" si="1">H14+(H14*0.2)</f>
        <v>108</v>
      </c>
    </row>
    <row r="15" spans="3:9" ht="57.75" customHeight="1" x14ac:dyDescent="0.25">
      <c r="C15" s="1">
        <v>2</v>
      </c>
      <c r="D15" s="1">
        <f>'Estimación 6.3'!E15</f>
        <v>4</v>
      </c>
      <c r="E15" s="1" t="str">
        <f>'Estimación 6.3'!G15</f>
        <v>Controlador REST para gestionar doctores (CRUD y gestión de pacientes con doctores).</v>
      </c>
      <c r="F15" s="1" t="s">
        <v>46</v>
      </c>
      <c r="G15" s="1">
        <f t="shared" si="0"/>
        <v>36</v>
      </c>
      <c r="H15" s="1">
        <f>'Estimación 6.3'!D15</f>
        <v>45</v>
      </c>
      <c r="I15" s="1">
        <f t="shared" si="1"/>
        <v>54</v>
      </c>
    </row>
    <row r="16" spans="3:9" ht="53.25" customHeight="1" x14ac:dyDescent="0.25">
      <c r="C16" s="1">
        <v>3</v>
      </c>
      <c r="D16" s="1">
        <f>'Estimación 6.3'!E16</f>
        <v>10</v>
      </c>
      <c r="E16" s="1" t="str">
        <f>'Estimación 6.3'!G16</f>
        <v>Entidad JPA que representa un doctor con su información y lista de pacientes.</v>
      </c>
      <c r="F16" s="1" t="s">
        <v>47</v>
      </c>
      <c r="G16" s="1">
        <f t="shared" si="0"/>
        <v>25.6</v>
      </c>
      <c r="H16" s="1">
        <f>'Estimación 6.3'!D16</f>
        <v>32</v>
      </c>
      <c r="I16" s="1">
        <f t="shared" si="1"/>
        <v>38.4</v>
      </c>
    </row>
    <row r="17" spans="3:9" ht="47.25" customHeight="1" x14ac:dyDescent="0.25">
      <c r="C17" s="1">
        <v>4</v>
      </c>
      <c r="D17" s="1">
        <f>'Estimación 6.3'!E17</f>
        <v>28</v>
      </c>
      <c r="E17" s="1" t="str">
        <f>'Estimación 6.3'!G17</f>
        <v>Entidad que representa la relación entre doctores y pacientes.</v>
      </c>
      <c r="F17" s="1" t="s">
        <v>48</v>
      </c>
      <c r="G17" s="1">
        <f t="shared" si="0"/>
        <v>71.2</v>
      </c>
      <c r="H17" s="1">
        <f>'Estimación 6.3'!D17</f>
        <v>89</v>
      </c>
      <c r="I17" s="1">
        <f t="shared" si="1"/>
        <v>106.8</v>
      </c>
    </row>
    <row r="18" spans="3:9" ht="56.25" customHeight="1" x14ac:dyDescent="0.25">
      <c r="C18" s="1">
        <v>5</v>
      </c>
      <c r="D18" s="1">
        <f>'Estimación 6.3'!E18</f>
        <v>9</v>
      </c>
      <c r="E18" s="1" t="str">
        <f>'Estimación 6.3'!G18</f>
        <v>Modelo que representa un paciente, con atributos personales y fecha de creación.</v>
      </c>
      <c r="F18" s="1" t="s">
        <v>49</v>
      </c>
      <c r="G18" s="1">
        <f t="shared" si="0"/>
        <v>112</v>
      </c>
      <c r="H18" s="1">
        <f>'Estimación 6.3'!D18</f>
        <v>140</v>
      </c>
      <c r="I18" s="1">
        <f t="shared" si="1"/>
        <v>168</v>
      </c>
    </row>
    <row r="19" spans="3:9" ht="45.75" customHeight="1" x14ac:dyDescent="0.25">
      <c r="C19" s="1">
        <v>6</v>
      </c>
      <c r="D19" s="1">
        <f>'Estimación 6.3'!E19</f>
        <v>12</v>
      </c>
      <c r="E19" s="1" t="str">
        <f>'Estimación 6.3'!G19</f>
        <v>Repositorio JPA para acceder a la base de datos de doctores.</v>
      </c>
      <c r="F19" s="1" t="s">
        <v>50</v>
      </c>
      <c r="G19" s="1">
        <f t="shared" si="0"/>
        <v>24</v>
      </c>
      <c r="H19" s="1">
        <f>'Estimación 6.3'!D19</f>
        <v>30</v>
      </c>
      <c r="I19" s="1">
        <f t="shared" si="1"/>
        <v>36</v>
      </c>
    </row>
    <row r="20" spans="3:9" x14ac:dyDescent="0.25">
      <c r="C20" s="90" t="s">
        <v>19</v>
      </c>
      <c r="D20" s="91"/>
      <c r="E20" s="91"/>
      <c r="F20" s="91"/>
      <c r="G20" s="91"/>
      <c r="H20" s="91"/>
      <c r="I20" s="92"/>
    </row>
    <row r="21" spans="3:9" ht="36.75" customHeight="1" x14ac:dyDescent="0.25">
      <c r="C21" s="4">
        <v>7</v>
      </c>
      <c r="D21" s="4">
        <f>'Estimación 6.3'!E23</f>
        <v>68</v>
      </c>
      <c r="E21" s="4" t="str">
        <f>'Estimación 6.3'!G23</f>
        <v xml:space="preserve"> Conexión con el microservicio de pacientes</v>
      </c>
      <c r="F21" s="4" t="s">
        <v>51</v>
      </c>
      <c r="G21" s="4">
        <f t="shared" ref="G21:G29" si="2">H21-(H21*0.2)</f>
        <v>32</v>
      </c>
      <c r="H21" s="4">
        <f>'Estimación 6.3'!D23</f>
        <v>40</v>
      </c>
      <c r="I21" s="4">
        <f t="shared" ref="I21:I29" si="3">H21+(H21*0.2)</f>
        <v>48</v>
      </c>
    </row>
    <row r="22" spans="3:9" ht="44.25" customHeight="1" x14ac:dyDescent="0.25">
      <c r="C22" s="4">
        <v>8</v>
      </c>
      <c r="D22" s="4">
        <f>'Estimación 6.3'!E24</f>
        <v>66</v>
      </c>
      <c r="E22" s="4" t="str">
        <f>'Estimación 6.3'!G24</f>
        <v>Interfaz de servicio para la lógica de negocios de doctores.</v>
      </c>
      <c r="F22" s="4" t="s">
        <v>52</v>
      </c>
      <c r="G22" s="4">
        <f t="shared" si="2"/>
        <v>33.6</v>
      </c>
      <c r="H22" s="4">
        <f>'Estimación 6.3'!D24</f>
        <v>42</v>
      </c>
      <c r="I22" s="4">
        <f t="shared" si="3"/>
        <v>50.4</v>
      </c>
    </row>
    <row r="23" spans="3:9" ht="48" customHeight="1" x14ac:dyDescent="0.25">
      <c r="C23" s="4">
        <v>9</v>
      </c>
      <c r="D23" s="4">
        <f>'Estimación 6.3'!E25</f>
        <v>28</v>
      </c>
      <c r="E23" s="4" t="str">
        <f>'Estimación 6.3'!G25</f>
        <v>Implementación del servicio de doctores, maneja la lógica de negocio.</v>
      </c>
      <c r="F23" s="4" t="s">
        <v>53</v>
      </c>
      <c r="G23" s="4">
        <f t="shared" si="2"/>
        <v>16</v>
      </c>
      <c r="H23" s="4">
        <f>'Estimación 6.3'!D25</f>
        <v>20</v>
      </c>
      <c r="I23" s="4">
        <f t="shared" si="3"/>
        <v>24</v>
      </c>
    </row>
    <row r="24" spans="3:9" ht="48" customHeight="1" x14ac:dyDescent="0.25">
      <c r="C24" s="4">
        <v>10</v>
      </c>
      <c r="D24" s="4">
        <f>'Estimación 6.3'!E26</f>
        <v>50</v>
      </c>
      <c r="E24" s="4" t="str">
        <f>'Estimación 6.3'!G26</f>
        <v>Método que elimina un paciente de un doctor en la base de datos.</v>
      </c>
      <c r="F24" s="4" t="s">
        <v>54</v>
      </c>
      <c r="G24" s="4">
        <f t="shared" si="2"/>
        <v>16</v>
      </c>
      <c r="H24" s="4">
        <f>'Estimación 6.3'!D26</f>
        <v>20</v>
      </c>
      <c r="I24" s="4">
        <f t="shared" si="3"/>
        <v>24</v>
      </c>
    </row>
    <row r="25" spans="3:9" ht="50.25" customHeight="1" x14ac:dyDescent="0.25">
      <c r="C25" s="4">
        <v>11</v>
      </c>
      <c r="D25" s="4">
        <f>'Estimación 6.3'!E27</f>
        <v>13</v>
      </c>
      <c r="E25" s="4" t="str">
        <f>'Estimación 6.3'!G27</f>
        <v>Agrega un paciente a un doctor, validando con el microservicio de Paciente.</v>
      </c>
      <c r="F25" s="4" t="s">
        <v>55</v>
      </c>
      <c r="G25" s="4">
        <f t="shared" si="2"/>
        <v>12</v>
      </c>
      <c r="H25" s="4">
        <f>'Estimación 6.3'!D27</f>
        <v>15</v>
      </c>
      <c r="I25" s="4">
        <f t="shared" si="3"/>
        <v>18</v>
      </c>
    </row>
    <row r="26" spans="3:9" ht="33.75" customHeight="1" x14ac:dyDescent="0.25">
      <c r="C26" s="4">
        <v>12</v>
      </c>
      <c r="D26" s="4">
        <f>'Estimación 6.3'!E28</f>
        <v>13</v>
      </c>
      <c r="E26" s="4" t="str">
        <f>'Estimación 6.3'!G28</f>
        <v>Elimina un paciente de un doctor</v>
      </c>
      <c r="F26" s="4" t="s">
        <v>54</v>
      </c>
      <c r="G26" s="4">
        <f t="shared" si="2"/>
        <v>16</v>
      </c>
      <c r="H26" s="4">
        <f>'Estimación 6.3'!D28</f>
        <v>20</v>
      </c>
      <c r="I26" s="4">
        <f t="shared" si="3"/>
        <v>24</v>
      </c>
    </row>
    <row r="27" spans="3:9" ht="36.75" customHeight="1" x14ac:dyDescent="0.25">
      <c r="C27" s="4">
        <v>13</v>
      </c>
      <c r="D27" s="4">
        <f>'Estimación 6.3'!E29</f>
        <v>54</v>
      </c>
      <c r="E27" s="4" t="str">
        <f>'Estimación 6.3'!G29</f>
        <v>Lista todos los cursos disponibles.</v>
      </c>
      <c r="F27" s="4" t="s">
        <v>56</v>
      </c>
      <c r="G27" s="4">
        <f t="shared" si="2"/>
        <v>40</v>
      </c>
      <c r="H27" s="4">
        <f>'Estimación 6.3'!D29</f>
        <v>50</v>
      </c>
      <c r="I27" s="4">
        <f t="shared" si="3"/>
        <v>60</v>
      </c>
    </row>
    <row r="28" spans="3:9" ht="24.75" customHeight="1" x14ac:dyDescent="0.25">
      <c r="C28" s="4">
        <v>14</v>
      </c>
      <c r="D28" s="4">
        <f>'Estimación 6.3'!E30</f>
        <v>11</v>
      </c>
      <c r="E28" s="4" t="str">
        <f>'Estimación 6.3'!G30</f>
        <v>Busca un doctor por su ID.</v>
      </c>
      <c r="F28" s="4" t="s">
        <v>57</v>
      </c>
      <c r="G28" s="4">
        <f t="shared" si="2"/>
        <v>12</v>
      </c>
      <c r="H28" s="4">
        <f>'Estimación 6.3'!D30</f>
        <v>15</v>
      </c>
      <c r="I28" s="4">
        <f t="shared" si="3"/>
        <v>18</v>
      </c>
    </row>
    <row r="29" spans="3:9" ht="36" customHeight="1" x14ac:dyDescent="0.25">
      <c r="C29" s="4">
        <v>15</v>
      </c>
      <c r="D29" s="4">
        <f>'Estimación 6.3'!E31</f>
        <v>20</v>
      </c>
      <c r="E29" s="4" t="str">
        <f>'Estimación 6.3'!G31</f>
        <v>Clase principal para ejecutar la aplicación Spring Boot.</v>
      </c>
      <c r="F29" s="4" t="s">
        <v>58</v>
      </c>
      <c r="G29" s="4">
        <f t="shared" si="2"/>
        <v>96</v>
      </c>
      <c r="H29" s="4">
        <f>'Estimación 6.3'!D31</f>
        <v>120</v>
      </c>
      <c r="I29" s="4">
        <f t="shared" si="3"/>
        <v>144</v>
      </c>
    </row>
    <row r="30" spans="3:9" x14ac:dyDescent="0.25">
      <c r="C30" s="5" t="s">
        <v>59</v>
      </c>
      <c r="D30" s="5" t="s">
        <v>29</v>
      </c>
      <c r="E30" s="5" t="s">
        <v>29</v>
      </c>
      <c r="F30" s="5" t="s">
        <v>29</v>
      </c>
      <c r="G30" s="5">
        <f t="shared" ref="G30:I30" si="4">SUM(G21:G29)+SUM(G14:G19)</f>
        <v>614.40000000000009</v>
      </c>
      <c r="H30" s="5">
        <f t="shared" si="4"/>
        <v>768</v>
      </c>
      <c r="I30" s="5">
        <f t="shared" si="4"/>
        <v>921.59999999999991</v>
      </c>
    </row>
  </sheetData>
  <mergeCells count="16">
    <mergeCell ref="C13:I13"/>
    <mergeCell ref="C20:I20"/>
    <mergeCell ref="H7:H8"/>
    <mergeCell ref="I7:I8"/>
    <mergeCell ref="D8:E8"/>
    <mergeCell ref="C9:I9"/>
    <mergeCell ref="C3:I3"/>
    <mergeCell ref="C4:I4"/>
    <mergeCell ref="C5:C8"/>
    <mergeCell ref="D5:E5"/>
    <mergeCell ref="F5:F8"/>
    <mergeCell ref="G5:G8"/>
    <mergeCell ref="H5:H6"/>
    <mergeCell ref="I5:I6"/>
    <mergeCell ref="D6:E6"/>
    <mergeCell ref="D7:E7"/>
  </mergeCells>
  <hyperlinks>
    <hyperlink ref="C9" r:id="rId1" xr:uid="{FCA6BC77-52C4-4357-AA52-DFD56458514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50C9F-6443-4B10-A64E-1F89BB465BE1}">
  <dimension ref="C3:I31"/>
  <sheetViews>
    <sheetView workbookViewId="0">
      <selection activeCell="F14" sqref="F14"/>
    </sheetView>
  </sheetViews>
  <sheetFormatPr baseColWidth="10" defaultColWidth="11.42578125" defaultRowHeight="15" x14ac:dyDescent="0.25"/>
  <cols>
    <col min="3" max="3" width="13.7109375" customWidth="1"/>
    <col min="4" max="4" width="13.140625" customWidth="1"/>
    <col min="5" max="5" width="16.85546875" customWidth="1"/>
    <col min="6" max="6" width="19.140625" customWidth="1"/>
    <col min="9" max="9" width="13.140625" customWidth="1"/>
  </cols>
  <sheetData>
    <row r="3" spans="3:9" x14ac:dyDescent="0.25">
      <c r="C3" s="94" t="s">
        <v>0</v>
      </c>
      <c r="D3" s="94"/>
      <c r="E3" s="94"/>
      <c r="F3" s="94"/>
      <c r="G3" s="94"/>
      <c r="H3" s="94"/>
      <c r="I3" s="94"/>
    </row>
    <row r="4" spans="3:9" x14ac:dyDescent="0.25">
      <c r="C4" s="95" t="s">
        <v>60</v>
      </c>
      <c r="D4" s="96"/>
      <c r="E4" s="96"/>
      <c r="F4" s="96"/>
      <c r="G4" s="96"/>
      <c r="H4" s="96"/>
      <c r="I4" s="96"/>
    </row>
    <row r="5" spans="3:9" x14ac:dyDescent="0.25">
      <c r="C5" s="97" t="s">
        <v>2</v>
      </c>
      <c r="D5" s="99" t="s">
        <v>3</v>
      </c>
      <c r="E5" s="100"/>
      <c r="F5" s="97" t="s">
        <v>4</v>
      </c>
      <c r="G5" s="99" t="s">
        <v>5</v>
      </c>
      <c r="H5" s="97" t="s">
        <v>6</v>
      </c>
      <c r="I5" s="101">
        <v>45691</v>
      </c>
    </row>
    <row r="6" spans="3:9" ht="14.45" customHeight="1" x14ac:dyDescent="0.25">
      <c r="C6" s="98"/>
      <c r="D6" s="99" t="s">
        <v>7</v>
      </c>
      <c r="E6" s="98"/>
      <c r="F6" s="98"/>
      <c r="G6" s="98"/>
      <c r="H6" s="98"/>
      <c r="I6" s="98"/>
    </row>
    <row r="7" spans="3:9" x14ac:dyDescent="0.25">
      <c r="C7" s="98"/>
      <c r="D7" s="99" t="s">
        <v>8</v>
      </c>
      <c r="E7" s="98"/>
      <c r="F7" s="98"/>
      <c r="G7" s="98"/>
      <c r="H7" s="97" t="s">
        <v>9</v>
      </c>
      <c r="I7" s="99"/>
    </row>
    <row r="8" spans="3:9" x14ac:dyDescent="0.25">
      <c r="C8" s="98"/>
      <c r="D8" s="99" t="s">
        <v>10</v>
      </c>
      <c r="E8" s="98"/>
      <c r="F8" s="98"/>
      <c r="G8" s="98"/>
      <c r="H8" s="98"/>
      <c r="I8" s="98"/>
    </row>
    <row r="9" spans="3:9" x14ac:dyDescent="0.25">
      <c r="C9" s="63" t="s">
        <v>11</v>
      </c>
      <c r="D9" s="64"/>
      <c r="E9" s="64"/>
      <c r="F9" s="64"/>
      <c r="G9" s="64"/>
      <c r="H9" s="64"/>
      <c r="I9" s="64"/>
    </row>
    <row r="12" spans="3:9" x14ac:dyDescent="0.25">
      <c r="C12" s="12" t="s">
        <v>12</v>
      </c>
      <c r="D12" s="12" t="s">
        <v>14</v>
      </c>
      <c r="E12" s="12" t="s">
        <v>40</v>
      </c>
      <c r="F12" s="12" t="s">
        <v>41</v>
      </c>
      <c r="G12" s="12" t="s">
        <v>42</v>
      </c>
      <c r="H12" s="12" t="s">
        <v>43</v>
      </c>
      <c r="I12" s="12" t="s">
        <v>44</v>
      </c>
    </row>
    <row r="13" spans="3:9" ht="14.45" customHeight="1" x14ac:dyDescent="0.25">
      <c r="C13" s="104" t="s">
        <v>16</v>
      </c>
      <c r="D13" s="105"/>
      <c r="E13" s="105"/>
      <c r="F13" s="105"/>
      <c r="G13" s="105"/>
      <c r="H13" s="105"/>
      <c r="I13" s="106"/>
    </row>
    <row r="14" spans="3:9" ht="66" customHeight="1" x14ac:dyDescent="0.25">
      <c r="C14" s="1">
        <v>1</v>
      </c>
      <c r="D14" s="1">
        <f>'Estimación 6.4'!D14</f>
        <v>28</v>
      </c>
      <c r="E14" s="1" t="str">
        <f>'Estimación 6.4'!E14</f>
        <v>Conexión con el microservicio de Paciente mediante FeignClient.</v>
      </c>
      <c r="F14" s="1" t="str">
        <f>'Estimación 6.4'!F14</f>
        <v>FeignClient</v>
      </c>
      <c r="G14" s="1">
        <f>'Estimación 6.4'!G14</f>
        <v>72</v>
      </c>
      <c r="H14" s="1">
        <f>'Estimación 6.4'!H14</f>
        <v>90</v>
      </c>
      <c r="I14" s="1">
        <f>'Estimación 6.4'!I14</f>
        <v>108</v>
      </c>
    </row>
    <row r="15" spans="3:9" ht="72" customHeight="1" x14ac:dyDescent="0.25">
      <c r="C15" s="1">
        <v>2</v>
      </c>
      <c r="D15" s="1">
        <f>'Estimación 6.4'!D15</f>
        <v>4</v>
      </c>
      <c r="E15" s="1" t="str">
        <f>'Estimación 6.4'!E15</f>
        <v>Controlador REST para gestionar doctores (CRUD y gestión de pacientes con doctores).</v>
      </c>
      <c r="F15" s="1" t="str">
        <f>'Estimación 6.4'!F15</f>
        <v>Controlador REST</v>
      </c>
      <c r="G15" s="1">
        <f>'Estimación 6.4'!G15</f>
        <v>36</v>
      </c>
      <c r="H15" s="1">
        <f>'Estimación 6.4'!H15</f>
        <v>45</v>
      </c>
      <c r="I15" s="1">
        <f>'Estimación 6.4'!I15</f>
        <v>54</v>
      </c>
    </row>
    <row r="16" spans="3:9" ht="66" customHeight="1" x14ac:dyDescent="0.25">
      <c r="C16" s="1">
        <v>3</v>
      </c>
      <c r="D16" s="1">
        <f>'Estimación 6.4'!D16</f>
        <v>10</v>
      </c>
      <c r="E16" s="1" t="str">
        <f>'Estimación 6.4'!E16</f>
        <v>Entidad JPA que representa un doctor con su información y lista de pacientes.</v>
      </c>
      <c r="F16" s="1" t="str">
        <f>'Estimación 6.4'!F16</f>
        <v>Entidad JPA Doctores</v>
      </c>
      <c r="G16" s="1">
        <f>'Estimación 6.4'!G16</f>
        <v>25.6</v>
      </c>
      <c r="H16" s="1">
        <f>'Estimación 6.4'!H16</f>
        <v>32</v>
      </c>
      <c r="I16" s="1">
        <f>'Estimación 6.4'!I16</f>
        <v>38.4</v>
      </c>
    </row>
    <row r="17" spans="3:9" ht="62.25" customHeight="1" x14ac:dyDescent="0.25">
      <c r="C17" s="1">
        <v>4</v>
      </c>
      <c r="D17" s="1">
        <f>'Estimación 6.4'!D17</f>
        <v>28</v>
      </c>
      <c r="E17" s="1" t="str">
        <f>'Estimación 6.4'!E17</f>
        <v>Entidad que representa la relación entre doctores y pacientes.</v>
      </c>
      <c r="F17" s="1" t="str">
        <f>'Estimación 6.4'!F17</f>
        <v>Relación Doctor-Paciente</v>
      </c>
      <c r="G17" s="1">
        <f>'Estimación 6.4'!G17</f>
        <v>71.2</v>
      </c>
      <c r="H17" s="1">
        <f>'Estimación 6.4'!H17</f>
        <v>89</v>
      </c>
      <c r="I17" s="1">
        <f>'Estimación 6.4'!I17</f>
        <v>106.8</v>
      </c>
    </row>
    <row r="18" spans="3:9" ht="72.75" customHeight="1" x14ac:dyDescent="0.25">
      <c r="C18" s="1">
        <v>5</v>
      </c>
      <c r="D18" s="1">
        <f>'Estimación 6.4'!D18</f>
        <v>9</v>
      </c>
      <c r="E18" s="1" t="str">
        <f>'Estimación 6.4'!E18</f>
        <v>Modelo que representa un paciente, con atributos personales y fecha de creación.</v>
      </c>
      <c r="F18" s="1" t="str">
        <f>'Estimación 6.4'!F18</f>
        <v>Modelo Pacientes</v>
      </c>
      <c r="G18" s="1">
        <f>'Estimación 6.4'!G18</f>
        <v>112</v>
      </c>
      <c r="H18" s="1">
        <f>'Estimación 6.4'!H18</f>
        <v>140</v>
      </c>
      <c r="I18" s="1">
        <f>'Estimación 6.4'!I18</f>
        <v>168</v>
      </c>
    </row>
    <row r="19" spans="3:9" ht="51" customHeight="1" x14ac:dyDescent="0.25">
      <c r="C19" s="1">
        <v>6</v>
      </c>
      <c r="D19" s="1">
        <f>'Estimación 6.4'!D19</f>
        <v>12</v>
      </c>
      <c r="E19" s="1" t="str">
        <f>'Estimación 6.4'!E19</f>
        <v>Repositorio JPA para acceder a la base de datos de doctores.</v>
      </c>
      <c r="F19" s="1" t="str">
        <f>'Estimación 6.4'!F19</f>
        <v>Repositorio JPA Doctores</v>
      </c>
      <c r="G19" s="1">
        <f>'Estimación 6.4'!G19</f>
        <v>24</v>
      </c>
      <c r="H19" s="1">
        <f>'Estimación 6.4'!H19</f>
        <v>30</v>
      </c>
      <c r="I19" s="1">
        <f>'Estimación 6.4'!I19</f>
        <v>36</v>
      </c>
    </row>
    <row r="20" spans="3:9" ht="26.1" customHeight="1" x14ac:dyDescent="0.25">
      <c r="C20" s="79" t="s">
        <v>19</v>
      </c>
      <c r="D20" s="102"/>
      <c r="E20" s="102"/>
      <c r="F20" s="102"/>
      <c r="G20" s="102"/>
      <c r="H20" s="102"/>
      <c r="I20" s="103"/>
    </row>
    <row r="21" spans="3:9" ht="52.5" customHeight="1" x14ac:dyDescent="0.25">
      <c r="C21" s="4">
        <v>7</v>
      </c>
      <c r="D21" s="4">
        <f>'Estimación 6.4'!D21</f>
        <v>68</v>
      </c>
      <c r="E21" s="4" t="str">
        <f>'Estimación 6.4'!E21</f>
        <v xml:space="preserve"> Conexión con el microservicio de pacientes</v>
      </c>
      <c r="F21" s="4" t="str">
        <f>'Estimación 6.4'!F21</f>
        <v>Microservicio Pacientes</v>
      </c>
      <c r="G21" s="1">
        <f>'Estimación 6.4'!G21</f>
        <v>32</v>
      </c>
      <c r="H21" s="1">
        <f>'Estimación 6.4'!H21</f>
        <v>40</v>
      </c>
      <c r="I21" s="1">
        <f>'Estimación 6.4'!I21</f>
        <v>48</v>
      </c>
    </row>
    <row r="22" spans="3:9" ht="56.25" customHeight="1" x14ac:dyDescent="0.25">
      <c r="C22" s="4">
        <v>8</v>
      </c>
      <c r="D22" s="4">
        <f>'Estimación 6.4'!D22</f>
        <v>66</v>
      </c>
      <c r="E22" s="4" t="str">
        <f>'Estimación 6.4'!E22</f>
        <v>Interfaz de servicio para la lógica de negocios de doctores.</v>
      </c>
      <c r="F22" s="4" t="str">
        <f>'Estimación 6.4'!F22</f>
        <v>Interfaz Servicio Doctores</v>
      </c>
      <c r="G22" s="1">
        <f>'Estimación 6.4'!G22</f>
        <v>33.6</v>
      </c>
      <c r="H22" s="1">
        <f>'Estimación 6.4'!H22</f>
        <v>42</v>
      </c>
      <c r="I22" s="1">
        <f>'Estimación 6.4'!I22</f>
        <v>50.4</v>
      </c>
    </row>
    <row r="23" spans="3:9" ht="65.25" customHeight="1" x14ac:dyDescent="0.25">
      <c r="C23" s="4">
        <v>9</v>
      </c>
      <c r="D23" s="4">
        <f>'Estimación 6.4'!D23</f>
        <v>28</v>
      </c>
      <c r="E23" s="4" t="str">
        <f>'Estimación 6.4'!E23</f>
        <v>Implementación del servicio de doctores, maneja la lógica de negocio.</v>
      </c>
      <c r="F23" s="4" t="str">
        <f>'Estimación 6.4'!F23</f>
        <v>Implementación Servicio Doctores</v>
      </c>
      <c r="G23" s="1">
        <f>'Estimación 6.4'!G23</f>
        <v>16</v>
      </c>
      <c r="H23" s="1">
        <f>'Estimación 6.4'!H23</f>
        <v>20</v>
      </c>
      <c r="I23" s="1">
        <f>'Estimación 6.4'!I23</f>
        <v>24</v>
      </c>
    </row>
    <row r="24" spans="3:9" ht="57.75" customHeight="1" x14ac:dyDescent="0.25">
      <c r="C24" s="4">
        <v>10</v>
      </c>
      <c r="D24" s="4">
        <f>'Estimación 6.4'!D24</f>
        <v>50</v>
      </c>
      <c r="E24" s="4" t="str">
        <f>'Estimación 6.4'!E24</f>
        <v>Método que elimina un paciente de un doctor en la base de datos.</v>
      </c>
      <c r="F24" s="4" t="str">
        <f>'Estimación 6.4'!F24</f>
        <v>Eliminar Paciente</v>
      </c>
      <c r="G24" s="1">
        <f>'Estimación 6.4'!G24</f>
        <v>16</v>
      </c>
      <c r="H24" s="1">
        <f>'Estimación 6.4'!H24</f>
        <v>20</v>
      </c>
      <c r="I24" s="1">
        <f>'Estimación 6.4'!I24</f>
        <v>24</v>
      </c>
    </row>
    <row r="25" spans="3:9" ht="63.75" customHeight="1" x14ac:dyDescent="0.25">
      <c r="C25" s="4">
        <v>11</v>
      </c>
      <c r="D25" s="4">
        <f>'Estimación 6.4'!D25</f>
        <v>13</v>
      </c>
      <c r="E25" s="4" t="str">
        <f>'Estimación 6.4'!E25</f>
        <v>Agrega un paciente a un doctor, validando con el microservicio de Paciente.</v>
      </c>
      <c r="F25" s="4" t="str">
        <f>'Estimación 6.4'!F25</f>
        <v>Agregar Paciente</v>
      </c>
      <c r="G25" s="1">
        <f>'Estimación 6.4'!G25</f>
        <v>12</v>
      </c>
      <c r="H25" s="1">
        <f>'Estimación 6.4'!H25</f>
        <v>15</v>
      </c>
      <c r="I25" s="1">
        <f>'Estimación 6.4'!I25</f>
        <v>18</v>
      </c>
    </row>
    <row r="26" spans="3:9" ht="41.25" customHeight="1" x14ac:dyDescent="0.25">
      <c r="C26" s="4">
        <v>12</v>
      </c>
      <c r="D26" s="4">
        <f>'Estimación 6.4'!D26</f>
        <v>13</v>
      </c>
      <c r="E26" s="4" t="str">
        <f>'Estimación 6.4'!E26</f>
        <v>Elimina un paciente de un doctor</v>
      </c>
      <c r="F26" s="4" t="str">
        <f>'Estimación 6.4'!F26</f>
        <v>Eliminar Paciente</v>
      </c>
      <c r="G26" s="1">
        <f>'Estimación 6.4'!G26</f>
        <v>16</v>
      </c>
      <c r="H26" s="1">
        <f>'Estimación 6.4'!H26</f>
        <v>20</v>
      </c>
      <c r="I26" s="1">
        <f>'Estimación 6.4'!I26</f>
        <v>24</v>
      </c>
    </row>
    <row r="27" spans="3:9" ht="42" customHeight="1" x14ac:dyDescent="0.25">
      <c r="C27" s="4">
        <v>13</v>
      </c>
      <c r="D27" s="4">
        <f>'Estimación 6.4'!D27</f>
        <v>54</v>
      </c>
      <c r="E27" s="4" t="str">
        <f>'Estimación 6.4'!E27</f>
        <v>Lista todos los cursos disponibles.</v>
      </c>
      <c r="F27" s="4" t="str">
        <f>'Estimación 6.4'!F27</f>
        <v>Listar Doctores</v>
      </c>
      <c r="G27" s="1">
        <f>'Estimación 6.4'!G27</f>
        <v>40</v>
      </c>
      <c r="H27" s="1">
        <f>'Estimación 6.4'!H27</f>
        <v>50</v>
      </c>
      <c r="I27" s="1">
        <f>'Estimación 6.4'!I27</f>
        <v>60</v>
      </c>
    </row>
    <row r="28" spans="3:9" ht="34.5" customHeight="1" x14ac:dyDescent="0.25">
      <c r="C28" s="4">
        <v>14</v>
      </c>
      <c r="D28" s="4">
        <f>'Estimación 6.4'!D28</f>
        <v>11</v>
      </c>
      <c r="E28" s="4" t="str">
        <f>'Estimación 6.4'!E28</f>
        <v>Busca un doctor por su ID.</v>
      </c>
      <c r="F28" s="4" t="str">
        <f>'Estimación 6.4'!F28</f>
        <v>Buscar Doctor</v>
      </c>
      <c r="G28" s="1">
        <f>'Estimación 6.4'!G28</f>
        <v>12</v>
      </c>
      <c r="H28" s="1">
        <f>'Estimación 6.4'!H28</f>
        <v>15</v>
      </c>
      <c r="I28" s="1">
        <f>'Estimación 6.4'!I28</f>
        <v>18</v>
      </c>
    </row>
    <row r="29" spans="3:9" ht="56.25" customHeight="1" x14ac:dyDescent="0.25">
      <c r="C29" s="4">
        <v>15</v>
      </c>
      <c r="D29" s="4">
        <f>'Estimación 6.4'!D29</f>
        <v>20</v>
      </c>
      <c r="E29" s="4" t="str">
        <f>'Estimación 6.4'!E29</f>
        <v>Clase principal para ejecutar la aplicación Spring Boot.</v>
      </c>
      <c r="F29" s="4" t="str">
        <f>'Estimación 6.4'!F29</f>
        <v>Aplicación Principal</v>
      </c>
      <c r="G29" s="1">
        <f>'Estimación 6.4'!G29</f>
        <v>96</v>
      </c>
      <c r="H29" s="1">
        <f>'Estimación 6.4'!H29</f>
        <v>120</v>
      </c>
      <c r="I29" s="1">
        <f>'Estimación 6.4'!I29</f>
        <v>144</v>
      </c>
    </row>
    <row r="30" spans="3:9" x14ac:dyDescent="0.25">
      <c r="C30" s="5" t="s">
        <v>59</v>
      </c>
      <c r="D30" s="5" t="str">
        <f>'[1]Estimación 6.4'!E29</f>
        <v>-</v>
      </c>
      <c r="E30" s="5" t="s">
        <v>29</v>
      </c>
      <c r="F30" s="5" t="s">
        <v>29</v>
      </c>
      <c r="G30" s="1">
        <f>'Estimación 6.4'!G30</f>
        <v>614.40000000000009</v>
      </c>
      <c r="H30" s="1">
        <f>'Estimación 6.4'!H30</f>
        <v>768</v>
      </c>
      <c r="I30" s="1">
        <f>'Estimación 6.4'!I30</f>
        <v>921.59999999999991</v>
      </c>
    </row>
    <row r="31" spans="3:9" x14ac:dyDescent="0.25">
      <c r="C31" s="6"/>
      <c r="D31" s="6"/>
      <c r="E31" s="6"/>
      <c r="F31" s="6"/>
      <c r="G31" s="1">
        <f>'[1]Estimación 6.4'!H30</f>
        <v>0</v>
      </c>
      <c r="H31" s="6"/>
      <c r="I31" s="6"/>
    </row>
  </sheetData>
  <mergeCells count="16">
    <mergeCell ref="C20:I20"/>
    <mergeCell ref="D7:E7"/>
    <mergeCell ref="H7:H8"/>
    <mergeCell ref="I7:I8"/>
    <mergeCell ref="D8:E8"/>
    <mergeCell ref="C9:I9"/>
    <mergeCell ref="C13:I13"/>
    <mergeCell ref="C3:I3"/>
    <mergeCell ref="C4:I4"/>
    <mergeCell ref="C5:C8"/>
    <mergeCell ref="D5:E5"/>
    <mergeCell ref="F5:F8"/>
    <mergeCell ref="G5:G8"/>
    <mergeCell ref="H5:H6"/>
    <mergeCell ref="I5:I6"/>
    <mergeCell ref="D6:E6"/>
  </mergeCells>
  <hyperlinks>
    <hyperlink ref="C9" r:id="rId1" xr:uid="{6BB5E395-A346-4465-AF15-79965D21E8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853C4-FD21-44BF-B419-C566848C6FBC}">
  <dimension ref="B2:M52"/>
  <sheetViews>
    <sheetView tabSelected="1" zoomScale="70" zoomScaleNormal="70" workbookViewId="0">
      <selection activeCell="T29" sqref="T29"/>
    </sheetView>
  </sheetViews>
  <sheetFormatPr baseColWidth="10" defaultColWidth="8.7109375" defaultRowHeight="15" x14ac:dyDescent="0.25"/>
  <cols>
    <col min="2" max="2" width="23.5703125" customWidth="1"/>
    <col min="3" max="3" width="18.42578125" customWidth="1"/>
    <col min="4" max="4" width="21.42578125" customWidth="1"/>
    <col min="5" max="5" width="12.85546875" customWidth="1"/>
    <col min="6" max="6" width="16" customWidth="1"/>
    <col min="7" max="7" width="17.5703125" customWidth="1"/>
    <col min="8" max="8" width="13" customWidth="1"/>
    <col min="9" max="9" width="83.42578125" customWidth="1"/>
    <col min="11" max="11" width="23.42578125" customWidth="1"/>
    <col min="12" max="12" width="12.42578125" customWidth="1"/>
    <col min="13" max="13" width="23.140625" customWidth="1"/>
  </cols>
  <sheetData>
    <row r="2" spans="2:13" x14ac:dyDescent="0.25">
      <c r="C2" s="46" t="s">
        <v>61</v>
      </c>
      <c r="D2" s="46"/>
      <c r="E2" s="46"/>
      <c r="F2" s="46"/>
      <c r="G2" s="46"/>
      <c r="H2" s="46"/>
      <c r="I2" s="46"/>
    </row>
    <row r="3" spans="2:13" x14ac:dyDescent="0.25">
      <c r="C3" s="60" t="s">
        <v>62</v>
      </c>
      <c r="D3" s="61"/>
      <c r="E3" s="61"/>
      <c r="F3" s="62"/>
      <c r="G3" s="62"/>
      <c r="H3" s="61"/>
      <c r="I3" s="61"/>
    </row>
    <row r="4" spans="2:13" x14ac:dyDescent="0.25">
      <c r="C4" s="56" t="s">
        <v>2</v>
      </c>
      <c r="D4" s="53" t="s">
        <v>3</v>
      </c>
      <c r="E4" s="54"/>
      <c r="F4" s="58" t="s">
        <v>4</v>
      </c>
      <c r="G4" s="68" t="s">
        <v>5</v>
      </c>
      <c r="H4" s="69" t="s">
        <v>6</v>
      </c>
      <c r="I4" s="67">
        <v>45698</v>
      </c>
    </row>
    <row r="5" spans="2:13" x14ac:dyDescent="0.25">
      <c r="C5" s="57"/>
      <c r="D5" s="53" t="s">
        <v>7</v>
      </c>
      <c r="E5" s="55"/>
      <c r="F5" s="59"/>
      <c r="G5" s="57"/>
      <c r="H5" s="70"/>
      <c r="I5" s="62"/>
    </row>
    <row r="6" spans="2:13" x14ac:dyDescent="0.25">
      <c r="C6" s="57"/>
      <c r="D6" s="53" t="s">
        <v>8</v>
      </c>
      <c r="E6" s="55"/>
      <c r="F6" s="59"/>
      <c r="G6" s="59"/>
      <c r="H6" s="56" t="s">
        <v>9</v>
      </c>
      <c r="I6" s="68"/>
    </row>
    <row r="7" spans="2:13" x14ac:dyDescent="0.25">
      <c r="C7" s="57"/>
      <c r="D7" s="65" t="s">
        <v>10</v>
      </c>
      <c r="E7" s="66"/>
      <c r="F7" s="59"/>
      <c r="G7" s="59"/>
      <c r="H7" s="57"/>
      <c r="I7" s="57"/>
    </row>
    <row r="8" spans="2:13" x14ac:dyDescent="0.25">
      <c r="C8" s="63" t="s">
        <v>11</v>
      </c>
      <c r="D8" s="57"/>
      <c r="E8" s="57"/>
      <c r="F8" s="64"/>
      <c r="G8" s="64"/>
      <c r="H8" s="64"/>
      <c r="I8" s="64"/>
    </row>
    <row r="11" spans="2:13" x14ac:dyDescent="0.25">
      <c r="C11" s="29" t="s">
        <v>12</v>
      </c>
      <c r="D11" s="29" t="s">
        <v>63</v>
      </c>
      <c r="E11" s="29" t="s">
        <v>14</v>
      </c>
      <c r="F11" s="23"/>
      <c r="G11" s="34" t="s">
        <v>67</v>
      </c>
      <c r="H11" s="34">
        <f>SUM(E19+E31)</f>
        <v>414</v>
      </c>
      <c r="K11" s="45" t="s">
        <v>71</v>
      </c>
      <c r="L11" s="29" t="s">
        <v>63</v>
      </c>
      <c r="M11" s="29" t="s">
        <v>14</v>
      </c>
    </row>
    <row r="12" spans="2:13" x14ac:dyDescent="0.25">
      <c r="C12" s="37"/>
      <c r="D12" s="37" t="s">
        <v>64</v>
      </c>
      <c r="E12" s="37"/>
      <c r="F12" s="24"/>
      <c r="G12" s="35" t="s">
        <v>66</v>
      </c>
      <c r="H12" s="35">
        <f>SUM(D19+D31)</f>
        <v>53</v>
      </c>
      <c r="K12" s="30">
        <v>1</v>
      </c>
      <c r="L12" s="30">
        <v>2</v>
      </c>
      <c r="M12" s="33">
        <v>23</v>
      </c>
    </row>
    <row r="13" spans="2:13" x14ac:dyDescent="0.25">
      <c r="C13" s="30">
        <v>1</v>
      </c>
      <c r="D13" s="30">
        <v>3</v>
      </c>
      <c r="E13" s="33">
        <v>28</v>
      </c>
      <c r="F13" s="25"/>
      <c r="G13" s="36" t="s">
        <v>68</v>
      </c>
      <c r="H13" s="36">
        <v>1000</v>
      </c>
      <c r="K13" s="30">
        <v>2</v>
      </c>
      <c r="L13" s="30">
        <v>1</v>
      </c>
      <c r="M13" s="30">
        <v>13</v>
      </c>
    </row>
    <row r="14" spans="2:13" x14ac:dyDescent="0.25">
      <c r="C14" s="30">
        <v>2</v>
      </c>
      <c r="D14" s="30">
        <v>1</v>
      </c>
      <c r="E14" s="30">
        <v>4</v>
      </c>
      <c r="F14" s="25"/>
      <c r="K14" s="30">
        <v>3</v>
      </c>
      <c r="L14" s="30">
        <v>4</v>
      </c>
      <c r="M14" s="30">
        <v>24</v>
      </c>
    </row>
    <row r="15" spans="2:13" x14ac:dyDescent="0.25">
      <c r="C15" s="30">
        <v>3</v>
      </c>
      <c r="D15" s="30">
        <v>2</v>
      </c>
      <c r="E15" s="30">
        <v>10</v>
      </c>
      <c r="F15" s="25"/>
      <c r="G15" t="s">
        <v>68</v>
      </c>
      <c r="H15" s="42">
        <f>H13*H12/H11</f>
        <v>128.01932367149757</v>
      </c>
      <c r="K15" s="30">
        <v>4</v>
      </c>
      <c r="L15" s="30">
        <v>3</v>
      </c>
      <c r="M15" s="30">
        <v>21</v>
      </c>
    </row>
    <row r="16" spans="2:13" x14ac:dyDescent="0.25">
      <c r="B16" s="43"/>
      <c r="C16" s="30">
        <v>4</v>
      </c>
      <c r="D16" s="30">
        <v>5</v>
      </c>
      <c r="E16" s="30">
        <v>28</v>
      </c>
      <c r="F16" s="25"/>
      <c r="K16" s="30">
        <v>5</v>
      </c>
      <c r="L16" s="30">
        <v>3</v>
      </c>
      <c r="M16" s="30">
        <v>12</v>
      </c>
    </row>
    <row r="17" spans="2:13" x14ac:dyDescent="0.25">
      <c r="C17" s="30">
        <v>5</v>
      </c>
      <c r="D17" s="30">
        <v>2</v>
      </c>
      <c r="E17" s="30">
        <v>9</v>
      </c>
      <c r="F17" s="25"/>
      <c r="K17" s="30">
        <v>6</v>
      </c>
      <c r="L17" s="30">
        <v>8</v>
      </c>
      <c r="M17" s="30">
        <v>42</v>
      </c>
    </row>
    <row r="18" spans="2:13" x14ac:dyDescent="0.25">
      <c r="B18" s="117"/>
      <c r="C18" s="30">
        <v>6</v>
      </c>
      <c r="D18" s="30">
        <v>3</v>
      </c>
      <c r="E18" s="30">
        <v>12</v>
      </c>
      <c r="F18" s="25"/>
      <c r="K18" s="30">
        <v>7</v>
      </c>
      <c r="L18" s="30">
        <v>1</v>
      </c>
      <c r="M18" s="30">
        <v>57</v>
      </c>
    </row>
    <row r="19" spans="2:13" x14ac:dyDescent="0.25">
      <c r="B19" s="117"/>
      <c r="C19" s="108" t="s">
        <v>17</v>
      </c>
      <c r="D19" s="38">
        <f>SUM(D13:D18)</f>
        <v>16</v>
      </c>
      <c r="E19" s="39">
        <f>SUM(E13:E18)</f>
        <v>91</v>
      </c>
      <c r="K19" s="30">
        <v>8</v>
      </c>
      <c r="L19" s="30">
        <v>6</v>
      </c>
      <c r="M19" s="30">
        <v>21</v>
      </c>
    </row>
    <row r="20" spans="2:13" x14ac:dyDescent="0.25">
      <c r="B20" s="117"/>
      <c r="C20" s="17"/>
      <c r="D20" s="16"/>
      <c r="E20" s="16"/>
      <c r="F20" s="26"/>
      <c r="K20" s="30">
        <v>9</v>
      </c>
      <c r="L20" s="30">
        <v>5</v>
      </c>
      <c r="M20" s="107">
        <v>34</v>
      </c>
    </row>
    <row r="21" spans="2:13" x14ac:dyDescent="0.25">
      <c r="B21" s="117"/>
      <c r="C21" s="32"/>
      <c r="D21" s="32" t="s">
        <v>65</v>
      </c>
      <c r="E21" s="32"/>
      <c r="F21" s="27"/>
      <c r="I21" t="s">
        <v>69</v>
      </c>
      <c r="K21" s="110" t="s">
        <v>17</v>
      </c>
      <c r="L21" s="109">
        <f t="shared" ref="L21:M21" si="0">SUM(L12:L20)</f>
        <v>33</v>
      </c>
      <c r="M21" s="109">
        <f t="shared" si="0"/>
        <v>247</v>
      </c>
    </row>
    <row r="22" spans="2:13" ht="75" customHeight="1" x14ac:dyDescent="0.25">
      <c r="B22" s="117"/>
      <c r="C22" s="31">
        <v>7</v>
      </c>
      <c r="D22" s="31">
        <v>8</v>
      </c>
      <c r="E22" s="31">
        <v>68</v>
      </c>
      <c r="F22" s="25"/>
      <c r="I22" s="44" t="s">
        <v>70</v>
      </c>
      <c r="K22" s="112" t="s">
        <v>74</v>
      </c>
      <c r="L22" s="113"/>
      <c r="M22" s="114"/>
    </row>
    <row r="23" spans="2:13" ht="48" customHeight="1" x14ac:dyDescent="0.25">
      <c r="C23" s="31">
        <v>8</v>
      </c>
      <c r="D23" s="31">
        <v>7</v>
      </c>
      <c r="E23" s="31">
        <v>66</v>
      </c>
      <c r="F23" s="25"/>
      <c r="K23" s="109" t="s">
        <v>14</v>
      </c>
      <c r="L23" s="111">
        <v>247</v>
      </c>
      <c r="M23" s="109" t="s">
        <v>71</v>
      </c>
    </row>
    <row r="24" spans="2:13" ht="50.25" customHeight="1" x14ac:dyDescent="0.25">
      <c r="C24" s="31">
        <v>9</v>
      </c>
      <c r="D24" s="31">
        <v>3</v>
      </c>
      <c r="E24" s="31">
        <v>28</v>
      </c>
      <c r="F24" s="25"/>
      <c r="K24" s="109" t="s">
        <v>72</v>
      </c>
      <c r="L24" s="109">
        <f>(L23*H15)/1000</f>
        <v>31.620772946859898</v>
      </c>
      <c r="M24" s="109" t="s">
        <v>75</v>
      </c>
    </row>
    <row r="25" spans="2:13" ht="48" customHeight="1" x14ac:dyDescent="0.25">
      <c r="C25" s="31">
        <v>10</v>
      </c>
      <c r="D25" s="31">
        <v>6</v>
      </c>
      <c r="E25" s="31">
        <v>50</v>
      </c>
      <c r="F25" s="25"/>
    </row>
    <row r="26" spans="2:13" ht="47.25" customHeight="1" x14ac:dyDescent="0.25">
      <c r="C26" s="31">
        <v>11</v>
      </c>
      <c r="D26" s="31">
        <v>2</v>
      </c>
      <c r="E26" s="31">
        <v>13</v>
      </c>
      <c r="F26" s="25"/>
      <c r="K26" t="s">
        <v>73</v>
      </c>
    </row>
    <row r="27" spans="2:13" ht="34.5" customHeight="1" x14ac:dyDescent="0.25">
      <c r="C27" s="31">
        <v>12</v>
      </c>
      <c r="D27" s="31">
        <v>2</v>
      </c>
      <c r="E27" s="31">
        <v>13</v>
      </c>
      <c r="F27" s="25"/>
      <c r="K27" s="118" t="s">
        <v>76</v>
      </c>
      <c r="L27" s="118"/>
      <c r="M27" s="118"/>
    </row>
    <row r="28" spans="2:13" ht="36" customHeight="1" x14ac:dyDescent="0.25">
      <c r="C28" s="31">
        <v>13</v>
      </c>
      <c r="D28" s="31">
        <v>6</v>
      </c>
      <c r="E28" s="31">
        <v>54</v>
      </c>
      <c r="F28" s="25"/>
      <c r="K28" s="118"/>
      <c r="L28" s="118"/>
      <c r="M28" s="118"/>
    </row>
    <row r="29" spans="2:13" x14ac:dyDescent="0.25">
      <c r="C29" s="31">
        <v>14</v>
      </c>
      <c r="D29" s="31">
        <v>1</v>
      </c>
      <c r="E29" s="31">
        <v>11</v>
      </c>
      <c r="F29" s="25"/>
    </row>
    <row r="30" spans="2:13" x14ac:dyDescent="0.25">
      <c r="C30" s="31">
        <v>15</v>
      </c>
      <c r="D30" s="31">
        <v>2</v>
      </c>
      <c r="E30" s="31">
        <v>20</v>
      </c>
      <c r="F30" s="25"/>
    </row>
    <row r="31" spans="2:13" x14ac:dyDescent="0.25">
      <c r="C31" s="108" t="s">
        <v>17</v>
      </c>
      <c r="D31" s="40">
        <f>SUM(D22:D30)</f>
        <v>37</v>
      </c>
      <c r="E31" s="41">
        <f>SUM(E22:E30)</f>
        <v>323</v>
      </c>
    </row>
    <row r="32" spans="2:13" x14ac:dyDescent="0.25">
      <c r="C32" s="115"/>
      <c r="D32" s="116"/>
      <c r="E32" s="116"/>
      <c r="F32" s="28"/>
    </row>
    <row r="41" spans="2:6" x14ac:dyDescent="0.25">
      <c r="F41" s="117"/>
    </row>
    <row r="42" spans="2:6" x14ac:dyDescent="0.25">
      <c r="B42" s="43"/>
    </row>
    <row r="44" spans="2:6" x14ac:dyDescent="0.25">
      <c r="B44" s="117"/>
      <c r="C44" s="43"/>
    </row>
    <row r="45" spans="2:6" x14ac:dyDescent="0.25">
      <c r="B45" s="117"/>
    </row>
    <row r="46" spans="2:6" x14ac:dyDescent="0.25">
      <c r="B46" s="117"/>
      <c r="C46" s="117"/>
    </row>
    <row r="47" spans="2:6" x14ac:dyDescent="0.25">
      <c r="B47" s="117"/>
      <c r="C47" s="117"/>
      <c r="D47" s="43"/>
    </row>
    <row r="48" spans="2:6" x14ac:dyDescent="0.25">
      <c r="B48" s="117"/>
      <c r="C48" s="117"/>
    </row>
    <row r="52" spans="3:3" x14ac:dyDescent="0.25">
      <c r="C52" s="43"/>
    </row>
  </sheetData>
  <mergeCells count="16">
    <mergeCell ref="C8:I8"/>
    <mergeCell ref="K22:M22"/>
    <mergeCell ref="K27:M28"/>
    <mergeCell ref="C2:I2"/>
    <mergeCell ref="C3:I3"/>
    <mergeCell ref="C4:C7"/>
    <mergeCell ref="D4:E4"/>
    <mergeCell ref="F4:F7"/>
    <mergeCell ref="G4:G7"/>
    <mergeCell ref="H4:H5"/>
    <mergeCell ref="I4:I5"/>
    <mergeCell ref="D5:E5"/>
    <mergeCell ref="D6:E6"/>
    <mergeCell ref="H6:H7"/>
    <mergeCell ref="I6:I7"/>
    <mergeCell ref="D7:E7"/>
  </mergeCells>
  <hyperlinks>
    <hyperlink ref="C8" r:id="rId1" xr:uid="{F7A833E8-FFCA-4FEE-B8DC-93415F078E0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FA18BA1BE70E24A8F436108C37A6F2D" ma:contentTypeVersion="11" ma:contentTypeDescription="Crear nuevo documento." ma:contentTypeScope="" ma:versionID="0c7fc0367c3b80091c2ffed4827a3774">
  <xsd:schema xmlns:xsd="http://www.w3.org/2001/XMLSchema" xmlns:xs="http://www.w3.org/2001/XMLSchema" xmlns:p="http://schemas.microsoft.com/office/2006/metadata/properties" xmlns:ns3="59e1e765-a31e-469c-98a1-55ccf9526bb1" xmlns:ns4="7ea4c7e9-8aa4-41d0-914b-90fca6e857d4" targetNamespace="http://schemas.microsoft.com/office/2006/metadata/properties" ma:root="true" ma:fieldsID="8d64762df12e2b77bb072fad17c85190" ns3:_="" ns4:_="">
    <xsd:import namespace="59e1e765-a31e-469c-98a1-55ccf9526bb1"/>
    <xsd:import namespace="7ea4c7e9-8aa4-41d0-914b-90fca6e857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e1e765-a31e-469c-98a1-55ccf9526b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a4c7e9-8aa4-41d0-914b-90fca6e857d4"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9e1e765-a31e-469c-98a1-55ccf9526b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459270-74A8-46C8-A8EF-AAC3FA9B7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e1e765-a31e-469c-98a1-55ccf9526bb1"/>
    <ds:schemaRef ds:uri="7ea4c7e9-8aa4-41d0-914b-90fca6e857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BD025F-D99A-4518-B48F-6253E3D6352F}">
  <ds:schemaRefs>
    <ds:schemaRef ds:uri="59e1e765-a31e-469c-98a1-55ccf9526bb1"/>
    <ds:schemaRef ds:uri="http://purl.org/dc/elements/1.1/"/>
    <ds:schemaRef ds:uri="http://purl.org/dc/dcmitype/"/>
    <ds:schemaRef ds:uri="http://schemas.microsoft.com/office/infopath/2007/PartnerControls"/>
    <ds:schemaRef ds:uri="7ea4c7e9-8aa4-41d0-914b-90fca6e857d4"/>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1C60B97-8E5E-4CE6-9322-8368B3CDFA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Estimación 6.2</vt:lpstr>
      <vt:lpstr>Estimación 6.3</vt:lpstr>
      <vt:lpstr>Estimación 6.4</vt:lpstr>
      <vt:lpstr>Estimación 6.5</vt:lpstr>
      <vt:lpstr>Defectos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Bazurto Mora</dc:creator>
  <cp:keywords/>
  <dc:description/>
  <cp:lastModifiedBy>Christopher Bazurto Mora</cp:lastModifiedBy>
  <cp:revision/>
  <dcterms:created xsi:type="dcterms:W3CDTF">2025-02-03T18:23:25Z</dcterms:created>
  <dcterms:modified xsi:type="dcterms:W3CDTF">2025-02-11T00:51:57Z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0x0101004FA18BA1BE70E24A8F436108C37A6F2D</vt:lpwstr>
  </property>
</Properties>
</file>