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azur\Desktop\"/>
    </mc:Choice>
  </mc:AlternateContent>
  <xr:revisionPtr revIDLastSave="0" documentId="8_{16DAA2A8-5BBB-4215-BB95-651B7BB07408}" xr6:coauthVersionLast="47" xr6:coauthVersionMax="47" xr10:uidLastSave="{00000000-0000-0000-0000-000000000000}"/>
  <bookViews>
    <workbookView xWindow="-120" yWindow="-120" windowWidth="29040" windowHeight="15720" tabRatio="596" firstSheet="5" activeTab="9" xr2:uid="{5D662232-E20E-4FBB-AAF0-D6DD48F39D21}"/>
  </bookViews>
  <sheets>
    <sheet name="Estimación 6.2" sheetId="1" r:id="rId1"/>
    <sheet name="Estimación 6.3" sheetId="2" r:id="rId2"/>
    <sheet name="Estimación 6.4" sheetId="4" r:id="rId3"/>
    <sheet name="Estimación 6.5" sheetId="3" r:id="rId4"/>
    <sheet name="CRT_CuadernoRegistroTiempos" sheetId="6" r:id="rId5"/>
    <sheet name="Diccionario_Actividades_Cuadern" sheetId="7" r:id="rId6"/>
    <sheet name="Cuaderno_Registro_Defectos" sheetId="8" r:id="rId7"/>
    <sheet name="Cuaderno_trabajo" sheetId="9" r:id="rId8"/>
    <sheet name="Calculo_Defectos" sheetId="5" r:id="rId9"/>
    <sheet name="Resumen PSP"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J59" i="5"/>
  <c r="D68" i="5"/>
  <c r="H60" i="5"/>
  <c r="G15" i="11"/>
  <c r="D15" i="11"/>
  <c r="D11" i="11"/>
  <c r="G10" i="11"/>
  <c r="D10" i="11"/>
  <c r="D9" i="11"/>
  <c r="K9" i="11"/>
  <c r="G9" i="11"/>
  <c r="I60" i="4"/>
  <c r="H60" i="4"/>
  <c r="G60" i="4"/>
  <c r="I59" i="4"/>
  <c r="H59" i="4"/>
  <c r="G59" i="4"/>
  <c r="J58" i="4"/>
  <c r="J57" i="4"/>
  <c r="D57" i="4"/>
  <c r="H61" i="5"/>
  <c r="H57" i="5" l="1"/>
  <c r="I57" i="5"/>
  <c r="H54" i="5"/>
  <c r="I5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14" i="5"/>
  <c r="E24" i="3" l="1"/>
  <c r="F30" i="3"/>
  <c r="F31" i="3"/>
  <c r="F28" i="3"/>
  <c r="E35" i="4"/>
  <c r="E16" i="4"/>
  <c r="E17" i="4"/>
  <c r="E18" i="4"/>
  <c r="E19" i="4"/>
  <c r="E20" i="4"/>
  <c r="E21" i="4"/>
  <c r="E22" i="4"/>
  <c r="E23" i="4"/>
  <c r="E24" i="4"/>
  <c r="E25" i="4"/>
  <c r="E26" i="4"/>
  <c r="E27" i="4"/>
  <c r="E28" i="4"/>
  <c r="E29" i="4"/>
  <c r="E30" i="4"/>
  <c r="E31" i="4"/>
  <c r="E32" i="4"/>
  <c r="E33" i="4"/>
  <c r="E34" i="4"/>
  <c r="E36" i="4"/>
  <c r="E37" i="4"/>
  <c r="E56" i="4"/>
  <c r="L44" i="11"/>
  <c r="L43" i="11"/>
  <c r="H43" i="11"/>
  <c r="L42" i="11"/>
  <c r="H42" i="11"/>
  <c r="L41" i="11"/>
  <c r="H41" i="11"/>
  <c r="L40" i="11"/>
  <c r="H40" i="11"/>
  <c r="L39" i="11"/>
  <c r="H39" i="11"/>
  <c r="L38" i="11"/>
  <c r="H38" i="11"/>
  <c r="J38" i="11" s="1"/>
  <c r="F36" i="11"/>
  <c r="D36" i="11"/>
  <c r="L35" i="11"/>
  <c r="H35" i="11"/>
  <c r="L34" i="11"/>
  <c r="H34" i="11"/>
  <c r="L33" i="11"/>
  <c r="H33" i="11"/>
  <c r="L32" i="11"/>
  <c r="H32" i="11"/>
  <c r="L31" i="11"/>
  <c r="H31" i="11"/>
  <c r="L30" i="11"/>
  <c r="H30" i="11"/>
  <c r="F26" i="11"/>
  <c r="D26" i="11"/>
  <c r="D28" i="11" s="1"/>
  <c r="I25" i="11"/>
  <c r="I24" i="11"/>
  <c r="I23" i="11"/>
  <c r="I22" i="11"/>
  <c r="I21" i="11"/>
  <c r="I20" i="11"/>
  <c r="I19" i="11"/>
  <c r="D16" i="11"/>
  <c r="K15" i="11"/>
  <c r="K11" i="11"/>
  <c r="K10" i="11"/>
  <c r="H44" i="11" l="1"/>
  <c r="J39" i="11" s="1"/>
  <c r="I26" i="11"/>
  <c r="L21" i="11" s="1"/>
  <c r="D27" i="11"/>
  <c r="D17" i="11"/>
  <c r="J43" i="11"/>
  <c r="L19" i="11"/>
  <c r="H36" i="11"/>
  <c r="J41" i="11"/>
  <c r="J42" i="11" l="1"/>
  <c r="J40" i="11"/>
  <c r="J44" i="11"/>
  <c r="L24" i="11"/>
  <c r="L23" i="11"/>
  <c r="L20" i="11"/>
  <c r="L22" i="11"/>
  <c r="L25" i="11"/>
  <c r="J34" i="11"/>
  <c r="J30" i="11"/>
  <c r="J32" i="11"/>
  <c r="J31" i="11"/>
  <c r="J35" i="11"/>
  <c r="J33" i="11"/>
  <c r="L26" i="11" l="1"/>
  <c r="J36" i="11"/>
  <c r="L3" i="8" l="1"/>
  <c r="D54" i="5"/>
  <c r="D57" i="5"/>
  <c r="I38" i="3"/>
  <c r="H38" i="3"/>
  <c r="F56" i="3"/>
  <c r="F54" i="3"/>
  <c r="F16" i="3"/>
  <c r="F17" i="3"/>
  <c r="F18" i="3"/>
  <c r="F19" i="3"/>
  <c r="F20" i="3"/>
  <c r="F21" i="3"/>
  <c r="F22" i="3"/>
  <c r="F23" i="3"/>
  <c r="F24" i="3"/>
  <c r="F25" i="3"/>
  <c r="F26" i="3"/>
  <c r="F27" i="3"/>
  <c r="F29" i="3"/>
  <c r="F32" i="3"/>
  <c r="F33" i="3"/>
  <c r="F34" i="3"/>
  <c r="F35" i="3"/>
  <c r="F36" i="3"/>
  <c r="F37" i="3"/>
  <c r="F38" i="3"/>
  <c r="F39" i="3"/>
  <c r="F40" i="3"/>
  <c r="F41" i="3"/>
  <c r="F42" i="3"/>
  <c r="F43" i="3"/>
  <c r="F44" i="3"/>
  <c r="F45" i="3"/>
  <c r="F46" i="3"/>
  <c r="F47" i="3"/>
  <c r="F48" i="3"/>
  <c r="F49" i="3"/>
  <c r="F50" i="3"/>
  <c r="F51" i="3"/>
  <c r="F52" i="3"/>
  <c r="F53" i="3"/>
  <c r="E56" i="3"/>
  <c r="E54" i="3"/>
  <c r="E20" i="3"/>
  <c r="E22" i="3"/>
  <c r="E26" i="3"/>
  <c r="E31" i="3"/>
  <c r="E32" i="3"/>
  <c r="E35" i="3"/>
  <c r="E45" i="3"/>
  <c r="E46" i="3"/>
  <c r="E47" i="3"/>
  <c r="E48" i="3"/>
  <c r="E49" i="3"/>
  <c r="E50" i="3"/>
  <c r="E51" i="3"/>
  <c r="E52" i="3"/>
  <c r="E53" i="3"/>
  <c r="D56" i="3"/>
  <c r="E56" i="5" s="1"/>
  <c r="E57" i="5" s="1"/>
  <c r="D54" i="3"/>
  <c r="D25" i="3"/>
  <c r="D45" i="3"/>
  <c r="D46" i="3"/>
  <c r="D47" i="3"/>
  <c r="D48" i="3"/>
  <c r="D49" i="3"/>
  <c r="D50" i="3"/>
  <c r="D51" i="3"/>
  <c r="D52" i="3"/>
  <c r="D53" i="3"/>
  <c r="I38" i="4"/>
  <c r="G28" i="4"/>
  <c r="G28" i="3" s="1"/>
  <c r="G42" i="4"/>
  <c r="G42" i="3" s="1"/>
  <c r="H20" i="4"/>
  <c r="G20" i="4" s="1"/>
  <c r="G20" i="3" s="1"/>
  <c r="H25" i="4"/>
  <c r="I25" i="4" s="1"/>
  <c r="I25" i="3" s="1"/>
  <c r="H28" i="4"/>
  <c r="I28" i="4" s="1"/>
  <c r="I28" i="3" s="1"/>
  <c r="H30" i="4"/>
  <c r="H30" i="3" s="1"/>
  <c r="H31" i="4"/>
  <c r="H31" i="3" s="1"/>
  <c r="H36" i="4"/>
  <c r="G36" i="4" s="1"/>
  <c r="G36" i="3" s="1"/>
  <c r="H38" i="4"/>
  <c r="G38" i="4" s="1"/>
  <c r="G38" i="3" s="1"/>
  <c r="H40" i="4"/>
  <c r="H40" i="3" s="1"/>
  <c r="H42" i="4"/>
  <c r="I42" i="4" s="1"/>
  <c r="I42" i="3" s="1"/>
  <c r="H43" i="4"/>
  <c r="I43" i="4" s="1"/>
  <c r="I43" i="3" s="1"/>
  <c r="H45" i="4"/>
  <c r="G45" i="4" s="1"/>
  <c r="G45" i="3" s="1"/>
  <c r="H48" i="4"/>
  <c r="I48" i="4" s="1"/>
  <c r="I48" i="3" s="1"/>
  <c r="E45" i="4"/>
  <c r="E54" i="4"/>
  <c r="E16" i="3"/>
  <c r="E17" i="3"/>
  <c r="E18" i="3"/>
  <c r="E19" i="3"/>
  <c r="E21" i="3"/>
  <c r="E23" i="3"/>
  <c r="E25" i="3"/>
  <c r="E27" i="3"/>
  <c r="E28" i="3"/>
  <c r="E29" i="3"/>
  <c r="E30" i="3"/>
  <c r="E33" i="3"/>
  <c r="E34" i="3"/>
  <c r="E36" i="3"/>
  <c r="E37" i="3"/>
  <c r="E38" i="4"/>
  <c r="E38" i="3" s="1"/>
  <c r="E39" i="4"/>
  <c r="E39" i="3" s="1"/>
  <c r="E40" i="4"/>
  <c r="E40" i="3" s="1"/>
  <c r="E41" i="4"/>
  <c r="E41" i="3" s="1"/>
  <c r="E42" i="4"/>
  <c r="E42" i="3" s="1"/>
  <c r="E43" i="4"/>
  <c r="E43" i="3" s="1"/>
  <c r="E44" i="4"/>
  <c r="E44" i="3" s="1"/>
  <c r="E46" i="4"/>
  <c r="E47" i="4"/>
  <c r="E48" i="4"/>
  <c r="E49" i="4"/>
  <c r="E50" i="4"/>
  <c r="E51" i="4"/>
  <c r="E52" i="4"/>
  <c r="E53" i="4"/>
  <c r="E15" i="4"/>
  <c r="E15" i="3" s="1"/>
  <c r="D56" i="4"/>
  <c r="D54" i="4"/>
  <c r="D48" i="4"/>
  <c r="D53" i="4"/>
  <c r="D25" i="4"/>
  <c r="D29" i="4"/>
  <c r="D29" i="3" s="1"/>
  <c r="D30" i="4"/>
  <c r="D30" i="3" s="1"/>
  <c r="D32" i="4"/>
  <c r="D32" i="3" s="1"/>
  <c r="D44" i="4"/>
  <c r="D44" i="3" s="1"/>
  <c r="D45" i="4"/>
  <c r="D46" i="4"/>
  <c r="D47" i="4"/>
  <c r="D49" i="4"/>
  <c r="D50" i="4"/>
  <c r="D51" i="4"/>
  <c r="D52" i="4"/>
  <c r="E56" i="2"/>
  <c r="E54" i="2"/>
  <c r="D56" i="2"/>
  <c r="H56" i="4" s="1"/>
  <c r="D54" i="2"/>
  <c r="H54" i="4" s="1"/>
  <c r="E16" i="2"/>
  <c r="D16" i="4" s="1"/>
  <c r="D16" i="3" s="1"/>
  <c r="E17" i="2"/>
  <c r="D17" i="4" s="1"/>
  <c r="D17" i="3" s="1"/>
  <c r="E18" i="2"/>
  <c r="D18" i="4" s="1"/>
  <c r="D18" i="3" s="1"/>
  <c r="E19" i="2"/>
  <c r="D19" i="4" s="1"/>
  <c r="D19" i="3" s="1"/>
  <c r="E20" i="2"/>
  <c r="E21" i="2"/>
  <c r="D21" i="4" s="1"/>
  <c r="D21" i="3" s="1"/>
  <c r="E22" i="2"/>
  <c r="E23" i="2"/>
  <c r="D23" i="4" s="1"/>
  <c r="D23" i="3" s="1"/>
  <c r="E24" i="2"/>
  <c r="D24" i="4" s="1"/>
  <c r="D24" i="3" s="1"/>
  <c r="E25" i="2"/>
  <c r="E26" i="2"/>
  <c r="D26" i="4" s="1"/>
  <c r="D26" i="3" s="1"/>
  <c r="E27" i="2"/>
  <c r="D27" i="4" s="1"/>
  <c r="D27" i="3" s="1"/>
  <c r="E28" i="2"/>
  <c r="D28" i="4" s="1"/>
  <c r="D28" i="3" s="1"/>
  <c r="E29" i="2"/>
  <c r="E30" i="2"/>
  <c r="E31" i="2"/>
  <c r="F31" i="2" s="1"/>
  <c r="E32" i="2"/>
  <c r="E33" i="2"/>
  <c r="D33" i="4" s="1"/>
  <c r="D33" i="3" s="1"/>
  <c r="E34" i="2"/>
  <c r="E35" i="2"/>
  <c r="E36" i="2"/>
  <c r="D36" i="4" s="1"/>
  <c r="D36" i="3" s="1"/>
  <c r="E37" i="2"/>
  <c r="F37" i="2" s="1"/>
  <c r="E38" i="2"/>
  <c r="D38" i="4" s="1"/>
  <c r="D38" i="3" s="1"/>
  <c r="E39" i="2"/>
  <c r="D39" i="4" s="1"/>
  <c r="D39" i="3" s="1"/>
  <c r="E40" i="2"/>
  <c r="D40" i="4" s="1"/>
  <c r="D40" i="3" s="1"/>
  <c r="E41" i="2"/>
  <c r="D41" i="4" s="1"/>
  <c r="D41" i="3" s="1"/>
  <c r="E42" i="2"/>
  <c r="E43" i="2"/>
  <c r="E44" i="2"/>
  <c r="E45" i="2"/>
  <c r="E46" i="2"/>
  <c r="E47" i="2"/>
  <c r="E48" i="2"/>
  <c r="E49" i="2"/>
  <c r="E50" i="2"/>
  <c r="E51" i="2"/>
  <c r="E52" i="2"/>
  <c r="E53" i="2"/>
  <c r="E15" i="2"/>
  <c r="D16" i="2"/>
  <c r="D17" i="2"/>
  <c r="H17" i="4" s="1"/>
  <c r="D18" i="2"/>
  <c r="D19" i="2"/>
  <c r="H19" i="4" s="1"/>
  <c r="D20" i="2"/>
  <c r="D21" i="2"/>
  <c r="H21" i="4" s="1"/>
  <c r="D22" i="2"/>
  <c r="H22" i="4" s="1"/>
  <c r="D23" i="2"/>
  <c r="D24" i="2"/>
  <c r="D25" i="2"/>
  <c r="D26" i="2"/>
  <c r="H26" i="4" s="1"/>
  <c r="D27" i="2"/>
  <c r="H27" i="4" s="1"/>
  <c r="D28" i="2"/>
  <c r="D29" i="2"/>
  <c r="H29" i="4" s="1"/>
  <c r="D30" i="2"/>
  <c r="F30" i="2" s="1"/>
  <c r="D31" i="2"/>
  <c r="D32" i="2"/>
  <c r="H32" i="4" s="1"/>
  <c r="D33" i="2"/>
  <c r="F33" i="2" s="1"/>
  <c r="D34" i="2"/>
  <c r="H34" i="4" s="1"/>
  <c r="D35" i="2"/>
  <c r="H35" i="4" s="1"/>
  <c r="D36" i="2"/>
  <c r="D37" i="2"/>
  <c r="H37" i="4" s="1"/>
  <c r="D38" i="2"/>
  <c r="D39" i="2"/>
  <c r="H39" i="4" s="1"/>
  <c r="D40" i="2"/>
  <c r="D41" i="2"/>
  <c r="H41" i="4" s="1"/>
  <c r="D42" i="2"/>
  <c r="D43" i="2"/>
  <c r="D44" i="2"/>
  <c r="F44" i="2" s="1"/>
  <c r="D45" i="2"/>
  <c r="D46" i="2"/>
  <c r="H46" i="4" s="1"/>
  <c r="D47" i="2"/>
  <c r="H47" i="4" s="1"/>
  <c r="D48" i="2"/>
  <c r="F48" i="2" s="1"/>
  <c r="D49" i="2"/>
  <c r="F49" i="2" s="1"/>
  <c r="D50" i="2"/>
  <c r="H50" i="4" s="1"/>
  <c r="D51" i="2"/>
  <c r="H51" i="4" s="1"/>
  <c r="D52" i="2"/>
  <c r="F52" i="2" s="1"/>
  <c r="D53" i="2"/>
  <c r="H53" i="4" s="1"/>
  <c r="D15" i="2"/>
  <c r="H15" i="4" s="1"/>
  <c r="F54" i="2"/>
  <c r="F53" i="2"/>
  <c r="F45" i="2"/>
  <c r="F58" i="1"/>
  <c r="F4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7" i="1"/>
  <c r="F48" i="1"/>
  <c r="F49" i="1"/>
  <c r="F50" i="1"/>
  <c r="F51" i="1"/>
  <c r="F52" i="1"/>
  <c r="F53" i="1"/>
  <c r="F54" i="1"/>
  <c r="F15" i="1"/>
  <c r="E61" i="1"/>
  <c r="D61" i="1"/>
  <c r="E60" i="1"/>
  <c r="D60" i="1"/>
  <c r="E56" i="1"/>
  <c r="D56" i="1"/>
  <c r="E55" i="1"/>
  <c r="D55" i="1"/>
  <c r="F15" i="3"/>
  <c r="D64" i="5" l="1"/>
  <c r="I45" i="4"/>
  <c r="I45" i="3" s="1"/>
  <c r="H45" i="3"/>
  <c r="H48" i="3"/>
  <c r="G47" i="4"/>
  <c r="G47" i="3" s="1"/>
  <c r="I47" i="4"/>
  <c r="I47" i="3" s="1"/>
  <c r="H47" i="3"/>
  <c r="F47" i="2"/>
  <c r="G48" i="4"/>
  <c r="G48" i="3" s="1"/>
  <c r="I50" i="4"/>
  <c r="I50" i="3" s="1"/>
  <c r="H50" i="3"/>
  <c r="G50" i="4"/>
  <c r="G50" i="3" s="1"/>
  <c r="F50" i="2"/>
  <c r="G46" i="4"/>
  <c r="G46" i="3" s="1"/>
  <c r="I46" i="4"/>
  <c r="I46" i="3" s="1"/>
  <c r="H46" i="3"/>
  <c r="F46" i="2"/>
  <c r="F20" i="2"/>
  <c r="H34" i="3"/>
  <c r="G34" i="4"/>
  <c r="G34" i="3" s="1"/>
  <c r="I34" i="4"/>
  <c r="I34" i="3" s="1"/>
  <c r="F34" i="2"/>
  <c r="H33" i="4"/>
  <c r="I33" i="4" s="1"/>
  <c r="I33" i="3" s="1"/>
  <c r="H33" i="3"/>
  <c r="G33" i="4"/>
  <c r="G33" i="3" s="1"/>
  <c r="G32" i="4"/>
  <c r="G32" i="3" s="1"/>
  <c r="I32" i="4"/>
  <c r="I32" i="3" s="1"/>
  <c r="H32" i="3"/>
  <c r="F32" i="2"/>
  <c r="I31" i="4"/>
  <c r="I31" i="3" s="1"/>
  <c r="G31" i="4"/>
  <c r="G31" i="3" s="1"/>
  <c r="I30" i="4"/>
  <c r="I30" i="3" s="1"/>
  <c r="G30" i="4"/>
  <c r="G30" i="3" s="1"/>
  <c r="I29" i="4"/>
  <c r="I29" i="3" s="1"/>
  <c r="G29" i="4"/>
  <c r="G29" i="3" s="1"/>
  <c r="H29" i="3"/>
  <c r="F29" i="2"/>
  <c r="H28" i="3"/>
  <c r="I27" i="4"/>
  <c r="I27" i="3" s="1"/>
  <c r="G27" i="4"/>
  <c r="G27" i="3" s="1"/>
  <c r="H27" i="3"/>
  <c r="G26" i="4"/>
  <c r="G26" i="3" s="1"/>
  <c r="H26" i="3"/>
  <c r="I26" i="4"/>
  <c r="I26" i="3" s="1"/>
  <c r="H25" i="3"/>
  <c r="G25" i="4"/>
  <c r="G25" i="3" s="1"/>
  <c r="F25" i="2"/>
  <c r="G15" i="4"/>
  <c r="G15" i="3" s="1"/>
  <c r="H15" i="3"/>
  <c r="F15" i="2"/>
  <c r="I22" i="4"/>
  <c r="I22" i="3" s="1"/>
  <c r="H22" i="3"/>
  <c r="F22" i="2"/>
  <c r="F16" i="2"/>
  <c r="D34" i="4"/>
  <c r="D34" i="3" s="1"/>
  <c r="D31" i="4"/>
  <c r="D31" i="3" s="1"/>
  <c r="F28" i="2"/>
  <c r="F27" i="2"/>
  <c r="F26" i="2"/>
  <c r="D15" i="4"/>
  <c r="D15" i="3" s="1"/>
  <c r="D20" i="4"/>
  <c r="D20" i="3" s="1"/>
  <c r="D22" i="4"/>
  <c r="D22" i="3" s="1"/>
  <c r="F23" i="2"/>
  <c r="I56" i="4"/>
  <c r="I56" i="3" s="1"/>
  <c r="H56" i="3"/>
  <c r="G56" i="4"/>
  <c r="G56" i="3" s="1"/>
  <c r="F56" i="2"/>
  <c r="H49" i="4"/>
  <c r="I49" i="4" s="1"/>
  <c r="I49" i="3" s="1"/>
  <c r="F24" i="2"/>
  <c r="F56" i="1"/>
  <c r="F18" i="2"/>
  <c r="F17" i="2"/>
  <c r="H24" i="4"/>
  <c r="H23" i="4"/>
  <c r="G22" i="4"/>
  <c r="G22" i="3" s="1"/>
  <c r="H21" i="3"/>
  <c r="G21" i="4"/>
  <c r="G21" i="3" s="1"/>
  <c r="I21" i="4"/>
  <c r="I21" i="3" s="1"/>
  <c r="F21" i="2"/>
  <c r="I20" i="4"/>
  <c r="I20" i="3" s="1"/>
  <c r="H20" i="3"/>
  <c r="H19" i="3"/>
  <c r="G19" i="4"/>
  <c r="G19" i="3" s="1"/>
  <c r="I19" i="4"/>
  <c r="I19" i="3" s="1"/>
  <c r="F19" i="2"/>
  <c r="H18" i="4"/>
  <c r="G17" i="4"/>
  <c r="G17" i="3" s="1"/>
  <c r="I17" i="4"/>
  <c r="I17" i="3" s="1"/>
  <c r="H17" i="3"/>
  <c r="H16" i="4"/>
  <c r="I15" i="4"/>
  <c r="I15" i="3" s="1"/>
  <c r="G54" i="4"/>
  <c r="G54" i="3" s="1"/>
  <c r="H54" i="3"/>
  <c r="I54" i="4"/>
  <c r="I54" i="3" s="1"/>
  <c r="I53" i="4"/>
  <c r="I53" i="3" s="1"/>
  <c r="G53" i="4"/>
  <c r="G53" i="3" s="1"/>
  <c r="H53" i="3"/>
  <c r="H52" i="4"/>
  <c r="F51" i="2"/>
  <c r="H51" i="3"/>
  <c r="G51" i="4"/>
  <c r="G51" i="3" s="1"/>
  <c r="I51" i="4"/>
  <c r="I51" i="3" s="1"/>
  <c r="H35" i="3"/>
  <c r="G35" i="4"/>
  <c r="G35" i="3" s="1"/>
  <c r="I35" i="4"/>
  <c r="I35" i="3" s="1"/>
  <c r="F35" i="2"/>
  <c r="H36" i="3"/>
  <c r="I36" i="4"/>
  <c r="I36" i="3" s="1"/>
  <c r="I37" i="4"/>
  <c r="I37" i="3" s="1"/>
  <c r="G37" i="4"/>
  <c r="G37" i="3" s="1"/>
  <c r="H37" i="3"/>
  <c r="I39" i="4"/>
  <c r="I39" i="3" s="1"/>
  <c r="G39" i="4"/>
  <c r="G39" i="3" s="1"/>
  <c r="H39" i="3"/>
  <c r="G40" i="4"/>
  <c r="G40" i="3" s="1"/>
  <c r="I40" i="4"/>
  <c r="I40" i="3" s="1"/>
  <c r="I41" i="4"/>
  <c r="I41" i="3" s="1"/>
  <c r="H41" i="3"/>
  <c r="G41" i="4"/>
  <c r="G41" i="3" s="1"/>
  <c r="H42" i="3"/>
  <c r="F42" i="2"/>
  <c r="G43" i="4"/>
  <c r="G43" i="3" s="1"/>
  <c r="H43" i="3"/>
  <c r="F43" i="2"/>
  <c r="H44" i="4"/>
  <c r="F36" i="2"/>
  <c r="D35" i="4"/>
  <c r="D35" i="3" s="1"/>
  <c r="D37" i="4"/>
  <c r="D37" i="3" s="1"/>
  <c r="F38" i="2"/>
  <c r="F39" i="2"/>
  <c r="D43" i="4"/>
  <c r="D43" i="3" s="1"/>
  <c r="F40" i="2"/>
  <c r="D42" i="4"/>
  <c r="D42" i="3" s="1"/>
  <c r="F41" i="2"/>
  <c r="F55" i="1"/>
  <c r="F61" i="1"/>
  <c r="F60" i="1"/>
  <c r="G49" i="4" l="1"/>
  <c r="G49" i="3" s="1"/>
  <c r="H49" i="3"/>
  <c r="I24" i="4"/>
  <c r="I24" i="3" s="1"/>
  <c r="H24" i="3"/>
  <c r="G24" i="4"/>
  <c r="G24" i="3" s="1"/>
  <c r="G23" i="4"/>
  <c r="G23" i="3" s="1"/>
  <c r="H23" i="3"/>
  <c r="I23" i="4"/>
  <c r="I23" i="3" s="1"/>
  <c r="H18" i="3"/>
  <c r="I18" i="4"/>
  <c r="I18" i="3" s="1"/>
  <c r="G18" i="4"/>
  <c r="G18" i="3" s="1"/>
  <c r="I16" i="4"/>
  <c r="I16" i="3" s="1"/>
  <c r="G16" i="4"/>
  <c r="G16" i="3" s="1"/>
  <c r="H16" i="3"/>
  <c r="I52" i="4"/>
  <c r="I52" i="3" s="1"/>
  <c r="G52" i="4"/>
  <c r="G52" i="3" s="1"/>
  <c r="H52" i="3"/>
  <c r="H57" i="4"/>
  <c r="H44" i="3"/>
  <c r="G44" i="4"/>
  <c r="I44" i="4"/>
  <c r="E54" i="5"/>
  <c r="D63" i="5" s="1"/>
  <c r="I57" i="4" l="1"/>
  <c r="I44" i="3"/>
  <c r="G44" i="3"/>
  <c r="G57" i="4"/>
</calcChain>
</file>

<file path=xl/sharedStrings.xml><?xml version="1.0" encoding="utf-8"?>
<sst xmlns="http://schemas.openxmlformats.org/spreadsheetml/2006/main" count="817" uniqueCount="357">
  <si>
    <t>EL TAMAÑO DEL PRODUCTO</t>
  </si>
  <si>
    <t>Tabla 6.2 Tiempos de desarrollo de programas</t>
  </si>
  <si>
    <t>INTEGRANTES</t>
  </si>
  <si>
    <t>Mateo Barriga</t>
  </si>
  <si>
    <t>PROFESOR</t>
  </si>
  <si>
    <t>Ing. Dario Morales</t>
  </si>
  <si>
    <t>FECHA</t>
  </si>
  <si>
    <t>Christopher Bazurto</t>
  </si>
  <si>
    <t>Karol Macas</t>
  </si>
  <si>
    <t>CLASE</t>
  </si>
  <si>
    <t>Shirley Otuna</t>
  </si>
  <si>
    <t>https://github.com/M4t3B4rriga/2567_G6_ACSW.git</t>
  </si>
  <si>
    <t>Programa</t>
  </si>
  <si>
    <t>Tiempo de Desarrollo</t>
  </si>
  <si>
    <t>LOC</t>
  </si>
  <si>
    <t>Minutos/LOC</t>
  </si>
  <si>
    <t>Client</t>
  </si>
  <si>
    <t>src</t>
  </si>
  <si>
    <t>Total</t>
  </si>
  <si>
    <t>Prom</t>
  </si>
  <si>
    <t>Server</t>
  </si>
  <si>
    <t>Tabla 6.4 Formulario para estimar el tamaño del programa</t>
  </si>
  <si>
    <t>Func. anteriores</t>
  </si>
  <si>
    <t>Funciones estimadas</t>
  </si>
  <si>
    <t>Mín.</t>
  </si>
  <si>
    <t>Media</t>
  </si>
  <si>
    <t>Máx.</t>
  </si>
  <si>
    <t>Estimado</t>
  </si>
  <si>
    <t>-</t>
  </si>
  <si>
    <t>Tabla 6.5</t>
  </si>
  <si>
    <t>DEFECTOS</t>
  </si>
  <si>
    <t>Calculo de Defectos</t>
  </si>
  <si>
    <t>Defectos</t>
  </si>
  <si>
    <t>LOC Total (N)</t>
  </si>
  <si>
    <t>Defectos Totales (D)</t>
  </si>
  <si>
    <t>Dd</t>
  </si>
  <si>
    <t>Serve</t>
  </si>
  <si>
    <t>Tabla 6.3 Rangos de tamaños de programas</t>
  </si>
  <si>
    <t>Dario Morales</t>
  </si>
  <si>
    <t>Funciones</t>
  </si>
  <si>
    <t>Contiene estilos para la pantalla de inicio de sesión</t>
  </si>
  <si>
    <t>Definir el estilo de un menú de navegación horizontal.</t>
  </si>
  <si>
    <t>Parece estar relacionado con el diseño de ventanas emergentes o "modales".</t>
  </si>
  <si>
    <t>Contiene los estilos para la visualización de órdenes o pedidos.</t>
  </si>
  <si>
    <t>Es probable que maneje la apariencia de la interfaz de administración.</t>
  </si>
  <si>
    <t>Puede definir los estilos específicos para la vista de clientes.</t>
  </si>
  <si>
    <t>Contiene los estilos para el CRUD de los platos</t>
  </si>
  <si>
    <t>Es el componente principal de la aplicación React. Suele contener la estructura de la interfaz y los componentes que se renderizan en la aplicación.</t>
  </si>
  <si>
    <t>Archivo de estilos CSS que define el aspecto visual de la aplicación, afectando los elementos en App.js.</t>
  </si>
  <si>
    <t xml:space="preserve"> Es el punto de entrada del proyecto. Normalmente, aquí se renderiza el componente App.js en el DOM utilizando ReactDOM.render() o createRoot() en versiones recientes.</t>
  </si>
  <si>
    <t>Es saber si está en el servidor o si tu aplicación React está funcionando correctamente</t>
  </si>
  <si>
    <t>Sistema de Gestion de Pedidos Parrillada Candela</t>
  </si>
  <si>
    <t>CUADERNO DE REGISTRO DE TIEMPOS Nª</t>
  </si>
  <si>
    <t>Integrantes:</t>
  </si>
  <si>
    <t xml:space="preserve">Barriga Mateo, Bazurto Christopher, Macas Karol, Otuna Shirley </t>
  </si>
  <si>
    <r>
      <rPr>
        <b/>
        <sz val="10"/>
        <color theme="1"/>
        <rFont val="Book Antiqua"/>
      </rPr>
      <t xml:space="preserve">Fecha: </t>
    </r>
    <r>
      <rPr>
        <sz val="10"/>
        <color theme="1"/>
        <rFont val="Book Antiqua"/>
      </rPr>
      <t>11/02/2025</t>
    </r>
  </si>
  <si>
    <t>Profesor:</t>
  </si>
  <si>
    <t>Ing. Jenny Ruíz</t>
  </si>
  <si>
    <r>
      <rPr>
        <b/>
        <sz val="10"/>
        <color theme="1"/>
        <rFont val="Book Antiqua"/>
      </rPr>
      <t xml:space="preserve">Class: </t>
    </r>
    <r>
      <rPr>
        <sz val="10"/>
        <color theme="1"/>
        <rFont val="Book Antiqua"/>
      </rPr>
      <t>2567</t>
    </r>
  </si>
  <si>
    <t>Fecha</t>
  </si>
  <si>
    <t>Comienzo</t>
  </si>
  <si>
    <t>Fin</t>
  </si>
  <si>
    <t>T.Interrup.</t>
  </si>
  <si>
    <t>Inc. Tiempo</t>
  </si>
  <si>
    <t>Actividad</t>
  </si>
  <si>
    <t>Comentarios</t>
  </si>
  <si>
    <t>C</t>
  </si>
  <si>
    <t>U</t>
  </si>
  <si>
    <t xml:space="preserve">Tarea 1 </t>
  </si>
  <si>
    <t>Definir y priorizar requerimientos</t>
  </si>
  <si>
    <t>x</t>
  </si>
  <si>
    <t xml:space="preserve">Tarea 2 </t>
  </si>
  <si>
    <t>Organización y asignación de tareas</t>
  </si>
  <si>
    <t xml:space="preserve">Tarea 3 </t>
  </si>
  <si>
    <t>Feedback y ajustes con partes interesadas</t>
  </si>
  <si>
    <t>Tarea 4</t>
  </si>
  <si>
    <t>Creación de prototipos funcionales</t>
  </si>
  <si>
    <t xml:space="preserve">Tarea 5 </t>
  </si>
  <si>
    <t>Definición de la estructura del software</t>
  </si>
  <si>
    <t xml:space="preserve">Tarea 6 </t>
  </si>
  <si>
    <t>Instalación y configuración de herramientas</t>
  </si>
  <si>
    <t>Tarea 7</t>
  </si>
  <si>
    <t>Implementación de login y seguridad</t>
  </si>
  <si>
    <t>Tarea 8</t>
  </si>
  <si>
    <t>Implementación de lógica para gestionar pedidos</t>
  </si>
  <si>
    <t xml:space="preserve">Tarea 9 </t>
  </si>
  <si>
    <t>Generación de comprobantes de pago</t>
  </si>
  <si>
    <t xml:space="preserve">Tarea 10 </t>
  </si>
  <si>
    <t>Validación de funcionalidad y corrección de errores</t>
  </si>
  <si>
    <t>Tarea 11</t>
  </si>
  <si>
    <t>Evaluación y mejoras en código</t>
  </si>
  <si>
    <t>Tarea 12</t>
  </si>
  <si>
    <t>Feedback y mejoras basadas en pruebas reales</t>
  </si>
  <si>
    <t xml:space="preserve">Tarea 13 </t>
  </si>
  <si>
    <t>Subida a entorno de producción</t>
  </si>
  <si>
    <t>Tarea 14</t>
  </si>
  <si>
    <t>Entrenamiento para el uso del sistema</t>
  </si>
  <si>
    <t xml:space="preserve">Tarea 15 </t>
  </si>
  <si>
    <t>Presentación de la solución completa</t>
  </si>
  <si>
    <t>Tarea 16</t>
  </si>
  <si>
    <t>Implementación de flujo de pedidos</t>
  </si>
  <si>
    <t>Tarea 17</t>
  </si>
  <si>
    <t>Pruebas de validación en el restaurante</t>
  </si>
  <si>
    <t>Tarea 18</t>
  </si>
  <si>
    <t>Implementación de seguridad y permisos</t>
  </si>
  <si>
    <t>Tarea 19</t>
  </si>
  <si>
    <t>Implementación del flujo de creación de pedidos</t>
  </si>
  <si>
    <t>Tarea 20</t>
  </si>
  <si>
    <t>Análisis de errores y mejoras</t>
  </si>
  <si>
    <t>Tarea 21</t>
  </si>
  <si>
    <t>Últimos cambios y mejoras</t>
  </si>
  <si>
    <t>Sprint 1 - RF1</t>
  </si>
  <si>
    <t>Pruebas unitarias e integración</t>
  </si>
  <si>
    <t>Sprint 1 - RF2</t>
  </si>
  <si>
    <t>Revisión de código</t>
  </si>
  <si>
    <t>Sprint 1 - RF3</t>
  </si>
  <si>
    <t>Pruebas de usuarios</t>
  </si>
  <si>
    <t>Sprint 1 - RF4</t>
  </si>
  <si>
    <t>Despliegue de la aplicación</t>
  </si>
  <si>
    <t>Sprint 2 - RF5</t>
  </si>
  <si>
    <t>Capacitación del personal</t>
  </si>
  <si>
    <t>Sprint 2 - RF6</t>
  </si>
  <si>
    <t>Entrega final del sistema</t>
  </si>
  <si>
    <t>Sprint 2 - RF7</t>
  </si>
  <si>
    <t>Gestión de pedidos en el restaurante Parrilladas Kandela</t>
  </si>
  <si>
    <t>Sprint 3 - RF8</t>
  </si>
  <si>
    <t>Gestión de pedidos (Validación)</t>
  </si>
  <si>
    <t>Sprint 3 - RF9</t>
  </si>
  <si>
    <t>Acceso seguro al sistema</t>
  </si>
  <si>
    <t>Sprint 3 - RF10</t>
  </si>
  <si>
    <t>Creación de pedidos</t>
  </si>
  <si>
    <t>Sprint 3 - RF11</t>
  </si>
  <si>
    <t>Evaluación de uso del sistema (Bad Usage)</t>
  </si>
  <si>
    <t>Diccionario de Actividades</t>
  </si>
  <si>
    <t>Identificador</t>
  </si>
  <si>
    <t>Descripcion</t>
  </si>
  <si>
    <t>Tarea 1</t>
  </si>
  <si>
    <t>Análisis y priorización de requisitos</t>
  </si>
  <si>
    <t>Tarea 2</t>
  </si>
  <si>
    <t>Planificación de tareas</t>
  </si>
  <si>
    <t>Tarea 3</t>
  </si>
  <si>
    <t>Revisión con Stakeholders</t>
  </si>
  <si>
    <t>Prototipado interactivo</t>
  </si>
  <si>
    <t>Tarea 5</t>
  </si>
  <si>
    <t>Diseño de la arquitectura del sistema</t>
  </si>
  <si>
    <t>Tarea 6</t>
  </si>
  <si>
    <t>Configuración del entorno de desarrollo</t>
  </si>
  <si>
    <t>Desarrollo del módulo de autenticación</t>
  </si>
  <si>
    <t>Desarrollo del módulo de pedidos</t>
  </si>
  <si>
    <t>Tarea 9</t>
  </si>
  <si>
    <t>Desarrollo del módulo de boucher</t>
  </si>
  <si>
    <t>Tarea 10</t>
  </si>
  <si>
    <t>Tarea 13</t>
  </si>
  <si>
    <t>Tarea 15</t>
  </si>
  <si>
    <t>Gestión de pedidos en el restaurante Parrilladas Kandela (Validación)</t>
  </si>
  <si>
    <t>Optimización final del sistema</t>
  </si>
  <si>
    <t>Sprint 1</t>
  </si>
  <si>
    <t xml:space="preserve">1. Selección de platos y bebidas ️ 2. Envío de pedido a cocina en tiempo real  3. Modificar/cancelar pedidos antes de preparación  4. Mostrar estado de cada plato </t>
  </si>
  <si>
    <t>Sprint 2</t>
  </si>
  <si>
    <t xml:space="preserve">5.Notificar a meseros cuando pedido esté listo 6.Cambiar estado de los platos individualmente  7.Mostrar lista de pedidos por cobrar </t>
  </si>
  <si>
    <t>Sprint 3</t>
  </si>
  <si>
    <t xml:space="preserve">8. Registrar estado de pago de pedidos  9. Agregar nuevos platos al menú 10. Desactivar platos existentes  11. Guardar historial de cambios en el menú </t>
  </si>
  <si>
    <t>Tipos de defectos</t>
  </si>
  <si>
    <t>Documentación</t>
  </si>
  <si>
    <t>Interfaz</t>
  </si>
  <si>
    <t>Sistema</t>
  </si>
  <si>
    <t xml:space="preserve">TOTAL EN MINUTOS: </t>
  </si>
  <si>
    <t>Sintaxis</t>
  </si>
  <si>
    <t>Comprobación</t>
  </si>
  <si>
    <t>Entorno</t>
  </si>
  <si>
    <t>Construcción Paquetes</t>
  </si>
  <si>
    <t>Datos</t>
  </si>
  <si>
    <t>Asignación</t>
  </si>
  <si>
    <t>Función</t>
  </si>
  <si>
    <t>Nombre</t>
  </si>
  <si>
    <t xml:space="preserve">  </t>
  </si>
  <si>
    <t>Profesor</t>
  </si>
  <si>
    <t>Ing. Jenny Ruiz</t>
  </si>
  <si>
    <t>Nº</t>
  </si>
  <si>
    <t>Tipo</t>
  </si>
  <si>
    <t>Introducido</t>
  </si>
  <si>
    <t>Eliminado</t>
  </si>
  <si>
    <t>T. Corrección (minutos)</t>
  </si>
  <si>
    <t>Defecto Corregido</t>
  </si>
  <si>
    <t>Diseño</t>
  </si>
  <si>
    <t>Codificacion</t>
  </si>
  <si>
    <t>SI</t>
  </si>
  <si>
    <t>Descripción:</t>
  </si>
  <si>
    <t>Error en la base de datos: falta de normalización en las relaciones entre pedidos y mesas.</t>
  </si>
  <si>
    <t>T. Corrección</t>
  </si>
  <si>
    <t>Implementación</t>
  </si>
  <si>
    <t>Pruebas</t>
  </si>
  <si>
    <t>El sistema de notificaciones de pedidos no enviaba actualizaciones en tiempo real a la cocina.</t>
  </si>
  <si>
    <t>Diseño UI/UX</t>
  </si>
  <si>
    <t>Problema con la interfaz de selección de mesas: no reflejaba disponibilidad en tiempo real.</t>
  </si>
  <si>
    <t>Desarrollo Backend</t>
  </si>
  <si>
    <t>Inconsistencia en la autenticación de usuarios: los meseros podían acceder a funciones de administración.</t>
  </si>
  <si>
    <t>Codificación</t>
  </si>
  <si>
    <t>Despliegue</t>
  </si>
  <si>
    <t>Error en la generación de vouchers de descuento: códigos duplicados en la base de datos.</t>
  </si>
  <si>
    <t>Diseño UI</t>
  </si>
  <si>
    <t>La interfaz de pedidos no se actualizaba automáticamente tras cambios en la cocina.</t>
  </si>
  <si>
    <t>La API de consulta de pedidos no devolvía los datos correctos en ciertos casos.</t>
  </si>
  <si>
    <t>Error en la generación automática de facturas: el cálculo del impuesto era incorrecto.</t>
  </si>
  <si>
    <t>Inestabilidad en la conexión con la base de datos durante altas cargas de trabajo.</t>
  </si>
  <si>
    <t>El sistema no cargaba correctamente en dispositivos móviles con baja resolución.</t>
  </si>
  <si>
    <t>Problema de alineación en la vista de confirmación de pedidos.</t>
  </si>
  <si>
    <t>Error de sintaxis en una consulta SQL que impedía el filtrado de pedidos.</t>
  </si>
  <si>
    <t>El sistema asignaba pedidos duplicados a los meseros en ciertas condiciones.</t>
  </si>
  <si>
    <t>Fallo en la validación de datos al registrar un nuevo cliente en la base de datos.</t>
  </si>
  <si>
    <t>La función de reimpresión de tickets no generaba correctamente los datos del pedido.</t>
  </si>
  <si>
    <t>Los reportes de ventas no reflejaban los pedidos cancelados correctamente.</t>
  </si>
  <si>
    <t>El sistema se bloqueaba cuando el número de pedidos activos superaba el límite de la base de datos.</t>
  </si>
  <si>
    <t>Información desactualizada en la documentación sobre el uso del sistema para nuevos empleados.</t>
  </si>
  <si>
    <t>Los botones de acción en la interfaz de pedidos no respondían correctamente en dispositivos móviles.</t>
  </si>
  <si>
    <t>Incompatibilidad con ciertos navegadores web, lo que impedía la correcta carga del sistema.</t>
  </si>
  <si>
    <t>Error en la generación del paquete de actualización del software, lo que impedía su instalación.</t>
  </si>
  <si>
    <t>Código mal estructurado en un script de base de datos que causaba fallos al registrar nuevos pedidos.</t>
  </si>
  <si>
    <t xml:space="preserve">Dentro de este documento tenemos la rutas que se ve a consumir al igual que una estructura de como se va a manejar la pagina de platos como se va a ver </t>
  </si>
  <si>
    <t>CUADERNO DE TRABAJO  Nª</t>
  </si>
  <si>
    <t>Nombre:</t>
  </si>
  <si>
    <t>Fecha:</t>
  </si>
  <si>
    <t>Trabajo</t>
  </si>
  <si>
    <t>Proceso</t>
  </si>
  <si>
    <t>Real</t>
  </si>
  <si>
    <t>Hasta la fecha</t>
  </si>
  <si>
    <t>Tiempo</t>
  </si>
  <si>
    <t>Unidades</t>
  </si>
  <si>
    <t>Velocidad</t>
  </si>
  <si>
    <t>MAX</t>
  </si>
  <si>
    <t>MIN</t>
  </si>
  <si>
    <t>Análisis</t>
  </si>
  <si>
    <t>Descripción</t>
  </si>
  <si>
    <t>Planificación</t>
  </si>
  <si>
    <t>Revisión</t>
  </si>
  <si>
    <t>Arquitectura</t>
  </si>
  <si>
    <t>Configuración</t>
  </si>
  <si>
    <t>Desarrollo</t>
  </si>
  <si>
    <t>Capacitación</t>
  </si>
  <si>
    <t>Entrega</t>
  </si>
  <si>
    <t>Validación</t>
  </si>
  <si>
    <t>Seguridad</t>
  </si>
  <si>
    <t>Evaluación</t>
  </si>
  <si>
    <t>Optimización</t>
  </si>
  <si>
    <t xml:space="preserve">Contiene las rutas de la aplicacion en donde importalos los componentes necesarios </t>
  </si>
  <si>
    <t>Lenguaje</t>
  </si>
  <si>
    <t>Resumen</t>
  </si>
  <si>
    <t>Plan</t>
  </si>
  <si>
    <t>LOC/Hora</t>
  </si>
  <si>
    <t>Defectos/KLOC</t>
  </si>
  <si>
    <t>Rendimiento</t>
  </si>
  <si>
    <t>V/F</t>
  </si>
  <si>
    <t>Tamaño Máximo</t>
  </si>
  <si>
    <t>Tamaño Mínimo</t>
  </si>
  <si>
    <t xml:space="preserve">Contiene los estilos de los contenedores de la pagina principal al igual que el de los botones </t>
  </si>
  <si>
    <t>Contiene las medidas y las distancias de los contenedores</t>
  </si>
  <si>
    <t>Contiene los estilso generales de las pantallas y margeneres de los separadores de los botones y contenedores</t>
  </si>
  <si>
    <t>Tabla 15.3 Resumen del plan del proyecto del PSP</t>
  </si>
  <si>
    <t xml:space="preserve">Estudiantes: </t>
  </si>
  <si>
    <t xml:space="preserve">Fecha: </t>
  </si>
  <si>
    <t>Programa:</t>
  </si>
  <si>
    <t>Programa #</t>
  </si>
  <si>
    <t xml:space="preserve"> Ing. Jenny Ruiz</t>
  </si>
  <si>
    <t>Java</t>
  </si>
  <si>
    <t>Hasta la Fecha</t>
  </si>
  <si>
    <t>Tamaño Programa (LOC)</t>
  </si>
  <si>
    <t>Total Nuevo &amp; Cambiado</t>
  </si>
  <si>
    <t>Tiempo por Fase (.min)</t>
  </si>
  <si>
    <t>%Hasta la Fecha</t>
  </si>
  <si>
    <t>Revisión del código</t>
  </si>
  <si>
    <t>Compilación</t>
  </si>
  <si>
    <t>Postmorten</t>
  </si>
  <si>
    <t>Tiempo Máximo</t>
  </si>
  <si>
    <t>Tiempo Mínimo</t>
  </si>
  <si>
    <t>Defectos introducidos</t>
  </si>
  <si>
    <t>Def./Hora</t>
  </si>
  <si>
    <t>Defectos eliminados</t>
  </si>
  <si>
    <t xml:space="preserve">Total </t>
  </si>
  <si>
    <t xml:space="preserve">Contiene la flexibilidad de los display de la pantalla del CRUD </t>
  </si>
  <si>
    <t xml:space="preserve">Contiene los estilos del CRUD de empleados de los contenendores  y de los cuadros de texto </t>
  </si>
  <si>
    <t>Contiene los estilos del CRUD de ingredientes de sus respectivos cuadros de textos y botones</t>
  </si>
  <si>
    <t>Contiene los estilos de los botones y de la navegacion del administrador</t>
  </si>
  <si>
    <t>Estilos del formulario de autenticación.</t>
  </si>
  <si>
    <t>Diseño de la barra de navegación.</t>
  </si>
  <si>
    <t>Estilos para ventanas emergentes.</t>
  </si>
  <si>
    <t>Visualización de pedidos.</t>
  </si>
  <si>
    <t>Estilos del panel de administración.</t>
  </si>
  <si>
    <t>Estilos para la sección de clientes.</t>
  </si>
  <si>
    <t>Estilos para la gestión de platos.</t>
  </si>
  <si>
    <t>Estructura principal de la aplicación.</t>
  </si>
  <si>
    <t>Estilos generales de la app.</t>
  </si>
  <si>
    <t>Punto de entrada de React.</t>
  </si>
  <si>
    <t>Confirma si React está corriendo.</t>
  </si>
  <si>
    <t xml:space="preserve">Contiene las rutas de los diferentes componentes de la aplicacion para mostrar dentro del inicio de la aplicación. </t>
  </si>
  <si>
    <t>Alineacion y estilo de los botones</t>
  </si>
  <si>
    <t xml:space="preserve">Centralizacion de los modulos </t>
  </si>
  <si>
    <t xml:space="preserve">Tamaño de los contenedores </t>
  </si>
  <si>
    <t>Espaciado y margen de los modulos</t>
  </si>
  <si>
    <t>Tamaños de las pantallas</t>
  </si>
  <si>
    <t>Estilos de los formularios de empleados</t>
  </si>
  <si>
    <t>Estilos de los formularios de ingredientes</t>
  </si>
  <si>
    <t>Enrutamiento de las paginas y funciones</t>
  </si>
  <si>
    <t>Gestiona la facturación de órdenes, calculando totales y generando facturas imprimibles.</t>
  </si>
  <si>
    <t>Consumo de rutas de las paginas</t>
  </si>
  <si>
    <t>Enrutamiento para el consumo de ellas</t>
  </si>
  <si>
    <t>Gestiona el estado de las órdenes y platos en la cocina, actualizando su progreso y permitiendo cambios de estado hasta su entrega.</t>
  </si>
  <si>
    <t>Selector dinámico que carga opciones según el modo y actualiza el valor seleccionado.</t>
  </si>
  <si>
    <t>Visualizar y actualizar el precio extra y el número de mesas en la base de datos.</t>
  </si>
  <si>
    <t xml:space="preserve"> Restringir la entrada de un campo a 10 dígitos numéricos</t>
  </si>
  <si>
    <t>Gestiona la creación, edición, filtrado y activación/desactivación de platos en un sistema de menú, permitiendo la carga de imágenes y la asociación con ingredientes.</t>
  </si>
  <si>
    <t>Gestionar ingredientes mediante la creación, edición, eliminación y visualización en una lista interactiva.</t>
  </si>
  <si>
    <t xml:space="preserve"> Navegación de la aplicación, permitiendo el inicio/cierre de sesión y redirigiendo al usuario según su rol.</t>
  </si>
  <si>
    <t xml:space="preserve">Navegación para administradores, permitiendo volver al inicio y cerrar sesión.
</t>
  </si>
  <si>
    <t>Gestiona empleados agrupados por cargo, permitiendo su visualización y la adición de nuevos mediante un formulario modal.</t>
  </si>
  <si>
    <t>Muestra y filtra el historial de facturas por rango de fechas</t>
  </si>
  <si>
    <t xml:space="preserve">Agregar ingredientes con nombre, descripción y precio a la lista de ingredientes.
</t>
  </si>
  <si>
    <t>Gestiona la autenticación de usuarios</t>
  </si>
  <si>
    <t>Selección de categorías en un menú deslizante</t>
  </si>
  <si>
    <t>Contenedor emergente con contenido personalizado y un botón para cerrarlo.</t>
  </si>
  <si>
    <t>Gestiona la creación, edición y seguimiento de órdenes en un restaurante, incluyendo selección de clientes, asignación de platos y cálculo de totales.</t>
  </si>
  <si>
    <t xml:space="preserve"> Protege rutas restringiendo el acceso según autenticación </t>
  </si>
  <si>
    <t xml:space="preserve"> Función para obtener datos desde una API REST</t>
  </si>
  <si>
    <t xml:space="preserve">Establece el título de la página </t>
  </si>
  <si>
    <t xml:space="preserve"> Establece el título de la página en "Cocina"</t>
  </si>
  <si>
    <t xml:space="preserve">Optimizar la gestión de estados de los pedidos </t>
  </si>
  <si>
    <t xml:space="preserve">Validaciones en el formulario </t>
  </si>
  <si>
    <t xml:space="preserve">Permitir la carga y previsualización de imágenes </t>
  </si>
  <si>
    <t xml:space="preserve">Optimizar el almacenamiento en localStorage </t>
  </si>
  <si>
    <t xml:space="preserve">Menú de navegación más accesible </t>
  </si>
  <si>
    <t xml:space="preserve">Filtrado por fecha con un rango más dinámico </t>
  </si>
  <si>
    <t xml:space="preserve">Permitir la edición en línea de ingredientes </t>
  </si>
  <si>
    <t xml:space="preserve">Gestión de errores con mensajes más específicos </t>
  </si>
  <si>
    <t>Menú  desplazable para permitir más opciones</t>
  </si>
  <si>
    <t xml:space="preserve">Cierre del modal al hacer clic </t>
  </si>
  <si>
    <t>Sistema de notificaciones en tiempo real para el seguimiento de órdenes.</t>
  </si>
  <si>
    <t xml:space="preserve">Redirigir a una página de error con un mensaje adecuado </t>
  </si>
  <si>
    <t xml:space="preserve">Paginación y búsqueda </t>
  </si>
  <si>
    <t>Minimización de llamadas a la API</t>
  </si>
  <si>
    <t>interfaz de usuario para una navegación más intuitiv</t>
  </si>
  <si>
    <t xml:space="preserve">actualización en tiempo real de las órdenes </t>
  </si>
  <si>
    <t>Facturacion Modular</t>
  </si>
  <si>
    <t>Gestion de ordenes en tiempo real</t>
  </si>
  <si>
    <t>Nuevo Programa</t>
  </si>
  <si>
    <t>Dd plan= N plan + Dd plan /1000</t>
  </si>
  <si>
    <t xml:space="preserve">Dd plan </t>
  </si>
  <si>
    <t>defectos/KLOC</t>
  </si>
  <si>
    <t>Sistema de Gestión de Pedidos Parrillada Kandela</t>
  </si>
  <si>
    <t>Martes 18 de febrero del 2025</t>
  </si>
  <si>
    <t xml:space="preserve">Pruebas de aceptación </t>
  </si>
  <si>
    <t>El análisis muestra una alta densidad de defectos (22.92 por cada 1000 LOC), con el módulo Client acumulando la mayoría de los errores y el programa 16 siendo el más problemático. El módulo Serve, aunque con menos programas, presenta una alta cantidad de defectos en relación con su tamaño. Se recomienda implementar pruebas automatizadas, revisiones de código más estrictas y refactorización en programas grandes para mejorar la calidad y reducir la complejidad. También es clave fortalecer las prácticas de desarrollo y capacitación para minimizar defectos en el futuro.</t>
  </si>
  <si>
    <t xml:space="preserve">La cantidad de defectos se redujo de 128 a 42, mejorando la calidad del código, aunque la densidad de defectos sigue siendo alta (Dd plan = 5524.02). Se recomienda optimizar revisiones y pruebas, priorizando módulos con más errores como 16 y 35.
</t>
  </si>
  <si>
    <t xml:space="preserve">CONCLUSIÓN </t>
  </si>
  <si>
    <t xml:space="preserve">Tiempo real </t>
  </si>
  <si>
    <t>tiempo planteado</t>
  </si>
  <si>
    <t>HORAS</t>
  </si>
  <si>
    <t>Viejo</t>
  </si>
  <si>
    <t>Nuevo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</si>
</sst>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
  </numFmts>
  <fonts count="37" x14ac:knownFonts="1">
    <font>
      <sz val="11"/>
      <color theme="1"/>
      <name val="Aptos Narrow"/>
      <family val="2"/>
      <scheme val="minor"/>
    </font>
    <font>
      <b/>
      <sz val="10"/>
      <color theme="1"/>
      <name val="Aptos Narrow"/>
      <scheme val="minor"/>
    </font>
    <font>
      <sz val="10"/>
      <name val="Arial"/>
    </font>
    <font>
      <sz val="10"/>
      <color theme="1"/>
      <name val="Aptos Narrow"/>
      <scheme val="minor"/>
    </font>
    <font>
      <b/>
      <u/>
      <sz val="10"/>
      <color rgb="FF0000FF"/>
      <name val="Arial"/>
    </font>
    <font>
      <u/>
      <sz val="11"/>
      <color theme="10"/>
      <name val="Aptos Narrow"/>
      <family val="2"/>
      <scheme val="minor"/>
    </font>
    <font>
      <b/>
      <sz val="10"/>
      <color theme="1"/>
      <name val="Aptos Narrow"/>
      <family val="2"/>
      <scheme val="minor"/>
    </font>
    <font>
      <sz val="10"/>
      <color theme="1"/>
      <name val="Aptos Narrow"/>
      <family val="2"/>
      <scheme val="minor"/>
    </font>
    <font>
      <b/>
      <sz val="11"/>
      <color theme="1"/>
      <name val="Aptos Narrow"/>
      <family val="2"/>
      <scheme val="minor"/>
    </font>
    <font>
      <sz val="11"/>
      <color rgb="FF000000"/>
      <name val="Aptos Narrow"/>
      <family val="2"/>
      <scheme val="minor"/>
    </font>
    <font>
      <sz val="10"/>
      <color theme="1"/>
      <name val="Book Antiqua"/>
    </font>
    <font>
      <b/>
      <sz val="10"/>
      <color theme="1"/>
      <name val="Book Antiqua"/>
    </font>
    <font>
      <sz val="7"/>
      <color theme="1"/>
      <name val="Book Antiqua"/>
    </font>
    <font>
      <sz val="8"/>
      <color theme="1"/>
      <name val="Book Antiqua"/>
    </font>
    <font>
      <b/>
      <sz val="8"/>
      <color theme="1"/>
      <name val="Book Antiqua"/>
    </font>
    <font>
      <sz val="10"/>
      <color theme="1"/>
      <name val="Arial"/>
    </font>
    <font>
      <b/>
      <sz val="24"/>
      <color rgb="FF3F3F3F"/>
      <name val="Calibri"/>
    </font>
    <font>
      <sz val="12"/>
      <color rgb="FF3F3F3F"/>
      <name val="Calibri"/>
    </font>
    <font>
      <b/>
      <sz val="14"/>
      <color rgb="FF3F3F3F"/>
      <name val="Calibri"/>
    </font>
    <font>
      <sz val="10"/>
      <color theme="1"/>
      <name val="Book Antiqua"/>
      <family val="1"/>
    </font>
    <font>
      <b/>
      <sz val="12"/>
      <color theme="1"/>
      <name val="Book Antiqua"/>
      <family val="1"/>
    </font>
    <font>
      <b/>
      <sz val="10"/>
      <color theme="1"/>
      <name val="Book Antiqua"/>
      <family val="1"/>
    </font>
    <font>
      <b/>
      <sz val="11"/>
      <color theme="1"/>
      <name val="Book Antiqua"/>
      <family val="1"/>
    </font>
    <font>
      <sz val="11"/>
      <color theme="1"/>
      <name val="Book Antiqua"/>
      <family val="1"/>
    </font>
    <font>
      <b/>
      <i/>
      <sz val="8"/>
      <color theme="1"/>
      <name val="Book Antiqua"/>
      <family val="1"/>
    </font>
    <font>
      <b/>
      <i/>
      <sz val="9"/>
      <color theme="1"/>
      <name val="Book Antiqua"/>
      <family val="1"/>
    </font>
    <font>
      <sz val="9"/>
      <color theme="1"/>
      <name val="Book Antiqua"/>
      <family val="1"/>
    </font>
    <font>
      <sz val="9"/>
      <color rgb="FF000000"/>
      <name val="Book Antiqua"/>
      <family val="1"/>
    </font>
    <font>
      <b/>
      <i/>
      <sz val="10"/>
      <color theme="1"/>
      <name val="Book Antiqua"/>
      <family val="1"/>
    </font>
    <font>
      <sz val="8"/>
      <color theme="1"/>
      <name val="Book Antiqua"/>
      <family val="1"/>
    </font>
    <font>
      <b/>
      <sz val="10"/>
      <color rgb="FFFFFFFF"/>
      <name val="Book Antiqua"/>
      <family val="1"/>
    </font>
    <font>
      <sz val="10"/>
      <color rgb="FFFFFFFF"/>
      <name val="Book Antiqua"/>
      <family val="1"/>
    </font>
    <font>
      <sz val="8"/>
      <color rgb="FFFFFFFF"/>
      <name val="Book Antiqua"/>
      <family val="1"/>
    </font>
    <font>
      <sz val="10"/>
      <name val="Arial"/>
      <family val="2"/>
    </font>
    <font>
      <i/>
      <sz val="8"/>
      <color theme="1"/>
      <name val="Book Antiqua"/>
      <family val="1"/>
    </font>
    <font>
      <b/>
      <sz val="8"/>
      <color theme="1"/>
      <name val="Book Antiqua"/>
      <family val="1"/>
    </font>
    <font>
      <sz val="10"/>
      <name val="Aptos Narrow"/>
      <scheme val="minor"/>
    </font>
  </fonts>
  <fills count="19">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2CC"/>
      </patternFill>
    </fill>
    <fill>
      <patternFill patternType="solid">
        <fgColor theme="0"/>
        <bgColor rgb="FFD9EAD3"/>
      </patternFill>
    </fill>
    <fill>
      <patternFill patternType="solid">
        <fgColor theme="0"/>
        <bgColor rgb="FFFCE5CD"/>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
      <patternFill patternType="solid">
        <fgColor rgb="FF969696"/>
        <bgColor rgb="FF969696"/>
      </patternFill>
    </fill>
    <fill>
      <patternFill patternType="solid">
        <fgColor theme="7" tint="0.39997558519241921"/>
        <bgColor indexed="64"/>
      </patternFill>
    </fill>
    <fill>
      <patternFill patternType="solid">
        <fgColor theme="7" tint="0.59999389629810485"/>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95">
    <xf numFmtId="0" fontId="0" fillId="0" borderId="0" xfId="0"/>
    <xf numFmtId="0" fontId="3" fillId="5" borderId="1" xfId="0" applyFont="1" applyFill="1" applyBorder="1" applyAlignment="1">
      <alignment horizontal="center" vertical="center" wrapText="1"/>
    </xf>
    <xf numFmtId="0" fontId="3" fillId="6" borderId="1" xfId="0" applyFont="1" applyFill="1" applyBorder="1" applyAlignment="1">
      <alignment horizontal="center"/>
    </xf>
    <xf numFmtId="0" fontId="3" fillId="5" borderId="1" xfId="0" applyFont="1" applyFill="1" applyBorder="1" applyAlignment="1">
      <alignment horizontal="center"/>
    </xf>
    <xf numFmtId="0" fontId="1" fillId="2"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0" fontId="6" fillId="8" borderId="1" xfId="0" applyFont="1" applyFill="1" applyBorder="1" applyAlignment="1">
      <alignment horizontal="center" vertical="center" wrapText="1"/>
    </xf>
    <xf numFmtId="0" fontId="3" fillId="6" borderId="5" xfId="0" applyFont="1" applyFill="1" applyBorder="1" applyAlignment="1">
      <alignment horizontal="center"/>
    </xf>
    <xf numFmtId="0" fontId="3" fillId="6" borderId="11" xfId="0" applyFont="1" applyFill="1" applyBorder="1" applyAlignment="1">
      <alignment horizontal="center" vertical="center"/>
    </xf>
    <xf numFmtId="0" fontId="6" fillId="6" borderId="11" xfId="0" applyFont="1" applyFill="1" applyBorder="1" applyAlignment="1">
      <alignment horizontal="center" vertical="center"/>
    </xf>
    <xf numFmtId="0" fontId="0" fillId="0" borderId="11" xfId="0" applyBorder="1" applyAlignment="1">
      <alignment horizontal="center" vertical="center"/>
    </xf>
    <xf numFmtId="0" fontId="7" fillId="4" borderId="5"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0" borderId="0" xfId="0" applyFont="1" applyAlignment="1">
      <alignment horizontal="center"/>
    </xf>
    <xf numFmtId="0" fontId="6"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6" fillId="0" borderId="0" xfId="0" applyFont="1"/>
    <xf numFmtId="0" fontId="0" fillId="0" borderId="0" xfId="0" applyAlignment="1">
      <alignment horizontal="center" vertical="center"/>
    </xf>
    <xf numFmtId="0" fontId="1" fillId="8" borderId="11" xfId="0" applyFont="1" applyFill="1" applyBorder="1" applyAlignment="1">
      <alignment horizontal="center"/>
    </xf>
    <xf numFmtId="0" fontId="0" fillId="9" borderId="0" xfId="0" applyFill="1"/>
    <xf numFmtId="0" fontId="0" fillId="10" borderId="0" xfId="0" applyFill="1"/>
    <xf numFmtId="0" fontId="0" fillId="11" borderId="0" xfId="0" applyFill="1"/>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3" fillId="10" borderId="11" xfId="0" applyFont="1" applyFill="1" applyBorder="1" applyAlignment="1">
      <alignment horizontal="center" vertical="center"/>
    </xf>
    <xf numFmtId="0" fontId="7" fillId="9" borderId="11" xfId="0" applyFont="1" applyFill="1" applyBorder="1" applyAlignment="1">
      <alignment horizontal="center" vertical="center"/>
    </xf>
    <xf numFmtId="0" fontId="0" fillId="10" borderId="11" xfId="0" applyFill="1" applyBorder="1" applyAlignment="1">
      <alignment horizontal="center" vertical="center"/>
    </xf>
    <xf numFmtId="0" fontId="0" fillId="9" borderId="11" xfId="0" applyFill="1" applyBorder="1" applyAlignment="1">
      <alignment horizontal="center" vertical="center"/>
    </xf>
    <xf numFmtId="0" fontId="0" fillId="12" borderId="0" xfId="0" applyFill="1"/>
    <xf numFmtId="0" fontId="0" fillId="0" borderId="1" xfId="0" applyBorder="1"/>
    <xf numFmtId="0" fontId="3" fillId="6" borderId="17" xfId="0" applyFont="1" applyFill="1" applyBorder="1" applyAlignment="1">
      <alignment horizontal="center"/>
    </xf>
    <xf numFmtId="0" fontId="0" fillId="0" borderId="1" xfId="0" applyBorder="1" applyAlignment="1">
      <alignment horizontal="center"/>
    </xf>
    <xf numFmtId="0" fontId="3" fillId="5" borderId="2" xfId="0" applyFont="1" applyFill="1" applyBorder="1" applyAlignment="1">
      <alignment horizontal="center" vertical="center" wrapText="1"/>
    </xf>
    <xf numFmtId="0" fontId="8" fillId="0" borderId="11" xfId="0" applyFont="1" applyBorder="1"/>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1" xfId="0" applyFont="1" applyBorder="1" applyAlignment="1">
      <alignment horizontal="center" vertical="center" wrapText="1"/>
    </xf>
    <xf numFmtId="0" fontId="10" fillId="13" borderId="0" xfId="0" applyFont="1" applyFill="1"/>
    <xf numFmtId="0" fontId="10" fillId="13" borderId="0" xfId="0" applyFont="1" applyFill="1" applyAlignment="1">
      <alignment horizontal="center"/>
    </xf>
    <xf numFmtId="0" fontId="11" fillId="13" borderId="22" xfId="0" applyFont="1" applyFill="1" applyBorder="1"/>
    <xf numFmtId="0" fontId="10" fillId="13" borderId="23" xfId="0" applyFont="1" applyFill="1" applyBorder="1"/>
    <xf numFmtId="0" fontId="11" fillId="13" borderId="23" xfId="0" applyFont="1" applyFill="1" applyBorder="1"/>
    <xf numFmtId="0" fontId="11" fillId="13" borderId="25" xfId="0" applyFont="1" applyFill="1" applyBorder="1"/>
    <xf numFmtId="0" fontId="10" fillId="13" borderId="26" xfId="0" applyFont="1" applyFill="1" applyBorder="1"/>
    <xf numFmtId="0" fontId="11" fillId="13" borderId="26" xfId="0" applyFont="1" applyFill="1" applyBorder="1"/>
    <xf numFmtId="0" fontId="14" fillId="13" borderId="0" xfId="0" applyFont="1" applyFill="1" applyAlignment="1">
      <alignment horizontal="center"/>
    </xf>
    <xf numFmtId="0" fontId="14" fillId="14" borderId="1" xfId="0" applyFont="1" applyFill="1" applyBorder="1" applyAlignment="1">
      <alignment horizontal="center"/>
    </xf>
    <xf numFmtId="164" fontId="3" fillId="0" borderId="1" xfId="0" applyNumberFormat="1" applyFont="1" applyBorder="1"/>
    <xf numFmtId="20" fontId="3" fillId="0" borderId="1" xfId="0" applyNumberFormat="1" applyFont="1" applyBorder="1"/>
    <xf numFmtId="0" fontId="3" fillId="0" borderId="1" xfId="0" applyFont="1" applyBorder="1"/>
    <xf numFmtId="165" fontId="3" fillId="0" borderId="1" xfId="0" applyNumberFormat="1" applyFont="1" applyBorder="1"/>
    <xf numFmtId="164" fontId="13" fillId="13" borderId="0" xfId="0" applyNumberFormat="1" applyFont="1" applyFill="1" applyAlignment="1">
      <alignment horizontal="center"/>
    </xf>
    <xf numFmtId="20" fontId="13" fillId="13" borderId="0" xfId="0" applyNumberFormat="1" applyFont="1" applyFill="1" applyAlignment="1">
      <alignment horizontal="center"/>
    </xf>
    <xf numFmtId="0" fontId="13" fillId="13" borderId="0" xfId="0" applyFont="1" applyFill="1" applyAlignment="1">
      <alignment horizontal="center"/>
    </xf>
    <xf numFmtId="0" fontId="15" fillId="0" borderId="0" xfId="0" applyFont="1" applyAlignment="1">
      <alignment horizontal="center" vertical="center"/>
    </xf>
    <xf numFmtId="0" fontId="17" fillId="0" borderId="0" xfId="0" applyFont="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3" fillId="0" borderId="0" xfId="0" applyFont="1"/>
    <xf numFmtId="0" fontId="19" fillId="0" borderId="0" xfId="0" applyFont="1"/>
    <xf numFmtId="0" fontId="20" fillId="0" borderId="17" xfId="0" applyFont="1" applyBorder="1"/>
    <xf numFmtId="0" fontId="19" fillId="0" borderId="18" xfId="0" applyFont="1" applyBorder="1"/>
    <xf numFmtId="0" fontId="19" fillId="0" borderId="19" xfId="0" applyFont="1" applyBorder="1"/>
    <xf numFmtId="0" fontId="19" fillId="0" borderId="30" xfId="0" applyFont="1" applyBorder="1"/>
    <xf numFmtId="0" fontId="19" fillId="0" borderId="31" xfId="0" applyFont="1" applyBorder="1"/>
    <xf numFmtId="0" fontId="19" fillId="0" borderId="0" xfId="0" applyFont="1" applyAlignment="1">
      <alignment horizontal="center"/>
    </xf>
    <xf numFmtId="0" fontId="19" fillId="0" borderId="9" xfId="0" applyFont="1" applyBorder="1"/>
    <xf numFmtId="0" fontId="19" fillId="0" borderId="8" xfId="0" applyFont="1" applyBorder="1"/>
    <xf numFmtId="0" fontId="19" fillId="0" borderId="10" xfId="0" applyFont="1" applyBorder="1"/>
    <xf numFmtId="0" fontId="22" fillId="0" borderId="0" xfId="0" applyFont="1"/>
    <xf numFmtId="0" fontId="23" fillId="0" borderId="0" xfId="0" applyFont="1"/>
    <xf numFmtId="0" fontId="19" fillId="0" borderId="17" xfId="0" applyFont="1" applyBorder="1"/>
    <xf numFmtId="0" fontId="24" fillId="0" borderId="0" xfId="0" applyFont="1"/>
    <xf numFmtId="0" fontId="25" fillId="15" borderId="30" xfId="0" applyFont="1" applyFill="1" applyBorder="1" applyAlignment="1">
      <alignment horizontal="center"/>
    </xf>
    <xf numFmtId="0" fontId="25" fillId="0" borderId="0" xfId="0" applyFont="1" applyAlignment="1">
      <alignment horizontal="center"/>
    </xf>
    <xf numFmtId="0" fontId="25" fillId="15" borderId="0" xfId="0" applyFont="1" applyFill="1" applyAlignment="1">
      <alignment horizontal="center"/>
    </xf>
    <xf numFmtId="0" fontId="25" fillId="15" borderId="31" xfId="0" applyFont="1" applyFill="1" applyBorder="1" applyAlignment="1">
      <alignment horizontal="center"/>
    </xf>
    <xf numFmtId="0" fontId="26" fillId="0" borderId="30" xfId="0" applyFont="1" applyBorder="1" applyAlignment="1">
      <alignment horizontal="center"/>
    </xf>
    <xf numFmtId="0" fontId="26" fillId="0" borderId="0" xfId="0" applyFont="1" applyAlignment="1">
      <alignment horizontal="center"/>
    </xf>
    <xf numFmtId="0" fontId="26" fillId="0" borderId="31" xfId="0" applyFont="1" applyBorder="1" applyAlignment="1">
      <alignment horizontal="center"/>
    </xf>
    <xf numFmtId="164" fontId="27" fillId="0" borderId="1" xfId="0" applyNumberFormat="1" applyFont="1" applyBorder="1" applyAlignment="1">
      <alignment horizontal="center"/>
    </xf>
    <xf numFmtId="0" fontId="26" fillId="0" borderId="1" xfId="0" applyFont="1" applyBorder="1" applyAlignment="1">
      <alignment horizontal="center"/>
    </xf>
    <xf numFmtId="0" fontId="27" fillId="0" borderId="0" xfId="0" applyFont="1" applyAlignment="1">
      <alignment horizontal="center"/>
    </xf>
    <xf numFmtId="0" fontId="26" fillId="0" borderId="32" xfId="0" applyFont="1" applyBorder="1" applyAlignment="1">
      <alignment horizontal="center"/>
    </xf>
    <xf numFmtId="0" fontId="26" fillId="0" borderId="26" xfId="0" applyFont="1" applyBorder="1" applyAlignment="1">
      <alignment horizontal="center"/>
    </xf>
    <xf numFmtId="0" fontId="26" fillId="0" borderId="33" xfId="0" applyFont="1" applyBorder="1" applyAlignment="1">
      <alignment horizontal="center"/>
    </xf>
    <xf numFmtId="0" fontId="26" fillId="0" borderId="34" xfId="0" applyFont="1" applyBorder="1" applyAlignment="1">
      <alignment horizontal="center"/>
    </xf>
    <xf numFmtId="0" fontId="26" fillId="0" borderId="23" xfId="0" applyFont="1" applyBorder="1" applyAlignment="1">
      <alignment horizontal="center"/>
    </xf>
    <xf numFmtId="0" fontId="26" fillId="0" borderId="35" xfId="0" applyFont="1" applyBorder="1" applyAlignment="1">
      <alignment horizontal="center"/>
    </xf>
    <xf numFmtId="0" fontId="27" fillId="0" borderId="1"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26" fillId="0" borderId="9" xfId="0" applyFont="1" applyBorder="1" applyAlignment="1">
      <alignment horizontal="center"/>
    </xf>
    <xf numFmtId="0" fontId="26" fillId="0" borderId="8" xfId="0" applyFont="1" applyBorder="1" applyAlignment="1">
      <alignment horizontal="center"/>
    </xf>
    <xf numFmtId="0" fontId="26" fillId="0" borderId="10" xfId="0" applyFont="1" applyBorder="1" applyAlignment="1">
      <alignment horizontal="center"/>
    </xf>
    <xf numFmtId="0" fontId="24" fillId="13" borderId="0" xfId="0" applyFont="1" applyFill="1"/>
    <xf numFmtId="0" fontId="19" fillId="13" borderId="0" xfId="0" applyFont="1" applyFill="1"/>
    <xf numFmtId="164" fontId="19" fillId="13" borderId="0" xfId="0" applyNumberFormat="1" applyFont="1" applyFill="1"/>
    <xf numFmtId="0" fontId="28" fillId="13" borderId="0" xfId="0" applyFont="1" applyFill="1"/>
    <xf numFmtId="0" fontId="21" fillId="0" borderId="0" xfId="0" applyFont="1" applyAlignment="1">
      <alignment horizontal="center" vertical="center"/>
    </xf>
    <xf numFmtId="0" fontId="19" fillId="0" borderId="0" xfId="0" applyFont="1" applyAlignment="1">
      <alignment horizontal="center" vertical="center"/>
    </xf>
    <xf numFmtId="0" fontId="30" fillId="16" borderId="36" xfId="0" applyFont="1" applyFill="1" applyBorder="1"/>
    <xf numFmtId="0" fontId="31" fillId="16" borderId="37" xfId="0" applyFont="1" applyFill="1" applyBorder="1"/>
    <xf numFmtId="0" fontId="30" fillId="16" borderId="37" xfId="0" applyFont="1" applyFill="1" applyBorder="1" applyAlignment="1">
      <alignment horizontal="center" vertical="center"/>
    </xf>
    <xf numFmtId="0" fontId="31" fillId="16" borderId="37" xfId="0" applyFont="1" applyFill="1" applyBorder="1" applyAlignment="1">
      <alignment horizontal="center" vertical="center"/>
    </xf>
    <xf numFmtId="0" fontId="31" fillId="16" borderId="37" xfId="0" applyFont="1" applyFill="1" applyBorder="1" applyAlignment="1">
      <alignment horizontal="center"/>
    </xf>
    <xf numFmtId="0" fontId="30" fillId="16" borderId="37" xfId="0" applyFont="1" applyFill="1" applyBorder="1" applyAlignment="1">
      <alignment horizontal="center"/>
    </xf>
    <xf numFmtId="164" fontId="32" fillId="16" borderId="37" xfId="0" applyNumberFormat="1" applyFont="1" applyFill="1" applyBorder="1" applyAlignment="1">
      <alignment horizontal="center" vertical="center"/>
    </xf>
    <xf numFmtId="0" fontId="31" fillId="16" borderId="38" xfId="0" applyFont="1" applyFill="1" applyBorder="1" applyAlignment="1">
      <alignment horizontal="center"/>
    </xf>
    <xf numFmtId="0" fontId="22" fillId="15" borderId="39" xfId="0" applyFont="1" applyFill="1" applyBorder="1"/>
    <xf numFmtId="0" fontId="22" fillId="15" borderId="40" xfId="0" applyFont="1" applyFill="1" applyBorder="1"/>
    <xf numFmtId="0" fontId="22" fillId="15" borderId="41" xfId="0" applyFont="1" applyFill="1" applyBorder="1"/>
    <xf numFmtId="0" fontId="34" fillId="0" borderId="0" xfId="0" applyFont="1"/>
    <xf numFmtId="0" fontId="34" fillId="15" borderId="42" xfId="0" applyFont="1" applyFill="1" applyBorder="1"/>
    <xf numFmtId="0" fontId="34" fillId="15" borderId="43" xfId="0" applyFont="1" applyFill="1" applyBorder="1"/>
    <xf numFmtId="0" fontId="34" fillId="15" borderId="44" xfId="0" applyFont="1" applyFill="1" applyBorder="1"/>
    <xf numFmtId="0" fontId="34" fillId="15" borderId="32" xfId="0" applyFont="1" applyFill="1" applyBorder="1"/>
    <xf numFmtId="0" fontId="34" fillId="15" borderId="33" xfId="0" applyFont="1" applyFill="1" applyBorder="1"/>
    <xf numFmtId="0" fontId="24" fillId="15" borderId="32" xfId="0" applyFont="1" applyFill="1" applyBorder="1" applyAlignment="1">
      <alignment horizontal="center" vertical="center"/>
    </xf>
    <xf numFmtId="0" fontId="34" fillId="15" borderId="26" xfId="0" applyFont="1" applyFill="1" applyBorder="1" applyAlignment="1">
      <alignment horizontal="center" vertical="center"/>
    </xf>
    <xf numFmtId="0" fontId="34" fillId="15" borderId="33" xfId="0" applyFont="1" applyFill="1" applyBorder="1" applyAlignment="1">
      <alignment horizontal="center"/>
    </xf>
    <xf numFmtId="0" fontId="34" fillId="15" borderId="26" xfId="0" applyFont="1" applyFill="1" applyBorder="1" applyAlignment="1">
      <alignment horizontal="center"/>
    </xf>
    <xf numFmtId="0" fontId="34" fillId="15" borderId="27" xfId="0" applyFont="1" applyFill="1" applyBorder="1" applyAlignment="1">
      <alignment horizontal="center"/>
    </xf>
    <xf numFmtId="164" fontId="29" fillId="13" borderId="45" xfId="0" applyNumberFormat="1" applyFont="1" applyFill="1" applyBorder="1" applyAlignment="1">
      <alignment horizontal="center"/>
    </xf>
    <xf numFmtId="0" fontId="7" fillId="0" borderId="0" xfId="0" applyFont="1"/>
    <xf numFmtId="0" fontId="19" fillId="0" borderId="46" xfId="0" applyFont="1" applyBorder="1"/>
    <xf numFmtId="0" fontId="19" fillId="0" borderId="47" xfId="0" applyFont="1" applyBorder="1"/>
    <xf numFmtId="0" fontId="21" fillId="0" borderId="46" xfId="0" applyFont="1" applyBorder="1" applyAlignment="1">
      <alignment horizontal="center" vertical="center"/>
    </xf>
    <xf numFmtId="0" fontId="19" fillId="0" borderId="46" xfId="0" applyFont="1" applyBorder="1" applyAlignment="1">
      <alignment horizontal="center" vertical="center"/>
    </xf>
    <xf numFmtId="0" fontId="19" fillId="0" borderId="46" xfId="0" applyFont="1" applyBorder="1" applyAlignment="1">
      <alignment horizontal="center"/>
    </xf>
    <xf numFmtId="0" fontId="19" fillId="0" borderId="48" xfId="0" applyFont="1" applyBorder="1" applyAlignment="1">
      <alignment horizontal="center"/>
    </xf>
    <xf numFmtId="0" fontId="19" fillId="0" borderId="48" xfId="0" applyFont="1" applyBorder="1" applyAlignment="1">
      <alignment horizontal="center" vertical="center"/>
    </xf>
    <xf numFmtId="0" fontId="19" fillId="0" borderId="49" xfId="0" applyFont="1" applyBorder="1" applyAlignment="1">
      <alignment horizontal="center"/>
    </xf>
    <xf numFmtId="0" fontId="35" fillId="0" borderId="4" xfId="0" applyFont="1" applyBorder="1"/>
    <xf numFmtId="0" fontId="19" fillId="0" borderId="50" xfId="0" applyFont="1" applyBorder="1" applyAlignment="1">
      <alignment horizontal="left"/>
    </xf>
    <xf numFmtId="0" fontId="19" fillId="0" borderId="51" xfId="0" applyFont="1" applyBorder="1" applyAlignment="1">
      <alignment horizontal="left"/>
    </xf>
    <xf numFmtId="1" fontId="19" fillId="0" borderId="48" xfId="0" applyNumberFormat="1" applyFont="1" applyBorder="1" applyAlignment="1">
      <alignment horizontal="center"/>
    </xf>
    <xf numFmtId="0" fontId="21" fillId="0" borderId="50" xfId="0" applyFont="1" applyBorder="1" applyAlignment="1">
      <alignment horizontal="center" vertical="center"/>
    </xf>
    <xf numFmtId="0" fontId="19" fillId="0" borderId="50" xfId="0" applyFont="1" applyBorder="1" applyAlignment="1">
      <alignment horizontal="center" vertical="center"/>
    </xf>
    <xf numFmtId="0" fontId="19" fillId="0" borderId="50" xfId="0" applyFont="1" applyBorder="1" applyAlignment="1">
      <alignment horizontal="center"/>
    </xf>
    <xf numFmtId="0" fontId="19" fillId="0" borderId="51" xfId="0" applyFont="1" applyBorder="1" applyAlignment="1">
      <alignment horizontal="center"/>
    </xf>
    <xf numFmtId="0" fontId="3" fillId="0" borderId="1" xfId="0" applyFont="1" applyBorder="1" applyAlignment="1">
      <alignment wrapText="1"/>
    </xf>
    <xf numFmtId="0" fontId="7" fillId="0" borderId="1" xfId="0" applyFont="1" applyBorder="1" applyAlignment="1">
      <alignment wrapText="1"/>
    </xf>
    <xf numFmtId="0" fontId="8" fillId="18" borderId="15" xfId="0" applyFont="1" applyFill="1" applyBorder="1"/>
    <xf numFmtId="0" fontId="0" fillId="18" borderId="11" xfId="0" applyFill="1" applyBorder="1"/>
    <xf numFmtId="0" fontId="8" fillId="18" borderId="11" xfId="0" applyFont="1" applyFill="1" applyBorder="1"/>
    <xf numFmtId="0" fontId="3" fillId="5"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6" fillId="0" borderId="11" xfId="0" applyFont="1" applyBorder="1" applyAlignment="1">
      <alignment horizontal="center"/>
    </xf>
    <xf numFmtId="0" fontId="6"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xf numFmtId="0" fontId="3" fillId="0" borderId="12" xfId="0" applyFont="1" applyBorder="1"/>
    <xf numFmtId="0" fontId="2" fillId="0" borderId="11" xfId="0" applyFont="1" applyBorder="1"/>
    <xf numFmtId="0" fontId="2" fillId="0" borderId="12" xfId="0" applyFont="1" applyBorder="1"/>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3" fillId="0" borderId="13" xfId="0" applyFont="1" applyBorder="1" applyAlignment="1">
      <alignment horizontal="center" vertical="center" wrapText="1"/>
    </xf>
    <xf numFmtId="0" fontId="2" fillId="0" borderId="15" xfId="0" applyFont="1" applyBorder="1" applyAlignment="1">
      <alignment horizontal="center"/>
    </xf>
    <xf numFmtId="0" fontId="2" fillId="0" borderId="15" xfId="0" applyFont="1" applyBorder="1"/>
    <xf numFmtId="0" fontId="1" fillId="0" borderId="1" xfId="0" applyFont="1" applyBorder="1" applyAlignment="1">
      <alignment horizontal="center" vertical="center" wrapText="1"/>
    </xf>
    <xf numFmtId="0" fontId="2" fillId="0" borderId="1" xfId="0" applyFont="1" applyBorder="1"/>
    <xf numFmtId="0" fontId="1" fillId="0" borderId="2" xfId="0" applyFont="1" applyBorder="1" applyAlignment="1">
      <alignment horizontal="center" vertical="center" wrapText="1"/>
    </xf>
    <xf numFmtId="0" fontId="2" fillId="0" borderId="2" xfId="0" applyFont="1" applyBorder="1"/>
    <xf numFmtId="0" fontId="5" fillId="0" borderId="7" xfId="1" applyBorder="1" applyAlignment="1">
      <alignment horizontal="center"/>
    </xf>
    <xf numFmtId="0" fontId="2" fillId="0" borderId="7" xfId="0" applyFont="1" applyBorder="1"/>
    <xf numFmtId="0" fontId="3" fillId="0" borderId="14" xfId="0" applyFont="1" applyBorder="1" applyAlignment="1">
      <alignment horizontal="center" vertical="center" wrapText="1"/>
    </xf>
    <xf numFmtId="0" fontId="2" fillId="0" borderId="16" xfId="0" applyFont="1" applyBorder="1"/>
    <xf numFmtId="14" fontId="3" fillId="0" borderId="1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14" xfId="0" applyFont="1" applyBorder="1"/>
    <xf numFmtId="0" fontId="7" fillId="0" borderId="9" xfId="0" applyFont="1" applyBorder="1"/>
    <xf numFmtId="0" fontId="6"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5" xfId="0" applyFont="1" applyBorder="1" applyAlignment="1">
      <alignment horizontal="center" vertical="center" wrapText="1"/>
    </xf>
    <xf numFmtId="14" fontId="7" fillId="0" borderId="5" xfId="0" applyNumberFormat="1" applyFont="1" applyBorder="1" applyAlignment="1">
      <alignment horizontal="center" vertical="center" wrapText="1"/>
    </xf>
    <xf numFmtId="0" fontId="5" fillId="0" borderId="2" xfId="1" applyBorder="1" applyAlignment="1">
      <alignment horizontal="center"/>
    </xf>
    <xf numFmtId="0" fontId="4" fillId="0" borderId="2" xfId="0" applyFont="1" applyBorder="1" applyAlignment="1">
      <alignment horizontal="center"/>
    </xf>
    <xf numFmtId="0" fontId="2" fillId="0" borderId="8" xfId="0" applyFont="1" applyBorder="1"/>
    <xf numFmtId="0" fontId="2" fillId="0" borderId="10" xfId="0" applyFont="1" applyBorder="1"/>
    <xf numFmtId="0" fontId="2" fillId="0" borderId="6" xfId="0" applyFont="1" applyBorder="1"/>
    <xf numFmtId="0" fontId="7" fillId="0" borderId="2" xfId="0" applyFont="1" applyBorder="1" applyAlignment="1">
      <alignment horizontal="center" vertical="center" wrapText="1"/>
    </xf>
    <xf numFmtId="0" fontId="2" fillId="0" borderId="4" xfId="0" applyFont="1" applyBorder="1" applyAlignment="1">
      <alignment horizontal="center"/>
    </xf>
    <xf numFmtId="0" fontId="2" fillId="0" borderId="4" xfId="0" applyFont="1" applyBorder="1"/>
    <xf numFmtId="0" fontId="6" fillId="7" borderId="17"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xf>
    <xf numFmtId="0" fontId="6" fillId="7" borderId="18" xfId="0" applyFont="1" applyFill="1" applyBorder="1" applyAlignment="1">
      <alignment horizontal="center"/>
    </xf>
    <xf numFmtId="0" fontId="6" fillId="7" borderId="0" xfId="0" applyFont="1" applyFill="1" applyAlignment="1">
      <alignment horizontal="center"/>
    </xf>
    <xf numFmtId="0" fontId="6" fillId="7" borderId="19" xfId="0" applyFont="1" applyFill="1" applyBorder="1" applyAlignment="1">
      <alignment horizontal="center"/>
    </xf>
    <xf numFmtId="0" fontId="2" fillId="0" borderId="3" xfId="0" applyFont="1" applyBorder="1"/>
    <xf numFmtId="0" fontId="6" fillId="0" borderId="11" xfId="0" applyFont="1" applyBorder="1" applyAlignment="1">
      <alignment horizontal="center" vertical="center" wrapText="1"/>
    </xf>
    <xf numFmtId="0" fontId="7" fillId="0" borderId="12" xfId="0" applyFont="1" applyBorder="1" applyAlignment="1">
      <alignment vertical="center" wrapText="1"/>
    </xf>
    <xf numFmtId="0" fontId="2" fillId="0" borderId="12" xfId="0" applyFont="1" applyBorder="1" applyAlignment="1">
      <alignment vertical="center" wrapText="1"/>
    </xf>
    <xf numFmtId="0" fontId="6" fillId="0" borderId="1" xfId="0" applyFont="1" applyBorder="1" applyAlignment="1">
      <alignment horizontal="center" vertical="center" wrapText="1"/>
    </xf>
    <xf numFmtId="0" fontId="2" fillId="0" borderId="1" xfId="0" applyFont="1" applyBorder="1" applyAlignment="1">
      <alignment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0" fontId="6" fillId="7" borderId="1" xfId="0" applyFont="1" applyFill="1" applyBorder="1" applyAlignment="1">
      <alignment horizontal="center"/>
    </xf>
    <xf numFmtId="0" fontId="6" fillId="7" borderId="15" xfId="0" applyFont="1" applyFill="1" applyBorder="1" applyAlignment="1">
      <alignment horizontal="center" vertical="center"/>
    </xf>
    <xf numFmtId="0" fontId="6" fillId="7" borderId="20"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21"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 xfId="0" applyFont="1" applyFill="1" applyBorder="1" applyAlignment="1">
      <alignment horizontal="center" vertical="center"/>
    </xf>
    <xf numFmtId="0" fontId="10" fillId="0" borderId="0" xfId="0" applyFont="1"/>
    <xf numFmtId="0" fontId="0" fillId="0" borderId="0" xfId="0"/>
    <xf numFmtId="0" fontId="10" fillId="13" borderId="23" xfId="0" applyFont="1" applyFill="1" applyBorder="1" applyAlignment="1">
      <alignment horizontal="center"/>
    </xf>
    <xf numFmtId="0" fontId="2" fillId="0" borderId="23" xfId="0" applyFont="1" applyBorder="1"/>
    <xf numFmtId="164" fontId="12" fillId="13" borderId="23" xfId="0" applyNumberFormat="1" applyFont="1" applyFill="1" applyBorder="1" applyAlignment="1">
      <alignment horizontal="center"/>
    </xf>
    <xf numFmtId="0" fontId="2" fillId="0" borderId="24" xfId="0" applyFont="1" applyBorder="1"/>
    <xf numFmtId="0" fontId="10" fillId="13" borderId="26" xfId="0" applyFont="1" applyFill="1" applyBorder="1" applyAlignment="1">
      <alignment horizontal="center"/>
    </xf>
    <xf numFmtId="0" fontId="2" fillId="0" borderId="26" xfId="0" applyFont="1" applyBorder="1"/>
    <xf numFmtId="0" fontId="13" fillId="13" borderId="26" xfId="0" applyFont="1" applyFill="1" applyBorder="1" applyAlignment="1">
      <alignment horizontal="center"/>
    </xf>
    <xf numFmtId="0" fontId="2" fillId="0" borderId="27" xfId="0" applyFont="1" applyBorder="1"/>
    <xf numFmtId="0" fontId="16" fillId="0" borderId="0" xfId="0" applyFont="1" applyAlignment="1">
      <alignment horizontal="center" vertical="center" wrapText="1"/>
    </xf>
    <xf numFmtId="0" fontId="29" fillId="13" borderId="0" xfId="0" applyFont="1" applyFill="1" applyAlignment="1">
      <alignment horizontal="left"/>
    </xf>
    <xf numFmtId="0" fontId="21" fillId="0" borderId="0" xfId="0" applyFont="1" applyAlignment="1">
      <alignment horizontal="center"/>
    </xf>
    <xf numFmtId="0" fontId="23" fillId="0" borderId="0" xfId="0" applyFont="1" applyAlignment="1">
      <alignment horizontal="left"/>
    </xf>
    <xf numFmtId="164" fontId="19" fillId="0" borderId="0" xfId="0" applyNumberFormat="1" applyFont="1" applyAlignment="1">
      <alignment horizontal="left"/>
    </xf>
    <xf numFmtId="0" fontId="19" fillId="0" borderId="0" xfId="0" applyFont="1"/>
    <xf numFmtId="0" fontId="19" fillId="0" borderId="39" xfId="0" applyFont="1" applyBorder="1" applyAlignment="1">
      <alignment horizontal="center"/>
    </xf>
    <xf numFmtId="0" fontId="33" fillId="0" borderId="42" xfId="0" applyFont="1" applyBorder="1"/>
    <xf numFmtId="0" fontId="22" fillId="15" borderId="34" xfId="0" applyFont="1" applyFill="1" applyBorder="1" applyAlignment="1">
      <alignment horizontal="center"/>
    </xf>
    <xf numFmtId="0" fontId="33" fillId="0" borderId="35" xfId="0" applyFont="1" applyBorder="1"/>
    <xf numFmtId="0" fontId="33" fillId="0" borderId="23" xfId="0" applyFont="1" applyBorder="1"/>
    <xf numFmtId="0" fontId="33" fillId="0" borderId="24" xfId="0" applyFont="1" applyBorder="1"/>
    <xf numFmtId="0" fontId="0" fillId="0" borderId="13" xfId="0"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8" fillId="9" borderId="11" xfId="0" applyFont="1" applyFill="1" applyBorder="1" applyAlignment="1">
      <alignment horizontal="center"/>
    </xf>
    <xf numFmtId="0" fontId="0" fillId="0" borderId="15" xfId="0" applyBorder="1" applyAlignment="1">
      <alignment horizontal="center"/>
    </xf>
    <xf numFmtId="0" fontId="8" fillId="9" borderId="52" xfId="0" applyFont="1" applyFill="1" applyBorder="1" applyAlignment="1">
      <alignment horizontal="center" vertical="center"/>
    </xf>
    <xf numFmtId="0" fontId="0" fillId="3" borderId="11" xfId="0" applyFill="1" applyBorder="1" applyAlignment="1">
      <alignment horizontal="center"/>
    </xf>
    <xf numFmtId="0" fontId="0" fillId="0" borderId="20" xfId="0" applyBorder="1" applyAlignment="1">
      <alignment horizontal="center"/>
    </xf>
    <xf numFmtId="2" fontId="0" fillId="0" borderId="15" xfId="0" applyNumberFormat="1" applyBorder="1" applyAlignment="1">
      <alignment horizontal="center"/>
    </xf>
    <xf numFmtId="2" fontId="0" fillId="0" borderId="13" xfId="0" applyNumberFormat="1" applyBorder="1" applyAlignment="1">
      <alignment horizontal="center"/>
    </xf>
    <xf numFmtId="2" fontId="0" fillId="0" borderId="16" xfId="0" applyNumberFormat="1" applyBorder="1" applyAlignment="1">
      <alignment horizontal="center" vertical="center" wrapText="1"/>
    </xf>
    <xf numFmtId="2" fontId="0" fillId="0" borderId="21" xfId="0" applyNumberFormat="1" applyBorder="1" applyAlignment="1">
      <alignment horizontal="center" vertical="center" wrapText="1"/>
    </xf>
    <xf numFmtId="2" fontId="0" fillId="0" borderId="14" xfId="0" applyNumberFormat="1"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wrapText="1"/>
    </xf>
    <xf numFmtId="0" fontId="8" fillId="9" borderId="15" xfId="0" applyFont="1" applyFill="1" applyBorder="1" applyAlignment="1">
      <alignment horizontal="center"/>
    </xf>
    <xf numFmtId="0" fontId="8" fillId="9" borderId="20" xfId="0" applyFont="1" applyFill="1" applyBorder="1" applyAlignment="1">
      <alignment horizontal="center"/>
    </xf>
    <xf numFmtId="0" fontId="8" fillId="9" borderId="13" xfId="0" applyFont="1" applyFill="1" applyBorder="1" applyAlignment="1">
      <alignment horizontal="center"/>
    </xf>
    <xf numFmtId="0" fontId="0" fillId="17" borderId="11" xfId="0" applyFill="1" applyBorder="1" applyAlignment="1">
      <alignment horizontal="center"/>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0" fillId="0" borderId="1" xfId="0" applyBorder="1" applyAlignment="1">
      <alignment horizontal="center" vertical="center"/>
    </xf>
    <xf numFmtId="0" fontId="3" fillId="6" borderId="5" xfId="0" applyFont="1" applyFill="1" applyBorder="1" applyAlignment="1">
      <alignment horizontal="center" vertical="center"/>
    </xf>
    <xf numFmtId="0" fontId="3" fillId="6" borderId="17"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36" fillId="3" borderId="10"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7" fillId="0" borderId="0" xfId="0" applyFont="1" applyAlignment="1">
      <alignment horizontal="center" vertical="center" wrapText="1"/>
    </xf>
    <xf numFmtId="0" fontId="3" fillId="5" borderId="7" xfId="0" applyFont="1" applyFill="1" applyBorder="1" applyAlignment="1">
      <alignment horizontal="center" vertical="center" wrapText="1"/>
    </xf>
    <xf numFmtId="0" fontId="0" fillId="0" borderId="11" xfId="0" applyBorder="1" applyAlignment="1">
      <alignment horizontal="center" vertical="center" wrapText="1"/>
    </xf>
    <xf numFmtId="0" fontId="7" fillId="6"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5" borderId="7"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wrapText="1"/>
    </xf>
    <xf numFmtId="0" fontId="7" fillId="6" borderId="11" xfId="0" applyFont="1" applyFill="1" applyBorder="1" applyAlignment="1">
      <alignment horizontal="center" vertical="center" wrapText="1"/>
    </xf>
    <xf numFmtId="0" fontId="0" fillId="0" borderId="0" xfId="0" applyAlignment="1">
      <alignment horizontal="center" wrapText="1"/>
    </xf>
    <xf numFmtId="0" fontId="9" fillId="0" borderId="0" xfId="0" applyFont="1" applyAlignment="1">
      <alignment horizontal="center" vertical="center" wrapText="1"/>
    </xf>
    <xf numFmtId="0" fontId="8" fillId="18" borderId="15" xfId="0" applyFont="1" applyFill="1" applyBorder="1" applyAlignment="1">
      <alignment horizontal="left"/>
    </xf>
    <xf numFmtId="0" fontId="8" fillId="18" borderId="13" xfId="0" applyFont="1" applyFill="1" applyBorder="1" applyAlignment="1">
      <alignment horizontal="left"/>
    </xf>
    <xf numFmtId="0" fontId="0" fillId="7" borderId="15" xfId="0" applyFill="1" applyBorder="1" applyAlignment="1">
      <alignment horizontal="left" vertical="center"/>
    </xf>
    <xf numFmtId="0" fontId="0" fillId="7" borderId="13" xfId="0" applyFill="1" applyBorder="1" applyAlignment="1">
      <alignment horizontal="left" vertical="center"/>
    </xf>
    <xf numFmtId="0" fontId="8" fillId="7" borderId="15" xfId="0" applyFont="1" applyFill="1" applyBorder="1" applyAlignment="1">
      <alignment horizontal="left" vertical="center"/>
    </xf>
    <xf numFmtId="0" fontId="8" fillId="7" borderId="13" xfId="0" applyFont="1" applyFill="1" applyBorder="1" applyAlignment="1">
      <alignment horizontal="left" vertical="center"/>
    </xf>
    <xf numFmtId="0" fontId="8" fillId="9" borderId="12" xfId="0" applyFont="1" applyFill="1" applyBorder="1" applyAlignment="1">
      <alignment horizontal="center"/>
    </xf>
    <xf numFmtId="0" fontId="0" fillId="0" borderId="15" xfId="0" applyBorder="1" applyAlignment="1">
      <alignment horizontal="center" wrapText="1"/>
    </xf>
    <xf numFmtId="0" fontId="0" fillId="0" borderId="20" xfId="0"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13" xfId="0" applyBorder="1" applyAlignment="1">
      <alignment horizontal="center" vertical="center"/>
    </xf>
    <xf numFmtId="0" fontId="8" fillId="18" borderId="11" xfId="0" applyFont="1" applyFill="1" applyBorder="1" applyAlignment="1">
      <alignment vertical="center"/>
    </xf>
    <xf numFmtId="0" fontId="8" fillId="18" borderId="15" xfId="0" applyFont="1" applyFill="1" applyBorder="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4t3B4rriga/2567_G6_ACSW.g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M4t3B4rriga/2567_G6_ACSW.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9F387-99C9-4800-826A-EDA074EF3FBA}">
  <dimension ref="C3:I61"/>
  <sheetViews>
    <sheetView workbookViewId="0">
      <selection activeCell="J21" sqref="J21"/>
    </sheetView>
  </sheetViews>
  <sheetFormatPr baseColWidth="10" defaultColWidth="11.42578125" defaultRowHeight="15" x14ac:dyDescent="0.25"/>
  <cols>
    <col min="3" max="3" width="18.28515625" customWidth="1"/>
    <col min="4" max="4" width="20.140625" customWidth="1"/>
    <col min="5" max="5" width="16.85546875" bestFit="1" customWidth="1"/>
    <col min="6" max="6" width="14.42578125" customWidth="1"/>
    <col min="9" max="9" width="14.5703125" customWidth="1"/>
  </cols>
  <sheetData>
    <row r="3" spans="3:9" x14ac:dyDescent="0.25">
      <c r="C3" s="153" t="s">
        <v>0</v>
      </c>
      <c r="D3" s="153"/>
      <c r="E3" s="153"/>
      <c r="F3" s="153"/>
      <c r="G3" s="153"/>
      <c r="H3" s="153"/>
      <c r="I3" s="153"/>
    </row>
    <row r="4" spans="3:9" x14ac:dyDescent="0.25">
      <c r="C4" s="157" t="s">
        <v>1</v>
      </c>
      <c r="D4" s="158"/>
      <c r="E4" s="158"/>
      <c r="F4" s="159"/>
      <c r="G4" s="159"/>
      <c r="H4" s="158"/>
      <c r="I4" s="158"/>
    </row>
    <row r="5" spans="3:9" x14ac:dyDescent="0.25">
      <c r="C5" s="166" t="s">
        <v>2</v>
      </c>
      <c r="D5" s="163" t="s">
        <v>3</v>
      </c>
      <c r="E5" s="164"/>
      <c r="F5" s="168" t="s">
        <v>4</v>
      </c>
      <c r="G5" s="175" t="s">
        <v>5</v>
      </c>
      <c r="H5" s="176" t="s">
        <v>6</v>
      </c>
      <c r="I5" s="174">
        <v>45702</v>
      </c>
    </row>
    <row r="6" spans="3:9" x14ac:dyDescent="0.25">
      <c r="C6" s="167"/>
      <c r="D6" s="163" t="s">
        <v>7</v>
      </c>
      <c r="E6" s="165"/>
      <c r="F6" s="169"/>
      <c r="G6" s="167"/>
      <c r="H6" s="177"/>
      <c r="I6" s="159"/>
    </row>
    <row r="7" spans="3:9" x14ac:dyDescent="0.25">
      <c r="C7" s="167"/>
      <c r="D7" s="163" t="s">
        <v>8</v>
      </c>
      <c r="E7" s="165"/>
      <c r="F7" s="169"/>
      <c r="G7" s="169"/>
      <c r="H7" s="166" t="s">
        <v>9</v>
      </c>
      <c r="I7" s="175"/>
    </row>
    <row r="8" spans="3:9" x14ac:dyDescent="0.25">
      <c r="C8" s="167"/>
      <c r="D8" s="172" t="s">
        <v>10</v>
      </c>
      <c r="E8" s="173"/>
      <c r="F8" s="169"/>
      <c r="G8" s="169"/>
      <c r="H8" s="167"/>
      <c r="I8" s="167"/>
    </row>
    <row r="9" spans="3:9" x14ac:dyDescent="0.25">
      <c r="C9" s="170" t="s">
        <v>11</v>
      </c>
      <c r="D9" s="167"/>
      <c r="E9" s="167"/>
      <c r="F9" s="171"/>
      <c r="G9" s="171"/>
      <c r="H9" s="171"/>
      <c r="I9" s="171"/>
    </row>
    <row r="12" spans="3:9" x14ac:dyDescent="0.25">
      <c r="C12" s="9" t="s">
        <v>12</v>
      </c>
      <c r="D12" s="9" t="s">
        <v>13</v>
      </c>
      <c r="E12" s="9" t="s">
        <v>14</v>
      </c>
      <c r="F12" s="9" t="s">
        <v>15</v>
      </c>
    </row>
    <row r="13" spans="3:9" x14ac:dyDescent="0.25">
      <c r="C13" s="154" t="s">
        <v>16</v>
      </c>
      <c r="D13" s="155"/>
      <c r="E13" s="155"/>
      <c r="F13" s="156"/>
    </row>
    <row r="14" spans="3:9" x14ac:dyDescent="0.25">
      <c r="C14" s="154" t="s">
        <v>17</v>
      </c>
      <c r="D14" s="155"/>
      <c r="E14" s="155"/>
      <c r="F14" s="156"/>
    </row>
    <row r="15" spans="3:9" x14ac:dyDescent="0.25">
      <c r="C15" s="2">
        <v>1</v>
      </c>
      <c r="D15" s="2">
        <v>119</v>
      </c>
      <c r="E15" s="2">
        <v>238</v>
      </c>
      <c r="F15" s="2">
        <f>D15/E15</f>
        <v>0.5</v>
      </c>
    </row>
    <row r="16" spans="3:9" x14ac:dyDescent="0.25">
      <c r="C16" s="2">
        <v>2</v>
      </c>
      <c r="D16" s="2">
        <v>98</v>
      </c>
      <c r="E16" s="2">
        <v>196</v>
      </c>
      <c r="F16" s="2">
        <f t="shared" ref="F16:F54" si="0">D16/E16</f>
        <v>0.5</v>
      </c>
    </row>
    <row r="17" spans="3:6" x14ac:dyDescent="0.25">
      <c r="C17" s="2">
        <v>3</v>
      </c>
      <c r="D17" s="2">
        <v>50</v>
      </c>
      <c r="E17" s="2">
        <v>99</v>
      </c>
      <c r="F17" s="2">
        <f t="shared" si="0"/>
        <v>0.50505050505050508</v>
      </c>
    </row>
    <row r="18" spans="3:6" x14ac:dyDescent="0.25">
      <c r="C18" s="2">
        <v>4</v>
      </c>
      <c r="D18" s="2">
        <v>23</v>
      </c>
      <c r="E18" s="2">
        <v>46</v>
      </c>
      <c r="F18" s="2">
        <f t="shared" si="0"/>
        <v>0.5</v>
      </c>
    </row>
    <row r="19" spans="3:6" x14ac:dyDescent="0.25">
      <c r="C19" s="2">
        <v>5</v>
      </c>
      <c r="D19" s="2">
        <v>8</v>
      </c>
      <c r="E19" s="2">
        <v>16</v>
      </c>
      <c r="F19" s="2">
        <f t="shared" si="0"/>
        <v>0.5</v>
      </c>
    </row>
    <row r="20" spans="3:6" x14ac:dyDescent="0.25">
      <c r="C20" s="2">
        <v>6</v>
      </c>
      <c r="D20" s="2">
        <v>44</v>
      </c>
      <c r="E20" s="2">
        <v>87</v>
      </c>
      <c r="F20" s="2">
        <f t="shared" si="0"/>
        <v>0.50574712643678166</v>
      </c>
    </row>
    <row r="21" spans="3:6" x14ac:dyDescent="0.25">
      <c r="C21" s="2">
        <v>7</v>
      </c>
      <c r="D21" s="2">
        <v>190</v>
      </c>
      <c r="E21" s="2">
        <v>381</v>
      </c>
      <c r="F21" s="2">
        <f t="shared" si="0"/>
        <v>0.49868766404199477</v>
      </c>
    </row>
    <row r="22" spans="3:6" x14ac:dyDescent="0.25">
      <c r="C22" s="2">
        <v>8</v>
      </c>
      <c r="D22" s="2">
        <v>66</v>
      </c>
      <c r="E22" s="2">
        <v>133</v>
      </c>
      <c r="F22" s="2">
        <f t="shared" si="0"/>
        <v>0.49624060150375937</v>
      </c>
    </row>
    <row r="23" spans="3:6" x14ac:dyDescent="0.25">
      <c r="C23" s="2">
        <v>9</v>
      </c>
      <c r="D23" s="2">
        <v>24</v>
      </c>
      <c r="E23" s="2">
        <v>47</v>
      </c>
      <c r="F23" s="2">
        <f t="shared" si="0"/>
        <v>0.51063829787234039</v>
      </c>
    </row>
    <row r="24" spans="3:6" x14ac:dyDescent="0.25">
      <c r="C24" s="2">
        <v>10</v>
      </c>
      <c r="D24" s="2">
        <v>44</v>
      </c>
      <c r="E24" s="2">
        <v>30</v>
      </c>
      <c r="F24" s="2">
        <f t="shared" si="0"/>
        <v>1.4666666666666666</v>
      </c>
    </row>
    <row r="25" spans="3:6" x14ac:dyDescent="0.25">
      <c r="C25" s="2">
        <v>11</v>
      </c>
      <c r="D25" s="2">
        <v>65</v>
      </c>
      <c r="E25" s="2">
        <v>89</v>
      </c>
      <c r="F25" s="2">
        <f t="shared" si="0"/>
        <v>0.7303370786516854</v>
      </c>
    </row>
    <row r="26" spans="3:6" x14ac:dyDescent="0.25">
      <c r="C26" s="2">
        <v>12</v>
      </c>
      <c r="D26" s="2">
        <v>75</v>
      </c>
      <c r="E26" s="2">
        <v>49</v>
      </c>
      <c r="F26" s="2">
        <f t="shared" si="0"/>
        <v>1.5306122448979591</v>
      </c>
    </row>
    <row r="27" spans="3:6" x14ac:dyDescent="0.25">
      <c r="C27" s="2">
        <v>13</v>
      </c>
      <c r="D27" s="2">
        <v>90</v>
      </c>
      <c r="E27" s="2">
        <v>81</v>
      </c>
      <c r="F27" s="2">
        <f t="shared" si="0"/>
        <v>1.1111111111111112</v>
      </c>
    </row>
    <row r="28" spans="3:6" x14ac:dyDescent="0.25">
      <c r="C28" s="2">
        <v>14</v>
      </c>
      <c r="D28" s="2">
        <v>15</v>
      </c>
      <c r="E28" s="2">
        <v>25</v>
      </c>
      <c r="F28" s="2">
        <f t="shared" si="0"/>
        <v>0.6</v>
      </c>
    </row>
    <row r="29" spans="3:6" x14ac:dyDescent="0.25">
      <c r="C29" s="2">
        <v>15</v>
      </c>
      <c r="D29" s="2">
        <v>10</v>
      </c>
      <c r="E29" s="2">
        <v>14</v>
      </c>
      <c r="F29" s="2">
        <f t="shared" si="0"/>
        <v>0.7142857142857143</v>
      </c>
    </row>
    <row r="30" spans="3:6" x14ac:dyDescent="0.25">
      <c r="C30" s="2">
        <v>16</v>
      </c>
      <c r="D30" s="2">
        <v>600</v>
      </c>
      <c r="E30" s="2">
        <v>1027</v>
      </c>
      <c r="F30" s="2">
        <f t="shared" si="0"/>
        <v>0.58422590068159685</v>
      </c>
    </row>
    <row r="31" spans="3:6" x14ac:dyDescent="0.25">
      <c r="C31" s="2">
        <v>17</v>
      </c>
      <c r="D31" s="2">
        <v>5</v>
      </c>
      <c r="E31" s="2">
        <v>11</v>
      </c>
      <c r="F31" s="2">
        <f t="shared" si="0"/>
        <v>0.45454545454545453</v>
      </c>
    </row>
    <row r="32" spans="3:6" x14ac:dyDescent="0.25">
      <c r="C32" s="2">
        <v>18</v>
      </c>
      <c r="D32" s="2">
        <v>6</v>
      </c>
      <c r="E32" s="2">
        <v>11</v>
      </c>
      <c r="F32" s="2">
        <f t="shared" si="0"/>
        <v>0.54545454545454541</v>
      </c>
    </row>
    <row r="33" spans="3:6" x14ac:dyDescent="0.25">
      <c r="C33" s="2">
        <v>19</v>
      </c>
      <c r="D33" s="2">
        <v>12</v>
      </c>
      <c r="E33" s="2">
        <v>15</v>
      </c>
      <c r="F33" s="2">
        <f t="shared" si="0"/>
        <v>0.8</v>
      </c>
    </row>
    <row r="34" spans="3:6" x14ac:dyDescent="0.25">
      <c r="C34" s="2">
        <v>20</v>
      </c>
      <c r="D34" s="2">
        <v>11</v>
      </c>
      <c r="E34" s="2">
        <v>15</v>
      </c>
      <c r="F34" s="2">
        <f t="shared" si="0"/>
        <v>0.73333333333333328</v>
      </c>
    </row>
    <row r="35" spans="3:6" x14ac:dyDescent="0.25">
      <c r="C35" s="2">
        <v>21</v>
      </c>
      <c r="D35" s="2">
        <v>14</v>
      </c>
      <c r="E35" s="2">
        <v>19</v>
      </c>
      <c r="F35" s="2">
        <f t="shared" si="0"/>
        <v>0.73684210526315785</v>
      </c>
    </row>
    <row r="36" spans="3:6" x14ac:dyDescent="0.25">
      <c r="C36" s="2">
        <v>22</v>
      </c>
      <c r="D36" s="2">
        <v>18</v>
      </c>
      <c r="E36" s="2">
        <v>31</v>
      </c>
      <c r="F36" s="2">
        <f t="shared" si="0"/>
        <v>0.58064516129032262</v>
      </c>
    </row>
    <row r="37" spans="3:6" x14ac:dyDescent="0.25">
      <c r="C37" s="2">
        <v>23</v>
      </c>
      <c r="D37" s="2">
        <v>27</v>
      </c>
      <c r="E37" s="2">
        <v>40</v>
      </c>
      <c r="F37" s="2">
        <f t="shared" si="0"/>
        <v>0.67500000000000004</v>
      </c>
    </row>
    <row r="38" spans="3:6" x14ac:dyDescent="0.25">
      <c r="C38" s="2">
        <v>24</v>
      </c>
      <c r="D38" s="2">
        <v>47</v>
      </c>
      <c r="E38" s="2">
        <v>28</v>
      </c>
      <c r="F38" s="2">
        <f t="shared" si="0"/>
        <v>1.6785714285714286</v>
      </c>
    </row>
    <row r="39" spans="3:6" x14ac:dyDescent="0.25">
      <c r="C39" s="2">
        <v>25</v>
      </c>
      <c r="D39" s="2">
        <v>58</v>
      </c>
      <c r="E39" s="2">
        <v>112</v>
      </c>
      <c r="F39" s="2">
        <f t="shared" si="0"/>
        <v>0.5178571428571429</v>
      </c>
    </row>
    <row r="40" spans="3:6" x14ac:dyDescent="0.25">
      <c r="C40" s="2">
        <v>26</v>
      </c>
      <c r="D40" s="2">
        <v>34</v>
      </c>
      <c r="E40" s="2">
        <v>148</v>
      </c>
      <c r="F40" s="2">
        <f t="shared" si="0"/>
        <v>0.22972972972972974</v>
      </c>
    </row>
    <row r="41" spans="3:6" x14ac:dyDescent="0.25">
      <c r="C41" s="2">
        <v>27</v>
      </c>
      <c r="D41" s="2">
        <v>45</v>
      </c>
      <c r="E41" s="2">
        <v>107</v>
      </c>
      <c r="F41" s="2">
        <f t="shared" si="0"/>
        <v>0.42056074766355139</v>
      </c>
    </row>
    <row r="42" spans="3:6" x14ac:dyDescent="0.25">
      <c r="C42" s="2">
        <v>28</v>
      </c>
      <c r="D42" s="2">
        <v>10</v>
      </c>
      <c r="E42" s="2">
        <v>7</v>
      </c>
      <c r="F42" s="2">
        <f t="shared" si="0"/>
        <v>1.4285714285714286</v>
      </c>
    </row>
    <row r="43" spans="3:6" x14ac:dyDescent="0.25">
      <c r="C43" s="2">
        <v>29</v>
      </c>
      <c r="D43" s="2">
        <v>15</v>
      </c>
      <c r="E43" s="2">
        <v>54</v>
      </c>
      <c r="F43" s="2">
        <f t="shared" si="0"/>
        <v>0.27777777777777779</v>
      </c>
    </row>
    <row r="44" spans="3:6" x14ac:dyDescent="0.25">
      <c r="C44" s="2">
        <v>30</v>
      </c>
      <c r="D44" s="2">
        <v>67</v>
      </c>
      <c r="E44" s="2">
        <v>170</v>
      </c>
      <c r="F44" s="2">
        <f t="shared" si="0"/>
        <v>0.39411764705882352</v>
      </c>
    </row>
    <row r="45" spans="3:6" x14ac:dyDescent="0.25">
      <c r="C45" s="2">
        <v>31</v>
      </c>
      <c r="D45" s="2">
        <v>28</v>
      </c>
      <c r="E45" s="2">
        <v>58</v>
      </c>
      <c r="F45" s="2">
        <f>D45/E45</f>
        <v>0.48275862068965519</v>
      </c>
    </row>
    <row r="46" spans="3:6" x14ac:dyDescent="0.25">
      <c r="C46" s="2">
        <v>32</v>
      </c>
      <c r="D46" s="2">
        <v>35</v>
      </c>
      <c r="E46" s="2">
        <v>65</v>
      </c>
      <c r="F46" s="2">
        <f t="shared" si="0"/>
        <v>0.53846153846153844</v>
      </c>
    </row>
    <row r="47" spans="3:6" x14ac:dyDescent="0.25">
      <c r="C47" s="2">
        <v>33</v>
      </c>
      <c r="D47" s="2">
        <v>18</v>
      </c>
      <c r="E47" s="2">
        <v>25</v>
      </c>
      <c r="F47" s="2">
        <f t="shared" si="0"/>
        <v>0.72</v>
      </c>
    </row>
    <row r="48" spans="3:6" x14ac:dyDescent="0.25">
      <c r="C48" s="2">
        <v>34</v>
      </c>
      <c r="D48" s="11">
        <v>28</v>
      </c>
      <c r="E48" s="11">
        <v>41</v>
      </c>
      <c r="F48" s="2">
        <f t="shared" si="0"/>
        <v>0.68292682926829273</v>
      </c>
    </row>
    <row r="49" spans="3:6" x14ac:dyDescent="0.25">
      <c r="C49" s="2">
        <v>35</v>
      </c>
      <c r="D49" s="11">
        <v>400</v>
      </c>
      <c r="E49" s="11">
        <v>767</v>
      </c>
      <c r="F49" s="2">
        <f t="shared" si="0"/>
        <v>0.5215123859191656</v>
      </c>
    </row>
    <row r="50" spans="3:6" x14ac:dyDescent="0.25">
      <c r="C50" s="2">
        <v>36</v>
      </c>
      <c r="D50" s="11">
        <v>47</v>
      </c>
      <c r="E50" s="11">
        <v>28</v>
      </c>
      <c r="F50" s="2">
        <f t="shared" si="0"/>
        <v>1.6785714285714286</v>
      </c>
    </row>
    <row r="51" spans="3:6" x14ac:dyDescent="0.25">
      <c r="C51" s="2">
        <v>37</v>
      </c>
      <c r="D51" s="11">
        <v>74</v>
      </c>
      <c r="E51" s="11">
        <v>148</v>
      </c>
      <c r="F51" s="2">
        <f t="shared" si="0"/>
        <v>0.5</v>
      </c>
    </row>
    <row r="52" spans="3:6" x14ac:dyDescent="0.25">
      <c r="C52" s="2">
        <v>38</v>
      </c>
      <c r="D52" s="11">
        <v>10</v>
      </c>
      <c r="E52" s="11">
        <v>9</v>
      </c>
      <c r="F52" s="2">
        <f t="shared" si="0"/>
        <v>1.1111111111111112</v>
      </c>
    </row>
    <row r="53" spans="3:6" x14ac:dyDescent="0.25">
      <c r="C53" s="2">
        <v>39</v>
      </c>
      <c r="D53" s="11">
        <v>10</v>
      </c>
      <c r="E53" s="11">
        <v>8</v>
      </c>
      <c r="F53" s="2">
        <f t="shared" si="0"/>
        <v>1.25</v>
      </c>
    </row>
    <row r="54" spans="3:6" x14ac:dyDescent="0.25">
      <c r="C54" s="2">
        <v>40</v>
      </c>
      <c r="D54" s="11">
        <v>10</v>
      </c>
      <c r="E54" s="11">
        <v>9</v>
      </c>
      <c r="F54" s="2">
        <f t="shared" si="0"/>
        <v>1.1111111111111112</v>
      </c>
    </row>
    <row r="55" spans="3:6" x14ac:dyDescent="0.25">
      <c r="C55" s="13" t="s">
        <v>18</v>
      </c>
      <c r="D55" s="12">
        <f>SUM(D15:D54)</f>
        <v>2550</v>
      </c>
      <c r="E55" s="12">
        <f>SUM(E15:E54)</f>
        <v>4484</v>
      </c>
      <c r="F55" s="12">
        <f>SUM(F15:F54)</f>
        <v>29.32306243844911</v>
      </c>
    </row>
    <row r="56" spans="3:6" x14ac:dyDescent="0.25">
      <c r="C56" s="13" t="s">
        <v>19</v>
      </c>
      <c r="D56" s="12">
        <f>AVERAGE(D15:D54)</f>
        <v>63.75</v>
      </c>
      <c r="E56" s="12">
        <f>AVERAGE(E15:E54)</f>
        <v>112.1</v>
      </c>
      <c r="F56" s="12">
        <f>AVERAGE(F15:F54)</f>
        <v>0.73307656096122775</v>
      </c>
    </row>
    <row r="57" spans="3:6" x14ac:dyDescent="0.25">
      <c r="C57" s="160" t="s">
        <v>20</v>
      </c>
      <c r="D57" s="161"/>
      <c r="E57" s="161"/>
      <c r="F57" s="162"/>
    </row>
    <row r="58" spans="3:6" x14ac:dyDescent="0.25">
      <c r="C58" s="3">
        <v>1</v>
      </c>
      <c r="D58" s="3">
        <v>1458</v>
      </c>
      <c r="E58" s="3">
        <v>1100</v>
      </c>
      <c r="F58" s="3">
        <f>D58/E58</f>
        <v>1.3254545454545454</v>
      </c>
    </row>
    <row r="59" spans="3:6" x14ac:dyDescent="0.25">
      <c r="C59" s="3"/>
      <c r="D59" s="3"/>
      <c r="E59" s="3"/>
      <c r="F59" s="3"/>
    </row>
    <row r="60" spans="3:6" x14ac:dyDescent="0.25">
      <c r="C60" s="13" t="s">
        <v>18</v>
      </c>
      <c r="D60" s="14">
        <f>SUM(D58:D59)</f>
        <v>1458</v>
      </c>
      <c r="E60" s="14">
        <f>SUM(E58:E59)</f>
        <v>1100</v>
      </c>
      <c r="F60" s="14">
        <f>SUM(F58:F59)</f>
        <v>1.3254545454545454</v>
      </c>
    </row>
    <row r="61" spans="3:6" x14ac:dyDescent="0.25">
      <c r="C61" s="13" t="s">
        <v>19</v>
      </c>
      <c r="D61" s="14">
        <f>AVERAGE(D58:D59)</f>
        <v>1458</v>
      </c>
      <c r="E61" s="14">
        <f>AVERAGE(E58:E59)</f>
        <v>1100</v>
      </c>
      <c r="F61" s="14">
        <f>AVERAGE(F58:F59)</f>
        <v>1.3254545454545454</v>
      </c>
    </row>
  </sheetData>
  <mergeCells count="17">
    <mergeCell ref="C14:F14"/>
    <mergeCell ref="C3:I3"/>
    <mergeCell ref="C13:F13"/>
    <mergeCell ref="C4:I4"/>
    <mergeCell ref="C57:F57"/>
    <mergeCell ref="D5:E5"/>
    <mergeCell ref="D6:E6"/>
    <mergeCell ref="D7:E7"/>
    <mergeCell ref="C5:C8"/>
    <mergeCell ref="F5:F8"/>
    <mergeCell ref="C9:I9"/>
    <mergeCell ref="D8:E8"/>
    <mergeCell ref="I5:I6"/>
    <mergeCell ref="I7:I8"/>
    <mergeCell ref="G5:G8"/>
    <mergeCell ref="H5:H6"/>
    <mergeCell ref="H7:H8"/>
  </mergeCells>
  <hyperlinks>
    <hyperlink ref="C9" r:id="rId1" xr:uid="{8212DAFB-CD83-4320-A7D3-908AFB0479D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4159F-29DB-421B-B130-379BD71F2E7D}">
  <dimension ref="B2:M44"/>
  <sheetViews>
    <sheetView tabSelected="1" topLeftCell="A4" workbookViewId="0">
      <selection activeCell="O15" sqref="O15"/>
    </sheetView>
  </sheetViews>
  <sheetFormatPr baseColWidth="10" defaultRowHeight="15" x14ac:dyDescent="0.25"/>
  <cols>
    <col min="3" max="3" width="13.5703125" customWidth="1"/>
    <col min="7" max="7" width="15.28515625" customWidth="1"/>
    <col min="8" max="8" width="11.140625" customWidth="1"/>
    <col min="9" max="9" width="5.42578125" customWidth="1"/>
    <col min="10" max="10" width="0" hidden="1" customWidth="1"/>
    <col min="11" max="11" width="15.5703125" customWidth="1"/>
  </cols>
  <sheetData>
    <row r="2" spans="2:13" x14ac:dyDescent="0.25">
      <c r="B2" s="254" t="s">
        <v>257</v>
      </c>
      <c r="C2" s="254"/>
      <c r="D2" s="254"/>
      <c r="E2" s="254"/>
      <c r="F2" s="254"/>
      <c r="G2" s="254"/>
      <c r="H2" s="254"/>
      <c r="I2" s="254"/>
      <c r="J2" s="254"/>
      <c r="K2" s="254"/>
      <c r="L2" s="254"/>
      <c r="M2" s="254"/>
    </row>
    <row r="3" spans="2:13" x14ac:dyDescent="0.25">
      <c r="B3" s="243"/>
      <c r="C3" s="243"/>
      <c r="D3" s="243"/>
      <c r="E3" s="243"/>
      <c r="F3" s="243"/>
      <c r="G3" s="243"/>
      <c r="H3" s="243"/>
      <c r="I3" s="243"/>
      <c r="J3" s="243"/>
      <c r="K3" s="243"/>
      <c r="L3" s="243"/>
      <c r="M3" s="243"/>
    </row>
    <row r="4" spans="2:13" ht="33" customHeight="1" x14ac:dyDescent="0.25">
      <c r="B4" s="294" t="s">
        <v>258</v>
      </c>
      <c r="C4" s="149"/>
      <c r="D4" s="287" t="s">
        <v>54</v>
      </c>
      <c r="E4" s="288"/>
      <c r="F4" s="288"/>
      <c r="G4" s="289"/>
      <c r="H4" s="293" t="s">
        <v>259</v>
      </c>
      <c r="I4" s="290" t="s">
        <v>347</v>
      </c>
      <c r="J4" s="291"/>
      <c r="K4" s="291"/>
      <c r="L4" s="291"/>
      <c r="M4" s="292"/>
    </row>
    <row r="5" spans="2:13" x14ac:dyDescent="0.25">
      <c r="B5" s="148" t="s">
        <v>260</v>
      </c>
      <c r="C5" s="149"/>
      <c r="D5" s="237" t="s">
        <v>346</v>
      </c>
      <c r="E5" s="237"/>
      <c r="F5" s="237"/>
      <c r="G5" s="237"/>
      <c r="H5" s="150" t="s">
        <v>261</v>
      </c>
      <c r="I5" s="240">
        <v>1</v>
      </c>
      <c r="J5" s="243"/>
      <c r="K5" s="243"/>
      <c r="L5" s="243"/>
      <c r="M5" s="236"/>
    </row>
    <row r="6" spans="2:13" x14ac:dyDescent="0.25">
      <c r="B6" s="280" t="s">
        <v>56</v>
      </c>
      <c r="C6" s="281"/>
      <c r="D6" s="237" t="s">
        <v>262</v>
      </c>
      <c r="E6" s="237"/>
      <c r="F6" s="237"/>
      <c r="G6" s="237"/>
      <c r="H6" s="150" t="s">
        <v>245</v>
      </c>
      <c r="I6" s="240" t="s">
        <v>263</v>
      </c>
      <c r="J6" s="243"/>
      <c r="K6" s="243"/>
      <c r="L6" s="243"/>
      <c r="M6" s="236"/>
    </row>
    <row r="7" spans="2:13" x14ac:dyDescent="0.25">
      <c r="B7" s="243"/>
      <c r="C7" s="243"/>
      <c r="D7" s="243"/>
      <c r="E7" s="243"/>
      <c r="F7" s="243"/>
      <c r="G7" s="243"/>
      <c r="H7" s="243"/>
      <c r="I7" s="243"/>
      <c r="J7" s="243"/>
      <c r="K7" s="243"/>
      <c r="L7" s="243"/>
      <c r="M7" s="243"/>
    </row>
    <row r="8" spans="2:13" x14ac:dyDescent="0.25">
      <c r="B8" s="286" t="s">
        <v>246</v>
      </c>
      <c r="C8" s="286"/>
      <c r="D8" s="239" t="s">
        <v>247</v>
      </c>
      <c r="E8" s="239"/>
      <c r="F8" s="239"/>
      <c r="G8" s="239" t="s">
        <v>224</v>
      </c>
      <c r="H8" s="239"/>
      <c r="I8" s="239"/>
      <c r="J8" s="239"/>
      <c r="K8" s="251" t="s">
        <v>264</v>
      </c>
      <c r="L8" s="252"/>
      <c r="M8" s="253"/>
    </row>
    <row r="9" spans="2:13" x14ac:dyDescent="0.25">
      <c r="B9" s="282" t="s">
        <v>15</v>
      </c>
      <c r="C9" s="283"/>
      <c r="D9" s="246">
        <f>'Estimación 6.4'!J58</f>
        <v>0.40060888252148996</v>
      </c>
      <c r="E9" s="247"/>
      <c r="F9" s="248"/>
      <c r="G9" s="246">
        <f>'Estimación 6.4'!J57</f>
        <v>0.48073065902578788</v>
      </c>
      <c r="H9" s="247"/>
      <c r="I9" s="247"/>
      <c r="J9" s="248"/>
      <c r="K9" s="246">
        <f>AVERAGE(D9:J9)</f>
        <v>0.44066977077363889</v>
      </c>
      <c r="L9" s="247"/>
      <c r="M9" s="248"/>
    </row>
    <row r="10" spans="2:13" x14ac:dyDescent="0.25">
      <c r="B10" s="282" t="s">
        <v>248</v>
      </c>
      <c r="C10" s="283"/>
      <c r="D10" s="246">
        <f>'Estimación 6.4'!G60</f>
        <v>187.21502011622709</v>
      </c>
      <c r="E10" s="247"/>
      <c r="F10" s="248"/>
      <c r="G10" s="246">
        <f>'Estimación 6.4'!I60</f>
        <v>124.81001341081807</v>
      </c>
      <c r="H10" s="247"/>
      <c r="I10" s="247"/>
      <c r="J10" s="248"/>
      <c r="K10" s="246">
        <f t="shared" ref="K10:K11" si="0">AVERAGE(D10:J10)</f>
        <v>156.01251676352257</v>
      </c>
      <c r="L10" s="247"/>
      <c r="M10" s="248"/>
    </row>
    <row r="11" spans="2:13" x14ac:dyDescent="0.25">
      <c r="B11" s="282" t="s">
        <v>249</v>
      </c>
      <c r="C11" s="283"/>
      <c r="D11" s="246">
        <f>Calculo_Defectos!D68</f>
        <v>22.922636103151863</v>
      </c>
      <c r="E11" s="249"/>
      <c r="F11" s="250"/>
      <c r="G11" s="246">
        <f>Calculo_Defectos!J59</f>
        <v>7.6031860970311369</v>
      </c>
      <c r="H11" s="249"/>
      <c r="I11" s="249"/>
      <c r="J11" s="250"/>
      <c r="K11" s="246">
        <f t="shared" si="0"/>
        <v>15.2629111000915</v>
      </c>
      <c r="L11" s="247"/>
      <c r="M11" s="248"/>
    </row>
    <row r="12" spans="2:13" x14ac:dyDescent="0.25">
      <c r="B12" s="284" t="s">
        <v>250</v>
      </c>
      <c r="C12" s="285"/>
      <c r="D12" s="236"/>
      <c r="E12" s="237"/>
      <c r="F12" s="237"/>
      <c r="G12" s="237"/>
      <c r="H12" s="237"/>
      <c r="I12" s="237"/>
      <c r="J12" s="237"/>
      <c r="K12" s="237"/>
      <c r="L12" s="237"/>
      <c r="M12" s="237"/>
    </row>
    <row r="13" spans="2:13" x14ac:dyDescent="0.25">
      <c r="B13" s="284" t="s">
        <v>251</v>
      </c>
      <c r="C13" s="285"/>
      <c r="D13" s="236"/>
      <c r="E13" s="237"/>
      <c r="F13" s="237"/>
      <c r="G13" s="237"/>
      <c r="H13" s="237"/>
      <c r="I13" s="237"/>
      <c r="J13" s="237"/>
      <c r="K13" s="237"/>
      <c r="L13" s="237"/>
      <c r="M13" s="237"/>
    </row>
    <row r="14" spans="2:13" x14ac:dyDescent="0.25">
      <c r="B14" s="241" t="s">
        <v>265</v>
      </c>
      <c r="C14" s="241"/>
      <c r="D14" s="240"/>
      <c r="E14" s="243"/>
      <c r="F14" s="243"/>
      <c r="G14" s="243"/>
      <c r="H14" s="243"/>
      <c r="I14" s="243"/>
      <c r="J14" s="243"/>
      <c r="K14" s="243"/>
      <c r="L14" s="243"/>
      <c r="M14" s="236"/>
    </row>
    <row r="15" spans="2:13" x14ac:dyDescent="0.25">
      <c r="B15" s="282" t="s">
        <v>266</v>
      </c>
      <c r="C15" s="283"/>
      <c r="D15" s="236">
        <f>Calculo_Defectos!E54</f>
        <v>4484</v>
      </c>
      <c r="E15" s="237"/>
      <c r="F15" s="237"/>
      <c r="G15" s="237">
        <f>Calculo_Defectos!I54</f>
        <v>4464</v>
      </c>
      <c r="H15" s="237"/>
      <c r="I15" s="237"/>
      <c r="J15" s="237"/>
      <c r="K15" s="237">
        <f>AVERAGE(D15:J15)</f>
        <v>4474</v>
      </c>
      <c r="L15" s="237"/>
      <c r="M15" s="237"/>
    </row>
    <row r="16" spans="2:13" x14ac:dyDescent="0.25">
      <c r="B16" s="282" t="s">
        <v>252</v>
      </c>
      <c r="C16" s="283"/>
      <c r="D16" s="236">
        <f>G15+(G15*0.1)</f>
        <v>4910.3999999999996</v>
      </c>
      <c r="E16" s="237"/>
      <c r="F16" s="237"/>
      <c r="G16" s="237"/>
      <c r="H16" s="237"/>
      <c r="I16" s="237"/>
      <c r="J16" s="237"/>
      <c r="K16" s="237"/>
      <c r="L16" s="237"/>
      <c r="M16" s="237"/>
    </row>
    <row r="17" spans="2:13" x14ac:dyDescent="0.25">
      <c r="B17" s="282" t="s">
        <v>253</v>
      </c>
      <c r="C17" s="283"/>
      <c r="D17" s="236">
        <f>G15-(G15*0.1)</f>
        <v>4017.6</v>
      </c>
      <c r="E17" s="237"/>
      <c r="F17" s="237"/>
      <c r="G17" s="237"/>
      <c r="H17" s="237"/>
      <c r="I17" s="237"/>
      <c r="J17" s="237"/>
      <c r="K17" s="237"/>
      <c r="L17" s="237"/>
      <c r="M17" s="237"/>
    </row>
    <row r="18" spans="2:13" x14ac:dyDescent="0.25">
      <c r="B18" s="241" t="s">
        <v>267</v>
      </c>
      <c r="C18" s="241"/>
      <c r="D18" s="239" t="s">
        <v>247</v>
      </c>
      <c r="E18" s="239"/>
      <c r="F18" s="239" t="s">
        <v>224</v>
      </c>
      <c r="G18" s="239"/>
      <c r="H18" s="239"/>
      <c r="I18" s="239" t="s">
        <v>264</v>
      </c>
      <c r="J18" s="239"/>
      <c r="K18" s="239"/>
      <c r="L18" s="239" t="s">
        <v>268</v>
      </c>
      <c r="M18" s="239"/>
    </row>
    <row r="19" spans="2:13" x14ac:dyDescent="0.25">
      <c r="B19" s="282" t="s">
        <v>233</v>
      </c>
      <c r="C19" s="283"/>
      <c r="D19" s="236">
        <v>15</v>
      </c>
      <c r="E19" s="237"/>
      <c r="F19" s="242">
        <v>12</v>
      </c>
      <c r="G19" s="242"/>
      <c r="H19" s="242"/>
      <c r="I19" s="237">
        <f>AVERAGE(D19:H19)</f>
        <v>13.5</v>
      </c>
      <c r="J19" s="237"/>
      <c r="K19" s="237"/>
      <c r="L19" s="238">
        <f>(I19/I26)*100</f>
        <v>3.5479632063074904</v>
      </c>
      <c r="M19" s="238"/>
    </row>
    <row r="20" spans="2:13" x14ac:dyDescent="0.25">
      <c r="B20" s="282" t="s">
        <v>184</v>
      </c>
      <c r="C20" s="283"/>
      <c r="D20" s="236">
        <v>35</v>
      </c>
      <c r="E20" s="237"/>
      <c r="F20" s="237">
        <v>30</v>
      </c>
      <c r="G20" s="237"/>
      <c r="H20" s="237"/>
      <c r="I20" s="237">
        <f t="shared" ref="I20:I26" si="1">AVERAGE(D20:H20)</f>
        <v>32.5</v>
      </c>
      <c r="J20" s="237"/>
      <c r="K20" s="237"/>
      <c r="L20" s="244">
        <f>(I20/I26)*100</f>
        <v>8.5413929040735876</v>
      </c>
      <c r="M20" s="245"/>
    </row>
    <row r="21" spans="2:13" x14ac:dyDescent="0.25">
      <c r="B21" s="282" t="s">
        <v>197</v>
      </c>
      <c r="C21" s="283"/>
      <c r="D21" s="236">
        <v>170</v>
      </c>
      <c r="E21" s="237"/>
      <c r="F21" s="237">
        <v>150</v>
      </c>
      <c r="G21" s="237"/>
      <c r="H21" s="237"/>
      <c r="I21" s="237">
        <f t="shared" si="1"/>
        <v>160</v>
      </c>
      <c r="J21" s="237"/>
      <c r="K21" s="237"/>
      <c r="L21" s="244">
        <f>(I21/I26)*100</f>
        <v>42.049934296977661</v>
      </c>
      <c r="M21" s="245"/>
    </row>
    <row r="22" spans="2:13" x14ac:dyDescent="0.25">
      <c r="B22" s="282" t="s">
        <v>269</v>
      </c>
      <c r="C22" s="283"/>
      <c r="D22" s="236">
        <v>35</v>
      </c>
      <c r="E22" s="237"/>
      <c r="F22" s="237">
        <v>29</v>
      </c>
      <c r="G22" s="237"/>
      <c r="H22" s="237"/>
      <c r="I22" s="237">
        <f t="shared" si="1"/>
        <v>32</v>
      </c>
      <c r="J22" s="237"/>
      <c r="K22" s="237"/>
      <c r="L22" s="244">
        <f>(I22/I26)*100</f>
        <v>8.4099868593955325</v>
      </c>
      <c r="M22" s="245"/>
    </row>
    <row r="23" spans="2:13" x14ac:dyDescent="0.25">
      <c r="B23" s="282" t="s">
        <v>270</v>
      </c>
      <c r="C23" s="283"/>
      <c r="D23" s="236">
        <v>25</v>
      </c>
      <c r="E23" s="237"/>
      <c r="F23" s="237">
        <v>20</v>
      </c>
      <c r="G23" s="237"/>
      <c r="H23" s="237"/>
      <c r="I23" s="237">
        <f t="shared" si="1"/>
        <v>22.5</v>
      </c>
      <c r="J23" s="237"/>
      <c r="K23" s="237"/>
      <c r="L23" s="244">
        <f>(I23/I26)*100</f>
        <v>5.9132720105124843</v>
      </c>
      <c r="M23" s="245"/>
    </row>
    <row r="24" spans="2:13" x14ac:dyDescent="0.25">
      <c r="B24" s="282" t="s">
        <v>191</v>
      </c>
      <c r="C24" s="283"/>
      <c r="D24" s="236">
        <v>90</v>
      </c>
      <c r="E24" s="237"/>
      <c r="F24" s="237">
        <v>75</v>
      </c>
      <c r="G24" s="237"/>
      <c r="H24" s="237"/>
      <c r="I24" s="237">
        <f t="shared" si="1"/>
        <v>82.5</v>
      </c>
      <c r="J24" s="237"/>
      <c r="K24" s="237"/>
      <c r="L24" s="244">
        <f>(I24/I26)*100</f>
        <v>21.681997371879106</v>
      </c>
      <c r="M24" s="245"/>
    </row>
    <row r="25" spans="2:13" x14ac:dyDescent="0.25">
      <c r="B25" s="282" t="s">
        <v>271</v>
      </c>
      <c r="C25" s="283"/>
      <c r="D25" s="236">
        <v>40</v>
      </c>
      <c r="E25" s="237"/>
      <c r="F25" s="237">
        <v>35</v>
      </c>
      <c r="G25" s="237"/>
      <c r="H25" s="237"/>
      <c r="I25" s="237">
        <f>AVERAGE(D25:H25)</f>
        <v>37.5</v>
      </c>
      <c r="J25" s="237"/>
      <c r="K25" s="237"/>
      <c r="L25" s="244">
        <f>(I25/I26)*100</f>
        <v>9.8554533508541393</v>
      </c>
      <c r="M25" s="245"/>
    </row>
    <row r="26" spans="2:13" x14ac:dyDescent="0.25">
      <c r="B26" s="282" t="s">
        <v>18</v>
      </c>
      <c r="C26" s="283"/>
      <c r="D26" s="236">
        <f>SUM(D19:E25)</f>
        <v>410</v>
      </c>
      <c r="E26" s="237"/>
      <c r="F26" s="240">
        <f>SUM(F19:H25)</f>
        <v>351</v>
      </c>
      <c r="G26" s="243"/>
      <c r="H26" s="236"/>
      <c r="I26" s="237">
        <f t="shared" si="1"/>
        <v>380.5</v>
      </c>
      <c r="J26" s="237"/>
      <c r="K26" s="237"/>
      <c r="L26" s="240">
        <f>SUM(L19:M25)</f>
        <v>100</v>
      </c>
      <c r="M26" s="236"/>
    </row>
    <row r="27" spans="2:13" x14ac:dyDescent="0.25">
      <c r="B27" s="282" t="s">
        <v>272</v>
      </c>
      <c r="C27" s="283"/>
      <c r="D27" s="236">
        <f>D26+20</f>
        <v>430</v>
      </c>
      <c r="E27" s="237"/>
      <c r="F27" s="240"/>
      <c r="G27" s="243"/>
      <c r="H27" s="236"/>
      <c r="I27" s="237"/>
      <c r="J27" s="237"/>
      <c r="K27" s="237"/>
      <c r="L27" s="237"/>
      <c r="M27" s="237"/>
    </row>
    <row r="28" spans="2:13" x14ac:dyDescent="0.25">
      <c r="B28" s="282" t="s">
        <v>273</v>
      </c>
      <c r="C28" s="283"/>
      <c r="D28" s="236">
        <f>D26-20</f>
        <v>390</v>
      </c>
      <c r="E28" s="237"/>
      <c r="F28" s="237"/>
      <c r="G28" s="237"/>
      <c r="H28" s="237"/>
      <c r="I28" s="237"/>
      <c r="J28" s="237"/>
      <c r="K28" s="237"/>
      <c r="L28" s="237"/>
      <c r="M28" s="237"/>
    </row>
    <row r="29" spans="2:13" x14ac:dyDescent="0.25">
      <c r="B29" s="241" t="s">
        <v>274</v>
      </c>
      <c r="C29" s="241"/>
      <c r="D29" s="239" t="s">
        <v>247</v>
      </c>
      <c r="E29" s="239"/>
      <c r="F29" s="239" t="s">
        <v>224</v>
      </c>
      <c r="G29" s="239"/>
      <c r="H29" s="239" t="s">
        <v>264</v>
      </c>
      <c r="I29" s="239"/>
      <c r="J29" s="239" t="s">
        <v>268</v>
      </c>
      <c r="K29" s="239"/>
      <c r="L29" s="239" t="s">
        <v>275</v>
      </c>
      <c r="M29" s="239"/>
    </row>
    <row r="30" spans="2:13" x14ac:dyDescent="0.25">
      <c r="B30" s="282" t="s">
        <v>233</v>
      </c>
      <c r="C30" s="283"/>
      <c r="D30" s="236">
        <v>4</v>
      </c>
      <c r="E30" s="237"/>
      <c r="F30" s="242">
        <v>6</v>
      </c>
      <c r="G30" s="242"/>
      <c r="H30" s="237">
        <f>AVERAGE(D30:G30)</f>
        <v>5</v>
      </c>
      <c r="I30" s="237"/>
      <c r="J30" s="238">
        <f>(H30/H36)*100</f>
        <v>5.2083333333333339</v>
      </c>
      <c r="K30" s="238"/>
      <c r="L30" s="238">
        <f>F30/F19</f>
        <v>0.5</v>
      </c>
      <c r="M30" s="238"/>
    </row>
    <row r="31" spans="2:13" x14ac:dyDescent="0.25">
      <c r="B31" s="282" t="s">
        <v>184</v>
      </c>
      <c r="C31" s="283"/>
      <c r="D31" s="236">
        <v>4</v>
      </c>
      <c r="E31" s="237"/>
      <c r="F31" s="237">
        <v>10</v>
      </c>
      <c r="G31" s="237"/>
      <c r="H31" s="237">
        <f t="shared" ref="H31:H35" si="2">AVERAGE(D31:G31)</f>
        <v>7</v>
      </c>
      <c r="I31" s="237"/>
      <c r="J31" s="238">
        <f>(H31/H36)*100</f>
        <v>7.291666666666667</v>
      </c>
      <c r="K31" s="238"/>
      <c r="L31" s="238">
        <f t="shared" ref="L31:L35" si="3">F31/F20</f>
        <v>0.33333333333333331</v>
      </c>
      <c r="M31" s="238"/>
    </row>
    <row r="32" spans="2:13" x14ac:dyDescent="0.25">
      <c r="B32" s="282" t="s">
        <v>197</v>
      </c>
      <c r="C32" s="283"/>
      <c r="D32" s="236">
        <v>30</v>
      </c>
      <c r="E32" s="237"/>
      <c r="F32" s="237">
        <v>59</v>
      </c>
      <c r="G32" s="237"/>
      <c r="H32" s="237">
        <f t="shared" si="2"/>
        <v>44.5</v>
      </c>
      <c r="I32" s="237"/>
      <c r="J32" s="238">
        <f>(H32/H36)*100</f>
        <v>46.354166666666671</v>
      </c>
      <c r="K32" s="238"/>
      <c r="L32" s="238">
        <f t="shared" si="3"/>
        <v>0.39333333333333331</v>
      </c>
      <c r="M32" s="238"/>
    </row>
    <row r="33" spans="2:13" x14ac:dyDescent="0.25">
      <c r="B33" s="282" t="s">
        <v>269</v>
      </c>
      <c r="C33" s="283"/>
      <c r="D33" s="236">
        <v>15</v>
      </c>
      <c r="E33" s="237"/>
      <c r="F33" s="237">
        <v>25</v>
      </c>
      <c r="G33" s="237"/>
      <c r="H33" s="237">
        <f t="shared" si="2"/>
        <v>20</v>
      </c>
      <c r="I33" s="237"/>
      <c r="J33" s="238">
        <f>(H33/H36)*100</f>
        <v>20.833333333333336</v>
      </c>
      <c r="K33" s="238"/>
      <c r="L33" s="238">
        <f t="shared" si="3"/>
        <v>0.86206896551724133</v>
      </c>
      <c r="M33" s="238"/>
    </row>
    <row r="34" spans="2:13" x14ac:dyDescent="0.25">
      <c r="B34" s="282" t="s">
        <v>270</v>
      </c>
      <c r="C34" s="283"/>
      <c r="D34" s="236">
        <v>7</v>
      </c>
      <c r="E34" s="237"/>
      <c r="F34" s="237">
        <v>10</v>
      </c>
      <c r="G34" s="237"/>
      <c r="H34" s="237">
        <f t="shared" si="2"/>
        <v>8.5</v>
      </c>
      <c r="I34" s="237"/>
      <c r="J34" s="238">
        <f>(H34/H36)*100</f>
        <v>8.8541666666666679</v>
      </c>
      <c r="K34" s="238"/>
      <c r="L34" s="238">
        <f t="shared" si="3"/>
        <v>0.5</v>
      </c>
      <c r="M34" s="238"/>
    </row>
    <row r="35" spans="2:13" x14ac:dyDescent="0.25">
      <c r="B35" s="282" t="s">
        <v>191</v>
      </c>
      <c r="C35" s="283"/>
      <c r="D35" s="236">
        <v>8</v>
      </c>
      <c r="E35" s="237"/>
      <c r="F35" s="237">
        <v>14</v>
      </c>
      <c r="G35" s="237"/>
      <c r="H35" s="237">
        <f t="shared" si="2"/>
        <v>11</v>
      </c>
      <c r="I35" s="237"/>
      <c r="J35" s="238">
        <f>(H35/H36)*100</f>
        <v>11.458333333333332</v>
      </c>
      <c r="K35" s="238"/>
      <c r="L35" s="238">
        <f t="shared" si="3"/>
        <v>0.18666666666666668</v>
      </c>
      <c r="M35" s="238"/>
    </row>
    <row r="36" spans="2:13" x14ac:dyDescent="0.25">
      <c r="B36" s="282" t="s">
        <v>18</v>
      </c>
      <c r="C36" s="283"/>
      <c r="D36" s="236">
        <f>SUM(D30:E35)</f>
        <v>68</v>
      </c>
      <c r="E36" s="237"/>
      <c r="F36" s="237">
        <f>SUM(F30:G35)</f>
        <v>124</v>
      </c>
      <c r="G36" s="237"/>
      <c r="H36" s="237">
        <f>SUM(H30:I35)</f>
        <v>96</v>
      </c>
      <c r="I36" s="237"/>
      <c r="J36" s="237">
        <f>SUM(J30:K35)</f>
        <v>100</v>
      </c>
      <c r="K36" s="237"/>
      <c r="L36" s="240"/>
      <c r="M36" s="236"/>
    </row>
    <row r="37" spans="2:13" x14ac:dyDescent="0.25">
      <c r="B37" s="241" t="s">
        <v>276</v>
      </c>
      <c r="C37" s="241"/>
      <c r="D37" s="239" t="s">
        <v>247</v>
      </c>
      <c r="E37" s="239"/>
      <c r="F37" s="239" t="s">
        <v>224</v>
      </c>
      <c r="G37" s="239"/>
      <c r="H37" s="239" t="s">
        <v>264</v>
      </c>
      <c r="I37" s="239"/>
      <c r="J37" s="239" t="s">
        <v>268</v>
      </c>
      <c r="K37" s="239"/>
      <c r="L37" s="239" t="s">
        <v>275</v>
      </c>
      <c r="M37" s="239"/>
    </row>
    <row r="38" spans="2:13" x14ac:dyDescent="0.25">
      <c r="B38" s="282" t="s">
        <v>233</v>
      </c>
      <c r="C38" s="283"/>
      <c r="D38" s="236">
        <v>1</v>
      </c>
      <c r="E38" s="237"/>
      <c r="F38" s="237">
        <v>1</v>
      </c>
      <c r="G38" s="237"/>
      <c r="H38" s="237">
        <f>AVERAGE(D38:G38)</f>
        <v>1</v>
      </c>
      <c r="I38" s="237"/>
      <c r="J38" s="238">
        <f>(H38/H43)*100</f>
        <v>20</v>
      </c>
      <c r="K38" s="238"/>
      <c r="L38" s="238">
        <f>F38/F19</f>
        <v>8.3333333333333329E-2</v>
      </c>
      <c r="M38" s="238"/>
    </row>
    <row r="39" spans="2:13" x14ac:dyDescent="0.25">
      <c r="B39" s="282" t="s">
        <v>184</v>
      </c>
      <c r="C39" s="283"/>
      <c r="D39" s="236">
        <v>4</v>
      </c>
      <c r="E39" s="237"/>
      <c r="F39" s="237">
        <v>3</v>
      </c>
      <c r="G39" s="237"/>
      <c r="H39" s="237">
        <f t="shared" ref="H39:H43" si="4">AVERAGE(D39:G39)</f>
        <v>3.5</v>
      </c>
      <c r="I39" s="237"/>
      <c r="J39" s="238">
        <f>(H39/H44)*100</f>
        <v>12.280701754385964</v>
      </c>
      <c r="K39" s="238"/>
      <c r="L39" s="238">
        <f t="shared" ref="L39:L43" si="5">F39/F20</f>
        <v>0.1</v>
      </c>
      <c r="M39" s="238"/>
    </row>
    <row r="40" spans="2:13" x14ac:dyDescent="0.25">
      <c r="B40" s="282" t="s">
        <v>197</v>
      </c>
      <c r="C40" s="283"/>
      <c r="D40" s="236">
        <v>10</v>
      </c>
      <c r="E40" s="237"/>
      <c r="F40" s="237">
        <v>9</v>
      </c>
      <c r="G40" s="237"/>
      <c r="H40" s="237">
        <f t="shared" si="4"/>
        <v>9.5</v>
      </c>
      <c r="I40" s="237"/>
      <c r="J40" s="238">
        <f>(H40*H44)/100</f>
        <v>2.7075</v>
      </c>
      <c r="K40" s="238"/>
      <c r="L40" s="238">
        <f t="shared" si="5"/>
        <v>0.06</v>
      </c>
      <c r="M40" s="238"/>
    </row>
    <row r="41" spans="2:13" x14ac:dyDescent="0.25">
      <c r="B41" s="282" t="s">
        <v>269</v>
      </c>
      <c r="C41" s="283"/>
      <c r="D41" s="236">
        <v>7</v>
      </c>
      <c r="E41" s="237"/>
      <c r="F41" s="237">
        <v>6</v>
      </c>
      <c r="G41" s="237"/>
      <c r="H41" s="237">
        <f t="shared" si="4"/>
        <v>6.5</v>
      </c>
      <c r="I41" s="237"/>
      <c r="J41" s="238">
        <f>(H41/H44)*100</f>
        <v>22.807017543859647</v>
      </c>
      <c r="K41" s="238"/>
      <c r="L41" s="238">
        <f t="shared" si="5"/>
        <v>0.20689655172413793</v>
      </c>
      <c r="M41" s="238"/>
    </row>
    <row r="42" spans="2:13" x14ac:dyDescent="0.25">
      <c r="B42" s="282" t="s">
        <v>270</v>
      </c>
      <c r="C42" s="283"/>
      <c r="D42" s="236">
        <v>3</v>
      </c>
      <c r="E42" s="237"/>
      <c r="F42" s="237">
        <v>3</v>
      </c>
      <c r="G42" s="237"/>
      <c r="H42" s="237">
        <f t="shared" si="4"/>
        <v>3</v>
      </c>
      <c r="I42" s="237"/>
      <c r="J42" s="238">
        <f>(H42/H44)*100</f>
        <v>10.526315789473683</v>
      </c>
      <c r="K42" s="238"/>
      <c r="L42" s="238">
        <f t="shared" si="5"/>
        <v>0.15</v>
      </c>
      <c r="M42" s="238"/>
    </row>
    <row r="43" spans="2:13" x14ac:dyDescent="0.25">
      <c r="B43" s="282" t="s">
        <v>191</v>
      </c>
      <c r="C43" s="283"/>
      <c r="D43" s="236">
        <v>5</v>
      </c>
      <c r="E43" s="237"/>
      <c r="F43" s="237">
        <v>5</v>
      </c>
      <c r="G43" s="237"/>
      <c r="H43" s="237">
        <f t="shared" si="4"/>
        <v>5</v>
      </c>
      <c r="I43" s="237"/>
      <c r="J43" s="238">
        <f>(H43/H44)*100</f>
        <v>17.543859649122805</v>
      </c>
      <c r="K43" s="238"/>
      <c r="L43" s="238">
        <f t="shared" si="5"/>
        <v>6.6666666666666666E-2</v>
      </c>
      <c r="M43" s="238"/>
    </row>
    <row r="44" spans="2:13" x14ac:dyDescent="0.25">
      <c r="B44" s="282" t="s">
        <v>277</v>
      </c>
      <c r="C44" s="283"/>
      <c r="D44" s="236">
        <v>30</v>
      </c>
      <c r="E44" s="237"/>
      <c r="F44" s="237">
        <v>27</v>
      </c>
      <c r="G44" s="237"/>
      <c r="H44" s="237">
        <f>SUM(H38:I43)</f>
        <v>28.5</v>
      </c>
      <c r="I44" s="237"/>
      <c r="J44" s="238">
        <f>SUM(J38:K43)</f>
        <v>85.865394736842106</v>
      </c>
      <c r="K44" s="238"/>
      <c r="L44" s="238">
        <f>F44/F25</f>
        <v>0.77142857142857146</v>
      </c>
      <c r="M44" s="238"/>
    </row>
  </sheetData>
  <mergeCells count="199">
    <mergeCell ref="B40:C40"/>
    <mergeCell ref="B41:C41"/>
    <mergeCell ref="B42:C42"/>
    <mergeCell ref="B43:C43"/>
    <mergeCell ref="B44:C44"/>
    <mergeCell ref="B30:C30"/>
    <mergeCell ref="B31:C31"/>
    <mergeCell ref="B32:C32"/>
    <mergeCell ref="B33:C33"/>
    <mergeCell ref="B34:C34"/>
    <mergeCell ref="B35:C35"/>
    <mergeCell ref="B36:C36"/>
    <mergeCell ref="B38:C38"/>
    <mergeCell ref="B39:C39"/>
    <mergeCell ref="B24:C24"/>
    <mergeCell ref="B25:C25"/>
    <mergeCell ref="B26:C26"/>
    <mergeCell ref="B27:C27"/>
    <mergeCell ref="B28:C28"/>
    <mergeCell ref="B15:C15"/>
    <mergeCell ref="B16:C16"/>
    <mergeCell ref="B17:C17"/>
    <mergeCell ref="D4:G4"/>
    <mergeCell ref="B10:C10"/>
    <mergeCell ref="B11:C11"/>
    <mergeCell ref="B12:C12"/>
    <mergeCell ref="B13:C13"/>
    <mergeCell ref="B19:C19"/>
    <mergeCell ref="B20:C20"/>
    <mergeCell ref="B21:C21"/>
    <mergeCell ref="B22:C22"/>
    <mergeCell ref="B23:C23"/>
    <mergeCell ref="B7:M7"/>
    <mergeCell ref="B8:C8"/>
    <mergeCell ref="D8:F8"/>
    <mergeCell ref="G8:J8"/>
    <mergeCell ref="K8:M8"/>
    <mergeCell ref="D9:F9"/>
    <mergeCell ref="G9:J9"/>
    <mergeCell ref="K9:M9"/>
    <mergeCell ref="B2:M2"/>
    <mergeCell ref="B3:M3"/>
    <mergeCell ref="I4:M4"/>
    <mergeCell ref="D5:G5"/>
    <mergeCell ref="I5:M5"/>
    <mergeCell ref="D6:G6"/>
    <mergeCell ref="I6:M6"/>
    <mergeCell ref="B6:C6"/>
    <mergeCell ref="B9:C9"/>
    <mergeCell ref="D12:F12"/>
    <mergeCell ref="G12:J12"/>
    <mergeCell ref="K12:M12"/>
    <mergeCell ref="D13:F13"/>
    <mergeCell ref="G13:J13"/>
    <mergeCell ref="K13:M13"/>
    <mergeCell ref="D10:F10"/>
    <mergeCell ref="G10:J10"/>
    <mergeCell ref="K10:M10"/>
    <mergeCell ref="D11:F11"/>
    <mergeCell ref="G11:J11"/>
    <mergeCell ref="K11:M11"/>
    <mergeCell ref="D17:F17"/>
    <mergeCell ref="G17:J17"/>
    <mergeCell ref="K17:M17"/>
    <mergeCell ref="B18:C18"/>
    <mergeCell ref="D18:E18"/>
    <mergeCell ref="F18:H18"/>
    <mergeCell ref="I18:K18"/>
    <mergeCell ref="L18:M18"/>
    <mergeCell ref="B14:C14"/>
    <mergeCell ref="D14:M14"/>
    <mergeCell ref="D15:F15"/>
    <mergeCell ref="G15:J15"/>
    <mergeCell ref="K15:M15"/>
    <mergeCell ref="D16:F16"/>
    <mergeCell ref="G16:J16"/>
    <mergeCell ref="K16:M16"/>
    <mergeCell ref="D21:E21"/>
    <mergeCell ref="F21:H21"/>
    <mergeCell ref="I21:K21"/>
    <mergeCell ref="L21:M21"/>
    <mergeCell ref="D22:E22"/>
    <mergeCell ref="F22:H22"/>
    <mergeCell ref="I22:K22"/>
    <mergeCell ref="L22:M22"/>
    <mergeCell ref="D19:E19"/>
    <mergeCell ref="F19:H19"/>
    <mergeCell ref="I19:K19"/>
    <mergeCell ref="L19:M19"/>
    <mergeCell ref="D20:E20"/>
    <mergeCell ref="F20:H20"/>
    <mergeCell ref="I20:K20"/>
    <mergeCell ref="L20:M20"/>
    <mergeCell ref="D25:E25"/>
    <mergeCell ref="F25:H25"/>
    <mergeCell ref="I25:K25"/>
    <mergeCell ref="L25:M25"/>
    <mergeCell ref="D26:E26"/>
    <mergeCell ref="F26:H26"/>
    <mergeCell ref="I26:K26"/>
    <mergeCell ref="L26:M26"/>
    <mergeCell ref="D23:E23"/>
    <mergeCell ref="F23:H23"/>
    <mergeCell ref="I23:K23"/>
    <mergeCell ref="L23:M23"/>
    <mergeCell ref="D24:E24"/>
    <mergeCell ref="F24:H24"/>
    <mergeCell ref="I24:K24"/>
    <mergeCell ref="L24:M24"/>
    <mergeCell ref="B29:C29"/>
    <mergeCell ref="D29:E29"/>
    <mergeCell ref="F29:G29"/>
    <mergeCell ref="H29:I29"/>
    <mergeCell ref="J29:K29"/>
    <mergeCell ref="L29:M29"/>
    <mergeCell ref="D27:E27"/>
    <mergeCell ref="F27:H27"/>
    <mergeCell ref="I27:K27"/>
    <mergeCell ref="L27:M27"/>
    <mergeCell ref="D28:E28"/>
    <mergeCell ref="F28:H28"/>
    <mergeCell ref="I28:K28"/>
    <mergeCell ref="L28:M28"/>
    <mergeCell ref="D30:E30"/>
    <mergeCell ref="F30:G30"/>
    <mergeCell ref="H30:I30"/>
    <mergeCell ref="J30:K30"/>
    <mergeCell ref="L30:M30"/>
    <mergeCell ref="D31:E31"/>
    <mergeCell ref="F31:G31"/>
    <mergeCell ref="H31:I31"/>
    <mergeCell ref="J31:K31"/>
    <mergeCell ref="L31:M31"/>
    <mergeCell ref="L34:M34"/>
    <mergeCell ref="D35:E35"/>
    <mergeCell ref="F35:G35"/>
    <mergeCell ref="H35:I35"/>
    <mergeCell ref="J35:K35"/>
    <mergeCell ref="L35:M35"/>
    <mergeCell ref="D32:E32"/>
    <mergeCell ref="F32:G32"/>
    <mergeCell ref="H32:I32"/>
    <mergeCell ref="J32:K32"/>
    <mergeCell ref="L32:M32"/>
    <mergeCell ref="D33:E33"/>
    <mergeCell ref="F33:G33"/>
    <mergeCell ref="H33:I33"/>
    <mergeCell ref="J33:K33"/>
    <mergeCell ref="L33:M33"/>
    <mergeCell ref="B37:C37"/>
    <mergeCell ref="D37:E37"/>
    <mergeCell ref="F37:G37"/>
    <mergeCell ref="H37:I37"/>
    <mergeCell ref="J37:K37"/>
    <mergeCell ref="D34:E34"/>
    <mergeCell ref="F34:G34"/>
    <mergeCell ref="H34:I34"/>
    <mergeCell ref="J34:K34"/>
    <mergeCell ref="L37:M37"/>
    <mergeCell ref="D38:E38"/>
    <mergeCell ref="F38:G38"/>
    <mergeCell ref="H38:I38"/>
    <mergeCell ref="J38:K38"/>
    <mergeCell ref="L38:M38"/>
    <mergeCell ref="D36:E36"/>
    <mergeCell ref="F36:G36"/>
    <mergeCell ref="H36:I36"/>
    <mergeCell ref="J36:K36"/>
    <mergeCell ref="L36:M36"/>
    <mergeCell ref="D39:E39"/>
    <mergeCell ref="F39:G39"/>
    <mergeCell ref="H39:I39"/>
    <mergeCell ref="J39:K39"/>
    <mergeCell ref="L39:M39"/>
    <mergeCell ref="D40:E40"/>
    <mergeCell ref="F40:G40"/>
    <mergeCell ref="H40:I40"/>
    <mergeCell ref="J40:K40"/>
    <mergeCell ref="L40:M40"/>
    <mergeCell ref="D41:E41"/>
    <mergeCell ref="F41:G41"/>
    <mergeCell ref="H41:I41"/>
    <mergeCell ref="J41:K41"/>
    <mergeCell ref="L41:M41"/>
    <mergeCell ref="D42:E42"/>
    <mergeCell ref="F42:G42"/>
    <mergeCell ref="H42:I42"/>
    <mergeCell ref="J42:K42"/>
    <mergeCell ref="L42:M42"/>
    <mergeCell ref="D43:E43"/>
    <mergeCell ref="F43:G43"/>
    <mergeCell ref="H43:I43"/>
    <mergeCell ref="J43:K43"/>
    <mergeCell ref="L43:M43"/>
    <mergeCell ref="D44:E44"/>
    <mergeCell ref="F44:G44"/>
    <mergeCell ref="H44:I44"/>
    <mergeCell ref="J44:K44"/>
    <mergeCell ref="L44:M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404B-0533-4063-B925-EEFDB6D57E64}">
  <dimension ref="C3:I56"/>
  <sheetViews>
    <sheetView topLeftCell="A31" workbookViewId="0">
      <selection activeCell="H32" sqref="H32"/>
    </sheetView>
  </sheetViews>
  <sheetFormatPr baseColWidth="10" defaultColWidth="11.42578125" defaultRowHeight="15" x14ac:dyDescent="0.25"/>
  <cols>
    <col min="3" max="3" width="14.85546875" customWidth="1"/>
    <col min="5" max="5" width="13" customWidth="1"/>
    <col min="6" max="6" width="13.7109375" customWidth="1"/>
    <col min="7" max="7" width="25.7109375" customWidth="1"/>
    <col min="8" max="8" width="19" customWidth="1"/>
    <col min="9" max="9" width="14.42578125" customWidth="1"/>
  </cols>
  <sheetData>
    <row r="3" spans="3:9" x14ac:dyDescent="0.25">
      <c r="C3" s="153" t="s">
        <v>0</v>
      </c>
      <c r="D3" s="153"/>
      <c r="E3" s="153"/>
      <c r="F3" s="153"/>
      <c r="G3" s="153"/>
      <c r="H3" s="153"/>
      <c r="I3" s="153"/>
    </row>
    <row r="4" spans="3:9" x14ac:dyDescent="0.25">
      <c r="C4" s="178" t="s">
        <v>37</v>
      </c>
      <c r="D4" s="178"/>
      <c r="E4" s="178"/>
      <c r="F4" s="178"/>
      <c r="G4" s="178"/>
      <c r="H4" s="178"/>
      <c r="I4" s="178"/>
    </row>
    <row r="5" spans="3:9" x14ac:dyDescent="0.25">
      <c r="C5" s="179" t="s">
        <v>2</v>
      </c>
      <c r="D5" s="180" t="s">
        <v>3</v>
      </c>
      <c r="E5" s="180"/>
      <c r="F5" s="179" t="s">
        <v>4</v>
      </c>
      <c r="G5" s="181" t="s">
        <v>38</v>
      </c>
      <c r="H5" s="179" t="s">
        <v>6</v>
      </c>
      <c r="I5" s="182">
        <v>45691</v>
      </c>
    </row>
    <row r="6" spans="3:9" x14ac:dyDescent="0.25">
      <c r="C6" s="179"/>
      <c r="D6" s="180" t="s">
        <v>7</v>
      </c>
      <c r="E6" s="180"/>
      <c r="F6" s="179"/>
      <c r="G6" s="181"/>
      <c r="H6" s="179"/>
      <c r="I6" s="182"/>
    </row>
    <row r="7" spans="3:9" x14ac:dyDescent="0.25">
      <c r="C7" s="179"/>
      <c r="D7" s="180" t="s">
        <v>8</v>
      </c>
      <c r="E7" s="180"/>
      <c r="F7" s="179"/>
      <c r="G7" s="181"/>
      <c r="H7" s="179" t="s">
        <v>9</v>
      </c>
      <c r="I7" s="181"/>
    </row>
    <row r="8" spans="3:9" x14ac:dyDescent="0.25">
      <c r="C8" s="179"/>
      <c r="D8" s="180" t="s">
        <v>10</v>
      </c>
      <c r="E8" s="180"/>
      <c r="F8" s="179"/>
      <c r="G8" s="181"/>
      <c r="H8" s="179"/>
      <c r="I8" s="181"/>
    </row>
    <row r="9" spans="3:9" x14ac:dyDescent="0.25">
      <c r="C9" s="183" t="s">
        <v>11</v>
      </c>
      <c r="D9" s="184"/>
      <c r="E9" s="184"/>
      <c r="F9" s="184"/>
      <c r="G9" s="184"/>
      <c r="H9" s="184"/>
      <c r="I9" s="184"/>
    </row>
    <row r="12" spans="3:9" ht="27" x14ac:dyDescent="0.25">
      <c r="C12" s="10" t="s">
        <v>12</v>
      </c>
      <c r="D12" s="10" t="s">
        <v>13</v>
      </c>
      <c r="E12" s="10" t="s">
        <v>14</v>
      </c>
      <c r="F12" s="10" t="s">
        <v>15</v>
      </c>
      <c r="G12" s="10" t="s">
        <v>39</v>
      </c>
    </row>
    <row r="13" spans="3:9" ht="18.75" customHeight="1" x14ac:dyDescent="0.25">
      <c r="C13" s="154" t="s">
        <v>16</v>
      </c>
      <c r="D13" s="155"/>
      <c r="E13" s="155"/>
      <c r="F13" s="155"/>
      <c r="G13" s="156"/>
    </row>
    <row r="14" spans="3:9" ht="20.25" customHeight="1" x14ac:dyDescent="0.25">
      <c r="C14" s="154" t="s">
        <v>17</v>
      </c>
      <c r="D14" s="155"/>
      <c r="E14" s="155"/>
      <c r="F14" s="155"/>
      <c r="G14" s="156"/>
    </row>
    <row r="15" spans="3:9" ht="53.25" customHeight="1" x14ac:dyDescent="0.25">
      <c r="C15" s="255">
        <v>1</v>
      </c>
      <c r="D15" s="255">
        <f>'Estimación 6.2'!D15</f>
        <v>119</v>
      </c>
      <c r="E15" s="255">
        <f>'Estimación 6.2'!E15</f>
        <v>238</v>
      </c>
      <c r="F15" s="255">
        <f>D15/E15</f>
        <v>0.5</v>
      </c>
      <c r="G15" s="6" t="s">
        <v>302</v>
      </c>
    </row>
    <row r="16" spans="3:9" ht="72.75" customHeight="1" x14ac:dyDescent="0.25">
      <c r="C16" s="255">
        <v>2</v>
      </c>
      <c r="D16" s="255">
        <f>'Estimación 6.2'!D16</f>
        <v>98</v>
      </c>
      <c r="E16" s="255">
        <f>'Estimación 6.2'!E16</f>
        <v>196</v>
      </c>
      <c r="F16" s="255">
        <f t="shared" ref="F16:F54" si="0">D16/E16</f>
        <v>0.5</v>
      </c>
      <c r="G16" s="6" t="s">
        <v>305</v>
      </c>
    </row>
    <row r="17" spans="3:7" ht="50.25" customHeight="1" x14ac:dyDescent="0.25">
      <c r="C17" s="255">
        <v>3</v>
      </c>
      <c r="D17" s="255">
        <f>'Estimación 6.2'!D17</f>
        <v>50</v>
      </c>
      <c r="E17" s="255">
        <f>'Estimación 6.2'!E17</f>
        <v>99</v>
      </c>
      <c r="F17" s="255">
        <f t="shared" si="0"/>
        <v>0.50505050505050508</v>
      </c>
      <c r="G17" s="6" t="s">
        <v>306</v>
      </c>
    </row>
    <row r="18" spans="3:7" ht="43.5" customHeight="1" x14ac:dyDescent="0.25">
      <c r="C18" s="255">
        <v>4</v>
      </c>
      <c r="D18" s="255">
        <f>'Estimación 6.2'!D18</f>
        <v>23</v>
      </c>
      <c r="E18" s="255">
        <f>'Estimación 6.2'!E18</f>
        <v>46</v>
      </c>
      <c r="F18" s="255">
        <f t="shared" si="0"/>
        <v>0.5</v>
      </c>
      <c r="G18" s="15" t="s">
        <v>307</v>
      </c>
    </row>
    <row r="19" spans="3:7" ht="36" customHeight="1" x14ac:dyDescent="0.25">
      <c r="C19" s="255">
        <v>5</v>
      </c>
      <c r="D19" s="255">
        <f>'Estimación 6.2'!D19</f>
        <v>8</v>
      </c>
      <c r="E19" s="255">
        <f>'Estimación 6.2'!E19</f>
        <v>16</v>
      </c>
      <c r="F19" s="255">
        <f t="shared" si="0"/>
        <v>0.5</v>
      </c>
      <c r="G19" s="16" t="s">
        <v>308</v>
      </c>
    </row>
    <row r="20" spans="3:7" ht="72" customHeight="1" x14ac:dyDescent="0.25">
      <c r="C20" s="255">
        <v>6</v>
      </c>
      <c r="D20" s="255">
        <f>'Estimación 6.2'!D20</f>
        <v>44</v>
      </c>
      <c r="E20" s="255">
        <f>'Estimación 6.2'!E20</f>
        <v>87</v>
      </c>
      <c r="F20" s="255">
        <f t="shared" si="0"/>
        <v>0.50574712643678166</v>
      </c>
      <c r="G20" s="16" t="s">
        <v>313</v>
      </c>
    </row>
    <row r="21" spans="3:7" ht="99.75" customHeight="1" x14ac:dyDescent="0.25">
      <c r="C21" s="255">
        <v>7</v>
      </c>
      <c r="D21" s="255">
        <f>'Estimación 6.2'!D21</f>
        <v>190</v>
      </c>
      <c r="E21" s="255">
        <f>'Estimación 6.2'!E21</f>
        <v>381</v>
      </c>
      <c r="F21" s="255">
        <f t="shared" si="0"/>
        <v>0.49868766404199477</v>
      </c>
      <c r="G21" s="263" t="s">
        <v>309</v>
      </c>
    </row>
    <row r="22" spans="3:7" ht="61.5" customHeight="1" x14ac:dyDescent="0.25">
      <c r="C22" s="255">
        <v>8</v>
      </c>
      <c r="D22" s="255">
        <f>'Estimación 6.2'!D22</f>
        <v>66</v>
      </c>
      <c r="E22" s="255">
        <f>'Estimación 6.2'!E22</f>
        <v>133</v>
      </c>
      <c r="F22" s="255">
        <f t="shared" si="0"/>
        <v>0.49624060150375937</v>
      </c>
      <c r="G22" s="5" t="s">
        <v>310</v>
      </c>
    </row>
    <row r="23" spans="3:7" ht="60.75" customHeight="1" x14ac:dyDescent="0.25">
      <c r="C23" s="255">
        <v>9</v>
      </c>
      <c r="D23" s="255">
        <f>'Estimación 6.2'!D23</f>
        <v>24</v>
      </c>
      <c r="E23" s="255">
        <f>'Estimación 6.2'!E23</f>
        <v>47</v>
      </c>
      <c r="F23" s="255">
        <f t="shared" si="0"/>
        <v>0.51063829787234039</v>
      </c>
      <c r="G23" s="5" t="s">
        <v>311</v>
      </c>
    </row>
    <row r="24" spans="3:7" ht="51.75" customHeight="1" x14ac:dyDescent="0.25">
      <c r="C24" s="255">
        <v>10</v>
      </c>
      <c r="D24" s="255">
        <f>'Estimación 6.2'!D24</f>
        <v>44</v>
      </c>
      <c r="E24" s="255">
        <f>'Estimación 6.2'!E24</f>
        <v>30</v>
      </c>
      <c r="F24" s="255">
        <f t="shared" si="0"/>
        <v>1.4666666666666666</v>
      </c>
      <c r="G24" s="5" t="s">
        <v>312</v>
      </c>
    </row>
    <row r="25" spans="3:7" ht="37.5" customHeight="1" x14ac:dyDescent="0.25">
      <c r="C25" s="255">
        <v>11</v>
      </c>
      <c r="D25" s="255">
        <f>'Estimación 6.2'!D25</f>
        <v>65</v>
      </c>
      <c r="E25" s="255">
        <f>'Estimación 6.2'!E25</f>
        <v>89</v>
      </c>
      <c r="F25" s="255">
        <f t="shared" si="0"/>
        <v>0.7303370786516854</v>
      </c>
      <c r="G25" s="5" t="s">
        <v>314</v>
      </c>
    </row>
    <row r="26" spans="3:7" ht="49.5" customHeight="1" x14ac:dyDescent="0.25">
      <c r="C26" s="255">
        <v>12</v>
      </c>
      <c r="D26" s="255">
        <f>'Estimación 6.2'!D26</f>
        <v>75</v>
      </c>
      <c r="E26" s="255">
        <f>'Estimación 6.2'!E26</f>
        <v>49</v>
      </c>
      <c r="F26" s="255">
        <f t="shared" si="0"/>
        <v>1.5306122448979591</v>
      </c>
      <c r="G26" s="5" t="s">
        <v>315</v>
      </c>
    </row>
    <row r="27" spans="3:7" ht="33.75" customHeight="1" x14ac:dyDescent="0.25">
      <c r="C27" s="255">
        <v>13</v>
      </c>
      <c r="D27" s="255">
        <f>'Estimación 6.2'!D27</f>
        <v>90</v>
      </c>
      <c r="E27" s="255">
        <f>'Estimación 6.2'!E27</f>
        <v>81</v>
      </c>
      <c r="F27" s="255">
        <f t="shared" si="0"/>
        <v>1.1111111111111112</v>
      </c>
      <c r="G27" s="5" t="s">
        <v>316</v>
      </c>
    </row>
    <row r="28" spans="3:7" ht="34.5" customHeight="1" x14ac:dyDescent="0.25">
      <c r="C28" s="255">
        <v>14</v>
      </c>
      <c r="D28" s="255">
        <f>'Estimación 6.2'!D28</f>
        <v>15</v>
      </c>
      <c r="E28" s="255">
        <f>'Estimación 6.2'!E28</f>
        <v>25</v>
      </c>
      <c r="F28" s="255">
        <f t="shared" si="0"/>
        <v>0.6</v>
      </c>
      <c r="G28" s="7" t="s">
        <v>317</v>
      </c>
    </row>
    <row r="29" spans="3:7" ht="45.75" customHeight="1" x14ac:dyDescent="0.25">
      <c r="C29" s="255">
        <v>15</v>
      </c>
      <c r="D29" s="255">
        <f>'Estimación 6.2'!D29</f>
        <v>10</v>
      </c>
      <c r="E29" s="255">
        <f>'Estimación 6.2'!E29</f>
        <v>14</v>
      </c>
      <c r="F29" s="255">
        <f t="shared" si="0"/>
        <v>0.7142857142857143</v>
      </c>
      <c r="G29" s="7" t="s">
        <v>318</v>
      </c>
    </row>
    <row r="30" spans="3:7" ht="73.5" customHeight="1" x14ac:dyDescent="0.25">
      <c r="C30" s="255">
        <v>16</v>
      </c>
      <c r="D30" s="255">
        <f>'Estimación 6.2'!D30</f>
        <v>600</v>
      </c>
      <c r="E30" s="255">
        <f>'Estimación 6.2'!E30</f>
        <v>1027</v>
      </c>
      <c r="F30" s="256">
        <f t="shared" si="0"/>
        <v>0.58422590068159685</v>
      </c>
      <c r="G30" s="5" t="s">
        <v>319</v>
      </c>
    </row>
    <row r="31" spans="3:7" ht="30" customHeight="1" x14ac:dyDescent="0.25">
      <c r="C31" s="255">
        <v>17</v>
      </c>
      <c r="D31" s="255">
        <f>'Estimación 6.2'!D31</f>
        <v>5</v>
      </c>
      <c r="E31" s="255">
        <f>'Estimación 6.2'!E31</f>
        <v>11</v>
      </c>
      <c r="F31" s="256">
        <f t="shared" si="0"/>
        <v>0.45454545454545453</v>
      </c>
      <c r="G31" s="5" t="s">
        <v>320</v>
      </c>
    </row>
    <row r="32" spans="3:7" ht="30.75" customHeight="1" x14ac:dyDescent="0.25">
      <c r="C32" s="255">
        <v>18</v>
      </c>
      <c r="D32" s="255">
        <f>'Estimación 6.2'!D32</f>
        <v>6</v>
      </c>
      <c r="E32" s="255">
        <f>'Estimación 6.2'!E32</f>
        <v>11</v>
      </c>
      <c r="F32" s="256">
        <f t="shared" si="0"/>
        <v>0.54545454545454541</v>
      </c>
      <c r="G32" s="5" t="s">
        <v>321</v>
      </c>
    </row>
    <row r="33" spans="3:7" ht="21.75" customHeight="1" x14ac:dyDescent="0.25">
      <c r="C33" s="255">
        <v>19</v>
      </c>
      <c r="D33" s="255">
        <f>'Estimación 6.2'!D33</f>
        <v>12</v>
      </c>
      <c r="E33" s="255">
        <f>'Estimación 6.2'!E33</f>
        <v>15</v>
      </c>
      <c r="F33" s="256">
        <f t="shared" si="0"/>
        <v>0.8</v>
      </c>
      <c r="G33" s="261" t="s">
        <v>322</v>
      </c>
    </row>
    <row r="34" spans="3:7" ht="32.25" customHeight="1" x14ac:dyDescent="0.25">
      <c r="C34" s="255">
        <v>20</v>
      </c>
      <c r="D34" s="255">
        <f>'Estimación 6.2'!D34</f>
        <v>11</v>
      </c>
      <c r="E34" s="255">
        <f>'Estimación 6.2'!E34</f>
        <v>15</v>
      </c>
      <c r="F34" s="256">
        <f t="shared" si="0"/>
        <v>0.73333333333333328</v>
      </c>
      <c r="G34" s="40" t="s">
        <v>323</v>
      </c>
    </row>
    <row r="35" spans="3:7" ht="60.75" customHeight="1" x14ac:dyDescent="0.25">
      <c r="C35" s="255">
        <v>21</v>
      </c>
      <c r="D35" s="255">
        <f>'Estimación 6.2'!D35</f>
        <v>14</v>
      </c>
      <c r="E35" s="255">
        <f>'Estimación 6.2'!E35</f>
        <v>19</v>
      </c>
      <c r="F35" s="256">
        <f t="shared" si="0"/>
        <v>0.73684210526315785</v>
      </c>
      <c r="G35" s="40" t="s">
        <v>293</v>
      </c>
    </row>
    <row r="36" spans="3:7" ht="87.75" customHeight="1" x14ac:dyDescent="0.25">
      <c r="C36" s="255">
        <v>22</v>
      </c>
      <c r="D36" s="255">
        <f>'Estimación 6.2'!D36</f>
        <v>18</v>
      </c>
      <c r="E36" s="255">
        <f>'Estimación 6.2'!E36</f>
        <v>31</v>
      </c>
      <c r="F36" s="256">
        <f t="shared" si="0"/>
        <v>0.58064516129032262</v>
      </c>
      <c r="G36" s="40" t="s">
        <v>218</v>
      </c>
    </row>
    <row r="37" spans="3:7" ht="42.75" customHeight="1" x14ac:dyDescent="0.25">
      <c r="C37" s="255">
        <v>23</v>
      </c>
      <c r="D37" s="255">
        <f>'Estimación 6.2'!D37</f>
        <v>27</v>
      </c>
      <c r="E37" s="255">
        <f>'Estimación 6.2'!E37</f>
        <v>40</v>
      </c>
      <c r="F37" s="256">
        <f t="shared" si="0"/>
        <v>0.67500000000000004</v>
      </c>
      <c r="G37" s="40" t="s">
        <v>244</v>
      </c>
    </row>
    <row r="38" spans="3:7" ht="45.75" customHeight="1" x14ac:dyDescent="0.25">
      <c r="C38" s="255">
        <v>24</v>
      </c>
      <c r="D38" s="255">
        <f>'Estimación 6.2'!D38</f>
        <v>47</v>
      </c>
      <c r="E38" s="255">
        <f>'Estimación 6.2'!E38</f>
        <v>28</v>
      </c>
      <c r="F38" s="256">
        <f t="shared" si="0"/>
        <v>1.6785714285714286</v>
      </c>
      <c r="G38" s="40" t="s">
        <v>281</v>
      </c>
    </row>
    <row r="39" spans="3:7" ht="60.75" customHeight="1" x14ac:dyDescent="0.25">
      <c r="C39" s="255">
        <v>25</v>
      </c>
      <c r="D39" s="255">
        <f>'Estimación 6.2'!D39</f>
        <v>58</v>
      </c>
      <c r="E39" s="255">
        <f>'Estimación 6.2'!E39</f>
        <v>112</v>
      </c>
      <c r="F39" s="256">
        <f t="shared" si="0"/>
        <v>0.5178571428571429</v>
      </c>
      <c r="G39" s="40" t="s">
        <v>254</v>
      </c>
    </row>
    <row r="40" spans="3:7" ht="33.75" customHeight="1" x14ac:dyDescent="0.25">
      <c r="C40" s="255">
        <v>26</v>
      </c>
      <c r="D40" s="255">
        <f>'Estimación 6.2'!D40</f>
        <v>34</v>
      </c>
      <c r="E40" s="255">
        <f>'Estimación 6.2'!E40</f>
        <v>148</v>
      </c>
      <c r="F40" s="256">
        <f t="shared" si="0"/>
        <v>0.22972972972972974</v>
      </c>
      <c r="G40" s="40" t="s">
        <v>255</v>
      </c>
    </row>
    <row r="41" spans="3:7" ht="63.75" customHeight="1" x14ac:dyDescent="0.25">
      <c r="C41" s="255">
        <v>27</v>
      </c>
      <c r="D41" s="255">
        <f>'Estimación 6.2'!D41</f>
        <v>45</v>
      </c>
      <c r="E41" s="255">
        <f>'Estimación 6.2'!E41</f>
        <v>107</v>
      </c>
      <c r="F41" s="256">
        <f t="shared" si="0"/>
        <v>0.42056074766355139</v>
      </c>
      <c r="G41" s="40" t="s">
        <v>256</v>
      </c>
    </row>
    <row r="42" spans="3:7" ht="31.5" customHeight="1" x14ac:dyDescent="0.25">
      <c r="C42" s="255">
        <v>28</v>
      </c>
      <c r="D42" s="255">
        <f>'Estimación 6.2'!D42</f>
        <v>10</v>
      </c>
      <c r="E42" s="255">
        <f>'Estimación 6.2'!E42</f>
        <v>7</v>
      </c>
      <c r="F42" s="256">
        <f t="shared" si="0"/>
        <v>1.4285714285714286</v>
      </c>
      <c r="G42" s="40" t="s">
        <v>278</v>
      </c>
    </row>
    <row r="43" spans="3:7" ht="60" customHeight="1" x14ac:dyDescent="0.25">
      <c r="C43" s="255">
        <v>29</v>
      </c>
      <c r="D43" s="255">
        <f>'Estimación 6.2'!D43</f>
        <v>15</v>
      </c>
      <c r="E43" s="255">
        <f>'Estimación 6.2'!E43</f>
        <v>54</v>
      </c>
      <c r="F43" s="256">
        <f t="shared" si="0"/>
        <v>0.27777777777777779</v>
      </c>
      <c r="G43" s="40" t="s">
        <v>279</v>
      </c>
    </row>
    <row r="44" spans="3:7" ht="44.25" customHeight="1" x14ac:dyDescent="0.25">
      <c r="C44" s="255">
        <v>30</v>
      </c>
      <c r="D44" s="255">
        <f>'Estimación 6.2'!D44</f>
        <v>67</v>
      </c>
      <c r="E44" s="255">
        <f>'Estimación 6.2'!E44</f>
        <v>170</v>
      </c>
      <c r="F44" s="256">
        <f t="shared" si="0"/>
        <v>0.39411764705882352</v>
      </c>
      <c r="G44" s="39" t="s">
        <v>280</v>
      </c>
    </row>
    <row r="45" spans="3:7" ht="30.75" customHeight="1" x14ac:dyDescent="0.25">
      <c r="C45" s="255">
        <v>31</v>
      </c>
      <c r="D45" s="255">
        <f>'Estimación 6.2'!D45</f>
        <v>28</v>
      </c>
      <c r="E45" s="255">
        <f>'Estimación 6.2'!E45</f>
        <v>58</v>
      </c>
      <c r="F45" s="256">
        <f>D45/E45</f>
        <v>0.48275862068965519</v>
      </c>
      <c r="G45" s="39" t="s">
        <v>40</v>
      </c>
    </row>
    <row r="46" spans="3:7" ht="30.75" customHeight="1" x14ac:dyDescent="0.25">
      <c r="C46" s="255">
        <v>32</v>
      </c>
      <c r="D46" s="255">
        <f>'Estimación 6.2'!D46</f>
        <v>35</v>
      </c>
      <c r="E46" s="255">
        <f>'Estimación 6.2'!E46</f>
        <v>65</v>
      </c>
      <c r="F46" s="256">
        <f t="shared" si="0"/>
        <v>0.53846153846153844</v>
      </c>
      <c r="G46" s="39" t="s">
        <v>41</v>
      </c>
    </row>
    <row r="47" spans="3:7" ht="44.25" customHeight="1" x14ac:dyDescent="0.25">
      <c r="C47" s="255">
        <v>33</v>
      </c>
      <c r="D47" s="255">
        <f>'Estimación 6.2'!D47</f>
        <v>18</v>
      </c>
      <c r="E47" s="255">
        <f>'Estimación 6.2'!E47</f>
        <v>25</v>
      </c>
      <c r="F47" s="256">
        <f t="shared" si="0"/>
        <v>0.72</v>
      </c>
      <c r="G47" s="39" t="s">
        <v>42</v>
      </c>
    </row>
    <row r="48" spans="3:7" ht="44.25" customHeight="1" x14ac:dyDescent="0.25">
      <c r="C48" s="255">
        <v>34</v>
      </c>
      <c r="D48" s="255">
        <f>'Estimación 6.2'!D48</f>
        <v>28</v>
      </c>
      <c r="E48" s="255">
        <f>'Estimación 6.2'!E48</f>
        <v>41</v>
      </c>
      <c r="F48" s="256">
        <f t="shared" si="0"/>
        <v>0.68292682926829273</v>
      </c>
      <c r="G48" s="39" t="s">
        <v>43</v>
      </c>
    </row>
    <row r="49" spans="3:7" ht="44.25" customHeight="1" x14ac:dyDescent="0.25">
      <c r="C49" s="255">
        <v>35</v>
      </c>
      <c r="D49" s="255">
        <f>'Estimación 6.2'!D49</f>
        <v>400</v>
      </c>
      <c r="E49" s="255">
        <f>'Estimación 6.2'!E49</f>
        <v>767</v>
      </c>
      <c r="F49" s="256">
        <f>D49/E49</f>
        <v>0.5215123859191656</v>
      </c>
      <c r="G49" s="39" t="s">
        <v>44</v>
      </c>
    </row>
    <row r="50" spans="3:7" ht="43.5" customHeight="1" x14ac:dyDescent="0.25">
      <c r="C50" s="255">
        <v>36</v>
      </c>
      <c r="D50" s="255">
        <f>'Estimación 6.2'!D50</f>
        <v>47</v>
      </c>
      <c r="E50" s="255">
        <f>'Estimación 6.2'!E50</f>
        <v>28</v>
      </c>
      <c r="F50" s="256">
        <f t="shared" si="0"/>
        <v>1.6785714285714286</v>
      </c>
      <c r="G50" s="40" t="s">
        <v>45</v>
      </c>
    </row>
    <row r="51" spans="3:7" ht="30" customHeight="1" x14ac:dyDescent="0.25">
      <c r="C51" s="255">
        <v>37</v>
      </c>
      <c r="D51" s="255">
        <f>'Estimación 6.2'!D51</f>
        <v>74</v>
      </c>
      <c r="E51" s="255">
        <f>'Estimación 6.2'!E51</f>
        <v>148</v>
      </c>
      <c r="F51" s="256">
        <f t="shared" si="0"/>
        <v>0.5</v>
      </c>
      <c r="G51" s="260" t="s">
        <v>46</v>
      </c>
    </row>
    <row r="52" spans="3:7" ht="77.25" customHeight="1" x14ac:dyDescent="0.25">
      <c r="C52" s="255">
        <v>38</v>
      </c>
      <c r="D52" s="255">
        <f>'Estimación 6.2'!D52</f>
        <v>10</v>
      </c>
      <c r="E52" s="255">
        <f>'Estimación 6.2'!E52</f>
        <v>9</v>
      </c>
      <c r="F52" s="256">
        <f t="shared" si="0"/>
        <v>1.1111111111111112</v>
      </c>
      <c r="G52" s="39" t="s">
        <v>47</v>
      </c>
    </row>
    <row r="53" spans="3:7" ht="60.75" customHeight="1" x14ac:dyDescent="0.25">
      <c r="C53" s="258">
        <v>39</v>
      </c>
      <c r="D53" s="255">
        <f>'Estimación 6.2'!D53</f>
        <v>10</v>
      </c>
      <c r="E53" s="255">
        <f>'Estimación 6.2'!E53</f>
        <v>8</v>
      </c>
      <c r="F53" s="259">
        <f t="shared" si="0"/>
        <v>1.25</v>
      </c>
      <c r="G53" s="39" t="s">
        <v>48</v>
      </c>
    </row>
    <row r="54" spans="3:7" ht="102" customHeight="1" x14ac:dyDescent="0.25">
      <c r="C54" s="258">
        <v>40</v>
      </c>
      <c r="D54" s="255">
        <f>'Estimación 6.2'!D54</f>
        <v>10</v>
      </c>
      <c r="E54" s="255">
        <f>'Estimación 6.2'!E54</f>
        <v>9</v>
      </c>
      <c r="F54" s="259">
        <f t="shared" si="0"/>
        <v>1.1111111111111112</v>
      </c>
      <c r="G54" s="40" t="s">
        <v>49</v>
      </c>
    </row>
    <row r="55" spans="3:7" x14ac:dyDescent="0.25">
      <c r="C55" s="154" t="s">
        <v>20</v>
      </c>
      <c r="D55" s="155"/>
      <c r="E55" s="155"/>
      <c r="F55" s="155"/>
      <c r="G55" s="193"/>
    </row>
    <row r="56" spans="3:7" ht="60" customHeight="1" x14ac:dyDescent="0.25">
      <c r="C56" s="261">
        <v>1</v>
      </c>
      <c r="D56" s="261">
        <f>'Estimación 6.2'!D58</f>
        <v>1458</v>
      </c>
      <c r="E56" s="261">
        <f>'Estimación 6.2'!E58</f>
        <v>1100</v>
      </c>
      <c r="F56" s="262">
        <f>D56/E56</f>
        <v>1.3254545454545454</v>
      </c>
      <c r="G56" s="40" t="s">
        <v>50</v>
      </c>
    </row>
  </sheetData>
  <mergeCells count="17">
    <mergeCell ref="C14:G14"/>
    <mergeCell ref="C55:G55"/>
    <mergeCell ref="C13:G13"/>
    <mergeCell ref="H7:H8"/>
    <mergeCell ref="I7:I8"/>
    <mergeCell ref="D8:E8"/>
    <mergeCell ref="C9:I9"/>
    <mergeCell ref="C3:I3"/>
    <mergeCell ref="C4:I4"/>
    <mergeCell ref="C5:C8"/>
    <mergeCell ref="D5:E5"/>
    <mergeCell ref="F5:F8"/>
    <mergeCell ref="G5:G8"/>
    <mergeCell ref="H5:H6"/>
    <mergeCell ref="I5:I6"/>
    <mergeCell ref="D6:E6"/>
    <mergeCell ref="D7:E7"/>
  </mergeCells>
  <hyperlinks>
    <hyperlink ref="C9" r:id="rId1" xr:uid="{18299660-8C7B-46AD-ABEC-51E0A58AE4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B577-E8D8-4CB2-894C-35B51D0DEB61}">
  <dimension ref="C3:K60"/>
  <sheetViews>
    <sheetView zoomScale="85" zoomScaleNormal="85" workbookViewId="0">
      <selection activeCell="D15" sqref="D15"/>
    </sheetView>
  </sheetViews>
  <sheetFormatPr baseColWidth="10" defaultColWidth="11.42578125" defaultRowHeight="15" x14ac:dyDescent="0.25"/>
  <cols>
    <col min="3" max="3" width="15.85546875" customWidth="1"/>
    <col min="4" max="4" width="13.5703125" customWidth="1"/>
    <col min="5" max="5" width="23.140625" customWidth="1"/>
    <col min="6" max="6" width="17.28515625" customWidth="1"/>
    <col min="7" max="7" width="18.42578125" customWidth="1"/>
    <col min="9" max="9" width="14.28515625" customWidth="1"/>
  </cols>
  <sheetData>
    <row r="3" spans="3:9" x14ac:dyDescent="0.25">
      <c r="C3" s="153" t="s">
        <v>0</v>
      </c>
      <c r="D3" s="153"/>
      <c r="E3" s="153"/>
      <c r="F3" s="153"/>
      <c r="G3" s="153"/>
      <c r="H3" s="153"/>
      <c r="I3" s="153"/>
    </row>
    <row r="4" spans="3:9" x14ac:dyDescent="0.25">
      <c r="C4" s="178" t="s">
        <v>21</v>
      </c>
      <c r="D4" s="185"/>
      <c r="E4" s="185"/>
      <c r="F4" s="185"/>
      <c r="G4" s="185"/>
      <c r="H4" s="185"/>
      <c r="I4" s="186"/>
    </row>
    <row r="5" spans="3:9" x14ac:dyDescent="0.25">
      <c r="C5" s="179" t="s">
        <v>2</v>
      </c>
      <c r="D5" s="188" t="s">
        <v>3</v>
      </c>
      <c r="E5" s="189"/>
      <c r="F5" s="179" t="s">
        <v>4</v>
      </c>
      <c r="G5" s="181" t="s">
        <v>5</v>
      </c>
      <c r="H5" s="179" t="s">
        <v>6</v>
      </c>
      <c r="I5" s="182">
        <v>45691</v>
      </c>
    </row>
    <row r="6" spans="3:9" ht="14.45" customHeight="1" x14ac:dyDescent="0.25">
      <c r="C6" s="187"/>
      <c r="D6" s="188" t="s">
        <v>7</v>
      </c>
      <c r="E6" s="190"/>
      <c r="F6" s="187"/>
      <c r="G6" s="187"/>
      <c r="H6" s="171"/>
      <c r="I6" s="171"/>
    </row>
    <row r="7" spans="3:9" x14ac:dyDescent="0.25">
      <c r="C7" s="187"/>
      <c r="D7" s="188" t="s">
        <v>8</v>
      </c>
      <c r="E7" s="190"/>
      <c r="F7" s="187"/>
      <c r="G7" s="187"/>
      <c r="H7" s="179" t="s">
        <v>9</v>
      </c>
      <c r="I7" s="181"/>
    </row>
    <row r="8" spans="3:9" x14ac:dyDescent="0.25">
      <c r="C8" s="171"/>
      <c r="D8" s="188" t="s">
        <v>10</v>
      </c>
      <c r="E8" s="190"/>
      <c r="F8" s="171"/>
      <c r="G8" s="171"/>
      <c r="H8" s="171"/>
      <c r="I8" s="171"/>
    </row>
    <row r="9" spans="3:9" x14ac:dyDescent="0.25">
      <c r="C9" s="183" t="s">
        <v>11</v>
      </c>
      <c r="D9" s="198"/>
      <c r="E9" s="198"/>
      <c r="F9" s="198"/>
      <c r="G9" s="198"/>
      <c r="H9" s="198"/>
      <c r="I9" s="190"/>
    </row>
    <row r="12" spans="3:9" ht="26.1" customHeight="1" x14ac:dyDescent="0.25">
      <c r="C12" s="8" t="s">
        <v>12</v>
      </c>
      <c r="D12" s="8" t="s">
        <v>14</v>
      </c>
      <c r="E12" s="8" t="s">
        <v>22</v>
      </c>
      <c r="F12" s="8" t="s">
        <v>23</v>
      </c>
      <c r="G12" s="8" t="s">
        <v>24</v>
      </c>
      <c r="H12" s="8" t="s">
        <v>25</v>
      </c>
      <c r="I12" s="8" t="s">
        <v>26</v>
      </c>
    </row>
    <row r="13" spans="3:9" x14ac:dyDescent="0.25">
      <c r="C13" s="154" t="s">
        <v>16</v>
      </c>
      <c r="D13" s="155"/>
      <c r="E13" s="155"/>
      <c r="F13" s="155"/>
      <c r="G13" s="155"/>
      <c r="H13" s="155"/>
      <c r="I13" s="156"/>
    </row>
    <row r="14" spans="3:9" ht="16.5" customHeight="1" x14ac:dyDescent="0.25">
      <c r="C14" s="191" t="s">
        <v>17</v>
      </c>
      <c r="D14" s="192"/>
      <c r="E14" s="192"/>
      <c r="F14" s="192"/>
      <c r="G14" s="192"/>
      <c r="H14" s="192"/>
      <c r="I14" s="193"/>
    </row>
    <row r="15" spans="3:9" ht="57.75" customHeight="1" x14ac:dyDescent="0.25">
      <c r="C15" s="255">
        <v>1</v>
      </c>
      <c r="D15" s="1">
        <f>'Estimación 6.3'!E15</f>
        <v>238</v>
      </c>
      <c r="E15" s="37" t="str">
        <f>'Estimación 6.3'!G15</f>
        <v>Gestiona la facturación de órdenes, calculando totales y generando facturas imprimibles.</v>
      </c>
      <c r="F15" s="41" t="s">
        <v>340</v>
      </c>
      <c r="G15" s="151">
        <f>H15-(H15*0.2)</f>
        <v>95.2</v>
      </c>
      <c r="H15" s="1">
        <f>'Estimación 6.3'!D15</f>
        <v>119</v>
      </c>
      <c r="I15" s="1">
        <f>H15+(H15*0.2)</f>
        <v>142.80000000000001</v>
      </c>
    </row>
    <row r="16" spans="3:9" ht="72.75" customHeight="1" x14ac:dyDescent="0.25">
      <c r="C16" s="255">
        <v>2</v>
      </c>
      <c r="D16" s="1">
        <f>'Estimación 6.3'!E16</f>
        <v>196</v>
      </c>
      <c r="E16" s="1" t="str">
        <f>'Estimación 6.3'!G16</f>
        <v>Gestiona el estado de las órdenes y platos en la cocina, actualizando su progreso y permitiendo cambios de estado hasta su entrega.</v>
      </c>
      <c r="F16" s="273" t="s">
        <v>341</v>
      </c>
      <c r="G16" s="1">
        <f t="shared" ref="G16:G53" si="0">H16-(H16*0.2)</f>
        <v>78.400000000000006</v>
      </c>
      <c r="H16" s="1">
        <f>'Estimación 6.3'!D16</f>
        <v>98</v>
      </c>
      <c r="I16" s="1">
        <f t="shared" ref="I16:I53" si="1">H16+(H16*0.2)</f>
        <v>117.6</v>
      </c>
    </row>
    <row r="17" spans="3:9" ht="60.75" customHeight="1" x14ac:dyDescent="0.25">
      <c r="C17" s="255">
        <v>3</v>
      </c>
      <c r="D17" s="1">
        <f>'Estimación 6.3'!E17</f>
        <v>99</v>
      </c>
      <c r="E17" s="1" t="str">
        <f>'Estimación 6.3'!G17</f>
        <v>Selector dinámico que carga opciones según el modo y actualiza el valor seleccionado.</v>
      </c>
      <c r="F17" s="5" t="s">
        <v>324</v>
      </c>
      <c r="G17" s="1">
        <f t="shared" si="0"/>
        <v>40</v>
      </c>
      <c r="H17" s="1">
        <f>'Estimación 6.3'!D17</f>
        <v>50</v>
      </c>
      <c r="I17" s="1">
        <f t="shared" si="1"/>
        <v>60</v>
      </c>
    </row>
    <row r="18" spans="3:9" ht="51" customHeight="1" x14ac:dyDescent="0.25">
      <c r="C18" s="255">
        <v>4</v>
      </c>
      <c r="D18" s="1">
        <f>'Estimación 6.3'!E18</f>
        <v>46</v>
      </c>
      <c r="E18" s="1" t="str">
        <f>'Estimación 6.3'!G18</f>
        <v>Visualizar y actualizar el precio extra y el número de mesas en la base de datos.</v>
      </c>
      <c r="F18" s="5" t="s">
        <v>337</v>
      </c>
      <c r="G18" s="1">
        <f t="shared" si="0"/>
        <v>18.399999999999999</v>
      </c>
      <c r="H18" s="1">
        <f>'Estimación 6.3'!D18</f>
        <v>23</v>
      </c>
      <c r="I18" s="1">
        <f t="shared" si="1"/>
        <v>27.6</v>
      </c>
    </row>
    <row r="19" spans="3:9" ht="45.75" customHeight="1" x14ac:dyDescent="0.25">
      <c r="C19" s="255">
        <v>5</v>
      </c>
      <c r="D19" s="1">
        <f>'Estimación 6.3'!E19</f>
        <v>16</v>
      </c>
      <c r="E19" s="1" t="str">
        <f>'Estimación 6.3'!G19</f>
        <v xml:space="preserve"> Restringir la entrada de un campo a 10 dígitos numéricos</v>
      </c>
      <c r="F19" s="272" t="s">
        <v>325</v>
      </c>
      <c r="G19" s="1">
        <f t="shared" si="0"/>
        <v>6.4</v>
      </c>
      <c r="H19" s="1">
        <f>'Estimación 6.3'!D19</f>
        <v>8</v>
      </c>
      <c r="I19" s="1">
        <f t="shared" si="1"/>
        <v>9.6</v>
      </c>
    </row>
    <row r="20" spans="3:9" ht="93" customHeight="1" x14ac:dyDescent="0.25">
      <c r="C20" s="255">
        <v>6</v>
      </c>
      <c r="D20" s="1">
        <f>'Estimación 6.3'!E20</f>
        <v>87</v>
      </c>
      <c r="E20" s="1" t="str">
        <f>'Estimación 6.3'!G20</f>
        <v>Gestiona empleados agrupados por cargo, permitiendo su visualización y la adición de nuevos mediante un formulario modal.</v>
      </c>
      <c r="F20" s="5" t="s">
        <v>325</v>
      </c>
      <c r="G20" s="1">
        <f t="shared" si="0"/>
        <v>35.200000000000003</v>
      </c>
      <c r="H20" s="1">
        <f>'Estimación 6.3'!D20</f>
        <v>44</v>
      </c>
      <c r="I20" s="1">
        <f t="shared" si="1"/>
        <v>52.8</v>
      </c>
    </row>
    <row r="21" spans="3:9" ht="102.75" customHeight="1" x14ac:dyDescent="0.25">
      <c r="C21" s="255">
        <v>7</v>
      </c>
      <c r="D21" s="1">
        <f>'Estimación 6.3'!E21</f>
        <v>381</v>
      </c>
      <c r="E21" s="1" t="str">
        <f>'Estimación 6.3'!G21</f>
        <v>Gestiona la creación, edición, filtrado y activación/desactivación de platos en un sistema de menú, permitiendo la carga de imágenes y la asociación con ingredientes.</v>
      </c>
      <c r="F21" s="5" t="s">
        <v>336</v>
      </c>
      <c r="G21" s="1">
        <f t="shared" si="0"/>
        <v>152</v>
      </c>
      <c r="H21" s="1">
        <f>'Estimación 6.3'!D21</f>
        <v>190</v>
      </c>
      <c r="I21" s="1">
        <f t="shared" si="1"/>
        <v>228</v>
      </c>
    </row>
    <row r="22" spans="3:9" ht="72" customHeight="1" x14ac:dyDescent="0.25">
      <c r="C22" s="255">
        <v>8</v>
      </c>
      <c r="D22" s="1">
        <f>'Estimación 6.3'!E22</f>
        <v>133</v>
      </c>
      <c r="E22" s="1" t="str">
        <f>'Estimación 6.3'!G22</f>
        <v>Gestionar ingredientes mediante la creación, edición, eliminación y visualización en una lista interactiva.</v>
      </c>
      <c r="F22" s="270" t="s">
        <v>326</v>
      </c>
      <c r="G22" s="1">
        <f t="shared" si="0"/>
        <v>52.8</v>
      </c>
      <c r="H22" s="1">
        <f>'Estimación 6.3'!D22</f>
        <v>66</v>
      </c>
      <c r="I22" s="1">
        <f t="shared" si="1"/>
        <v>79.2</v>
      </c>
    </row>
    <row r="23" spans="3:9" ht="60.75" customHeight="1" x14ac:dyDescent="0.25">
      <c r="C23" s="255">
        <v>9</v>
      </c>
      <c r="D23" s="1">
        <f>'Estimación 6.3'!E23</f>
        <v>47</v>
      </c>
      <c r="E23" s="1" t="str">
        <f>'Estimación 6.3'!G23</f>
        <v xml:space="preserve"> Navegación de la aplicación, permitiendo el inicio/cierre de sesión y redirigiendo al usuario según su rol.</v>
      </c>
      <c r="F23" s="269" t="s">
        <v>327</v>
      </c>
      <c r="G23" s="1">
        <f t="shared" si="0"/>
        <v>19.2</v>
      </c>
      <c r="H23" s="1">
        <f>'Estimación 6.3'!D23</f>
        <v>24</v>
      </c>
      <c r="I23" s="1">
        <f t="shared" si="1"/>
        <v>28.8</v>
      </c>
    </row>
    <row r="24" spans="3:9" ht="48" customHeight="1" x14ac:dyDescent="0.25">
      <c r="C24" s="255">
        <v>10</v>
      </c>
      <c r="D24" s="1">
        <f>'Estimación 6.3'!E24</f>
        <v>30</v>
      </c>
      <c r="E24" s="1" t="str">
        <f>'Estimación 6.3'!G24</f>
        <v xml:space="preserve">Navegación para administradores, permitiendo volver al inicio y cerrar sesión.
</v>
      </c>
      <c r="F24" s="271" t="s">
        <v>328</v>
      </c>
      <c r="G24" s="1">
        <f t="shared" si="0"/>
        <v>35.200000000000003</v>
      </c>
      <c r="H24" s="1">
        <f>'Estimación 6.3'!D24</f>
        <v>44</v>
      </c>
      <c r="I24" s="1">
        <f t="shared" si="1"/>
        <v>52.8</v>
      </c>
    </row>
    <row r="25" spans="3:9" ht="42.75" customHeight="1" x14ac:dyDescent="0.25">
      <c r="C25" s="255">
        <v>11</v>
      </c>
      <c r="D25" s="1">
        <f>'Estimación 6.3'!E25</f>
        <v>89</v>
      </c>
      <c r="E25" s="1" t="str">
        <f>'Estimación 6.3'!G25</f>
        <v>Muestra y filtra el historial de facturas por rango de fechas</v>
      </c>
      <c r="F25" s="271" t="s">
        <v>329</v>
      </c>
      <c r="G25" s="1">
        <f t="shared" si="0"/>
        <v>52</v>
      </c>
      <c r="H25" s="1">
        <f>'Estimación 6.3'!D25</f>
        <v>65</v>
      </c>
      <c r="I25" s="1">
        <f t="shared" si="1"/>
        <v>78</v>
      </c>
    </row>
    <row r="26" spans="3:9" ht="33.75" customHeight="1" x14ac:dyDescent="0.25">
      <c r="C26" s="255">
        <v>12</v>
      </c>
      <c r="D26" s="1">
        <f>'Estimación 6.3'!E26</f>
        <v>49</v>
      </c>
      <c r="E26" s="1" t="str">
        <f>'Estimación 6.3'!G26</f>
        <v xml:space="preserve">Agregar ingredientes con nombre, descripción y precio a la lista de ingredientes.
</v>
      </c>
      <c r="F26" s="271" t="s">
        <v>330</v>
      </c>
      <c r="G26" s="1">
        <f t="shared" si="0"/>
        <v>60</v>
      </c>
      <c r="H26" s="1">
        <f>'Estimación 6.3'!D26</f>
        <v>75</v>
      </c>
      <c r="I26" s="1">
        <f t="shared" si="1"/>
        <v>90</v>
      </c>
    </row>
    <row r="27" spans="3:9" ht="42.75" customHeight="1" x14ac:dyDescent="0.25">
      <c r="C27" s="255">
        <v>13</v>
      </c>
      <c r="D27" s="1">
        <f>'Estimación 6.3'!E27</f>
        <v>81</v>
      </c>
      <c r="E27" s="1" t="str">
        <f>'Estimación 6.3'!G27</f>
        <v>Gestiona la autenticación de usuarios</v>
      </c>
      <c r="F27" s="271" t="s">
        <v>331</v>
      </c>
      <c r="G27" s="1">
        <f t="shared" si="0"/>
        <v>72</v>
      </c>
      <c r="H27" s="1">
        <f>'Estimación 6.3'!D27</f>
        <v>90</v>
      </c>
      <c r="I27" s="1">
        <f t="shared" si="1"/>
        <v>108</v>
      </c>
    </row>
    <row r="28" spans="3:9" ht="43.5" customHeight="1" x14ac:dyDescent="0.25">
      <c r="C28" s="255">
        <v>14</v>
      </c>
      <c r="D28" s="1">
        <f>'Estimación 6.3'!E28</f>
        <v>25</v>
      </c>
      <c r="E28" s="1" t="str">
        <f>'Estimación 6.3'!G28</f>
        <v>Selección de categorías en un menú deslizante</v>
      </c>
      <c r="F28" s="271" t="s">
        <v>332</v>
      </c>
      <c r="G28" s="1">
        <f t="shared" si="0"/>
        <v>12</v>
      </c>
      <c r="H28" s="1">
        <f>'Estimación 6.3'!D28</f>
        <v>15</v>
      </c>
      <c r="I28" s="1">
        <f t="shared" si="1"/>
        <v>18</v>
      </c>
    </row>
    <row r="29" spans="3:9" ht="47.25" customHeight="1" x14ac:dyDescent="0.25">
      <c r="C29" s="255">
        <v>15</v>
      </c>
      <c r="D29" s="1">
        <f>'Estimación 6.3'!E29</f>
        <v>14</v>
      </c>
      <c r="E29" s="1" t="str">
        <f>'Estimación 6.3'!G29</f>
        <v>Contenedor emergente con contenido personalizado y un botón para cerrarlo.</v>
      </c>
      <c r="F29" s="269" t="s">
        <v>333</v>
      </c>
      <c r="G29" s="1">
        <f t="shared" si="0"/>
        <v>8</v>
      </c>
      <c r="H29" s="1">
        <f>'Estimación 6.3'!D29</f>
        <v>10</v>
      </c>
      <c r="I29" s="1">
        <f t="shared" si="1"/>
        <v>12</v>
      </c>
    </row>
    <row r="30" spans="3:9" ht="90.75" customHeight="1" x14ac:dyDescent="0.25">
      <c r="C30" s="255">
        <v>16</v>
      </c>
      <c r="D30" s="1">
        <f>'Estimación 6.3'!E30</f>
        <v>1027</v>
      </c>
      <c r="E30" s="1" t="str">
        <f>'Estimación 6.3'!G30</f>
        <v>Gestiona la creación, edición y seguimiento de órdenes en un restaurante, incluyendo selección de clientes, asignación de platos y cálculo de totales.</v>
      </c>
      <c r="F30" s="271" t="s">
        <v>334</v>
      </c>
      <c r="G30" s="1">
        <f t="shared" si="0"/>
        <v>480</v>
      </c>
      <c r="H30" s="1">
        <f>'Estimación 6.3'!D30</f>
        <v>600</v>
      </c>
      <c r="I30" s="1">
        <f t="shared" si="1"/>
        <v>720</v>
      </c>
    </row>
    <row r="31" spans="3:9" ht="49.5" customHeight="1" x14ac:dyDescent="0.25">
      <c r="C31" s="255">
        <v>17</v>
      </c>
      <c r="D31" s="1">
        <f>'Estimación 6.3'!E31</f>
        <v>11</v>
      </c>
      <c r="E31" s="1" t="str">
        <f>'Estimación 6.3'!G31</f>
        <v xml:space="preserve"> Protege rutas restringiendo el acceso según autenticación </v>
      </c>
      <c r="F31" s="269" t="s">
        <v>335</v>
      </c>
      <c r="G31" s="1">
        <f t="shared" si="0"/>
        <v>4</v>
      </c>
      <c r="H31" s="1">
        <f>'Estimación 6.3'!D31</f>
        <v>5</v>
      </c>
      <c r="I31" s="1">
        <f t="shared" si="1"/>
        <v>6</v>
      </c>
    </row>
    <row r="32" spans="3:9" ht="47.25" customHeight="1" x14ac:dyDescent="0.25">
      <c r="C32" s="255">
        <v>18</v>
      </c>
      <c r="D32" s="1">
        <f>'Estimación 6.3'!E32</f>
        <v>11</v>
      </c>
      <c r="E32" s="1" t="str">
        <f>'Estimación 6.3'!G32</f>
        <v xml:space="preserve"> Función para obtener datos desde una API REST</v>
      </c>
      <c r="F32" s="40" t="s">
        <v>335</v>
      </c>
      <c r="G32" s="1">
        <f t="shared" si="0"/>
        <v>4.8</v>
      </c>
      <c r="H32" s="1">
        <f>'Estimación 6.3'!D32</f>
        <v>6</v>
      </c>
      <c r="I32" s="1">
        <f t="shared" si="1"/>
        <v>7.2</v>
      </c>
    </row>
    <row r="33" spans="3:9" ht="45.75" customHeight="1" x14ac:dyDescent="0.25">
      <c r="C33" s="255">
        <v>19</v>
      </c>
      <c r="D33" s="1">
        <f>'Estimación 6.3'!E33</f>
        <v>15</v>
      </c>
      <c r="E33" s="1" t="str">
        <f>'Estimación 6.3'!G33</f>
        <v xml:space="preserve">Establece el título de la página </v>
      </c>
      <c r="F33" s="40" t="s">
        <v>338</v>
      </c>
      <c r="G33" s="1">
        <f t="shared" si="0"/>
        <v>9.6</v>
      </c>
      <c r="H33" s="1">
        <f>'Estimación 6.3'!D33</f>
        <v>12</v>
      </c>
      <c r="I33" s="1">
        <f t="shared" si="1"/>
        <v>14.4</v>
      </c>
    </row>
    <row r="34" spans="3:9" ht="48.75" customHeight="1" x14ac:dyDescent="0.25">
      <c r="C34" s="255">
        <v>20</v>
      </c>
      <c r="D34" s="1">
        <f>'Estimación 6.3'!E34</f>
        <v>15</v>
      </c>
      <c r="E34" s="1" t="str">
        <f>'Estimación 6.3'!G34</f>
        <v xml:space="preserve"> Establece el título de la página en "Cocina"</v>
      </c>
      <c r="F34" s="40" t="s">
        <v>339</v>
      </c>
      <c r="G34" s="1">
        <f t="shared" si="0"/>
        <v>8.8000000000000007</v>
      </c>
      <c r="H34" s="1">
        <f>'Estimación 6.3'!D34</f>
        <v>11</v>
      </c>
      <c r="I34" s="1">
        <f t="shared" si="1"/>
        <v>13.2</v>
      </c>
    </row>
    <row r="35" spans="3:9" ht="72" customHeight="1" x14ac:dyDescent="0.25">
      <c r="C35" s="255">
        <v>21</v>
      </c>
      <c r="D35" s="1">
        <f>'Estimación 6.3'!E35</f>
        <v>19</v>
      </c>
      <c r="E35" s="1" t="str">
        <f>'Estimación 6.3'!G35</f>
        <v xml:space="preserve">Contiene las rutas de los diferentes componentes de la aplicacion para mostrar dentro del inicio de la aplicación. </v>
      </c>
      <c r="F35" s="40" t="s">
        <v>301</v>
      </c>
      <c r="G35" s="1">
        <f t="shared" si="0"/>
        <v>11.2</v>
      </c>
      <c r="H35" s="1">
        <f>'Estimación 6.3'!D35</f>
        <v>14</v>
      </c>
      <c r="I35" s="1">
        <f t="shared" si="1"/>
        <v>16.8</v>
      </c>
    </row>
    <row r="36" spans="3:9" ht="89.25" customHeight="1" x14ac:dyDescent="0.25">
      <c r="C36" s="255">
        <v>22</v>
      </c>
      <c r="D36" s="1">
        <f>'Estimación 6.3'!E36</f>
        <v>31</v>
      </c>
      <c r="E36" s="1" t="str">
        <f>'Estimación 6.3'!G36</f>
        <v xml:space="preserve">Dentro de este documento tenemos la rutas que se ve a consumir al igual que una estructura de como se va a manejar la pagina de platos como se va a ver </v>
      </c>
      <c r="F36" s="40" t="s">
        <v>303</v>
      </c>
      <c r="G36" s="1">
        <f t="shared" si="0"/>
        <v>14.4</v>
      </c>
      <c r="H36" s="1">
        <f>'Estimación 6.3'!D36</f>
        <v>18</v>
      </c>
      <c r="I36" s="1">
        <f t="shared" si="1"/>
        <v>21.6</v>
      </c>
    </row>
    <row r="37" spans="3:9" ht="56.25" customHeight="1" x14ac:dyDescent="0.25">
      <c r="C37" s="255">
        <v>23</v>
      </c>
      <c r="D37" s="1">
        <f>'Estimación 6.3'!E37</f>
        <v>40</v>
      </c>
      <c r="E37" s="1" t="str">
        <f>'Estimación 6.3'!G37</f>
        <v xml:space="preserve">Contiene las rutas de la aplicacion en donde importalos los componentes necesarios </v>
      </c>
      <c r="F37" s="40" t="s">
        <v>304</v>
      </c>
      <c r="G37" s="1">
        <f t="shared" si="0"/>
        <v>21.6</v>
      </c>
      <c r="H37" s="1">
        <f>'Estimación 6.3'!D37</f>
        <v>27</v>
      </c>
      <c r="I37" s="1">
        <f t="shared" si="1"/>
        <v>32.4</v>
      </c>
    </row>
    <row r="38" spans="3:9" ht="45" customHeight="1" x14ac:dyDescent="0.25">
      <c r="C38" s="255">
        <v>24</v>
      </c>
      <c r="D38" s="1">
        <f>'Estimación 6.3'!E38</f>
        <v>28</v>
      </c>
      <c r="E38" s="1" t="str">
        <f>'Estimación 6.3'!G38</f>
        <v>Contiene los estilos de los botones y de la navegacion del administrador</v>
      </c>
      <c r="F38" s="40" t="s">
        <v>294</v>
      </c>
      <c r="G38" s="1">
        <f t="shared" si="0"/>
        <v>37.6</v>
      </c>
      <c r="H38" s="1">
        <f>'Estimación 6.3'!D38</f>
        <v>47</v>
      </c>
      <c r="I38" s="1">
        <f t="shared" si="1"/>
        <v>56.4</v>
      </c>
    </row>
    <row r="39" spans="3:9" ht="59.25" customHeight="1" x14ac:dyDescent="0.25">
      <c r="C39" s="255">
        <v>25</v>
      </c>
      <c r="D39" s="1">
        <f>'Estimación 6.3'!E39</f>
        <v>112</v>
      </c>
      <c r="E39" s="1" t="str">
        <f>'Estimación 6.3'!G39</f>
        <v xml:space="preserve">Contiene los estilos de los contenedores de la pagina principal al igual que el de los botones </v>
      </c>
      <c r="F39" s="40" t="s">
        <v>295</v>
      </c>
      <c r="G39" s="1">
        <f t="shared" si="0"/>
        <v>46.4</v>
      </c>
      <c r="H39" s="1">
        <f>'Estimación 6.3'!D39</f>
        <v>58</v>
      </c>
      <c r="I39" s="1">
        <f t="shared" si="1"/>
        <v>69.599999999999994</v>
      </c>
    </row>
    <row r="40" spans="3:9" ht="45.75" customHeight="1" x14ac:dyDescent="0.25">
      <c r="C40" s="255">
        <v>26</v>
      </c>
      <c r="D40" s="1">
        <f>'Estimación 6.3'!E40</f>
        <v>148</v>
      </c>
      <c r="E40" s="1" t="str">
        <f>'Estimación 6.3'!G40</f>
        <v>Contiene las medidas y las distancias de los contenedores</v>
      </c>
      <c r="F40" s="40" t="s">
        <v>296</v>
      </c>
      <c r="G40" s="1">
        <f t="shared" si="0"/>
        <v>27.2</v>
      </c>
      <c r="H40" s="1">
        <f>'Estimación 6.3'!D40</f>
        <v>34</v>
      </c>
      <c r="I40" s="1">
        <f t="shared" si="1"/>
        <v>40.799999999999997</v>
      </c>
    </row>
    <row r="41" spans="3:9" ht="75.75" customHeight="1" x14ac:dyDescent="0.25">
      <c r="C41" s="255">
        <v>27</v>
      </c>
      <c r="D41" s="1">
        <f>'Estimación 6.3'!E41</f>
        <v>107</v>
      </c>
      <c r="E41" s="1" t="str">
        <f>'Estimación 6.3'!G41</f>
        <v>Contiene los estilso generales de las pantallas y margeneres de los separadores de los botones y contenedores</v>
      </c>
      <c r="F41" s="40" t="s">
        <v>297</v>
      </c>
      <c r="G41" s="1">
        <f t="shared" si="0"/>
        <v>36</v>
      </c>
      <c r="H41" s="1">
        <f>'Estimación 6.3'!D41</f>
        <v>45</v>
      </c>
      <c r="I41" s="1">
        <f t="shared" si="1"/>
        <v>54</v>
      </c>
    </row>
    <row r="42" spans="3:9" ht="44.25" customHeight="1" x14ac:dyDescent="0.25">
      <c r="C42" s="255">
        <v>28</v>
      </c>
      <c r="D42" s="1">
        <f>'Estimación 6.3'!E42</f>
        <v>7</v>
      </c>
      <c r="E42" s="1" t="str">
        <f>'Estimación 6.3'!G42</f>
        <v xml:space="preserve">Contiene la flexibilidad de los display de la pantalla del CRUD </v>
      </c>
      <c r="F42" s="40" t="s">
        <v>298</v>
      </c>
      <c r="G42" s="1">
        <f t="shared" si="0"/>
        <v>8</v>
      </c>
      <c r="H42" s="1">
        <f>'Estimación 6.3'!D42</f>
        <v>10</v>
      </c>
      <c r="I42" s="1">
        <f t="shared" si="1"/>
        <v>12</v>
      </c>
    </row>
    <row r="43" spans="3:9" ht="59.25" customHeight="1" x14ac:dyDescent="0.25">
      <c r="C43" s="255">
        <v>29</v>
      </c>
      <c r="D43" s="1">
        <f>'Estimación 6.3'!E43</f>
        <v>54</v>
      </c>
      <c r="E43" s="1" t="str">
        <f>'Estimación 6.3'!G43</f>
        <v xml:space="preserve">Contiene los estilos del CRUD de empleados de los contenendores  y de los cuadros de texto </v>
      </c>
      <c r="F43" s="40" t="s">
        <v>299</v>
      </c>
      <c r="G43" s="1">
        <f t="shared" si="0"/>
        <v>12</v>
      </c>
      <c r="H43" s="1">
        <f>'Estimación 6.3'!D43</f>
        <v>15</v>
      </c>
      <c r="I43" s="1">
        <f t="shared" si="1"/>
        <v>18</v>
      </c>
    </row>
    <row r="44" spans="3:9" ht="58.5" customHeight="1" x14ac:dyDescent="0.25">
      <c r="C44" s="255">
        <v>30</v>
      </c>
      <c r="D44" s="1">
        <f>'Estimación 6.3'!E44</f>
        <v>170</v>
      </c>
      <c r="E44" s="1" t="str">
        <f>'Estimación 6.3'!G44</f>
        <v>Contiene los estilos del CRUD de ingredientes de sus respectivos cuadros de textos y botones</v>
      </c>
      <c r="F44" s="39" t="s">
        <v>300</v>
      </c>
      <c r="G44" s="1">
        <f t="shared" si="0"/>
        <v>53.6</v>
      </c>
      <c r="H44" s="1">
        <f>'Estimación 6.3'!D44</f>
        <v>67</v>
      </c>
      <c r="I44" s="1">
        <f t="shared" si="1"/>
        <v>80.400000000000006</v>
      </c>
    </row>
    <row r="45" spans="3:9" ht="36" customHeight="1" x14ac:dyDescent="0.25">
      <c r="C45" s="255">
        <v>31</v>
      </c>
      <c r="D45" s="1">
        <f>'Estimación 6.3'!E45</f>
        <v>58</v>
      </c>
      <c r="E45" s="37" t="str">
        <f>'Estimación 6.3'!G45</f>
        <v>Contiene estilos para la pantalla de inicio de sesión</v>
      </c>
      <c r="F45" s="40" t="s">
        <v>282</v>
      </c>
      <c r="G45" s="151">
        <f t="shared" si="0"/>
        <v>22.4</v>
      </c>
      <c r="H45" s="1">
        <f>'Estimación 6.3'!D45</f>
        <v>28</v>
      </c>
      <c r="I45" s="1">
        <f t="shared" si="1"/>
        <v>33.6</v>
      </c>
    </row>
    <row r="46" spans="3:9" ht="35.25" customHeight="1" x14ac:dyDescent="0.25">
      <c r="C46" s="255">
        <v>32</v>
      </c>
      <c r="D46" s="1">
        <f>'Estimación 6.3'!E46</f>
        <v>65</v>
      </c>
      <c r="E46" s="1" t="str">
        <f>'Estimación 6.3'!G46</f>
        <v>Definir el estilo de un menú de navegación horizontal.</v>
      </c>
      <c r="F46" s="266" t="s">
        <v>283</v>
      </c>
      <c r="G46" s="1">
        <f t="shared" si="0"/>
        <v>28</v>
      </c>
      <c r="H46" s="1">
        <f>'Estimación 6.3'!D46</f>
        <v>35</v>
      </c>
      <c r="I46" s="1">
        <f t="shared" si="1"/>
        <v>42</v>
      </c>
    </row>
    <row r="47" spans="3:9" ht="49.5" customHeight="1" x14ac:dyDescent="0.25">
      <c r="C47" s="255">
        <v>33</v>
      </c>
      <c r="D47" s="1">
        <f>'Estimación 6.3'!E47</f>
        <v>25</v>
      </c>
      <c r="E47" s="37" t="str">
        <f>'Estimación 6.3'!G47</f>
        <v>Parece estar relacionado con el diseño de ventanas emergentes o "modales".</v>
      </c>
      <c r="F47" s="40" t="s">
        <v>284</v>
      </c>
      <c r="G47" s="1">
        <f t="shared" si="0"/>
        <v>14.4</v>
      </c>
      <c r="H47" s="1">
        <f>'Estimación 6.3'!D47</f>
        <v>18</v>
      </c>
      <c r="I47" s="1">
        <f t="shared" si="1"/>
        <v>21.6</v>
      </c>
    </row>
    <row r="48" spans="3:9" ht="43.5" customHeight="1" x14ac:dyDescent="0.25">
      <c r="C48" s="255">
        <v>34</v>
      </c>
      <c r="D48" s="1">
        <f>'Estimación 6.3'!E48</f>
        <v>41</v>
      </c>
      <c r="E48" s="37" t="str">
        <f>'Estimación 6.3'!G48</f>
        <v>Contiene los estilos para la visualización de órdenes o pedidos.</v>
      </c>
      <c r="F48" s="40" t="s">
        <v>285</v>
      </c>
      <c r="G48" s="1">
        <f t="shared" si="0"/>
        <v>22.4</v>
      </c>
      <c r="H48" s="1">
        <f>'Estimación 6.3'!D48</f>
        <v>28</v>
      </c>
      <c r="I48" s="1">
        <f t="shared" si="1"/>
        <v>33.6</v>
      </c>
    </row>
    <row r="49" spans="3:11" ht="47.25" customHeight="1" x14ac:dyDescent="0.25">
      <c r="C49" s="255">
        <v>35</v>
      </c>
      <c r="D49" s="1">
        <f>'Estimación 6.3'!E49</f>
        <v>767</v>
      </c>
      <c r="E49" s="37" t="str">
        <f>'Estimación 6.3'!G49</f>
        <v>Es probable que maneje la apariencia de la interfaz de administración.</v>
      </c>
      <c r="F49" s="40" t="s">
        <v>286</v>
      </c>
      <c r="G49" s="1">
        <f t="shared" si="0"/>
        <v>320</v>
      </c>
      <c r="H49" s="1">
        <f>'Estimación 6.3'!D49</f>
        <v>400</v>
      </c>
      <c r="I49" s="1">
        <f t="shared" si="1"/>
        <v>480</v>
      </c>
    </row>
    <row r="50" spans="3:11" ht="45.75" customHeight="1" x14ac:dyDescent="0.25">
      <c r="C50" s="255">
        <v>36</v>
      </c>
      <c r="D50" s="1">
        <f>'Estimación 6.3'!E50</f>
        <v>28</v>
      </c>
      <c r="E50" s="37" t="str">
        <f>'Estimación 6.3'!G50</f>
        <v>Puede definir los estilos específicos para la vista de clientes.</v>
      </c>
      <c r="F50" s="40" t="s">
        <v>287</v>
      </c>
      <c r="G50" s="1">
        <f t="shared" si="0"/>
        <v>37.6</v>
      </c>
      <c r="H50" s="1">
        <f>'Estimación 6.3'!D50</f>
        <v>47</v>
      </c>
      <c r="I50" s="1">
        <f t="shared" si="1"/>
        <v>56.4</v>
      </c>
    </row>
    <row r="51" spans="3:11" ht="36" customHeight="1" x14ac:dyDescent="0.25">
      <c r="C51" s="255">
        <v>37</v>
      </c>
      <c r="D51" s="1">
        <f>'Estimación 6.3'!E51</f>
        <v>148</v>
      </c>
      <c r="E51" s="37" t="str">
        <f>'Estimación 6.3'!G51</f>
        <v>Contiene los estilos para el CRUD de los platos</v>
      </c>
      <c r="F51" s="40" t="s">
        <v>288</v>
      </c>
      <c r="G51" s="1">
        <f t="shared" si="0"/>
        <v>59.2</v>
      </c>
      <c r="H51" s="1">
        <f>'Estimación 6.3'!D51</f>
        <v>74</v>
      </c>
      <c r="I51" s="1">
        <f t="shared" si="1"/>
        <v>88.8</v>
      </c>
    </row>
    <row r="52" spans="3:11" ht="87.75" customHeight="1" x14ac:dyDescent="0.25">
      <c r="C52" s="255">
        <v>38</v>
      </c>
      <c r="D52" s="1">
        <f>'Estimación 6.3'!E52</f>
        <v>9</v>
      </c>
      <c r="E52" s="37" t="str">
        <f>'Estimación 6.3'!G52</f>
        <v>Es el componente principal de la aplicación React. Suele contener la estructura de la interfaz y los componentes que se renderizan en la aplicación.</v>
      </c>
      <c r="F52" s="40" t="s">
        <v>289</v>
      </c>
      <c r="G52" s="1">
        <f t="shared" si="0"/>
        <v>8</v>
      </c>
      <c r="H52" s="1">
        <f>'Estimación 6.3'!D52</f>
        <v>10</v>
      </c>
      <c r="I52" s="1">
        <f t="shared" si="1"/>
        <v>12</v>
      </c>
    </row>
    <row r="53" spans="3:11" ht="57" customHeight="1" x14ac:dyDescent="0.25">
      <c r="C53" s="255">
        <v>39</v>
      </c>
      <c r="D53" s="1">
        <f>'Estimación 6.3'!E53</f>
        <v>8</v>
      </c>
      <c r="E53" s="37" t="str">
        <f>'Estimación 6.3'!G53</f>
        <v>Archivo de estilos CSS que define el aspecto visual de la aplicación, afectando los elementos en App.js.</v>
      </c>
      <c r="F53" s="40" t="s">
        <v>290</v>
      </c>
      <c r="G53" s="1">
        <f t="shared" si="0"/>
        <v>8</v>
      </c>
      <c r="H53" s="1">
        <f>'Estimación 6.3'!D53</f>
        <v>10</v>
      </c>
      <c r="I53" s="1">
        <f t="shared" si="1"/>
        <v>12</v>
      </c>
    </row>
    <row r="54" spans="3:11" ht="103.5" customHeight="1" x14ac:dyDescent="0.25">
      <c r="C54" s="255">
        <v>40</v>
      </c>
      <c r="D54" s="1">
        <f>'Estimación 6.3'!E54</f>
        <v>9</v>
      </c>
      <c r="E54" s="37" t="str">
        <f>'Estimación 6.3'!G54</f>
        <v xml:space="preserve"> Es el punto de entrada del proyecto. Normalmente, aquí se renderiza el componente App.js en el DOM utilizando ReactDOM.render() o createRoot() en versiones recientes.</v>
      </c>
      <c r="F54" s="40" t="s">
        <v>291</v>
      </c>
      <c r="G54" s="1">
        <f>H54-(H54*0.2)</f>
        <v>8</v>
      </c>
      <c r="H54" s="1">
        <f>'Estimación 6.3'!D54</f>
        <v>10</v>
      </c>
      <c r="I54" s="1">
        <f>H54+(H54*0.2)</f>
        <v>12</v>
      </c>
    </row>
    <row r="55" spans="3:11" x14ac:dyDescent="0.25">
      <c r="C55" s="194" t="s">
        <v>20</v>
      </c>
      <c r="D55" s="195"/>
      <c r="E55" s="195"/>
      <c r="F55" s="196"/>
      <c r="G55" s="195"/>
      <c r="H55" s="195"/>
      <c r="I55" s="197"/>
    </row>
    <row r="56" spans="3:11" ht="49.5" customHeight="1" x14ac:dyDescent="0.25">
      <c r="C56" s="264">
        <v>1</v>
      </c>
      <c r="D56" s="265">
        <f>'Estimación 6.3'!E56</f>
        <v>1100</v>
      </c>
      <c r="E56" s="1" t="str">
        <f>'Estimación 6.3'!G56</f>
        <v>Es saber si está en el servidor o si tu aplicación React está funcionando correctamente</v>
      </c>
      <c r="F56" s="40" t="s">
        <v>292</v>
      </c>
      <c r="G56" s="261">
        <f>H56-(H56*0.2)</f>
        <v>1166.4000000000001</v>
      </c>
      <c r="H56" s="261">
        <f>'Estimación 6.3'!D56</f>
        <v>1458</v>
      </c>
      <c r="I56" s="261">
        <f>H56+(H56*0.2)</f>
        <v>1749.6</v>
      </c>
    </row>
    <row r="57" spans="3:11" x14ac:dyDescent="0.25">
      <c r="C57" s="4" t="s">
        <v>27</v>
      </c>
      <c r="D57" s="4">
        <f>SUM(D15:D56)</f>
        <v>5584</v>
      </c>
      <c r="E57" s="152" t="s">
        <v>28</v>
      </c>
      <c r="F57" s="4" t="s">
        <v>28</v>
      </c>
      <c r="G57" s="4">
        <f>SUM(G48:G56)+SUM(G41:G46)</f>
        <v>1789.6000000000001</v>
      </c>
      <c r="H57" s="4">
        <f>SUM(H48:H56)+SUM(H41:H46)</f>
        <v>2237</v>
      </c>
      <c r="I57" s="4">
        <f>SUM(I48:I56)+SUM(I41:I46)</f>
        <v>2684.3999999999996</v>
      </c>
      <c r="J57">
        <f>I57/D57</f>
        <v>0.48073065902578788</v>
      </c>
      <c r="K57" t="s">
        <v>352</v>
      </c>
    </row>
    <row r="58" spans="3:11" x14ac:dyDescent="0.25">
      <c r="J58">
        <f>H57/D57</f>
        <v>0.40060888252148996</v>
      </c>
      <c r="K58" t="s">
        <v>353</v>
      </c>
    </row>
    <row r="59" spans="3:11" x14ac:dyDescent="0.25">
      <c r="F59" t="s">
        <v>354</v>
      </c>
      <c r="G59">
        <f>G57/60</f>
        <v>29.826666666666668</v>
      </c>
      <c r="H59">
        <f>H57/60</f>
        <v>37.283333333333331</v>
      </c>
      <c r="I59">
        <f>I57/60</f>
        <v>44.739999999999995</v>
      </c>
    </row>
    <row r="60" spans="3:11" x14ac:dyDescent="0.25">
      <c r="G60">
        <f>D57/G59</f>
        <v>187.21502011622709</v>
      </c>
      <c r="H60">
        <f>D57/H59</f>
        <v>149.77201609298169</v>
      </c>
      <c r="I60">
        <f>D57/I59</f>
        <v>124.81001341081807</v>
      </c>
    </row>
  </sheetData>
  <mergeCells count="17">
    <mergeCell ref="C14:I14"/>
    <mergeCell ref="C55:I55"/>
    <mergeCell ref="C13:I13"/>
    <mergeCell ref="H7:H8"/>
    <mergeCell ref="I7:I8"/>
    <mergeCell ref="D8:E8"/>
    <mergeCell ref="C9:I9"/>
    <mergeCell ref="C3:I3"/>
    <mergeCell ref="C4:I4"/>
    <mergeCell ref="C5:C8"/>
    <mergeCell ref="D5:E5"/>
    <mergeCell ref="F5:F8"/>
    <mergeCell ref="G5:G8"/>
    <mergeCell ref="H5:H6"/>
    <mergeCell ref="I5:I6"/>
    <mergeCell ref="D6:E6"/>
    <mergeCell ref="D7:E7"/>
  </mergeCells>
  <hyperlinks>
    <hyperlink ref="C9" r:id="rId1" xr:uid="{FCA6BC77-52C4-4357-AA52-DFD5645851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0C9F-6443-4B10-A64E-1F89BB465BE1}">
  <dimension ref="C3:I56"/>
  <sheetViews>
    <sheetView topLeftCell="A30" workbookViewId="0">
      <selection activeCell="D54" sqref="D54"/>
    </sheetView>
  </sheetViews>
  <sheetFormatPr baseColWidth="10" defaultColWidth="11.42578125" defaultRowHeight="15" x14ac:dyDescent="0.25"/>
  <cols>
    <col min="3" max="3" width="13.7109375" customWidth="1"/>
    <col min="4" max="4" width="13.140625" customWidth="1"/>
    <col min="5" max="5" width="20.28515625" customWidth="1"/>
    <col min="6" max="6" width="19.140625" customWidth="1"/>
    <col min="9" max="9" width="13.140625" customWidth="1"/>
  </cols>
  <sheetData>
    <row r="3" spans="3:9" x14ac:dyDescent="0.25">
      <c r="C3" s="199" t="s">
        <v>0</v>
      </c>
      <c r="D3" s="199"/>
      <c r="E3" s="199"/>
      <c r="F3" s="199"/>
      <c r="G3" s="199"/>
      <c r="H3" s="199"/>
      <c r="I3" s="199"/>
    </row>
    <row r="4" spans="3:9" x14ac:dyDescent="0.25">
      <c r="C4" s="200" t="s">
        <v>29</v>
      </c>
      <c r="D4" s="201"/>
      <c r="E4" s="201"/>
      <c r="F4" s="201"/>
      <c r="G4" s="201"/>
      <c r="H4" s="201"/>
      <c r="I4" s="201"/>
    </row>
    <row r="5" spans="3:9" x14ac:dyDescent="0.25">
      <c r="C5" s="202" t="s">
        <v>2</v>
      </c>
      <c r="D5" s="204" t="s">
        <v>3</v>
      </c>
      <c r="E5" s="205"/>
      <c r="F5" s="202" t="s">
        <v>4</v>
      </c>
      <c r="G5" s="204" t="s">
        <v>5</v>
      </c>
      <c r="H5" s="202" t="s">
        <v>6</v>
      </c>
      <c r="I5" s="206">
        <v>45691</v>
      </c>
    </row>
    <row r="6" spans="3:9" ht="14.45" customHeight="1" x14ac:dyDescent="0.25">
      <c r="C6" s="203"/>
      <c r="D6" s="204" t="s">
        <v>7</v>
      </c>
      <c r="E6" s="203"/>
      <c r="F6" s="203"/>
      <c r="G6" s="203"/>
      <c r="H6" s="203"/>
      <c r="I6" s="203"/>
    </row>
    <row r="7" spans="3:9" x14ac:dyDescent="0.25">
      <c r="C7" s="203"/>
      <c r="D7" s="204" t="s">
        <v>8</v>
      </c>
      <c r="E7" s="203"/>
      <c r="F7" s="203"/>
      <c r="G7" s="203"/>
      <c r="H7" s="202" t="s">
        <v>9</v>
      </c>
      <c r="I7" s="204"/>
    </row>
    <row r="8" spans="3:9" x14ac:dyDescent="0.25">
      <c r="C8" s="203"/>
      <c r="D8" s="204" t="s">
        <v>10</v>
      </c>
      <c r="E8" s="203"/>
      <c r="F8" s="203"/>
      <c r="G8" s="203"/>
      <c r="H8" s="203"/>
      <c r="I8" s="203"/>
    </row>
    <row r="9" spans="3:9" x14ac:dyDescent="0.25">
      <c r="C9" s="170" t="s">
        <v>11</v>
      </c>
      <c r="D9" s="171"/>
      <c r="E9" s="171"/>
      <c r="F9" s="171"/>
      <c r="G9" s="171"/>
      <c r="H9" s="171"/>
      <c r="I9" s="171"/>
    </row>
    <row r="12" spans="3:9" x14ac:dyDescent="0.25">
      <c r="C12" s="8" t="s">
        <v>12</v>
      </c>
      <c r="D12" s="8" t="s">
        <v>14</v>
      </c>
      <c r="E12" s="8" t="s">
        <v>22</v>
      </c>
      <c r="F12" s="8" t="s">
        <v>23</v>
      </c>
      <c r="G12" s="8" t="s">
        <v>24</v>
      </c>
      <c r="H12" s="8" t="s">
        <v>25</v>
      </c>
      <c r="I12" s="8" t="s">
        <v>26</v>
      </c>
    </row>
    <row r="13" spans="3:9" ht="14.45" customHeight="1" x14ac:dyDescent="0.25">
      <c r="C13" s="154" t="s">
        <v>16</v>
      </c>
      <c r="D13" s="155"/>
      <c r="E13" s="155"/>
      <c r="F13" s="155"/>
      <c r="G13" s="155"/>
      <c r="H13" s="155"/>
      <c r="I13" s="156"/>
    </row>
    <row r="14" spans="3:9" ht="17.25" customHeight="1" x14ac:dyDescent="0.25">
      <c r="C14" s="191" t="s">
        <v>17</v>
      </c>
      <c r="D14" s="192"/>
      <c r="E14" s="192"/>
      <c r="F14" s="192"/>
      <c r="G14" s="192"/>
      <c r="H14" s="192"/>
      <c r="I14" s="193"/>
    </row>
    <row r="15" spans="3:9" ht="63" customHeight="1" x14ac:dyDescent="0.25">
      <c r="C15" s="255">
        <v>1</v>
      </c>
      <c r="D15" s="1">
        <f>'Estimación 6.4'!D15</f>
        <v>238</v>
      </c>
      <c r="E15" s="1" t="str">
        <f>'Estimación 6.4'!E15</f>
        <v>Gestiona la facturación de órdenes, calculando totales y generando facturas imprimibles.</v>
      </c>
      <c r="F15" s="1" t="str">
        <f>'Estimación 6.4'!F15</f>
        <v>Facturacion Modular</v>
      </c>
      <c r="G15" s="1">
        <f>'Estimación 6.4'!G15</f>
        <v>95.2</v>
      </c>
      <c r="H15" s="1">
        <f>'Estimación 6.4'!H15</f>
        <v>119</v>
      </c>
      <c r="I15" s="1">
        <f>'Estimación 6.4'!I15</f>
        <v>142.80000000000001</v>
      </c>
    </row>
    <row r="16" spans="3:9" ht="90" customHeight="1" x14ac:dyDescent="0.25">
      <c r="C16" s="255">
        <v>2</v>
      </c>
      <c r="D16" s="1">
        <f>'Estimación 6.4'!D16</f>
        <v>196</v>
      </c>
      <c r="E16" s="1" t="str">
        <f>'Estimación 6.4'!E16</f>
        <v>Gestiona el estado de las órdenes y platos en la cocina, actualizando su progreso y permitiendo cambios de estado hasta su entrega.</v>
      </c>
      <c r="F16" s="1" t="str">
        <f>'Estimación 6.4'!F16</f>
        <v>Gestion de ordenes en tiempo real</v>
      </c>
      <c r="G16" s="1">
        <f>'Estimación 6.4'!G16</f>
        <v>78.400000000000006</v>
      </c>
      <c r="H16" s="1">
        <f>'Estimación 6.4'!H16</f>
        <v>98</v>
      </c>
      <c r="I16" s="1">
        <f>'Estimación 6.4'!I16</f>
        <v>117.6</v>
      </c>
    </row>
    <row r="17" spans="3:9" ht="62.25" customHeight="1" x14ac:dyDescent="0.25">
      <c r="C17" s="255">
        <v>3</v>
      </c>
      <c r="D17" s="1">
        <f>'Estimación 6.4'!D17</f>
        <v>99</v>
      </c>
      <c r="E17" s="1" t="str">
        <f>'Estimación 6.4'!E17</f>
        <v>Selector dinámico que carga opciones según el modo y actualiza el valor seleccionado.</v>
      </c>
      <c r="F17" s="1" t="str">
        <f>'Estimación 6.4'!F17</f>
        <v xml:space="preserve">Optimizar la gestión de estados de los pedidos </v>
      </c>
      <c r="G17" s="1">
        <f>'Estimación 6.4'!G17</f>
        <v>40</v>
      </c>
      <c r="H17" s="1">
        <f>'Estimación 6.4'!H17</f>
        <v>50</v>
      </c>
      <c r="I17" s="1">
        <f>'Estimación 6.4'!I17</f>
        <v>60</v>
      </c>
    </row>
    <row r="18" spans="3:9" ht="58.5" customHeight="1" x14ac:dyDescent="0.25">
      <c r="C18" s="255">
        <v>4</v>
      </c>
      <c r="D18" s="1">
        <f>'Estimación 6.4'!D18</f>
        <v>46</v>
      </c>
      <c r="E18" s="1" t="str">
        <f>'Estimación 6.4'!E18</f>
        <v>Visualizar y actualizar el precio extra y el número de mesas en la base de datos.</v>
      </c>
      <c r="F18" s="1" t="str">
        <f>'Estimación 6.4'!F18</f>
        <v>Minimización de llamadas a la API</v>
      </c>
      <c r="G18" s="1">
        <f>'Estimación 6.4'!G18</f>
        <v>18.399999999999999</v>
      </c>
      <c r="H18" s="1">
        <f>'Estimación 6.4'!H18</f>
        <v>23</v>
      </c>
      <c r="I18" s="1">
        <f>'Estimación 6.4'!I18</f>
        <v>27.6</v>
      </c>
    </row>
    <row r="19" spans="3:9" ht="51" customHeight="1" x14ac:dyDescent="0.25">
      <c r="C19" s="255">
        <v>5</v>
      </c>
      <c r="D19" s="1">
        <f>'Estimación 6.4'!D19</f>
        <v>16</v>
      </c>
      <c r="E19" s="1" t="str">
        <f>'Estimación 6.4'!E19</f>
        <v xml:space="preserve"> Restringir la entrada de un campo a 10 dígitos numéricos</v>
      </c>
      <c r="F19" s="1" t="str">
        <f>'Estimación 6.4'!F21</f>
        <v xml:space="preserve">Paginación y búsqueda </v>
      </c>
      <c r="G19" s="1">
        <f>'Estimación 6.4'!G19</f>
        <v>6.4</v>
      </c>
      <c r="H19" s="1">
        <f>'Estimación 6.4'!H19</f>
        <v>8</v>
      </c>
      <c r="I19" s="1">
        <f>'Estimación 6.4'!I19</f>
        <v>9.6</v>
      </c>
    </row>
    <row r="20" spans="3:9" ht="90.75" customHeight="1" x14ac:dyDescent="0.25">
      <c r="C20" s="256">
        <v>6</v>
      </c>
      <c r="D20" s="1">
        <f>'Estimación 6.4'!D20</f>
        <v>87</v>
      </c>
      <c r="E20" s="1" t="str">
        <f>'Estimación 6.4'!E20</f>
        <v>Gestiona empleados agrupados por cargo, permitiendo su visualización y la adición de nuevos mediante un formulario modal.</v>
      </c>
      <c r="F20" s="1" t="str">
        <f>'Estimación 6.4'!F22</f>
        <v xml:space="preserve">Permitir la carga y previsualización de imágenes </v>
      </c>
      <c r="G20" s="1">
        <f>'Estimación 6.4'!G20</f>
        <v>35.200000000000003</v>
      </c>
      <c r="H20" s="1">
        <f>'Estimación 6.4'!H20</f>
        <v>44</v>
      </c>
      <c r="I20" s="1">
        <f>'Estimación 6.4'!I20</f>
        <v>52.8</v>
      </c>
    </row>
    <row r="21" spans="3:9" ht="119.25" customHeight="1" x14ac:dyDescent="0.25">
      <c r="C21" s="255">
        <v>7</v>
      </c>
      <c r="D21" s="1">
        <f>'Estimación 6.4'!D21</f>
        <v>381</v>
      </c>
      <c r="E21" s="1" t="str">
        <f>'Estimación 6.4'!E21</f>
        <v>Gestiona la creación, edición, filtrado y activación/desactivación de platos en un sistema de menú, permitiendo la carga de imágenes y la asociación con ingredientes.</v>
      </c>
      <c r="F21" s="1" t="str">
        <f>'Estimación 6.4'!F23</f>
        <v xml:space="preserve">Optimizar el almacenamiento en localStorage </v>
      </c>
      <c r="G21" s="1">
        <f>'Estimación 6.4'!G21</f>
        <v>152</v>
      </c>
      <c r="H21" s="1">
        <f>'Estimación 6.4'!H21</f>
        <v>190</v>
      </c>
      <c r="I21" s="1">
        <f>'Estimación 6.4'!I21</f>
        <v>228</v>
      </c>
    </row>
    <row r="22" spans="3:9" ht="72" customHeight="1" x14ac:dyDescent="0.25">
      <c r="C22" s="255">
        <v>8</v>
      </c>
      <c r="D22" s="1">
        <f>'Estimación 6.4'!D22</f>
        <v>133</v>
      </c>
      <c r="E22" s="1" t="str">
        <f>'Estimación 6.4'!E22</f>
        <v>Gestionar ingredientes mediante la creación, edición, eliminación y visualización en una lista interactiva.</v>
      </c>
      <c r="F22" s="1" t="str">
        <f>'Estimación 6.4'!F24</f>
        <v xml:space="preserve">Menú de navegación más accesible </v>
      </c>
      <c r="G22" s="1">
        <f>'Estimación 6.4'!G22</f>
        <v>52.8</v>
      </c>
      <c r="H22" s="1">
        <f>'Estimación 6.4'!H22</f>
        <v>66</v>
      </c>
      <c r="I22" s="1">
        <f>'Estimación 6.4'!I22</f>
        <v>79.2</v>
      </c>
    </row>
    <row r="23" spans="3:9" ht="75.75" customHeight="1" x14ac:dyDescent="0.25">
      <c r="C23" s="255">
        <v>9</v>
      </c>
      <c r="D23" s="1">
        <f>'Estimación 6.4'!D23</f>
        <v>47</v>
      </c>
      <c r="E23" s="1" t="str">
        <f>'Estimación 6.4'!E23</f>
        <v xml:space="preserve"> Navegación de la aplicación, permitiendo el inicio/cierre de sesión y redirigiendo al usuario según su rol.</v>
      </c>
      <c r="F23" s="1" t="str">
        <f>'Estimación 6.4'!F25</f>
        <v xml:space="preserve">Filtrado por fecha con un rango más dinámico </v>
      </c>
      <c r="G23" s="1">
        <f>'Estimación 6.4'!G23</f>
        <v>19.2</v>
      </c>
      <c r="H23" s="1">
        <f>'Estimación 6.4'!H23</f>
        <v>24</v>
      </c>
      <c r="I23" s="1">
        <f>'Estimación 6.4'!I23</f>
        <v>28.8</v>
      </c>
    </row>
    <row r="24" spans="3:9" ht="50.25" customHeight="1" x14ac:dyDescent="0.25">
      <c r="C24" s="255">
        <v>10</v>
      </c>
      <c r="D24" s="1">
        <f>'Estimación 6.4'!D24</f>
        <v>30</v>
      </c>
      <c r="E24" s="1" t="str">
        <f>'Estimación 6.4'!E24</f>
        <v xml:space="preserve">Navegación para administradores, permitiendo volver al inicio y cerrar sesión.
</v>
      </c>
      <c r="F24" s="1" t="str">
        <f>'Estimación 6.4'!F26</f>
        <v xml:space="preserve">Permitir la edición en línea de ingredientes </v>
      </c>
      <c r="G24" s="1">
        <f>'Estimación 6.4'!G24</f>
        <v>35.200000000000003</v>
      </c>
      <c r="H24" s="1">
        <f>'Estimación 6.4'!H24</f>
        <v>44</v>
      </c>
      <c r="I24" s="1">
        <f>'Estimación 6.4'!I24</f>
        <v>52.8</v>
      </c>
    </row>
    <row r="25" spans="3:9" ht="49.5" customHeight="1" x14ac:dyDescent="0.25">
      <c r="C25" s="255">
        <v>11</v>
      </c>
      <c r="D25" s="1">
        <f>'Estimación 6.4'!D25</f>
        <v>89</v>
      </c>
      <c r="E25" s="1" t="str">
        <f>'Estimación 6.4'!E25</f>
        <v>Muestra y filtra el historial de facturas por rango de fechas</v>
      </c>
      <c r="F25" s="1" t="str">
        <f>'Estimación 6.4'!F27</f>
        <v xml:space="preserve">Gestión de errores con mensajes más específicos </v>
      </c>
      <c r="G25" s="1">
        <f>'Estimación 6.4'!G25</f>
        <v>52</v>
      </c>
      <c r="H25" s="1">
        <f>'Estimación 6.4'!H25</f>
        <v>65</v>
      </c>
      <c r="I25" s="1">
        <f>'Estimación 6.4'!I25</f>
        <v>78</v>
      </c>
    </row>
    <row r="26" spans="3:9" ht="41.25" customHeight="1" x14ac:dyDescent="0.25">
      <c r="C26" s="255">
        <v>12</v>
      </c>
      <c r="D26" s="1">
        <f>'Estimación 6.4'!D26</f>
        <v>49</v>
      </c>
      <c r="E26" s="1" t="str">
        <f>'Estimación 6.4'!E26</f>
        <v xml:space="preserve">Agregar ingredientes con nombre, descripción y precio a la lista de ingredientes.
</v>
      </c>
      <c r="F26" s="1" t="str">
        <f>'Estimación 6.4'!F28</f>
        <v>Menú  desplazable para permitir más opciones</v>
      </c>
      <c r="G26" s="1">
        <f>'Estimación 6.4'!G26</f>
        <v>60</v>
      </c>
      <c r="H26" s="1">
        <f>'Estimación 6.4'!H26</f>
        <v>75</v>
      </c>
      <c r="I26" s="1">
        <f>'Estimación 6.4'!I26</f>
        <v>90</v>
      </c>
    </row>
    <row r="27" spans="3:9" ht="42" customHeight="1" x14ac:dyDescent="0.25">
      <c r="C27" s="258">
        <v>13</v>
      </c>
      <c r="D27" s="1">
        <f>'Estimación 6.4'!D27</f>
        <v>81</v>
      </c>
      <c r="E27" s="1" t="str">
        <f>'Estimación 6.4'!E27</f>
        <v>Gestiona la autenticación de usuarios</v>
      </c>
      <c r="F27" s="1" t="str">
        <f>'Estimación 6.4'!F29</f>
        <v xml:space="preserve">Cierre del modal al hacer clic </v>
      </c>
      <c r="G27" s="1">
        <f>'Estimación 6.4'!G27</f>
        <v>72</v>
      </c>
      <c r="H27" s="1">
        <f>'Estimación 6.4'!H27</f>
        <v>90</v>
      </c>
      <c r="I27" s="1">
        <f>'Estimación 6.4'!I27</f>
        <v>108</v>
      </c>
    </row>
    <row r="28" spans="3:9" ht="72" customHeight="1" x14ac:dyDescent="0.25">
      <c r="C28" s="255">
        <v>14</v>
      </c>
      <c r="D28" s="1">
        <f>'Estimación 6.4'!D28</f>
        <v>25</v>
      </c>
      <c r="E28" s="1" t="str">
        <f>'Estimación 6.4'!E28</f>
        <v>Selección de categorías en un menú deslizante</v>
      </c>
      <c r="F28" s="1" t="str">
        <f>'Estimación 6.4'!F30</f>
        <v>Sistema de notificaciones en tiempo real para el seguimiento de órdenes.</v>
      </c>
      <c r="G28" s="1">
        <f>'Estimación 6.4'!G28</f>
        <v>12</v>
      </c>
      <c r="H28" s="1">
        <f>'Estimación 6.4'!H28</f>
        <v>15</v>
      </c>
      <c r="I28" s="1">
        <f>'Estimación 6.4'!I28</f>
        <v>18</v>
      </c>
    </row>
    <row r="29" spans="3:9" ht="56.25" customHeight="1" x14ac:dyDescent="0.25">
      <c r="C29" s="255">
        <v>15</v>
      </c>
      <c r="D29" s="1">
        <f>'Estimación 6.4'!D29</f>
        <v>14</v>
      </c>
      <c r="E29" s="1" t="str">
        <f>'Estimación 6.4'!E29</f>
        <v>Contenedor emergente con contenido personalizado y un botón para cerrarlo.</v>
      </c>
      <c r="F29" s="267" t="str">
        <f>'Estimación 6.4'!F31</f>
        <v xml:space="preserve">Redirigir a una página de error con un mensaje adecuado </v>
      </c>
      <c r="G29" s="1">
        <f>'Estimación 6.4'!G29</f>
        <v>8</v>
      </c>
      <c r="H29" s="1">
        <f>'Estimación 6.4'!H29</f>
        <v>10</v>
      </c>
      <c r="I29" s="1">
        <f>'Estimación 6.4'!I29</f>
        <v>12</v>
      </c>
    </row>
    <row r="30" spans="3:9" ht="101.25" customHeight="1" x14ac:dyDescent="0.25">
      <c r="C30" s="255">
        <v>16</v>
      </c>
      <c r="D30" s="1">
        <f>'Estimación 6.4'!D30</f>
        <v>1027</v>
      </c>
      <c r="E30" s="1" t="str">
        <f>'Estimación 6.4'!E30</f>
        <v>Gestiona la creación, edición y seguimiento de órdenes en un restaurante, incluyendo selección de clientes, asignación de platos y cálculo de totales.</v>
      </c>
      <c r="F30" s="267" t="str">
        <f>'Estimación 6.4'!F32</f>
        <v xml:space="preserve">Redirigir a una página de error con un mensaje adecuado </v>
      </c>
      <c r="G30" s="1">
        <f>'Estimación 6.4'!G30</f>
        <v>480</v>
      </c>
      <c r="H30" s="1">
        <f>'Estimación 6.4'!H30</f>
        <v>600</v>
      </c>
      <c r="I30" s="1">
        <f>'Estimación 6.4'!I30</f>
        <v>720</v>
      </c>
    </row>
    <row r="31" spans="3:9" ht="48" customHeight="1" x14ac:dyDescent="0.25">
      <c r="C31" s="255">
        <v>17</v>
      </c>
      <c r="D31" s="1">
        <f>'Estimación 6.4'!D31</f>
        <v>11</v>
      </c>
      <c r="E31" s="1" t="str">
        <f>'Estimación 6.4'!E31</f>
        <v xml:space="preserve"> Protege rutas restringiendo el acceso según autenticación </v>
      </c>
      <c r="F31" s="267" t="str">
        <f>'Estimación 6.4'!F33</f>
        <v>interfaz de usuario para una navegación más intuitiv</v>
      </c>
      <c r="G31" s="1">
        <f>'Estimación 6.4'!G31</f>
        <v>4</v>
      </c>
      <c r="H31" s="1">
        <f>'Estimación 6.4'!H31</f>
        <v>5</v>
      </c>
      <c r="I31" s="1">
        <f>'Estimación 6.4'!I31</f>
        <v>6</v>
      </c>
    </row>
    <row r="32" spans="3:9" ht="38.25" customHeight="1" x14ac:dyDescent="0.25">
      <c r="C32" s="255">
        <v>18</v>
      </c>
      <c r="D32" s="1">
        <f>'Estimación 6.4'!D32</f>
        <v>11</v>
      </c>
      <c r="E32" s="1" t="str">
        <f>'Estimación 6.4'!E32</f>
        <v xml:space="preserve"> Función para obtener datos desde una API REST</v>
      </c>
      <c r="F32" s="1" t="str">
        <f>'Estimación 6.4'!F32</f>
        <v xml:space="preserve">Redirigir a una página de error con un mensaje adecuado </v>
      </c>
      <c r="G32" s="1">
        <f>'Estimación 6.4'!G32</f>
        <v>4.8</v>
      </c>
      <c r="H32" s="1">
        <f>'Estimación 6.4'!H32</f>
        <v>6</v>
      </c>
      <c r="I32" s="1">
        <f>'Estimación 6.4'!I32</f>
        <v>7.2</v>
      </c>
    </row>
    <row r="33" spans="3:9" ht="31.5" customHeight="1" x14ac:dyDescent="0.25">
      <c r="C33" s="255">
        <v>19</v>
      </c>
      <c r="D33" s="1">
        <f>'Estimación 6.4'!D33</f>
        <v>15</v>
      </c>
      <c r="E33" s="1" t="str">
        <f>'Estimación 6.4'!E33</f>
        <v xml:space="preserve">Establece el título de la página </v>
      </c>
      <c r="F33" s="1" t="str">
        <f>'Estimación 6.4'!F33</f>
        <v>interfaz de usuario para una navegación más intuitiv</v>
      </c>
      <c r="G33" s="1">
        <f>'Estimación 6.4'!G33</f>
        <v>9.6</v>
      </c>
      <c r="H33" s="1">
        <f>'Estimación 6.4'!H33</f>
        <v>12</v>
      </c>
      <c r="I33" s="1">
        <f>'Estimación 6.4'!I33</f>
        <v>14.4</v>
      </c>
    </row>
    <row r="34" spans="3:9" ht="30" customHeight="1" x14ac:dyDescent="0.25">
      <c r="C34" s="255">
        <v>20</v>
      </c>
      <c r="D34" s="1">
        <f>'Estimación 6.4'!D34</f>
        <v>15</v>
      </c>
      <c r="E34" s="1" t="str">
        <f>'Estimación 6.4'!E34</f>
        <v xml:space="preserve"> Establece el título de la página en "Cocina"</v>
      </c>
      <c r="F34" s="1" t="str">
        <f>'Estimación 6.4'!F34</f>
        <v xml:space="preserve">actualización en tiempo real de las órdenes </v>
      </c>
      <c r="G34" s="1">
        <f>'Estimación 6.4'!G34</f>
        <v>8.8000000000000007</v>
      </c>
      <c r="H34" s="1">
        <f>'Estimación 6.4'!H34</f>
        <v>11</v>
      </c>
      <c r="I34" s="1">
        <f>'Estimación 6.4'!I34</f>
        <v>13.2</v>
      </c>
    </row>
    <row r="35" spans="3:9" ht="76.5" customHeight="1" x14ac:dyDescent="0.25">
      <c r="C35" s="255">
        <v>21</v>
      </c>
      <c r="D35" s="1">
        <f>'Estimación 6.4'!D35</f>
        <v>19</v>
      </c>
      <c r="E35" s="1" t="str">
        <f>'Estimación 6.4'!E35</f>
        <v xml:space="preserve">Contiene las rutas de los diferentes componentes de la aplicacion para mostrar dentro del inicio de la aplicación. </v>
      </c>
      <c r="F35" s="1" t="str">
        <f>'Estimación 6.4'!F35</f>
        <v>Enrutamiento de las paginas y funciones</v>
      </c>
      <c r="G35" s="1">
        <f>'Estimación 6.4'!G35</f>
        <v>11.2</v>
      </c>
      <c r="H35" s="1">
        <f>'Estimación 6.4'!H35</f>
        <v>14</v>
      </c>
      <c r="I35" s="1">
        <f>'Estimación 6.4'!I35</f>
        <v>16.8</v>
      </c>
    </row>
    <row r="36" spans="3:9" ht="105" customHeight="1" x14ac:dyDescent="0.25">
      <c r="C36" s="255">
        <v>22</v>
      </c>
      <c r="D36" s="1">
        <f>'Estimación 6.4'!D36</f>
        <v>31</v>
      </c>
      <c r="E36" s="1" t="str">
        <f>'Estimación 6.4'!E36</f>
        <v xml:space="preserve">Dentro de este documento tenemos la rutas que se ve a consumir al igual que una estructura de como se va a manejar la pagina de platos como se va a ver </v>
      </c>
      <c r="F36" s="1" t="str">
        <f>'Estimación 6.4'!F36</f>
        <v>Consumo de rutas de las paginas</v>
      </c>
      <c r="G36" s="1">
        <f>'Estimación 6.4'!G36</f>
        <v>14.4</v>
      </c>
      <c r="H36" s="1">
        <f>'Estimación 6.4'!H36</f>
        <v>18</v>
      </c>
      <c r="I36" s="1">
        <f>'Estimación 6.4'!I36</f>
        <v>21.6</v>
      </c>
    </row>
    <row r="37" spans="3:9" ht="64.5" customHeight="1" x14ac:dyDescent="0.25">
      <c r="C37" s="255">
        <v>23</v>
      </c>
      <c r="D37" s="1">
        <f>'Estimación 6.4'!D37</f>
        <v>40</v>
      </c>
      <c r="E37" s="1" t="str">
        <f>'Estimación 6.4'!E37</f>
        <v xml:space="preserve">Contiene las rutas de la aplicacion en donde importalos los componentes necesarios </v>
      </c>
      <c r="F37" s="1" t="str">
        <f>'Estimación 6.4'!F37</f>
        <v>Enrutamiento para el consumo de ellas</v>
      </c>
      <c r="G37" s="1">
        <f>'Estimación 6.4'!G37</f>
        <v>21.6</v>
      </c>
      <c r="H37" s="1">
        <f>'Estimación 6.4'!H37</f>
        <v>27</v>
      </c>
      <c r="I37" s="1">
        <f>'Estimación 6.4'!I37</f>
        <v>32.4</v>
      </c>
    </row>
    <row r="38" spans="3:9" ht="62.25" customHeight="1" x14ac:dyDescent="0.25">
      <c r="C38" s="255">
        <v>24</v>
      </c>
      <c r="D38" s="1">
        <f>'Estimación 6.4'!D38</f>
        <v>28</v>
      </c>
      <c r="E38" s="1" t="str">
        <f>'Estimación 6.4'!E38</f>
        <v>Contiene los estilos de los botones y de la navegacion del administrador</v>
      </c>
      <c r="F38" s="1" t="str">
        <f>'Estimación 6.4'!F38</f>
        <v>Alineacion y estilo de los botones</v>
      </c>
      <c r="G38" s="1">
        <f>'Estimación 6.4'!G38</f>
        <v>37.6</v>
      </c>
      <c r="H38" s="1">
        <f>'Estimación 6.4'!H38</f>
        <v>47</v>
      </c>
      <c r="I38" s="1">
        <f>'Estimación 6.4'!I38</f>
        <v>56.4</v>
      </c>
    </row>
    <row r="39" spans="3:9" ht="63.75" customHeight="1" x14ac:dyDescent="0.25">
      <c r="C39" s="255">
        <v>25</v>
      </c>
      <c r="D39" s="1">
        <f>'Estimación 6.4'!D39</f>
        <v>112</v>
      </c>
      <c r="E39" s="1" t="str">
        <f>'Estimación 6.4'!E39</f>
        <v xml:space="preserve">Contiene los estilos de los contenedores de la pagina principal al igual que el de los botones </v>
      </c>
      <c r="F39" s="1" t="str">
        <f>'Estimación 6.4'!F39</f>
        <v xml:space="preserve">Centralizacion de los modulos </v>
      </c>
      <c r="G39" s="1">
        <f>'Estimación 6.4'!G39</f>
        <v>46.4</v>
      </c>
      <c r="H39" s="1">
        <f>'Estimación 6.4'!H39</f>
        <v>58</v>
      </c>
      <c r="I39" s="1">
        <f>'Estimación 6.4'!I39</f>
        <v>69.599999999999994</v>
      </c>
    </row>
    <row r="40" spans="3:9" ht="49.5" customHeight="1" x14ac:dyDescent="0.25">
      <c r="C40" s="255">
        <v>26</v>
      </c>
      <c r="D40" s="1">
        <f>'Estimación 6.4'!D40</f>
        <v>148</v>
      </c>
      <c r="E40" s="1" t="str">
        <f>'Estimación 6.4'!E40</f>
        <v>Contiene las medidas y las distancias de los contenedores</v>
      </c>
      <c r="F40" s="1" t="str">
        <f>'Estimación 6.4'!F40</f>
        <v xml:space="preserve">Tamaño de los contenedores </v>
      </c>
      <c r="G40" s="1">
        <f>'Estimación 6.4'!G40</f>
        <v>27.2</v>
      </c>
      <c r="H40" s="1">
        <f>'Estimación 6.4'!H40</f>
        <v>34</v>
      </c>
      <c r="I40" s="1">
        <f>'Estimación 6.4'!I40</f>
        <v>40.799999999999997</v>
      </c>
    </row>
    <row r="41" spans="3:9" ht="78.75" customHeight="1" x14ac:dyDescent="0.25">
      <c r="C41" s="255">
        <v>27</v>
      </c>
      <c r="D41" s="1">
        <f>'Estimación 6.4'!D41</f>
        <v>107</v>
      </c>
      <c r="E41" s="1" t="str">
        <f>'Estimación 6.4'!E41</f>
        <v>Contiene los estilso generales de las pantallas y margeneres de los separadores de los botones y contenedores</v>
      </c>
      <c r="F41" s="1" t="str">
        <f>'Estimación 6.4'!F41</f>
        <v>Espaciado y margen de los modulos</v>
      </c>
      <c r="G41" s="1">
        <f>'Estimación 6.4'!G41</f>
        <v>36</v>
      </c>
      <c r="H41" s="1">
        <f>'Estimación 6.4'!H41</f>
        <v>45</v>
      </c>
      <c r="I41" s="1">
        <f>'Estimación 6.4'!I41</f>
        <v>54</v>
      </c>
    </row>
    <row r="42" spans="3:9" ht="51.75" customHeight="1" x14ac:dyDescent="0.25">
      <c r="C42" s="255">
        <v>28</v>
      </c>
      <c r="D42" s="1">
        <f>'Estimación 6.4'!D42</f>
        <v>7</v>
      </c>
      <c r="E42" s="1" t="str">
        <f>'Estimación 6.4'!E42</f>
        <v xml:space="preserve">Contiene la flexibilidad de los display de la pantalla del CRUD </v>
      </c>
      <c r="F42" s="1" t="str">
        <f>'Estimación 6.4'!F42</f>
        <v>Tamaños de las pantallas</v>
      </c>
      <c r="G42" s="1">
        <f>'Estimación 6.4'!G42</f>
        <v>8</v>
      </c>
      <c r="H42" s="1">
        <f>'Estimación 6.4'!H42</f>
        <v>10</v>
      </c>
      <c r="I42" s="1">
        <f>'Estimación 6.4'!I42</f>
        <v>12</v>
      </c>
    </row>
    <row r="43" spans="3:9" ht="65.25" customHeight="1" x14ac:dyDescent="0.25">
      <c r="C43" s="255">
        <v>29</v>
      </c>
      <c r="D43" s="1">
        <f>'Estimación 6.4'!D43</f>
        <v>54</v>
      </c>
      <c r="E43" s="1" t="str">
        <f>'Estimación 6.4'!E43</f>
        <v xml:space="preserve">Contiene los estilos del CRUD de empleados de los contenendores  y de los cuadros de texto </v>
      </c>
      <c r="F43" s="1" t="str">
        <f>'Estimación 6.4'!F43</f>
        <v>Estilos de los formularios de empleados</v>
      </c>
      <c r="G43" s="1">
        <f>'Estimación 6.4'!G43</f>
        <v>12</v>
      </c>
      <c r="H43" s="1">
        <f>'Estimación 6.4'!H43</f>
        <v>15</v>
      </c>
      <c r="I43" s="1">
        <f>'Estimación 6.4'!I43</f>
        <v>18</v>
      </c>
    </row>
    <row r="44" spans="3:9" ht="64.5" customHeight="1" x14ac:dyDescent="0.25">
      <c r="C44" s="255">
        <v>30</v>
      </c>
      <c r="D44" s="1">
        <f>'Estimación 6.4'!D44</f>
        <v>170</v>
      </c>
      <c r="E44" s="1" t="str">
        <f>'Estimación 6.4'!E44</f>
        <v>Contiene los estilos del CRUD de ingredientes de sus respectivos cuadros de textos y botones</v>
      </c>
      <c r="F44" s="1" t="str">
        <f>'Estimación 6.4'!F44</f>
        <v>Estilos de los formularios de ingredientes</v>
      </c>
      <c r="G44" s="1">
        <f>'Estimación 6.4'!G44</f>
        <v>53.6</v>
      </c>
      <c r="H44" s="1">
        <f>'Estimación 6.4'!H44</f>
        <v>67</v>
      </c>
      <c r="I44" s="1">
        <f>'Estimación 6.4'!I44</f>
        <v>80.400000000000006</v>
      </c>
    </row>
    <row r="45" spans="3:9" ht="45" customHeight="1" x14ac:dyDescent="0.25">
      <c r="C45" s="255">
        <v>31</v>
      </c>
      <c r="D45" s="1">
        <f>'Estimación 6.4'!D45</f>
        <v>58</v>
      </c>
      <c r="E45" s="1" t="str">
        <f>'Estimación 6.4'!E45</f>
        <v>Contiene estilos para la pantalla de inicio de sesión</v>
      </c>
      <c r="F45" s="1" t="str">
        <f>'Estimación 6.4'!F45</f>
        <v>Estilos del formulario de autenticación.</v>
      </c>
      <c r="G45" s="1">
        <f>'Estimación 6.4'!G45</f>
        <v>22.4</v>
      </c>
      <c r="H45" s="1">
        <f>'Estimación 6.4'!H45</f>
        <v>28</v>
      </c>
      <c r="I45" s="1">
        <f>'Estimación 6.4'!I45</f>
        <v>33.6</v>
      </c>
    </row>
    <row r="46" spans="3:9" ht="44.25" customHeight="1" x14ac:dyDescent="0.25">
      <c r="C46" s="255">
        <v>32</v>
      </c>
      <c r="D46" s="1">
        <f>'Estimación 6.4'!D46</f>
        <v>65</v>
      </c>
      <c r="E46" s="1" t="str">
        <f>'Estimación 6.4'!E46</f>
        <v>Definir el estilo de un menú de navegación horizontal.</v>
      </c>
      <c r="F46" s="1" t="str">
        <f>'Estimación 6.4'!F46</f>
        <v>Diseño de la barra de navegación.</v>
      </c>
      <c r="G46" s="1">
        <f>'Estimación 6.4'!G46</f>
        <v>28</v>
      </c>
      <c r="H46" s="1">
        <f>'Estimación 6.4'!H46</f>
        <v>35</v>
      </c>
      <c r="I46" s="1">
        <f>'Estimación 6.4'!I46</f>
        <v>42</v>
      </c>
    </row>
    <row r="47" spans="3:9" ht="52.5" customHeight="1" x14ac:dyDescent="0.25">
      <c r="C47" s="255">
        <v>33</v>
      </c>
      <c r="D47" s="1">
        <f>'Estimación 6.4'!D47</f>
        <v>25</v>
      </c>
      <c r="E47" s="1" t="str">
        <f>'Estimación 6.4'!E47</f>
        <v>Parece estar relacionado con el diseño de ventanas emergentes o "modales".</v>
      </c>
      <c r="F47" s="1" t="str">
        <f>'Estimación 6.4'!F47</f>
        <v>Estilos para ventanas emergentes.</v>
      </c>
      <c r="G47" s="1">
        <f>'Estimación 6.4'!G47</f>
        <v>14.4</v>
      </c>
      <c r="H47" s="1">
        <f>'Estimación 6.4'!H47</f>
        <v>18</v>
      </c>
      <c r="I47" s="1">
        <f>'Estimación 6.4'!I47</f>
        <v>21.6</v>
      </c>
    </row>
    <row r="48" spans="3:9" ht="48" customHeight="1" x14ac:dyDescent="0.25">
      <c r="C48" s="255">
        <v>34</v>
      </c>
      <c r="D48" s="1">
        <f>'Estimación 6.4'!D48</f>
        <v>41</v>
      </c>
      <c r="E48" s="1" t="str">
        <f>'Estimación 6.4'!E48</f>
        <v>Contiene los estilos para la visualización de órdenes o pedidos.</v>
      </c>
      <c r="F48" s="1" t="str">
        <f>'Estimación 6.4'!F48</f>
        <v>Visualización de pedidos.</v>
      </c>
      <c r="G48" s="1">
        <f>'Estimación 6.4'!G48</f>
        <v>22.4</v>
      </c>
      <c r="H48" s="1">
        <f>'Estimación 6.4'!H48</f>
        <v>28</v>
      </c>
      <c r="I48" s="1">
        <f>'Estimación 6.4'!I48</f>
        <v>33.6</v>
      </c>
    </row>
    <row r="49" spans="3:9" ht="60" customHeight="1" x14ac:dyDescent="0.25">
      <c r="C49" s="255">
        <v>35</v>
      </c>
      <c r="D49" s="1">
        <f>'Estimación 6.4'!D49</f>
        <v>767</v>
      </c>
      <c r="E49" s="1" t="str">
        <f>'Estimación 6.4'!E49</f>
        <v>Es probable que maneje la apariencia de la interfaz de administración.</v>
      </c>
      <c r="F49" s="1" t="str">
        <f>'Estimación 6.4'!F49</f>
        <v>Estilos del panel de administración.</v>
      </c>
      <c r="G49" s="1">
        <f>'Estimación 6.4'!G49</f>
        <v>320</v>
      </c>
      <c r="H49" s="1">
        <f>'Estimación 6.4'!H49</f>
        <v>400</v>
      </c>
      <c r="I49" s="1">
        <f>'Estimación 6.4'!I49</f>
        <v>480</v>
      </c>
    </row>
    <row r="50" spans="3:9" ht="48.75" customHeight="1" x14ac:dyDescent="0.25">
      <c r="C50" s="255">
        <v>36</v>
      </c>
      <c r="D50" s="1">
        <f>'Estimación 6.4'!D50</f>
        <v>28</v>
      </c>
      <c r="E50" s="1" t="str">
        <f>'Estimación 6.4'!E50</f>
        <v>Puede definir los estilos específicos para la vista de clientes.</v>
      </c>
      <c r="F50" s="1" t="str">
        <f>'Estimación 6.4'!F50</f>
        <v>Estilos para la sección de clientes.</v>
      </c>
      <c r="G50" s="1">
        <f>'Estimación 6.4'!G50</f>
        <v>37.6</v>
      </c>
      <c r="H50" s="1">
        <f>'Estimación 6.4'!H50</f>
        <v>47</v>
      </c>
      <c r="I50" s="1">
        <f>'Estimación 6.4'!I50</f>
        <v>56.4</v>
      </c>
    </row>
    <row r="51" spans="3:9" ht="39.75" customHeight="1" x14ac:dyDescent="0.25">
      <c r="C51" s="255">
        <v>37</v>
      </c>
      <c r="D51" s="1">
        <f>'Estimación 6.4'!D51</f>
        <v>148</v>
      </c>
      <c r="E51" s="1" t="str">
        <f>'Estimación 6.4'!E51</f>
        <v>Contiene los estilos para el CRUD de los platos</v>
      </c>
      <c r="F51" s="1" t="str">
        <f>'Estimación 6.4'!F51</f>
        <v>Estilos para la gestión de platos.</v>
      </c>
      <c r="G51" s="1">
        <f>'Estimación 6.4'!G51</f>
        <v>59.2</v>
      </c>
      <c r="H51" s="1">
        <f>'Estimación 6.4'!H51</f>
        <v>74</v>
      </c>
      <c r="I51" s="1">
        <f>'Estimación 6.4'!I51</f>
        <v>88.8</v>
      </c>
    </row>
    <row r="52" spans="3:9" ht="108" customHeight="1" x14ac:dyDescent="0.25">
      <c r="C52" s="255">
        <v>38</v>
      </c>
      <c r="D52" s="1">
        <f>'Estimación 6.4'!D52</f>
        <v>9</v>
      </c>
      <c r="E52" s="1" t="str">
        <f>'Estimación 6.4'!E52</f>
        <v>Es el componente principal de la aplicación React. Suele contener la estructura de la interfaz y los componentes que se renderizan en la aplicación.</v>
      </c>
      <c r="F52" s="1" t="str">
        <f>'Estimación 6.4'!F52</f>
        <v>Estructura principal de la aplicación.</v>
      </c>
      <c r="G52" s="1">
        <f>'Estimación 6.4'!G52</f>
        <v>8</v>
      </c>
      <c r="H52" s="1">
        <f>'Estimación 6.4'!H52</f>
        <v>10</v>
      </c>
      <c r="I52" s="1">
        <f>'Estimación 6.4'!I52</f>
        <v>12</v>
      </c>
    </row>
    <row r="53" spans="3:9" ht="78.75" customHeight="1" x14ac:dyDescent="0.25">
      <c r="C53" s="255">
        <v>39</v>
      </c>
      <c r="D53" s="1">
        <f>'Estimación 6.4'!D53</f>
        <v>8</v>
      </c>
      <c r="E53" s="1" t="str">
        <f>'Estimación 6.4'!E53</f>
        <v>Archivo de estilos CSS que define el aspecto visual de la aplicación, afectando los elementos en App.js.</v>
      </c>
      <c r="F53" s="1" t="str">
        <f>'Estimación 6.4'!F53</f>
        <v>Estilos generales de la app.</v>
      </c>
      <c r="G53" s="1">
        <f>'Estimación 6.4'!G53</f>
        <v>8</v>
      </c>
      <c r="H53" s="1">
        <f>'Estimación 6.4'!H53</f>
        <v>10</v>
      </c>
      <c r="I53" s="1">
        <f>'Estimación 6.4'!I53</f>
        <v>12</v>
      </c>
    </row>
    <row r="54" spans="3:9" ht="132.75" customHeight="1" x14ac:dyDescent="0.25">
      <c r="C54" s="255">
        <v>40</v>
      </c>
      <c r="D54" s="1">
        <f>'Estimación 6.4'!D54</f>
        <v>9</v>
      </c>
      <c r="E54" s="1" t="str">
        <f>'Estimación 6.4'!E54</f>
        <v xml:space="preserve"> Es el punto de entrada del proyecto. Normalmente, aquí se renderiza el componente App.js en el DOM utilizando ReactDOM.render() o createRoot() en versiones recientes.</v>
      </c>
      <c r="F54" s="1" t="str">
        <f>'Estimación 6.4'!F54</f>
        <v>Punto de entrada de React.</v>
      </c>
      <c r="G54" s="1">
        <f>'Estimación 6.4'!G54</f>
        <v>8</v>
      </c>
      <c r="H54" s="1">
        <f>'Estimación 6.4'!H54</f>
        <v>10</v>
      </c>
      <c r="I54" s="1">
        <f>'Estimación 6.4'!I54</f>
        <v>12</v>
      </c>
    </row>
    <row r="55" spans="3:9" ht="25.5" customHeight="1" x14ac:dyDescent="0.25">
      <c r="C55" s="207" t="s">
        <v>20</v>
      </c>
      <c r="D55" s="207"/>
      <c r="E55" s="207"/>
      <c r="F55" s="207"/>
      <c r="G55" s="207"/>
      <c r="H55" s="207"/>
      <c r="I55" s="207"/>
    </row>
    <row r="56" spans="3:9" ht="85.5" customHeight="1" x14ac:dyDescent="0.25">
      <c r="C56" s="264">
        <v>1</v>
      </c>
      <c r="D56" s="261">
        <f>'Estimación 6.4'!D56</f>
        <v>1100</v>
      </c>
      <c r="E56" s="40" t="str">
        <f>'Estimación 6.4'!E56</f>
        <v>Es saber si está en el servidor o si tu aplicación React está funcionando correctamente</v>
      </c>
      <c r="F56" s="40" t="str">
        <f>'Estimación 6.4'!F56</f>
        <v>Confirma si React está corriendo.</v>
      </c>
      <c r="G56" s="261">
        <f>'Estimación 6.4'!G56</f>
        <v>1166.4000000000001</v>
      </c>
      <c r="H56" s="261">
        <f>'Estimación 6.4'!H56</f>
        <v>1458</v>
      </c>
      <c r="I56" s="261">
        <f>'Estimación 6.4'!I56</f>
        <v>1749.6</v>
      </c>
    </row>
  </sheetData>
  <mergeCells count="17">
    <mergeCell ref="C55:I55"/>
    <mergeCell ref="D7:E7"/>
    <mergeCell ref="H7:H8"/>
    <mergeCell ref="I7:I8"/>
    <mergeCell ref="D8:E8"/>
    <mergeCell ref="C9:I9"/>
    <mergeCell ref="C13:I13"/>
    <mergeCell ref="C14:I14"/>
    <mergeCell ref="C3:I3"/>
    <mergeCell ref="C4:I4"/>
    <mergeCell ref="C5:C8"/>
    <mergeCell ref="D5:E5"/>
    <mergeCell ref="F5:F8"/>
    <mergeCell ref="G5:G8"/>
    <mergeCell ref="H5:H6"/>
    <mergeCell ref="I5:I6"/>
    <mergeCell ref="D6:E6"/>
  </mergeCells>
  <hyperlinks>
    <hyperlink ref="C9" r:id="rId1" xr:uid="{6BB5E395-A346-4465-AF15-79965D21E8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0F3F-5180-4054-BEF9-F7CDA6B100EC}">
  <dimension ref="A1:Z1000"/>
  <sheetViews>
    <sheetView workbookViewId="0">
      <selection activeCell="J44" sqref="J44"/>
    </sheetView>
  </sheetViews>
  <sheetFormatPr baseColWidth="10" defaultColWidth="12.5703125" defaultRowHeight="15" x14ac:dyDescent="0.25"/>
  <cols>
    <col min="1" max="1" width="2.85546875" customWidth="1"/>
    <col min="2" max="2" width="10.42578125" customWidth="1"/>
    <col min="3" max="4" width="9.140625" customWidth="1"/>
    <col min="5" max="5" width="8.85546875" customWidth="1"/>
    <col min="6" max="6" width="9.140625" customWidth="1"/>
    <col min="7" max="7" width="24.85546875" customWidth="1"/>
    <col min="8" max="8" width="47.5703125" customWidth="1"/>
    <col min="9" max="10" width="3.7109375" customWidth="1"/>
    <col min="11" max="26" width="10" customWidth="1"/>
  </cols>
  <sheetData>
    <row r="1" spans="1:26" ht="12.75" customHeight="1" x14ac:dyDescent="0.25">
      <c r="A1" s="42"/>
      <c r="B1" s="214" t="s">
        <v>51</v>
      </c>
      <c r="C1" s="215"/>
      <c r="D1" s="215"/>
      <c r="E1" s="215"/>
      <c r="F1" s="43"/>
      <c r="G1" s="43"/>
      <c r="H1" s="43"/>
      <c r="I1" s="43"/>
      <c r="J1" s="43"/>
      <c r="K1" s="42"/>
      <c r="L1" s="42"/>
      <c r="M1" s="42"/>
      <c r="N1" s="42"/>
      <c r="O1" s="42"/>
      <c r="P1" s="42"/>
      <c r="Q1" s="42"/>
      <c r="R1" s="42"/>
      <c r="S1" s="42"/>
      <c r="T1" s="42"/>
      <c r="U1" s="42"/>
      <c r="V1" s="42"/>
      <c r="W1" s="42"/>
      <c r="X1" s="42"/>
      <c r="Y1" s="42"/>
      <c r="Z1" s="42"/>
    </row>
    <row r="2" spans="1:26" ht="13.5" customHeight="1" thickBot="1" x14ac:dyDescent="0.3">
      <c r="A2" s="42"/>
      <c r="B2" s="42" t="s">
        <v>52</v>
      </c>
      <c r="C2" s="42"/>
      <c r="D2" s="42"/>
      <c r="E2" s="42"/>
      <c r="F2" s="42"/>
      <c r="G2" s="42"/>
      <c r="H2" s="42"/>
      <c r="I2" s="42"/>
      <c r="J2" s="42"/>
      <c r="K2" s="42"/>
      <c r="L2" s="42"/>
      <c r="M2" s="42"/>
      <c r="N2" s="42"/>
      <c r="O2" s="42"/>
      <c r="P2" s="42"/>
      <c r="Q2" s="42"/>
      <c r="R2" s="42"/>
      <c r="S2" s="42"/>
      <c r="T2" s="42"/>
      <c r="U2" s="42"/>
      <c r="V2" s="42"/>
      <c r="W2" s="42"/>
      <c r="X2" s="42"/>
      <c r="Y2" s="42"/>
      <c r="Z2" s="42"/>
    </row>
    <row r="3" spans="1:26" ht="12.75" customHeight="1" x14ac:dyDescent="0.3">
      <c r="A3" s="42"/>
      <c r="B3" s="44" t="s">
        <v>53</v>
      </c>
      <c r="C3" s="216" t="s">
        <v>54</v>
      </c>
      <c r="D3" s="217"/>
      <c r="E3" s="217"/>
      <c r="F3" s="217"/>
      <c r="G3" s="45"/>
      <c r="H3" s="46" t="s">
        <v>55</v>
      </c>
      <c r="I3" s="218"/>
      <c r="J3" s="219"/>
      <c r="K3" s="42"/>
      <c r="L3" s="42"/>
      <c r="M3" s="42"/>
      <c r="N3" s="42"/>
      <c r="O3" s="42"/>
      <c r="P3" s="42"/>
      <c r="Q3" s="42"/>
      <c r="R3" s="42"/>
      <c r="S3" s="42"/>
      <c r="T3" s="42"/>
      <c r="U3" s="42"/>
      <c r="V3" s="42"/>
      <c r="W3" s="42"/>
      <c r="X3" s="42"/>
      <c r="Y3" s="42"/>
      <c r="Z3" s="42"/>
    </row>
    <row r="4" spans="1:26" ht="13.5" customHeight="1" thickBot="1" x14ac:dyDescent="0.35">
      <c r="A4" s="42"/>
      <c r="B4" s="47" t="s">
        <v>56</v>
      </c>
      <c r="C4" s="220" t="s">
        <v>57</v>
      </c>
      <c r="D4" s="221"/>
      <c r="E4" s="221"/>
      <c r="F4" s="221"/>
      <c r="G4" s="48"/>
      <c r="H4" s="49" t="s">
        <v>58</v>
      </c>
      <c r="I4" s="222"/>
      <c r="J4" s="223"/>
      <c r="K4" s="42"/>
      <c r="L4" s="42"/>
      <c r="M4" s="42"/>
      <c r="N4" s="42"/>
      <c r="O4" s="42"/>
      <c r="P4" s="42"/>
      <c r="Q4" s="42"/>
      <c r="R4" s="42"/>
      <c r="S4" s="42"/>
      <c r="T4" s="42"/>
      <c r="U4" s="42"/>
      <c r="V4" s="42"/>
      <c r="W4" s="42"/>
      <c r="X4" s="42"/>
      <c r="Y4" s="42"/>
      <c r="Z4" s="42"/>
    </row>
    <row r="5" spans="1:26" ht="13.5" customHeight="1" x14ac:dyDescent="0.25">
      <c r="A5" s="42"/>
      <c r="B5" s="42"/>
      <c r="C5" s="42"/>
      <c r="D5" s="42"/>
      <c r="E5" s="42"/>
      <c r="F5" s="42"/>
      <c r="G5" s="42"/>
      <c r="H5" s="42"/>
      <c r="I5" s="42"/>
      <c r="J5" s="42"/>
      <c r="K5" s="42"/>
      <c r="L5" s="42"/>
      <c r="M5" s="42"/>
      <c r="N5" s="42"/>
      <c r="O5" s="42"/>
      <c r="P5" s="42"/>
      <c r="Q5" s="42"/>
      <c r="R5" s="42"/>
      <c r="S5" s="42"/>
      <c r="T5" s="42"/>
      <c r="U5" s="42"/>
      <c r="V5" s="42"/>
      <c r="W5" s="42"/>
      <c r="X5" s="42"/>
      <c r="Y5" s="42"/>
      <c r="Z5" s="42"/>
    </row>
    <row r="6" spans="1:26" ht="11.25" customHeight="1" x14ac:dyDescent="0.3">
      <c r="A6" s="50"/>
      <c r="B6" s="51" t="s">
        <v>59</v>
      </c>
      <c r="C6" s="51" t="s">
        <v>60</v>
      </c>
      <c r="D6" s="51" t="s">
        <v>61</v>
      </c>
      <c r="E6" s="51" t="s">
        <v>62</v>
      </c>
      <c r="F6" s="51" t="s">
        <v>63</v>
      </c>
      <c r="G6" s="51" t="s">
        <v>64</v>
      </c>
      <c r="H6" s="51" t="s">
        <v>65</v>
      </c>
      <c r="I6" s="51" t="s">
        <v>66</v>
      </c>
      <c r="J6" s="51" t="s">
        <v>67</v>
      </c>
      <c r="K6" s="50"/>
      <c r="L6" s="50"/>
      <c r="M6" s="50"/>
      <c r="N6" s="50"/>
      <c r="O6" s="50"/>
      <c r="P6" s="50"/>
      <c r="Q6" s="50"/>
      <c r="R6" s="50"/>
      <c r="S6" s="50"/>
      <c r="T6" s="50"/>
      <c r="U6" s="50"/>
      <c r="V6" s="50"/>
      <c r="W6" s="50"/>
      <c r="X6" s="50"/>
      <c r="Y6" s="50"/>
      <c r="Z6" s="50"/>
    </row>
    <row r="7" spans="1:26" ht="12.75" customHeight="1" x14ac:dyDescent="0.25">
      <c r="A7" s="42"/>
      <c r="B7" s="52">
        <v>45651</v>
      </c>
      <c r="C7" s="53">
        <v>0.41666666666666669</v>
      </c>
      <c r="D7" s="53">
        <v>0.5</v>
      </c>
      <c r="E7" s="54">
        <v>0</v>
      </c>
      <c r="F7" s="54">
        <v>2</v>
      </c>
      <c r="G7" s="54" t="s">
        <v>68</v>
      </c>
      <c r="H7" s="54" t="s">
        <v>69</v>
      </c>
      <c r="I7" s="54" t="s">
        <v>70</v>
      </c>
      <c r="J7" s="54">
        <v>1</v>
      </c>
      <c r="K7" s="42"/>
      <c r="L7" s="42"/>
      <c r="M7" s="42"/>
      <c r="N7" s="42"/>
      <c r="O7" s="42"/>
      <c r="P7" s="42"/>
      <c r="Q7" s="42"/>
      <c r="R7" s="42"/>
      <c r="S7" s="42"/>
      <c r="T7" s="42"/>
      <c r="U7" s="42"/>
      <c r="V7" s="42"/>
      <c r="W7" s="42"/>
      <c r="X7" s="42"/>
      <c r="Y7" s="42"/>
      <c r="Z7" s="42"/>
    </row>
    <row r="8" spans="1:26" ht="12.75" customHeight="1" x14ac:dyDescent="0.25">
      <c r="A8" s="42"/>
      <c r="B8" s="52">
        <v>45652</v>
      </c>
      <c r="C8" s="53">
        <v>0.5</v>
      </c>
      <c r="D8" s="53">
        <v>0.58333333333333337</v>
      </c>
      <c r="E8" s="54">
        <v>0</v>
      </c>
      <c r="F8" s="54">
        <v>2</v>
      </c>
      <c r="G8" s="54" t="s">
        <v>71</v>
      </c>
      <c r="H8" s="54" t="s">
        <v>72</v>
      </c>
      <c r="I8" s="54" t="s">
        <v>70</v>
      </c>
      <c r="J8" s="54">
        <v>2</v>
      </c>
      <c r="K8" s="42"/>
      <c r="L8" s="42"/>
      <c r="M8" s="42"/>
      <c r="N8" s="42"/>
      <c r="O8" s="42"/>
      <c r="P8" s="42"/>
      <c r="Q8" s="42"/>
      <c r="R8" s="42"/>
      <c r="S8" s="42"/>
      <c r="T8" s="42"/>
      <c r="U8" s="42"/>
      <c r="V8" s="42"/>
      <c r="W8" s="42"/>
      <c r="X8" s="42"/>
      <c r="Y8" s="42"/>
      <c r="Z8" s="42"/>
    </row>
    <row r="9" spans="1:26" ht="12.75" customHeight="1" x14ac:dyDescent="0.25">
      <c r="A9" s="42"/>
      <c r="B9" s="52">
        <v>45653</v>
      </c>
      <c r="C9" s="53">
        <v>0.58333333333333337</v>
      </c>
      <c r="D9" s="53">
        <v>0.66666666666666663</v>
      </c>
      <c r="E9" s="54">
        <v>0</v>
      </c>
      <c r="F9" s="54">
        <v>2</v>
      </c>
      <c r="G9" s="54" t="s">
        <v>73</v>
      </c>
      <c r="H9" s="54" t="s">
        <v>74</v>
      </c>
      <c r="I9" s="54" t="s">
        <v>70</v>
      </c>
      <c r="J9" s="54">
        <v>3</v>
      </c>
      <c r="K9" s="42"/>
      <c r="L9" s="42"/>
      <c r="M9" s="42"/>
      <c r="N9" s="42"/>
      <c r="O9" s="42"/>
      <c r="P9" s="42"/>
      <c r="Q9" s="42"/>
      <c r="R9" s="42"/>
      <c r="S9" s="42"/>
      <c r="T9" s="42"/>
      <c r="U9" s="42"/>
      <c r="V9" s="42"/>
      <c r="W9" s="42"/>
      <c r="X9" s="42"/>
      <c r="Y9" s="42"/>
      <c r="Z9" s="42"/>
    </row>
    <row r="10" spans="1:26" ht="12.75" customHeight="1" x14ac:dyDescent="0.25">
      <c r="A10" s="42"/>
      <c r="B10" s="52">
        <v>45654</v>
      </c>
      <c r="C10" s="53">
        <v>0.375</v>
      </c>
      <c r="D10" s="53">
        <v>0.45833333333333331</v>
      </c>
      <c r="E10" s="54">
        <v>0</v>
      </c>
      <c r="F10" s="54">
        <v>2</v>
      </c>
      <c r="G10" s="54" t="s">
        <v>75</v>
      </c>
      <c r="H10" s="54" t="s">
        <v>76</v>
      </c>
      <c r="I10" s="54" t="s">
        <v>70</v>
      </c>
      <c r="J10" s="54">
        <v>4</v>
      </c>
      <c r="K10" s="42"/>
      <c r="L10" s="42"/>
      <c r="M10" s="42"/>
      <c r="N10" s="42"/>
      <c r="O10" s="42"/>
      <c r="P10" s="42"/>
      <c r="Q10" s="42"/>
      <c r="R10" s="42"/>
      <c r="S10" s="42"/>
      <c r="T10" s="42"/>
      <c r="U10" s="42"/>
      <c r="V10" s="42"/>
      <c r="W10" s="42"/>
      <c r="X10" s="42"/>
      <c r="Y10" s="42"/>
      <c r="Z10" s="42"/>
    </row>
    <row r="11" spans="1:26" ht="12.75" customHeight="1" x14ac:dyDescent="0.25">
      <c r="A11" s="42"/>
      <c r="B11" s="52">
        <v>45655</v>
      </c>
      <c r="C11" s="53">
        <v>0.41666666666666669</v>
      </c>
      <c r="D11" s="53">
        <v>0.5</v>
      </c>
      <c r="E11" s="54">
        <v>0</v>
      </c>
      <c r="F11" s="54">
        <v>2</v>
      </c>
      <c r="G11" s="54" t="s">
        <v>77</v>
      </c>
      <c r="H11" s="54" t="s">
        <v>78</v>
      </c>
      <c r="I11" s="54" t="s">
        <v>70</v>
      </c>
      <c r="J11" s="54">
        <v>5</v>
      </c>
      <c r="K11" s="42"/>
      <c r="L11" s="42"/>
      <c r="M11" s="42"/>
      <c r="N11" s="42"/>
      <c r="O11" s="42"/>
      <c r="P11" s="42"/>
      <c r="Q11" s="42"/>
      <c r="R11" s="42"/>
      <c r="S11" s="42"/>
      <c r="T11" s="42"/>
      <c r="U11" s="42"/>
      <c r="V11" s="42"/>
      <c r="W11" s="42"/>
      <c r="X11" s="42"/>
      <c r="Y11" s="42"/>
      <c r="Z11" s="42"/>
    </row>
    <row r="12" spans="1:26" ht="12.75" customHeight="1" x14ac:dyDescent="0.25">
      <c r="A12" s="42"/>
      <c r="B12" s="52">
        <v>45656</v>
      </c>
      <c r="C12" s="53">
        <v>0.625</v>
      </c>
      <c r="D12" s="53">
        <v>0.75</v>
      </c>
      <c r="E12" s="54">
        <v>0</v>
      </c>
      <c r="F12" s="54">
        <v>3</v>
      </c>
      <c r="G12" s="54" t="s">
        <v>79</v>
      </c>
      <c r="H12" s="54" t="s">
        <v>80</v>
      </c>
      <c r="I12" s="54" t="s">
        <v>70</v>
      </c>
      <c r="J12" s="54">
        <v>6</v>
      </c>
      <c r="K12" s="42"/>
      <c r="L12" s="42"/>
      <c r="M12" s="42"/>
      <c r="N12" s="42"/>
      <c r="O12" s="42"/>
      <c r="P12" s="42"/>
      <c r="Q12" s="42"/>
      <c r="R12" s="42"/>
      <c r="S12" s="42"/>
      <c r="T12" s="42"/>
      <c r="U12" s="42"/>
      <c r="V12" s="42"/>
      <c r="W12" s="42"/>
      <c r="X12" s="42"/>
      <c r="Y12" s="42"/>
      <c r="Z12" s="42"/>
    </row>
    <row r="13" spans="1:26" ht="12.75" customHeight="1" x14ac:dyDescent="0.25">
      <c r="A13" s="42"/>
      <c r="B13" s="52">
        <v>45659</v>
      </c>
      <c r="C13" s="53">
        <v>0.45833333333333331</v>
      </c>
      <c r="D13" s="53">
        <v>0.58333333333333337</v>
      </c>
      <c r="E13" s="54">
        <v>0</v>
      </c>
      <c r="F13" s="54">
        <v>3</v>
      </c>
      <c r="G13" s="54" t="s">
        <v>81</v>
      </c>
      <c r="H13" s="54" t="s">
        <v>82</v>
      </c>
      <c r="I13" s="54" t="s">
        <v>70</v>
      </c>
      <c r="J13" s="54">
        <v>7</v>
      </c>
      <c r="K13" s="42"/>
      <c r="L13" s="42"/>
      <c r="M13" s="42"/>
      <c r="N13" s="42"/>
      <c r="O13" s="42"/>
      <c r="P13" s="42"/>
      <c r="Q13" s="42"/>
      <c r="R13" s="42"/>
      <c r="S13" s="42"/>
      <c r="T13" s="42"/>
      <c r="U13" s="42"/>
      <c r="V13" s="42"/>
      <c r="W13" s="42"/>
      <c r="X13" s="42"/>
      <c r="Y13" s="42"/>
      <c r="Z13" s="42"/>
    </row>
    <row r="14" spans="1:26" ht="12.75" customHeight="1" x14ac:dyDescent="0.25">
      <c r="A14" s="42"/>
      <c r="B14" s="52">
        <v>45661</v>
      </c>
      <c r="C14" s="53">
        <v>0.41666666666666669</v>
      </c>
      <c r="D14" s="53">
        <v>0.52083333333333337</v>
      </c>
      <c r="E14" s="54">
        <v>0</v>
      </c>
      <c r="F14" s="55">
        <v>45779</v>
      </c>
      <c r="G14" s="54" t="s">
        <v>83</v>
      </c>
      <c r="H14" s="54" t="s">
        <v>84</v>
      </c>
      <c r="I14" s="54" t="s">
        <v>70</v>
      </c>
      <c r="J14" s="54">
        <v>8</v>
      </c>
      <c r="K14" s="42"/>
      <c r="L14" s="42"/>
      <c r="M14" s="42"/>
      <c r="N14" s="42"/>
      <c r="O14" s="42"/>
      <c r="P14" s="42"/>
      <c r="Q14" s="42"/>
      <c r="R14" s="42"/>
      <c r="S14" s="42"/>
      <c r="T14" s="42"/>
      <c r="U14" s="42"/>
      <c r="V14" s="42"/>
      <c r="W14" s="42"/>
      <c r="X14" s="42"/>
      <c r="Y14" s="42"/>
      <c r="Z14" s="42"/>
    </row>
    <row r="15" spans="1:26" ht="12.75" customHeight="1" x14ac:dyDescent="0.25">
      <c r="A15" s="42"/>
      <c r="B15" s="52">
        <v>45663</v>
      </c>
      <c r="C15" s="53">
        <v>0.375</v>
      </c>
      <c r="D15" s="53">
        <v>0.5</v>
      </c>
      <c r="E15" s="54">
        <v>0</v>
      </c>
      <c r="F15" s="54">
        <v>3</v>
      </c>
      <c r="G15" s="54" t="s">
        <v>85</v>
      </c>
      <c r="H15" s="54" t="s">
        <v>86</v>
      </c>
      <c r="I15" s="54" t="s">
        <v>70</v>
      </c>
      <c r="J15" s="54">
        <v>9</v>
      </c>
      <c r="K15" s="42"/>
      <c r="L15" s="42"/>
      <c r="M15" s="42"/>
      <c r="N15" s="42"/>
      <c r="O15" s="42"/>
      <c r="P15" s="42"/>
      <c r="Q15" s="42"/>
      <c r="R15" s="42"/>
      <c r="S15" s="42"/>
      <c r="T15" s="42"/>
      <c r="U15" s="42"/>
      <c r="V15" s="42"/>
      <c r="W15" s="42"/>
      <c r="X15" s="42"/>
      <c r="Y15" s="42"/>
      <c r="Z15" s="42"/>
    </row>
    <row r="16" spans="1:26" ht="12.75" customHeight="1" x14ac:dyDescent="0.25">
      <c r="A16" s="42"/>
      <c r="B16" s="52">
        <v>45664</v>
      </c>
      <c r="C16" s="53">
        <v>0.54166666666666663</v>
      </c>
      <c r="D16" s="53">
        <v>0.66666666666666663</v>
      </c>
      <c r="E16" s="54">
        <v>0</v>
      </c>
      <c r="F16" s="54">
        <v>3</v>
      </c>
      <c r="G16" s="54" t="s">
        <v>87</v>
      </c>
      <c r="H16" s="54" t="s">
        <v>88</v>
      </c>
      <c r="I16" s="54" t="s">
        <v>70</v>
      </c>
      <c r="J16" s="54">
        <v>10</v>
      </c>
      <c r="K16" s="42"/>
      <c r="L16" s="42"/>
      <c r="M16" s="42"/>
      <c r="N16" s="42"/>
      <c r="O16" s="42"/>
      <c r="P16" s="42"/>
      <c r="Q16" s="42"/>
      <c r="R16" s="42"/>
      <c r="S16" s="42"/>
      <c r="T16" s="42"/>
      <c r="U16" s="42"/>
      <c r="V16" s="42"/>
      <c r="W16" s="42"/>
      <c r="X16" s="42"/>
      <c r="Y16" s="42"/>
      <c r="Z16" s="42"/>
    </row>
    <row r="17" spans="1:26" ht="12.75" customHeight="1" x14ac:dyDescent="0.25">
      <c r="A17" s="42"/>
      <c r="B17" s="52">
        <v>45665</v>
      </c>
      <c r="C17" s="53">
        <v>0.58333333333333337</v>
      </c>
      <c r="D17" s="53">
        <v>0.70833333333333337</v>
      </c>
      <c r="E17" s="54">
        <v>0</v>
      </c>
      <c r="F17" s="54">
        <v>3</v>
      </c>
      <c r="G17" s="54" t="s">
        <v>89</v>
      </c>
      <c r="H17" s="54" t="s">
        <v>90</v>
      </c>
      <c r="I17" s="54" t="s">
        <v>70</v>
      </c>
      <c r="J17" s="54">
        <v>11</v>
      </c>
      <c r="K17" s="42"/>
      <c r="L17" s="42"/>
      <c r="M17" s="42"/>
      <c r="N17" s="42"/>
      <c r="O17" s="42"/>
      <c r="P17" s="42"/>
      <c r="Q17" s="42"/>
      <c r="R17" s="42"/>
      <c r="S17" s="42"/>
      <c r="T17" s="42"/>
      <c r="U17" s="42"/>
      <c r="V17" s="42"/>
      <c r="W17" s="42"/>
      <c r="X17" s="42"/>
      <c r="Y17" s="42"/>
      <c r="Z17" s="42"/>
    </row>
    <row r="18" spans="1:26" ht="12.75" customHeight="1" x14ac:dyDescent="0.25">
      <c r="A18" s="42"/>
      <c r="B18" s="52">
        <v>45666</v>
      </c>
      <c r="C18" s="53">
        <v>0.625</v>
      </c>
      <c r="D18" s="53">
        <v>0.75</v>
      </c>
      <c r="E18" s="54">
        <v>0</v>
      </c>
      <c r="F18" s="54">
        <v>3</v>
      </c>
      <c r="G18" s="54" t="s">
        <v>91</v>
      </c>
      <c r="H18" s="54" t="s">
        <v>92</v>
      </c>
      <c r="I18" s="54" t="s">
        <v>70</v>
      </c>
      <c r="J18" s="54">
        <v>12</v>
      </c>
      <c r="K18" s="42"/>
      <c r="L18" s="42"/>
      <c r="M18" s="42"/>
      <c r="N18" s="42"/>
      <c r="O18" s="42"/>
      <c r="P18" s="42"/>
      <c r="Q18" s="42"/>
      <c r="R18" s="42"/>
      <c r="S18" s="42"/>
      <c r="T18" s="42"/>
      <c r="U18" s="42"/>
      <c r="V18" s="42"/>
      <c r="W18" s="42"/>
      <c r="X18" s="42"/>
      <c r="Y18" s="42"/>
      <c r="Z18" s="42"/>
    </row>
    <row r="19" spans="1:26" ht="12.75" customHeight="1" x14ac:dyDescent="0.25">
      <c r="A19" s="42"/>
      <c r="B19" s="52">
        <v>45667</v>
      </c>
      <c r="C19" s="53">
        <v>0.375</v>
      </c>
      <c r="D19" s="53">
        <v>0.45833333333333331</v>
      </c>
      <c r="E19" s="54">
        <v>0</v>
      </c>
      <c r="F19" s="54">
        <v>2</v>
      </c>
      <c r="G19" s="54" t="s">
        <v>93</v>
      </c>
      <c r="H19" s="54" t="s">
        <v>94</v>
      </c>
      <c r="I19" s="54" t="s">
        <v>70</v>
      </c>
      <c r="J19" s="54">
        <v>13</v>
      </c>
      <c r="K19" s="42"/>
      <c r="L19" s="42"/>
      <c r="M19" s="42"/>
      <c r="N19" s="42"/>
      <c r="O19" s="42"/>
      <c r="P19" s="42"/>
      <c r="Q19" s="42"/>
      <c r="R19" s="42"/>
      <c r="S19" s="42"/>
      <c r="T19" s="42"/>
      <c r="U19" s="42"/>
      <c r="V19" s="42"/>
      <c r="W19" s="42"/>
      <c r="X19" s="42"/>
      <c r="Y19" s="42"/>
      <c r="Z19" s="42"/>
    </row>
    <row r="20" spans="1:26" ht="12.75" customHeight="1" x14ac:dyDescent="0.25">
      <c r="A20" s="42"/>
      <c r="B20" s="52">
        <v>45669</v>
      </c>
      <c r="C20" s="53">
        <v>0.41666666666666669</v>
      </c>
      <c r="D20" s="53">
        <v>0.5</v>
      </c>
      <c r="E20" s="54">
        <v>0</v>
      </c>
      <c r="F20" s="54">
        <v>2</v>
      </c>
      <c r="G20" s="54" t="s">
        <v>95</v>
      </c>
      <c r="H20" s="54" t="s">
        <v>96</v>
      </c>
      <c r="I20" s="54" t="s">
        <v>70</v>
      </c>
      <c r="J20" s="54">
        <v>14</v>
      </c>
      <c r="K20" s="42"/>
      <c r="L20" s="42"/>
      <c r="M20" s="42"/>
      <c r="N20" s="42"/>
      <c r="O20" s="42"/>
      <c r="P20" s="42"/>
      <c r="Q20" s="42"/>
      <c r="R20" s="42"/>
      <c r="S20" s="42"/>
      <c r="T20" s="42"/>
      <c r="U20" s="42"/>
      <c r="V20" s="42"/>
      <c r="W20" s="42"/>
      <c r="X20" s="42"/>
      <c r="Y20" s="42"/>
      <c r="Z20" s="42"/>
    </row>
    <row r="21" spans="1:26" ht="12.75" customHeight="1" x14ac:dyDescent="0.25">
      <c r="A21" s="42"/>
      <c r="B21" s="52">
        <v>45671</v>
      </c>
      <c r="C21" s="53">
        <v>0.45833333333333331</v>
      </c>
      <c r="D21" s="53">
        <v>0.54166666666666663</v>
      </c>
      <c r="E21" s="54">
        <v>0</v>
      </c>
      <c r="F21" s="54">
        <v>2</v>
      </c>
      <c r="G21" s="54" t="s">
        <v>97</v>
      </c>
      <c r="H21" s="54" t="s">
        <v>98</v>
      </c>
      <c r="I21" s="54" t="s">
        <v>70</v>
      </c>
      <c r="J21" s="54">
        <v>15</v>
      </c>
      <c r="K21" s="42"/>
      <c r="L21" s="42"/>
      <c r="M21" s="42"/>
      <c r="N21" s="42"/>
      <c r="O21" s="42"/>
      <c r="P21" s="42"/>
      <c r="Q21" s="42"/>
      <c r="R21" s="42"/>
      <c r="S21" s="42"/>
      <c r="T21" s="42"/>
      <c r="U21" s="42"/>
      <c r="V21" s="42"/>
      <c r="W21" s="42"/>
      <c r="X21" s="42"/>
      <c r="Y21" s="42"/>
      <c r="Z21" s="42"/>
    </row>
    <row r="22" spans="1:26" ht="12.75" customHeight="1" x14ac:dyDescent="0.25">
      <c r="A22" s="42"/>
      <c r="B22" s="52">
        <v>45673</v>
      </c>
      <c r="C22" s="53">
        <v>0.58333333333333337</v>
      </c>
      <c r="D22" s="53">
        <v>0.70833333333333337</v>
      </c>
      <c r="E22" s="54">
        <v>0</v>
      </c>
      <c r="F22" s="54">
        <v>3</v>
      </c>
      <c r="G22" s="54" t="s">
        <v>99</v>
      </c>
      <c r="H22" s="54" t="s">
        <v>100</v>
      </c>
      <c r="I22" s="54" t="s">
        <v>70</v>
      </c>
      <c r="J22" s="54">
        <v>16</v>
      </c>
      <c r="K22" s="42"/>
      <c r="L22" s="42"/>
      <c r="M22" s="42"/>
      <c r="N22" s="42"/>
      <c r="O22" s="42"/>
      <c r="P22" s="42"/>
      <c r="Q22" s="42"/>
      <c r="R22" s="42"/>
      <c r="S22" s="42"/>
      <c r="T22" s="42"/>
      <c r="U22" s="42"/>
      <c r="V22" s="42"/>
      <c r="W22" s="42"/>
      <c r="X22" s="42"/>
      <c r="Y22" s="42"/>
      <c r="Z22" s="42"/>
    </row>
    <row r="23" spans="1:26" ht="12.75" customHeight="1" x14ac:dyDescent="0.25">
      <c r="A23" s="42"/>
      <c r="B23" s="52">
        <v>45675</v>
      </c>
      <c r="C23" s="53">
        <v>0.5</v>
      </c>
      <c r="D23" s="53">
        <v>0.58333333333333337</v>
      </c>
      <c r="E23" s="54">
        <v>0</v>
      </c>
      <c r="F23" s="54">
        <v>2</v>
      </c>
      <c r="G23" s="54" t="s">
        <v>101</v>
      </c>
      <c r="H23" s="54" t="s">
        <v>102</v>
      </c>
      <c r="I23" s="54" t="s">
        <v>70</v>
      </c>
      <c r="J23" s="54">
        <v>17</v>
      </c>
      <c r="K23" s="42"/>
      <c r="L23" s="42"/>
      <c r="M23" s="42"/>
      <c r="N23" s="42"/>
      <c r="O23" s="42"/>
      <c r="P23" s="42"/>
      <c r="Q23" s="42"/>
      <c r="R23" s="42"/>
      <c r="S23" s="42"/>
      <c r="T23" s="42"/>
      <c r="U23" s="42"/>
      <c r="V23" s="42"/>
      <c r="W23" s="42"/>
      <c r="X23" s="42"/>
      <c r="Y23" s="42"/>
      <c r="Z23" s="42"/>
    </row>
    <row r="24" spans="1:26" ht="12.75" customHeight="1" x14ac:dyDescent="0.25">
      <c r="A24" s="42"/>
      <c r="B24" s="52">
        <v>45677</v>
      </c>
      <c r="C24" s="53">
        <v>0.41666666666666669</v>
      </c>
      <c r="D24" s="53">
        <v>0.52083333333333337</v>
      </c>
      <c r="E24" s="54">
        <v>0</v>
      </c>
      <c r="F24" s="55">
        <v>45779</v>
      </c>
      <c r="G24" s="54" t="s">
        <v>103</v>
      </c>
      <c r="H24" s="54" t="s">
        <v>104</v>
      </c>
      <c r="I24" s="54" t="s">
        <v>70</v>
      </c>
      <c r="J24" s="54">
        <v>18</v>
      </c>
      <c r="K24" s="42"/>
      <c r="L24" s="42"/>
      <c r="M24" s="42"/>
      <c r="N24" s="42"/>
      <c r="O24" s="42"/>
      <c r="P24" s="42"/>
      <c r="Q24" s="42"/>
      <c r="R24" s="42"/>
      <c r="S24" s="42"/>
      <c r="T24" s="42"/>
      <c r="U24" s="42"/>
      <c r="V24" s="42"/>
      <c r="W24" s="42"/>
      <c r="X24" s="42"/>
      <c r="Y24" s="42"/>
      <c r="Z24" s="42"/>
    </row>
    <row r="25" spans="1:26" ht="12.75" customHeight="1" x14ac:dyDescent="0.25">
      <c r="A25" s="42"/>
      <c r="B25" s="52">
        <v>45679</v>
      </c>
      <c r="C25" s="53">
        <v>0.45833333333333331</v>
      </c>
      <c r="D25" s="53">
        <v>0.5625</v>
      </c>
      <c r="E25" s="54">
        <v>0</v>
      </c>
      <c r="F25" s="55">
        <v>45779</v>
      </c>
      <c r="G25" s="54" t="s">
        <v>105</v>
      </c>
      <c r="H25" s="54" t="s">
        <v>106</v>
      </c>
      <c r="I25" s="54" t="s">
        <v>70</v>
      </c>
      <c r="J25" s="54">
        <v>19</v>
      </c>
      <c r="K25" s="42"/>
      <c r="L25" s="42"/>
      <c r="M25" s="42"/>
      <c r="N25" s="42"/>
      <c r="O25" s="42"/>
      <c r="P25" s="42"/>
      <c r="Q25" s="42"/>
      <c r="R25" s="42"/>
      <c r="S25" s="42"/>
      <c r="T25" s="42"/>
      <c r="U25" s="42"/>
      <c r="V25" s="42"/>
      <c r="W25" s="42"/>
      <c r="X25" s="42"/>
      <c r="Y25" s="42"/>
      <c r="Z25" s="42"/>
    </row>
    <row r="26" spans="1:26" ht="12.75" customHeight="1" x14ac:dyDescent="0.25">
      <c r="A26" s="42"/>
      <c r="B26" s="52">
        <v>45681</v>
      </c>
      <c r="C26" s="53">
        <v>0.375</v>
      </c>
      <c r="D26" s="53">
        <v>0.47916666666666669</v>
      </c>
      <c r="E26" s="54">
        <v>0</v>
      </c>
      <c r="F26" s="55">
        <v>45779</v>
      </c>
      <c r="G26" s="54" t="s">
        <v>107</v>
      </c>
      <c r="H26" s="54" t="s">
        <v>108</v>
      </c>
      <c r="I26" s="54" t="s">
        <v>70</v>
      </c>
      <c r="J26" s="54">
        <v>20</v>
      </c>
      <c r="K26" s="42"/>
      <c r="L26" s="42"/>
      <c r="M26" s="42"/>
      <c r="N26" s="42"/>
      <c r="O26" s="42"/>
      <c r="P26" s="42"/>
      <c r="Q26" s="42"/>
      <c r="R26" s="42"/>
      <c r="S26" s="42"/>
      <c r="T26" s="42"/>
      <c r="U26" s="42"/>
      <c r="V26" s="42"/>
      <c r="W26" s="42"/>
      <c r="X26" s="42"/>
      <c r="Y26" s="42"/>
      <c r="Z26" s="42"/>
    </row>
    <row r="27" spans="1:26" ht="12.75" customHeight="1" x14ac:dyDescent="0.25">
      <c r="A27" s="42"/>
      <c r="B27" s="52">
        <v>45683</v>
      </c>
      <c r="C27" s="53">
        <v>0.54166666666666663</v>
      </c>
      <c r="D27" s="53">
        <v>0.625</v>
      </c>
      <c r="E27" s="54">
        <v>0</v>
      </c>
      <c r="F27" s="54">
        <v>2</v>
      </c>
      <c r="G27" s="54" t="s">
        <v>109</v>
      </c>
      <c r="H27" s="54" t="s">
        <v>110</v>
      </c>
      <c r="I27" s="54" t="s">
        <v>70</v>
      </c>
      <c r="J27" s="54">
        <v>2</v>
      </c>
      <c r="K27" s="42"/>
      <c r="L27" s="42"/>
      <c r="M27" s="42"/>
      <c r="N27" s="42"/>
      <c r="O27" s="42"/>
      <c r="P27" s="42"/>
      <c r="Q27" s="42"/>
      <c r="R27" s="42"/>
      <c r="S27" s="42"/>
      <c r="T27" s="42"/>
      <c r="U27" s="42"/>
      <c r="V27" s="42"/>
      <c r="W27" s="42"/>
      <c r="X27" s="42"/>
      <c r="Y27" s="42"/>
      <c r="Z27" s="42"/>
    </row>
    <row r="28" spans="1:26" ht="12.75" customHeight="1" x14ac:dyDescent="0.25">
      <c r="A28" s="42"/>
      <c r="B28" s="52">
        <v>45664</v>
      </c>
      <c r="C28" s="53">
        <v>0.54166666666666663</v>
      </c>
      <c r="D28" s="53">
        <v>0.66666666666666663</v>
      </c>
      <c r="E28" s="54">
        <v>0</v>
      </c>
      <c r="F28" s="54">
        <v>3</v>
      </c>
      <c r="G28" s="54" t="s">
        <v>111</v>
      </c>
      <c r="H28" s="54" t="s">
        <v>112</v>
      </c>
      <c r="I28" s="54" t="s">
        <v>70</v>
      </c>
      <c r="J28" s="54">
        <v>10</v>
      </c>
      <c r="K28" s="42"/>
      <c r="L28" s="42"/>
      <c r="M28" s="42"/>
      <c r="N28" s="42"/>
      <c r="O28" s="42"/>
      <c r="P28" s="42"/>
      <c r="Q28" s="42"/>
      <c r="R28" s="42"/>
      <c r="S28" s="42"/>
      <c r="T28" s="42"/>
      <c r="U28" s="42"/>
      <c r="V28" s="42"/>
      <c r="W28" s="42"/>
      <c r="X28" s="42"/>
      <c r="Y28" s="42"/>
      <c r="Z28" s="42"/>
    </row>
    <row r="29" spans="1:26" ht="12.75" customHeight="1" x14ac:dyDescent="0.25">
      <c r="A29" s="42"/>
      <c r="B29" s="52">
        <v>45665</v>
      </c>
      <c r="C29" s="53">
        <v>0.58333333333333337</v>
      </c>
      <c r="D29" s="53">
        <v>0.70833333333333337</v>
      </c>
      <c r="E29" s="54">
        <v>0</v>
      </c>
      <c r="F29" s="54">
        <v>3</v>
      </c>
      <c r="G29" s="54" t="s">
        <v>113</v>
      </c>
      <c r="H29" s="54" t="s">
        <v>114</v>
      </c>
      <c r="I29" s="54" t="s">
        <v>70</v>
      </c>
      <c r="J29" s="54">
        <v>11</v>
      </c>
      <c r="K29" s="42"/>
      <c r="L29" s="42"/>
      <c r="M29" s="42"/>
      <c r="N29" s="42"/>
      <c r="O29" s="42"/>
      <c r="P29" s="42"/>
      <c r="Q29" s="42"/>
      <c r="R29" s="42"/>
      <c r="S29" s="42"/>
      <c r="T29" s="42"/>
      <c r="U29" s="42"/>
      <c r="V29" s="42"/>
      <c r="W29" s="42"/>
      <c r="X29" s="42"/>
      <c r="Y29" s="42"/>
      <c r="Z29" s="42"/>
    </row>
    <row r="30" spans="1:26" ht="12.75" customHeight="1" x14ac:dyDescent="0.25">
      <c r="A30" s="42"/>
      <c r="B30" s="52">
        <v>45666</v>
      </c>
      <c r="C30" s="53">
        <v>0.625</v>
      </c>
      <c r="D30" s="53">
        <v>0.75</v>
      </c>
      <c r="E30" s="54">
        <v>0</v>
      </c>
      <c r="F30" s="54">
        <v>3</v>
      </c>
      <c r="G30" s="54" t="s">
        <v>115</v>
      </c>
      <c r="H30" s="54" t="s">
        <v>116</v>
      </c>
      <c r="I30" s="54" t="s">
        <v>70</v>
      </c>
      <c r="J30" s="54">
        <v>12</v>
      </c>
      <c r="K30" s="42"/>
      <c r="L30" s="42"/>
      <c r="M30" s="42"/>
      <c r="N30" s="42"/>
      <c r="O30" s="42"/>
      <c r="P30" s="42"/>
      <c r="Q30" s="42"/>
      <c r="R30" s="42"/>
      <c r="S30" s="42"/>
      <c r="T30" s="42"/>
      <c r="U30" s="42"/>
      <c r="V30" s="42"/>
      <c r="W30" s="42"/>
      <c r="X30" s="42"/>
      <c r="Y30" s="42"/>
      <c r="Z30" s="42"/>
    </row>
    <row r="31" spans="1:26" ht="12.75" customHeight="1" x14ac:dyDescent="0.25">
      <c r="A31" s="42"/>
      <c r="B31" s="52">
        <v>45667</v>
      </c>
      <c r="C31" s="53">
        <v>0.375</v>
      </c>
      <c r="D31" s="53">
        <v>0.45833333333333331</v>
      </c>
      <c r="E31" s="54">
        <v>0</v>
      </c>
      <c r="F31" s="54">
        <v>2</v>
      </c>
      <c r="G31" s="54" t="s">
        <v>117</v>
      </c>
      <c r="H31" s="54" t="s">
        <v>118</v>
      </c>
      <c r="I31" s="54" t="s">
        <v>70</v>
      </c>
      <c r="J31" s="54">
        <v>13</v>
      </c>
      <c r="K31" s="42"/>
      <c r="L31" s="42"/>
      <c r="M31" s="42"/>
      <c r="N31" s="42"/>
      <c r="O31" s="42"/>
      <c r="P31" s="42"/>
      <c r="Q31" s="42"/>
      <c r="R31" s="42"/>
      <c r="S31" s="42"/>
      <c r="T31" s="42"/>
      <c r="U31" s="42"/>
      <c r="V31" s="42"/>
      <c r="W31" s="42"/>
      <c r="X31" s="42"/>
      <c r="Y31" s="42"/>
      <c r="Z31" s="42"/>
    </row>
    <row r="32" spans="1:26" ht="12.75" customHeight="1" x14ac:dyDescent="0.25">
      <c r="A32" s="42"/>
      <c r="B32" s="52">
        <v>45669</v>
      </c>
      <c r="C32" s="53">
        <v>0.41666666666666669</v>
      </c>
      <c r="D32" s="53">
        <v>0.5</v>
      </c>
      <c r="E32" s="54">
        <v>0</v>
      </c>
      <c r="F32" s="54">
        <v>2</v>
      </c>
      <c r="G32" s="54" t="s">
        <v>119</v>
      </c>
      <c r="H32" s="54" t="s">
        <v>120</v>
      </c>
      <c r="I32" s="54" t="s">
        <v>70</v>
      </c>
      <c r="J32" s="54">
        <v>14</v>
      </c>
      <c r="K32" s="42"/>
      <c r="L32" s="42"/>
      <c r="M32" s="42"/>
      <c r="N32" s="42"/>
      <c r="O32" s="42"/>
      <c r="P32" s="42"/>
      <c r="Q32" s="42"/>
      <c r="R32" s="42"/>
      <c r="S32" s="42"/>
      <c r="T32" s="42"/>
      <c r="U32" s="42"/>
      <c r="V32" s="42"/>
      <c r="W32" s="42"/>
      <c r="X32" s="42"/>
      <c r="Y32" s="42"/>
      <c r="Z32" s="42"/>
    </row>
    <row r="33" spans="1:26" ht="12.75" customHeight="1" x14ac:dyDescent="0.25">
      <c r="A33" s="42"/>
      <c r="B33" s="52">
        <v>45671</v>
      </c>
      <c r="C33" s="53">
        <v>0.45833333333333331</v>
      </c>
      <c r="D33" s="53">
        <v>0.54166666666666663</v>
      </c>
      <c r="E33" s="54">
        <v>0</v>
      </c>
      <c r="F33" s="54">
        <v>2</v>
      </c>
      <c r="G33" s="54" t="s">
        <v>121</v>
      </c>
      <c r="H33" s="54" t="s">
        <v>122</v>
      </c>
      <c r="I33" s="54" t="s">
        <v>70</v>
      </c>
      <c r="J33" s="54">
        <v>15</v>
      </c>
      <c r="K33" s="42"/>
      <c r="L33" s="42"/>
      <c r="M33" s="42"/>
      <c r="N33" s="42"/>
      <c r="O33" s="42"/>
      <c r="P33" s="42"/>
      <c r="Q33" s="42"/>
      <c r="R33" s="42"/>
      <c r="S33" s="42"/>
      <c r="T33" s="42"/>
      <c r="U33" s="42"/>
      <c r="V33" s="42"/>
      <c r="W33" s="42"/>
      <c r="X33" s="42"/>
      <c r="Y33" s="42"/>
      <c r="Z33" s="42"/>
    </row>
    <row r="34" spans="1:26" ht="12.75" customHeight="1" x14ac:dyDescent="0.25">
      <c r="A34" s="42"/>
      <c r="B34" s="52">
        <v>45673</v>
      </c>
      <c r="C34" s="53">
        <v>0.58333333333333337</v>
      </c>
      <c r="D34" s="53">
        <v>0.70833333333333337</v>
      </c>
      <c r="E34" s="54">
        <v>0</v>
      </c>
      <c r="F34" s="54">
        <v>3</v>
      </c>
      <c r="G34" s="54" t="s">
        <v>123</v>
      </c>
      <c r="H34" s="54" t="s">
        <v>124</v>
      </c>
      <c r="I34" s="54" t="s">
        <v>70</v>
      </c>
      <c r="J34" s="54">
        <v>16</v>
      </c>
      <c r="K34" s="42"/>
      <c r="L34" s="42"/>
      <c r="M34" s="42"/>
      <c r="N34" s="42"/>
      <c r="O34" s="42"/>
      <c r="P34" s="42"/>
      <c r="Q34" s="42"/>
      <c r="R34" s="42"/>
      <c r="S34" s="42"/>
      <c r="T34" s="42"/>
      <c r="U34" s="42"/>
      <c r="V34" s="42"/>
      <c r="W34" s="42"/>
      <c r="X34" s="42"/>
      <c r="Y34" s="42"/>
      <c r="Z34" s="42"/>
    </row>
    <row r="35" spans="1:26" ht="12.75" customHeight="1" x14ac:dyDescent="0.25">
      <c r="A35" s="42"/>
      <c r="B35" s="52">
        <v>45675</v>
      </c>
      <c r="C35" s="53">
        <v>0.5</v>
      </c>
      <c r="D35" s="53">
        <v>0.58333333333333337</v>
      </c>
      <c r="E35" s="54">
        <v>0</v>
      </c>
      <c r="F35" s="54">
        <v>2</v>
      </c>
      <c r="G35" s="54" t="s">
        <v>125</v>
      </c>
      <c r="H35" s="54" t="s">
        <v>126</v>
      </c>
      <c r="I35" s="54" t="s">
        <v>70</v>
      </c>
      <c r="J35" s="54">
        <v>17</v>
      </c>
      <c r="K35" s="42"/>
      <c r="L35" s="42"/>
      <c r="M35" s="42"/>
      <c r="N35" s="42"/>
      <c r="O35" s="42"/>
      <c r="P35" s="42"/>
      <c r="Q35" s="42"/>
      <c r="R35" s="42"/>
      <c r="S35" s="42"/>
      <c r="T35" s="42"/>
      <c r="U35" s="42"/>
      <c r="V35" s="42"/>
      <c r="W35" s="42"/>
      <c r="X35" s="42"/>
      <c r="Y35" s="42"/>
      <c r="Z35" s="42"/>
    </row>
    <row r="36" spans="1:26" ht="12.75" customHeight="1" x14ac:dyDescent="0.25">
      <c r="A36" s="42"/>
      <c r="B36" s="52">
        <v>45677</v>
      </c>
      <c r="C36" s="53">
        <v>0.41666666666666669</v>
      </c>
      <c r="D36" s="53">
        <v>0.52083333333333337</v>
      </c>
      <c r="E36" s="54">
        <v>0</v>
      </c>
      <c r="F36" s="55">
        <v>45779</v>
      </c>
      <c r="G36" s="54" t="s">
        <v>127</v>
      </c>
      <c r="H36" s="54" t="s">
        <v>128</v>
      </c>
      <c r="I36" s="54" t="s">
        <v>70</v>
      </c>
      <c r="J36" s="54">
        <v>18</v>
      </c>
      <c r="K36" s="42"/>
      <c r="L36" s="42"/>
      <c r="M36" s="42"/>
      <c r="N36" s="42"/>
      <c r="O36" s="42"/>
      <c r="P36" s="42"/>
      <c r="Q36" s="42"/>
      <c r="R36" s="42"/>
      <c r="S36" s="42"/>
      <c r="T36" s="42"/>
      <c r="U36" s="42"/>
      <c r="V36" s="42"/>
      <c r="W36" s="42"/>
      <c r="X36" s="42"/>
      <c r="Y36" s="42"/>
      <c r="Z36" s="42"/>
    </row>
    <row r="37" spans="1:26" ht="12.75" customHeight="1" x14ac:dyDescent="0.25">
      <c r="A37" s="42"/>
      <c r="B37" s="52">
        <v>45679</v>
      </c>
      <c r="C37" s="53">
        <v>0.45833333333333331</v>
      </c>
      <c r="D37" s="53">
        <v>0.5625</v>
      </c>
      <c r="E37" s="54">
        <v>0</v>
      </c>
      <c r="F37" s="55">
        <v>45779</v>
      </c>
      <c r="G37" s="54" t="s">
        <v>129</v>
      </c>
      <c r="H37" s="54" t="s">
        <v>130</v>
      </c>
      <c r="I37" s="54" t="s">
        <v>70</v>
      </c>
      <c r="J37" s="54">
        <v>19</v>
      </c>
      <c r="K37" s="42"/>
      <c r="L37" s="42"/>
      <c r="M37" s="42"/>
      <c r="N37" s="42"/>
      <c r="O37" s="42"/>
      <c r="P37" s="42"/>
      <c r="Q37" s="42"/>
      <c r="R37" s="42"/>
      <c r="S37" s="42"/>
      <c r="T37" s="42"/>
      <c r="U37" s="42"/>
      <c r="V37" s="42"/>
      <c r="W37" s="42"/>
      <c r="X37" s="42"/>
      <c r="Y37" s="42"/>
      <c r="Z37" s="42"/>
    </row>
    <row r="38" spans="1:26" ht="12.75" customHeight="1" x14ac:dyDescent="0.25">
      <c r="A38" s="42"/>
      <c r="B38" s="52">
        <v>45681</v>
      </c>
      <c r="C38" s="53">
        <v>0.375</v>
      </c>
      <c r="D38" s="53">
        <v>0.47916666666666669</v>
      </c>
      <c r="E38" s="54">
        <v>0</v>
      </c>
      <c r="F38" s="55">
        <v>45779</v>
      </c>
      <c r="G38" s="54" t="s">
        <v>131</v>
      </c>
      <c r="H38" s="54" t="s">
        <v>132</v>
      </c>
      <c r="I38" s="54" t="s">
        <v>70</v>
      </c>
      <c r="J38" s="54">
        <v>20</v>
      </c>
      <c r="K38" s="42"/>
      <c r="L38" s="42"/>
      <c r="M38" s="42"/>
      <c r="N38" s="42"/>
      <c r="O38" s="42"/>
      <c r="P38" s="42"/>
      <c r="Q38" s="42"/>
      <c r="R38" s="42"/>
      <c r="S38" s="42"/>
      <c r="T38" s="42"/>
      <c r="U38" s="42"/>
      <c r="V38" s="42"/>
      <c r="W38" s="42"/>
      <c r="X38" s="42"/>
      <c r="Y38" s="42"/>
      <c r="Z38" s="42"/>
    </row>
    <row r="39" spans="1:26" ht="12.75" customHeight="1" x14ac:dyDescent="0.3">
      <c r="A39" s="42"/>
      <c r="B39" s="56"/>
      <c r="C39" s="57"/>
      <c r="D39" s="57"/>
      <c r="E39" s="58"/>
      <c r="F39" s="58"/>
      <c r="G39" s="58"/>
      <c r="H39" s="58"/>
      <c r="I39" s="50"/>
      <c r="J39" s="58"/>
      <c r="K39" s="42"/>
      <c r="L39" s="42"/>
      <c r="M39" s="42"/>
      <c r="N39" s="42"/>
      <c r="O39" s="42"/>
      <c r="P39" s="42"/>
      <c r="Q39" s="42"/>
      <c r="R39" s="42"/>
      <c r="S39" s="42"/>
      <c r="T39" s="42"/>
      <c r="U39" s="42"/>
      <c r="V39" s="42"/>
      <c r="W39" s="42"/>
      <c r="X39" s="42"/>
      <c r="Y39" s="42"/>
      <c r="Z39" s="42"/>
    </row>
    <row r="40" spans="1:26" ht="12.75" customHeight="1" x14ac:dyDescent="0.3">
      <c r="A40" s="42"/>
      <c r="B40" s="56"/>
      <c r="C40" s="57"/>
      <c r="D40" s="57"/>
      <c r="E40" s="58"/>
      <c r="F40" s="58"/>
      <c r="G40" s="58"/>
      <c r="H40" s="58"/>
      <c r="I40" s="50"/>
      <c r="J40" s="58"/>
      <c r="K40" s="42"/>
      <c r="L40" s="42"/>
      <c r="M40" s="42"/>
      <c r="N40" s="42"/>
      <c r="O40" s="42"/>
      <c r="P40" s="42"/>
      <c r="Q40" s="42"/>
      <c r="R40" s="42"/>
      <c r="S40" s="42"/>
      <c r="T40" s="42"/>
      <c r="U40" s="42"/>
      <c r="V40" s="42"/>
      <c r="W40" s="42"/>
      <c r="X40" s="42"/>
      <c r="Y40" s="42"/>
      <c r="Z40" s="42"/>
    </row>
    <row r="41" spans="1:26" ht="12.75" customHeight="1" x14ac:dyDescent="0.3">
      <c r="A41" s="42"/>
      <c r="B41" s="56"/>
      <c r="C41" s="57"/>
      <c r="D41" s="57"/>
      <c r="E41" s="58"/>
      <c r="F41" s="58"/>
      <c r="G41" s="58"/>
      <c r="H41" s="58"/>
      <c r="I41" s="50"/>
      <c r="J41" s="58"/>
      <c r="K41" s="42"/>
      <c r="L41" s="42"/>
      <c r="M41" s="42"/>
      <c r="N41" s="42"/>
      <c r="O41" s="42"/>
      <c r="P41" s="42"/>
      <c r="Q41" s="42"/>
      <c r="R41" s="42"/>
      <c r="S41" s="42"/>
      <c r="T41" s="42"/>
      <c r="U41" s="42"/>
      <c r="V41" s="42"/>
      <c r="W41" s="42"/>
      <c r="X41" s="42"/>
      <c r="Y41" s="42"/>
      <c r="Z41" s="42"/>
    </row>
    <row r="42" spans="1:26" ht="12.75" customHeight="1" x14ac:dyDescent="0.3">
      <c r="A42" s="42"/>
      <c r="B42" s="56"/>
      <c r="C42" s="57"/>
      <c r="D42" s="57"/>
      <c r="E42" s="58"/>
      <c r="F42" s="58"/>
      <c r="G42" s="58"/>
      <c r="H42" s="58"/>
      <c r="I42" s="50"/>
      <c r="J42" s="58"/>
      <c r="K42" s="42"/>
      <c r="L42" s="42"/>
      <c r="M42" s="42"/>
      <c r="N42" s="42"/>
      <c r="O42" s="42"/>
      <c r="P42" s="42"/>
      <c r="Q42" s="42"/>
      <c r="R42" s="42"/>
      <c r="S42" s="42"/>
      <c r="T42" s="42"/>
      <c r="U42" s="42"/>
      <c r="V42" s="42"/>
      <c r="W42" s="42"/>
      <c r="X42" s="42"/>
      <c r="Y42" s="42"/>
      <c r="Z42" s="42"/>
    </row>
    <row r="43" spans="1:26" ht="13.5" customHeight="1" x14ac:dyDescent="0.3">
      <c r="A43" s="42"/>
      <c r="B43" s="56"/>
      <c r="C43" s="57"/>
      <c r="D43" s="57"/>
      <c r="E43" s="58"/>
      <c r="F43" s="58"/>
      <c r="G43" s="58"/>
      <c r="H43" s="58"/>
      <c r="I43" s="50"/>
      <c r="J43" s="58"/>
      <c r="K43" s="42"/>
      <c r="L43" s="42"/>
      <c r="M43" s="42"/>
      <c r="N43" s="42"/>
      <c r="O43" s="42"/>
      <c r="P43" s="42"/>
      <c r="Q43" s="42"/>
      <c r="R43" s="42"/>
      <c r="S43" s="42"/>
      <c r="T43" s="42"/>
      <c r="U43" s="42"/>
      <c r="V43" s="42"/>
      <c r="W43" s="42"/>
      <c r="X43" s="42"/>
      <c r="Y43" s="42"/>
      <c r="Z43" s="42"/>
    </row>
    <row r="44" spans="1:26" ht="12.75" customHeight="1" x14ac:dyDescent="0.2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2.75" customHeight="1"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2.75" customHeight="1"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2.75" customHeight="1"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2.75" customHeight="1"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2.75" customHeight="1" x14ac:dyDescent="0.2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2.75" customHeight="1" x14ac:dyDescent="0.2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2.75" customHeight="1" x14ac:dyDescent="0.2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2.75" customHeight="1" x14ac:dyDescent="0.2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2.75" customHeight="1" x14ac:dyDescent="0.2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2.75" customHeight="1" x14ac:dyDescent="0.2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2.75" customHeight="1" x14ac:dyDescent="0.2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2.75" customHeight="1" x14ac:dyDescent="0.2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2.75" customHeight="1" x14ac:dyDescent="0.2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2.75" customHeight="1" x14ac:dyDescent="0.2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2.75" customHeight="1" x14ac:dyDescent="0.2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2.75" customHeight="1" x14ac:dyDescent="0.2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2.75" customHeight="1" x14ac:dyDescent="0.2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2.75" customHeight="1" x14ac:dyDescent="0.2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2.75" customHeight="1" x14ac:dyDescent="0.2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2.75" customHeight="1" x14ac:dyDescent="0.2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2.75" customHeight="1" x14ac:dyDescent="0.2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2.75" customHeight="1" x14ac:dyDescent="0.2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2.75" customHeight="1" x14ac:dyDescent="0.2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2.75" customHeight="1" x14ac:dyDescent="0.2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2.75" customHeight="1"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2.75" customHeight="1" x14ac:dyDescent="0.2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2.75" customHeight="1" x14ac:dyDescent="0.2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2.75" customHeight="1" x14ac:dyDescent="0.2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2.75" customHeight="1" x14ac:dyDescent="0.2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2.75" customHeight="1" x14ac:dyDescent="0.2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2.75" customHeight="1" x14ac:dyDescent="0.2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2.75" customHeight="1" x14ac:dyDescent="0.2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2.75" customHeight="1" x14ac:dyDescent="0.2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2.75" customHeight="1" x14ac:dyDescent="0.2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2.75" customHeight="1" x14ac:dyDescent="0.2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2.75" customHeight="1" x14ac:dyDescent="0.2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2.75" customHeight="1" x14ac:dyDescent="0.2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75" customHeight="1" x14ac:dyDescent="0.2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2.75" customHeight="1" x14ac:dyDescent="0.2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2.75" customHeight="1" x14ac:dyDescent="0.2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2.75" customHeight="1" x14ac:dyDescent="0.2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2.75" customHeight="1" x14ac:dyDescent="0.2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2.75" customHeight="1" x14ac:dyDescent="0.2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2.75" customHeight="1" x14ac:dyDescent="0.2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2.75" customHeight="1"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2.75" customHeight="1" x14ac:dyDescent="0.2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2.75" customHeight="1" x14ac:dyDescent="0.2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2.75" customHeight="1" x14ac:dyDescent="0.2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2.75" customHeight="1" x14ac:dyDescent="0.2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2.75" customHeight="1" x14ac:dyDescent="0.2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2.75" customHeight="1" x14ac:dyDescent="0.2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2.75" customHeight="1" x14ac:dyDescent="0.2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2.75" customHeight="1" x14ac:dyDescent="0.2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2.75" customHeight="1" x14ac:dyDescent="0.2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2.75" customHeight="1" x14ac:dyDescent="0.2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2.75" customHeight="1" x14ac:dyDescent="0.2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2.75" customHeight="1" x14ac:dyDescent="0.25">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2.75" customHeight="1" x14ac:dyDescent="0.25">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2.75" customHeight="1" x14ac:dyDescent="0.25">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2.75" customHeight="1" x14ac:dyDescent="0.25">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2.75" customHeight="1" x14ac:dyDescent="0.2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2.75" customHeight="1" x14ac:dyDescent="0.25">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2.75" customHeight="1" x14ac:dyDescent="0.25">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2.75" customHeight="1" x14ac:dyDescent="0.25">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2.75" customHeight="1" x14ac:dyDescent="0.25">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2.75" customHeight="1" x14ac:dyDescent="0.25">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2.75" customHeight="1" x14ac:dyDescent="0.25">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2.75" customHeight="1" x14ac:dyDescent="0.25">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2.75" customHeight="1" x14ac:dyDescent="0.25">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2.75" customHeight="1" x14ac:dyDescent="0.25">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2.75" customHeight="1" x14ac:dyDescent="0.2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2.75" customHeight="1" x14ac:dyDescent="0.25">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2.75" customHeight="1" x14ac:dyDescent="0.25">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2.75" customHeight="1" x14ac:dyDescent="0.25">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2.75" customHeight="1" x14ac:dyDescent="0.25">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2.75" customHeight="1" x14ac:dyDescent="0.2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2.75" customHeight="1" x14ac:dyDescent="0.2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2.75" customHeight="1" x14ac:dyDescent="0.2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2.75" customHeight="1" x14ac:dyDescent="0.2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2.75" customHeight="1" x14ac:dyDescent="0.2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2.75" customHeight="1" x14ac:dyDescent="0.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2.75" customHeight="1" x14ac:dyDescent="0.2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2.75" customHeight="1" x14ac:dyDescent="0.2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2.75" customHeight="1" x14ac:dyDescent="0.2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2.75" customHeight="1" x14ac:dyDescent="0.2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2.75" customHeight="1" x14ac:dyDescent="0.2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2.75" customHeight="1" x14ac:dyDescent="0.2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2.75" customHeight="1" x14ac:dyDescent="0.2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2.75" customHeight="1" x14ac:dyDescent="0.2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2.75" customHeight="1" x14ac:dyDescent="0.2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2.75" customHeight="1" x14ac:dyDescent="0.2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2.75" customHeight="1" x14ac:dyDescent="0.2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2.75" customHeight="1" x14ac:dyDescent="0.2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2.75" customHeight="1" x14ac:dyDescent="0.2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2.75" customHeight="1" x14ac:dyDescent="0.2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2.75" customHeight="1" x14ac:dyDescent="0.2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2.75" customHeight="1" x14ac:dyDescent="0.2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2.75" customHeight="1" x14ac:dyDescent="0.2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2.75" customHeight="1" x14ac:dyDescent="0.2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2.75" customHeight="1" x14ac:dyDescent="0.2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75" customHeight="1" x14ac:dyDescent="0.2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2.75" customHeight="1" x14ac:dyDescent="0.25">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2.75" customHeight="1" x14ac:dyDescent="0.25">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2.75" customHeight="1" x14ac:dyDescent="0.25">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2.75" customHeight="1" x14ac:dyDescent="0.25">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2.75" customHeight="1" x14ac:dyDescent="0.25">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2.75" customHeight="1" x14ac:dyDescent="0.25">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2.75" customHeight="1" x14ac:dyDescent="0.25">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2.75" customHeight="1" x14ac:dyDescent="0.25">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2.75" customHeight="1" x14ac:dyDescent="0.25">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2.75" customHeight="1" x14ac:dyDescent="0.2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2.75" customHeight="1" x14ac:dyDescent="0.25">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2.75" customHeight="1" x14ac:dyDescent="0.25">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2.75" customHeight="1" x14ac:dyDescent="0.25">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2.75" customHeight="1" x14ac:dyDescent="0.25">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2.75" customHeight="1" x14ac:dyDescent="0.25">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2.75" customHeight="1" x14ac:dyDescent="0.25">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2.75" customHeight="1" x14ac:dyDescent="0.25">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2.75" customHeight="1" x14ac:dyDescent="0.25">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2.75" customHeight="1" x14ac:dyDescent="0.25">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2.75" customHeight="1" x14ac:dyDescent="0.2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2.75" customHeight="1" x14ac:dyDescent="0.25">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2.75" customHeight="1" x14ac:dyDescent="0.25">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2.75" customHeight="1" x14ac:dyDescent="0.25">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2.75" customHeight="1" x14ac:dyDescent="0.25">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2.75" customHeight="1" x14ac:dyDescent="0.25">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2.75" customHeight="1" x14ac:dyDescent="0.25">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2.75" customHeight="1" x14ac:dyDescent="0.25">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2.75" customHeight="1" x14ac:dyDescent="0.25">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2.75" customHeight="1" x14ac:dyDescent="0.25">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2.75" customHeight="1" x14ac:dyDescent="0.2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2.75" customHeight="1" x14ac:dyDescent="0.25">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2.75" customHeight="1" x14ac:dyDescent="0.25">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2.75" customHeight="1" x14ac:dyDescent="0.25">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2.75" customHeight="1" x14ac:dyDescent="0.25">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2.75" customHeight="1" x14ac:dyDescent="0.25">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2.75" customHeight="1" x14ac:dyDescent="0.25">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2.75" customHeight="1" x14ac:dyDescent="0.25">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2.75" customHeight="1" x14ac:dyDescent="0.25">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2.75" customHeight="1" x14ac:dyDescent="0.2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2.75" customHeight="1" x14ac:dyDescent="0.2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2.75" customHeight="1" x14ac:dyDescent="0.25">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2.75" customHeight="1" x14ac:dyDescent="0.25">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2.75" customHeight="1" x14ac:dyDescent="0.25">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2.75" customHeight="1" x14ac:dyDescent="0.25">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2.75" customHeight="1" x14ac:dyDescent="0.25">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2.75" customHeight="1" x14ac:dyDescent="0.25">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2.75" customHeight="1" x14ac:dyDescent="0.25">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2.75" customHeight="1" x14ac:dyDescent="0.25">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2.75" customHeight="1" x14ac:dyDescent="0.25">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2.75" customHeight="1" x14ac:dyDescent="0.2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2.75" customHeight="1" x14ac:dyDescent="0.25">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2.75" customHeight="1" x14ac:dyDescent="0.25">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2.75" customHeight="1" x14ac:dyDescent="0.25">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2.75" customHeight="1" x14ac:dyDescent="0.25">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2.75" customHeight="1" x14ac:dyDescent="0.25">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2.75" customHeight="1" x14ac:dyDescent="0.25">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2.75" customHeight="1" x14ac:dyDescent="0.25">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2.75" customHeight="1" x14ac:dyDescent="0.25">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2.75" customHeight="1" x14ac:dyDescent="0.25">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2.75" customHeight="1" x14ac:dyDescent="0.2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2.75" customHeight="1" x14ac:dyDescent="0.25">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2.75" customHeight="1" x14ac:dyDescent="0.25">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2.75" customHeight="1" x14ac:dyDescent="0.25">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2.75" customHeight="1" x14ac:dyDescent="0.25">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2.75" customHeight="1" x14ac:dyDescent="0.25">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2.75" customHeight="1" x14ac:dyDescent="0.25">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2.75" customHeight="1" x14ac:dyDescent="0.25">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2.75" customHeight="1" x14ac:dyDescent="0.25">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2.75" customHeight="1" x14ac:dyDescent="0.25">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2.75" customHeight="1" x14ac:dyDescent="0.2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2.75" customHeight="1" x14ac:dyDescent="0.25">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2.75" customHeight="1" x14ac:dyDescent="0.25">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2.75" customHeight="1" x14ac:dyDescent="0.25">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2.75" customHeight="1" x14ac:dyDescent="0.25">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2.75" customHeight="1" x14ac:dyDescent="0.25">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2.75" customHeight="1" x14ac:dyDescent="0.25">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2.75" customHeight="1" x14ac:dyDescent="0.25">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2.75" customHeight="1" x14ac:dyDescent="0.25">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2.75" customHeight="1" x14ac:dyDescent="0.25">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2.75" customHeight="1" x14ac:dyDescent="0.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75" customHeight="1" x14ac:dyDescent="0.25">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2.75" customHeight="1" x14ac:dyDescent="0.25">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2.75" customHeight="1" x14ac:dyDescent="0.25">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2.75" customHeight="1" x14ac:dyDescent="0.25">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2.75" customHeight="1" x14ac:dyDescent="0.25">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2.75" customHeight="1" x14ac:dyDescent="0.25">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2.75" customHeight="1" x14ac:dyDescent="0.25">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2.75" customHeight="1" x14ac:dyDescent="0.25">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2.75" customHeight="1" x14ac:dyDescent="0.25">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2.75" customHeight="1" x14ac:dyDescent="0.2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2.75" customHeight="1" x14ac:dyDescent="0.25">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2.75" customHeight="1" x14ac:dyDescent="0.25">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2.75" customHeight="1" x14ac:dyDescent="0.25">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2.75" customHeight="1" x14ac:dyDescent="0.25">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2.75" customHeight="1" x14ac:dyDescent="0.25">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2.75" customHeight="1" x14ac:dyDescent="0.25">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2.75" customHeight="1" x14ac:dyDescent="0.25">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2.75" customHeight="1" x14ac:dyDescent="0.25">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2.75" customHeight="1" x14ac:dyDescent="0.25">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2.75" customHeight="1" x14ac:dyDescent="0.2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2.75" customHeight="1" x14ac:dyDescent="0.25">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2.75" customHeight="1" x14ac:dyDescent="0.25">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2.75" customHeight="1" x14ac:dyDescent="0.25">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2.75" customHeight="1" x14ac:dyDescent="0.25">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2.75" customHeight="1" x14ac:dyDescent="0.25">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2.75" customHeight="1" x14ac:dyDescent="0.25">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2.75" customHeight="1" x14ac:dyDescent="0.25">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2.75" customHeight="1" x14ac:dyDescent="0.25">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2.75" customHeight="1" x14ac:dyDescent="0.25">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2.75" customHeight="1" x14ac:dyDescent="0.2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2.75" customHeight="1" x14ac:dyDescent="0.25">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2.75" customHeight="1" x14ac:dyDescent="0.25">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2.75" customHeight="1" x14ac:dyDescent="0.25">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2.75" customHeight="1" x14ac:dyDescent="0.25">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2.75" customHeight="1" x14ac:dyDescent="0.25">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2.75" customHeight="1" x14ac:dyDescent="0.25">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2.75" customHeight="1" x14ac:dyDescent="0.25">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2.75" customHeight="1" x14ac:dyDescent="0.25">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2.75" customHeight="1" x14ac:dyDescent="0.25">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2.75" customHeight="1" x14ac:dyDescent="0.2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2.75" customHeight="1" x14ac:dyDescent="0.25">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2.75" customHeight="1" x14ac:dyDescent="0.25">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2.75" customHeight="1" x14ac:dyDescent="0.25">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2.75" customHeight="1" x14ac:dyDescent="0.25">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2.75" customHeight="1" x14ac:dyDescent="0.25">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2.75" customHeight="1" x14ac:dyDescent="0.25">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2.75" customHeight="1" x14ac:dyDescent="0.25">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2.75" customHeight="1" x14ac:dyDescent="0.25">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2.75" customHeight="1" x14ac:dyDescent="0.25">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2.75" customHeight="1" x14ac:dyDescent="0.2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2.75" customHeight="1" x14ac:dyDescent="0.25">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2.75" customHeight="1" x14ac:dyDescent="0.25">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2.75" customHeight="1" x14ac:dyDescent="0.25">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2.75" customHeight="1" x14ac:dyDescent="0.25">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2.75" customHeight="1" x14ac:dyDescent="0.25">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2.75" customHeight="1" x14ac:dyDescent="0.25">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2.75" customHeight="1" x14ac:dyDescent="0.25">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2.75" customHeight="1" x14ac:dyDescent="0.25">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2.75" customHeight="1" x14ac:dyDescent="0.25">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2.75" customHeight="1" x14ac:dyDescent="0.2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2.75" customHeight="1" x14ac:dyDescent="0.25">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2.75" customHeight="1" x14ac:dyDescent="0.25">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2.75" customHeight="1" x14ac:dyDescent="0.25">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2.75" customHeight="1" x14ac:dyDescent="0.25">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2.75" customHeight="1" x14ac:dyDescent="0.25">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2.75" customHeight="1" x14ac:dyDescent="0.25">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2.75" customHeight="1" x14ac:dyDescent="0.25">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2.75" customHeight="1" x14ac:dyDescent="0.25">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2.75" customHeight="1" x14ac:dyDescent="0.25">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2.75" customHeight="1" x14ac:dyDescent="0.2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2.75" customHeight="1" x14ac:dyDescent="0.25">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2.75" customHeight="1" x14ac:dyDescent="0.25">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2.75" customHeight="1" x14ac:dyDescent="0.25">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2.75" customHeight="1" x14ac:dyDescent="0.25">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2.75" customHeight="1" x14ac:dyDescent="0.25">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2.75" customHeight="1" x14ac:dyDescent="0.25">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2.75" customHeight="1" x14ac:dyDescent="0.25">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2.75" customHeight="1" x14ac:dyDescent="0.25">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2.75" customHeight="1" x14ac:dyDescent="0.25">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2.75" customHeight="1" x14ac:dyDescent="0.2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2.75" customHeight="1" x14ac:dyDescent="0.25">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2.75" customHeight="1" x14ac:dyDescent="0.25">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2.75" customHeight="1" x14ac:dyDescent="0.25">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2.75" customHeight="1" x14ac:dyDescent="0.25">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2.75" customHeight="1" x14ac:dyDescent="0.25">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2.75" customHeight="1" x14ac:dyDescent="0.25">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2.75" customHeight="1" x14ac:dyDescent="0.25">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2.75" customHeight="1" x14ac:dyDescent="0.25">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2.75" customHeight="1" x14ac:dyDescent="0.25">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2.75" customHeight="1" x14ac:dyDescent="0.2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2.75" customHeight="1" x14ac:dyDescent="0.25">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2.75" customHeight="1" x14ac:dyDescent="0.25">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2.75" customHeight="1" x14ac:dyDescent="0.25">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2.75" customHeight="1" x14ac:dyDescent="0.25">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2.75" customHeight="1" x14ac:dyDescent="0.25">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2.75" customHeight="1" x14ac:dyDescent="0.25">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2.75" customHeight="1" x14ac:dyDescent="0.25">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2.75" customHeight="1" x14ac:dyDescent="0.25">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2.75" customHeight="1" x14ac:dyDescent="0.25">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2.75" customHeight="1" x14ac:dyDescent="0.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2.75" customHeight="1" x14ac:dyDescent="0.25">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2.75" customHeight="1" x14ac:dyDescent="0.25">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2.75" customHeight="1" x14ac:dyDescent="0.25">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2.75" customHeight="1" x14ac:dyDescent="0.25">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2.75" customHeight="1" x14ac:dyDescent="0.25">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2.75" customHeight="1" x14ac:dyDescent="0.25">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2.75" customHeight="1" x14ac:dyDescent="0.25">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2.75" customHeight="1" x14ac:dyDescent="0.25">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2.75" customHeight="1" x14ac:dyDescent="0.25">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2.75" customHeight="1" x14ac:dyDescent="0.2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2.75" customHeight="1" x14ac:dyDescent="0.25">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2.75" customHeight="1" x14ac:dyDescent="0.25">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2.75" customHeight="1" x14ac:dyDescent="0.25">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2.75" customHeight="1" x14ac:dyDescent="0.25">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2.75" customHeight="1" x14ac:dyDescent="0.25">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2.75" customHeight="1" x14ac:dyDescent="0.25">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2.75" customHeight="1" x14ac:dyDescent="0.25">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2.75" customHeight="1" x14ac:dyDescent="0.25">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2.75" customHeight="1" x14ac:dyDescent="0.25">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2.75" customHeight="1" x14ac:dyDescent="0.2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2.75" customHeight="1" x14ac:dyDescent="0.25">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2.75" customHeight="1" x14ac:dyDescent="0.25">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2.75" customHeight="1" x14ac:dyDescent="0.25">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2.75" customHeight="1" x14ac:dyDescent="0.25">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2.75" customHeight="1" x14ac:dyDescent="0.25">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2.75" customHeight="1" x14ac:dyDescent="0.25">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2.75" customHeight="1" x14ac:dyDescent="0.25">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2.75" customHeight="1" x14ac:dyDescent="0.25">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2.75" customHeight="1" x14ac:dyDescent="0.25">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2.75" customHeight="1" x14ac:dyDescent="0.2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2.75" customHeight="1" x14ac:dyDescent="0.25">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2.75" customHeight="1" x14ac:dyDescent="0.25">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2.75" customHeight="1" x14ac:dyDescent="0.25">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2.75" customHeight="1" x14ac:dyDescent="0.25">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2.75" customHeight="1" x14ac:dyDescent="0.25">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2.75" customHeight="1" x14ac:dyDescent="0.25">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2.75" customHeight="1" x14ac:dyDescent="0.25">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2.75" customHeight="1" x14ac:dyDescent="0.25">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2.75" customHeight="1" x14ac:dyDescent="0.25">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2.75" customHeight="1" x14ac:dyDescent="0.2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2.75" customHeight="1" x14ac:dyDescent="0.25">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2.75" customHeight="1" x14ac:dyDescent="0.25">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2.75" customHeight="1" x14ac:dyDescent="0.25">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2.75" customHeight="1" x14ac:dyDescent="0.25">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2.75" customHeight="1" x14ac:dyDescent="0.25">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2.75" customHeight="1" x14ac:dyDescent="0.25">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2.75" customHeight="1" x14ac:dyDescent="0.25">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2.75" customHeight="1" x14ac:dyDescent="0.25">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2.75" customHeight="1" x14ac:dyDescent="0.25">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2.75" customHeight="1" x14ac:dyDescent="0.2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2.75" customHeight="1" x14ac:dyDescent="0.25">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2.75" customHeight="1" x14ac:dyDescent="0.25">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2.75" customHeight="1" x14ac:dyDescent="0.25">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2.75" customHeight="1" x14ac:dyDescent="0.25">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2.75" customHeight="1" x14ac:dyDescent="0.25">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2.75" customHeight="1" x14ac:dyDescent="0.25">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2.75" customHeight="1" x14ac:dyDescent="0.25">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2.75" customHeight="1" x14ac:dyDescent="0.25">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2.75" customHeight="1" x14ac:dyDescent="0.25">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2.75" customHeight="1" x14ac:dyDescent="0.2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2.75" customHeight="1" x14ac:dyDescent="0.25">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2.75" customHeight="1" x14ac:dyDescent="0.25">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2.75" customHeight="1" x14ac:dyDescent="0.25">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2.75" customHeight="1" x14ac:dyDescent="0.25">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2.75" customHeight="1" x14ac:dyDescent="0.25">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2.75" customHeight="1" x14ac:dyDescent="0.25">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2.75" customHeight="1" x14ac:dyDescent="0.25">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2.75" customHeight="1" x14ac:dyDescent="0.25">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2.75" customHeight="1" x14ac:dyDescent="0.25">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2.75" customHeight="1" x14ac:dyDescent="0.2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2.75" customHeight="1" x14ac:dyDescent="0.25">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2.75" customHeight="1" x14ac:dyDescent="0.25">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2.75" customHeight="1" x14ac:dyDescent="0.25">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2.75" customHeight="1" x14ac:dyDescent="0.25">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2.75" customHeight="1" x14ac:dyDescent="0.25">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2.75" customHeight="1" x14ac:dyDescent="0.25">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2.75" customHeight="1" x14ac:dyDescent="0.25">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2.75" customHeight="1" x14ac:dyDescent="0.25">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2.75" customHeight="1" x14ac:dyDescent="0.25">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2.75" customHeight="1" x14ac:dyDescent="0.2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2.75" customHeight="1" x14ac:dyDescent="0.25">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2.75" customHeight="1" x14ac:dyDescent="0.25">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2.75" customHeight="1" x14ac:dyDescent="0.25">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2.75" customHeight="1" x14ac:dyDescent="0.25">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2.75" customHeight="1" x14ac:dyDescent="0.25">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2.75" customHeight="1" x14ac:dyDescent="0.25">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2.75" customHeight="1" x14ac:dyDescent="0.25">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2.75" customHeight="1" x14ac:dyDescent="0.25">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2.75" customHeight="1" x14ac:dyDescent="0.25">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2.75" customHeight="1" x14ac:dyDescent="0.2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2.75" customHeight="1" x14ac:dyDescent="0.25">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2.75" customHeight="1" x14ac:dyDescent="0.25">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2.75" customHeight="1" x14ac:dyDescent="0.25">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2.75" customHeight="1" x14ac:dyDescent="0.25">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2.75" customHeight="1" x14ac:dyDescent="0.25">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2.75" customHeight="1" x14ac:dyDescent="0.25">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2.75" customHeight="1" x14ac:dyDescent="0.25">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2.75" customHeight="1" x14ac:dyDescent="0.25">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2.75" customHeight="1" x14ac:dyDescent="0.25">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2.75" customHeight="1" x14ac:dyDescent="0.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2.75" customHeight="1" x14ac:dyDescent="0.25">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2.75" customHeight="1" x14ac:dyDescent="0.25">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2.75" customHeight="1" x14ac:dyDescent="0.25">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2.75" customHeight="1" x14ac:dyDescent="0.25">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2.75" customHeight="1" x14ac:dyDescent="0.25">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2.75" customHeight="1" x14ac:dyDescent="0.25">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2.75" customHeight="1" x14ac:dyDescent="0.25">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2.75" customHeight="1" x14ac:dyDescent="0.25">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2.75" customHeight="1" x14ac:dyDescent="0.25">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2.75" customHeight="1" x14ac:dyDescent="0.2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2.75" customHeight="1" x14ac:dyDescent="0.25">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2.75" customHeight="1" x14ac:dyDescent="0.25">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2.75" customHeight="1" x14ac:dyDescent="0.25">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2.75" customHeight="1" x14ac:dyDescent="0.25">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2.75" customHeight="1" x14ac:dyDescent="0.25">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2.75" customHeight="1" x14ac:dyDescent="0.25">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2.75" customHeight="1" x14ac:dyDescent="0.25">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2.75" customHeight="1" x14ac:dyDescent="0.25">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2.75" customHeight="1" x14ac:dyDescent="0.25">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2.75" customHeight="1" x14ac:dyDescent="0.2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2.75" customHeight="1" x14ac:dyDescent="0.25">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2.75" customHeight="1" x14ac:dyDescent="0.25">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2.75" customHeight="1" x14ac:dyDescent="0.25">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2.75" customHeight="1" x14ac:dyDescent="0.25">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2.75" customHeight="1" x14ac:dyDescent="0.25">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2.75" customHeight="1" x14ac:dyDescent="0.25">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2.75" customHeight="1" x14ac:dyDescent="0.25">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2.75" customHeight="1" x14ac:dyDescent="0.25">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2.75" customHeight="1" x14ac:dyDescent="0.25">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2.75" customHeight="1" x14ac:dyDescent="0.2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2.75" customHeight="1" x14ac:dyDescent="0.25">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2.75" customHeight="1" x14ac:dyDescent="0.25">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2.75" customHeight="1" x14ac:dyDescent="0.25">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2.75" customHeight="1" x14ac:dyDescent="0.25">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2.75" customHeight="1" x14ac:dyDescent="0.25">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2.75" customHeight="1" x14ac:dyDescent="0.25">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2.75" customHeight="1" x14ac:dyDescent="0.25">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2.75" customHeight="1" x14ac:dyDescent="0.25">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2.75" customHeight="1" x14ac:dyDescent="0.25">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2.75" customHeight="1" x14ac:dyDescent="0.2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2.75" customHeight="1" x14ac:dyDescent="0.25">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2.75" customHeight="1" x14ac:dyDescent="0.25">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2.75" customHeight="1" x14ac:dyDescent="0.25">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2.75" customHeight="1" x14ac:dyDescent="0.25">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2.75" customHeight="1" x14ac:dyDescent="0.25">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2.75" customHeight="1" x14ac:dyDescent="0.25">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2.75" customHeight="1" x14ac:dyDescent="0.25">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2.75" customHeight="1" x14ac:dyDescent="0.25">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2.75" customHeight="1" x14ac:dyDescent="0.25">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2.75" customHeight="1" x14ac:dyDescent="0.2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2.75" customHeight="1" x14ac:dyDescent="0.25">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2.75" customHeight="1" x14ac:dyDescent="0.25">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2.75" customHeight="1" x14ac:dyDescent="0.25">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2.75" customHeight="1" x14ac:dyDescent="0.25">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2.75" customHeight="1" x14ac:dyDescent="0.25">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2.75" customHeight="1" x14ac:dyDescent="0.25">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2.75" customHeight="1" x14ac:dyDescent="0.25">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2.75" customHeight="1" x14ac:dyDescent="0.25">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2.75" customHeight="1" x14ac:dyDescent="0.25">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2.75" customHeight="1" x14ac:dyDescent="0.2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2.75" customHeight="1" x14ac:dyDescent="0.25">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2.75" customHeight="1" x14ac:dyDescent="0.25">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2.75" customHeight="1" x14ac:dyDescent="0.25">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2.75" customHeight="1" x14ac:dyDescent="0.25">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2.75" customHeight="1" x14ac:dyDescent="0.25">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2.75" customHeight="1" x14ac:dyDescent="0.25">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2.75" customHeight="1" x14ac:dyDescent="0.25">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2.75" customHeight="1" x14ac:dyDescent="0.25">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2.75" customHeight="1" x14ac:dyDescent="0.25">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2.75" customHeight="1" x14ac:dyDescent="0.2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2.75" customHeight="1" x14ac:dyDescent="0.25">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2.75" customHeight="1" x14ac:dyDescent="0.25">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2.75" customHeight="1" x14ac:dyDescent="0.25">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2.75" customHeight="1" x14ac:dyDescent="0.25">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2.75" customHeight="1" x14ac:dyDescent="0.25">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2.75" customHeight="1" x14ac:dyDescent="0.25">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2.75" customHeight="1" x14ac:dyDescent="0.25">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2.75" customHeight="1" x14ac:dyDescent="0.25">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2.75" customHeight="1" x14ac:dyDescent="0.25">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2.75" customHeight="1" x14ac:dyDescent="0.2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2.75" customHeight="1" x14ac:dyDescent="0.25">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2.75" customHeight="1" x14ac:dyDescent="0.25">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2.75" customHeight="1" x14ac:dyDescent="0.25">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2.75" customHeight="1" x14ac:dyDescent="0.25">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2.75" customHeight="1" x14ac:dyDescent="0.25">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2.75" customHeight="1" x14ac:dyDescent="0.25">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2.75" customHeight="1" x14ac:dyDescent="0.25">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2.75" customHeight="1" x14ac:dyDescent="0.25">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2.75" customHeight="1" x14ac:dyDescent="0.25">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2.75" customHeight="1" x14ac:dyDescent="0.2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2.75" customHeight="1" x14ac:dyDescent="0.25">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2.75" customHeight="1" x14ac:dyDescent="0.25">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2.75" customHeight="1" x14ac:dyDescent="0.25">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2.75" customHeight="1" x14ac:dyDescent="0.25">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2.75" customHeight="1" x14ac:dyDescent="0.25">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2.75" customHeight="1" x14ac:dyDescent="0.25">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2.75" customHeight="1" x14ac:dyDescent="0.25">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2.75" customHeight="1" x14ac:dyDescent="0.25">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2.75" customHeight="1" x14ac:dyDescent="0.25">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2.75" customHeight="1" x14ac:dyDescent="0.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2.75" customHeight="1" x14ac:dyDescent="0.25">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2.75" customHeight="1" x14ac:dyDescent="0.25">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2.75" customHeight="1" x14ac:dyDescent="0.25">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2.75" customHeight="1" x14ac:dyDescent="0.25">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2.75" customHeight="1" x14ac:dyDescent="0.25">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2.75" customHeight="1" x14ac:dyDescent="0.25">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2.75" customHeight="1" x14ac:dyDescent="0.25">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2.75" customHeight="1" x14ac:dyDescent="0.25">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2.75" customHeight="1" x14ac:dyDescent="0.25">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2.75" customHeight="1" x14ac:dyDescent="0.2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2.75" customHeight="1" x14ac:dyDescent="0.25">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2.75" customHeight="1" x14ac:dyDescent="0.25">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2.75" customHeight="1" x14ac:dyDescent="0.25">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2.75" customHeight="1" x14ac:dyDescent="0.25">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2.75" customHeight="1" x14ac:dyDescent="0.25">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2.75" customHeight="1" x14ac:dyDescent="0.25">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2.75" customHeight="1" x14ac:dyDescent="0.25">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2.75" customHeight="1" x14ac:dyDescent="0.25">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2.75" customHeight="1" x14ac:dyDescent="0.25">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2.75" customHeight="1" x14ac:dyDescent="0.2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2.75" customHeight="1" x14ac:dyDescent="0.25">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2.75" customHeight="1" x14ac:dyDescent="0.25">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2.75" customHeight="1" x14ac:dyDescent="0.25">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2.75" customHeight="1" x14ac:dyDescent="0.25">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2.75" customHeight="1" x14ac:dyDescent="0.25">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2.75" customHeight="1" x14ac:dyDescent="0.25">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2.75" customHeight="1" x14ac:dyDescent="0.25">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2.75" customHeight="1" x14ac:dyDescent="0.25">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2.75" customHeight="1" x14ac:dyDescent="0.25">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2.75" customHeight="1" x14ac:dyDescent="0.2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2.75" customHeight="1" x14ac:dyDescent="0.25">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2.75" customHeight="1" x14ac:dyDescent="0.25">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2.75" customHeight="1" x14ac:dyDescent="0.25">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2.75" customHeight="1" x14ac:dyDescent="0.25">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2.75" customHeight="1" x14ac:dyDescent="0.25">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2.75" customHeight="1" x14ac:dyDescent="0.25">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2.75" customHeight="1" x14ac:dyDescent="0.25">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2.75" customHeight="1" x14ac:dyDescent="0.25">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2.75" customHeight="1" x14ac:dyDescent="0.25">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2.75" customHeight="1" x14ac:dyDescent="0.2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2.75" customHeight="1" x14ac:dyDescent="0.25">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2.75" customHeight="1" x14ac:dyDescent="0.25">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2.75" customHeight="1" x14ac:dyDescent="0.25">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2.75" customHeight="1" x14ac:dyDescent="0.25">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2.75" customHeight="1" x14ac:dyDescent="0.25">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2.75" customHeight="1" x14ac:dyDescent="0.25">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2.75" customHeight="1" x14ac:dyDescent="0.25">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2.75" customHeight="1" x14ac:dyDescent="0.25">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2.75" customHeight="1" x14ac:dyDescent="0.25">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2.75" customHeight="1" x14ac:dyDescent="0.2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2.75" customHeight="1" x14ac:dyDescent="0.25">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2.75" customHeight="1" x14ac:dyDescent="0.25">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2.75" customHeight="1" x14ac:dyDescent="0.25">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2.75" customHeight="1" x14ac:dyDescent="0.25">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2.75" customHeight="1" x14ac:dyDescent="0.25">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2.75" customHeight="1" x14ac:dyDescent="0.25">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2.75" customHeight="1" x14ac:dyDescent="0.25">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2.75" customHeight="1" x14ac:dyDescent="0.25">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2.75" customHeight="1" x14ac:dyDescent="0.25">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2.75" customHeight="1" x14ac:dyDescent="0.2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2.75" customHeight="1" x14ac:dyDescent="0.25">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2.75" customHeight="1" x14ac:dyDescent="0.25">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2.75" customHeight="1" x14ac:dyDescent="0.25">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2.75" customHeight="1" x14ac:dyDescent="0.25">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2.75" customHeight="1" x14ac:dyDescent="0.25">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2.75" customHeight="1" x14ac:dyDescent="0.25">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2.75" customHeight="1" x14ac:dyDescent="0.25">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2.75" customHeight="1" x14ac:dyDescent="0.25">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2.75" customHeight="1" x14ac:dyDescent="0.25">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2.75" customHeight="1" x14ac:dyDescent="0.2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2.75" customHeight="1" x14ac:dyDescent="0.25">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2.75" customHeight="1" x14ac:dyDescent="0.25">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2.75" customHeight="1" x14ac:dyDescent="0.25">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2.75" customHeight="1" x14ac:dyDescent="0.25">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2.75" customHeight="1" x14ac:dyDescent="0.25">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2.75" customHeight="1" x14ac:dyDescent="0.25">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2.75" customHeight="1" x14ac:dyDescent="0.25">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2.75" customHeight="1" x14ac:dyDescent="0.25">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2.75" customHeight="1" x14ac:dyDescent="0.25">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2.75" customHeight="1" x14ac:dyDescent="0.2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2.75" customHeight="1" x14ac:dyDescent="0.25">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2.75" customHeight="1" x14ac:dyDescent="0.25">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2.75" customHeight="1" x14ac:dyDescent="0.25">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2.75" customHeight="1" x14ac:dyDescent="0.25">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2.75" customHeight="1" x14ac:dyDescent="0.25">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2.75" customHeight="1" x14ac:dyDescent="0.25">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2.75" customHeight="1" x14ac:dyDescent="0.25">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2.75" customHeight="1" x14ac:dyDescent="0.25">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2.75" customHeight="1" x14ac:dyDescent="0.25">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2.75" customHeight="1" x14ac:dyDescent="0.2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2.75" customHeight="1" x14ac:dyDescent="0.25">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2.75" customHeight="1" x14ac:dyDescent="0.25">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2.75" customHeight="1" x14ac:dyDescent="0.25">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2.75" customHeight="1" x14ac:dyDescent="0.25">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2.75" customHeight="1" x14ac:dyDescent="0.25">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2.75" customHeight="1" x14ac:dyDescent="0.25">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2.75" customHeight="1" x14ac:dyDescent="0.25">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2.75" customHeight="1" x14ac:dyDescent="0.25">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2.75" customHeight="1" x14ac:dyDescent="0.25">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2.75" customHeight="1" x14ac:dyDescent="0.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2.75" customHeight="1" x14ac:dyDescent="0.25">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2.75" customHeight="1" x14ac:dyDescent="0.25">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2.75" customHeight="1" x14ac:dyDescent="0.25">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2.75" customHeight="1" x14ac:dyDescent="0.25">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2.75" customHeight="1" x14ac:dyDescent="0.25">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2.75" customHeight="1" x14ac:dyDescent="0.25">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2.75" customHeight="1" x14ac:dyDescent="0.25">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2.75" customHeight="1" x14ac:dyDescent="0.25">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2.75" customHeight="1" x14ac:dyDescent="0.25">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2.75" customHeight="1" x14ac:dyDescent="0.2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2.75" customHeight="1" x14ac:dyDescent="0.25">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2.75" customHeight="1" x14ac:dyDescent="0.25">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2.75" customHeight="1" x14ac:dyDescent="0.25">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2.75" customHeight="1" x14ac:dyDescent="0.25">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2.75" customHeight="1" x14ac:dyDescent="0.25">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2.75" customHeight="1" x14ac:dyDescent="0.25">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2.75" customHeight="1" x14ac:dyDescent="0.25">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2.75" customHeight="1" x14ac:dyDescent="0.25">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2.75" customHeight="1" x14ac:dyDescent="0.25">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2.75" customHeight="1" x14ac:dyDescent="0.2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2.75" customHeight="1" x14ac:dyDescent="0.25">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2.75" customHeight="1" x14ac:dyDescent="0.25">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2.75" customHeight="1" x14ac:dyDescent="0.25">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2.75" customHeight="1" x14ac:dyDescent="0.25">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2.75" customHeight="1" x14ac:dyDescent="0.25">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2.75" customHeight="1" x14ac:dyDescent="0.25">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2.75" customHeight="1" x14ac:dyDescent="0.25">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2.75" customHeight="1" x14ac:dyDescent="0.25">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2.75" customHeight="1" x14ac:dyDescent="0.25">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2.75" customHeight="1" x14ac:dyDescent="0.2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2.75" customHeight="1" x14ac:dyDescent="0.25">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2.75" customHeight="1" x14ac:dyDescent="0.25">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2.75" customHeight="1" x14ac:dyDescent="0.25">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2.75" customHeight="1" x14ac:dyDescent="0.25">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2.75" customHeight="1" x14ac:dyDescent="0.25">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2.75" customHeight="1" x14ac:dyDescent="0.25">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2.75" customHeight="1" x14ac:dyDescent="0.25">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2.75" customHeight="1" x14ac:dyDescent="0.25">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2.75" customHeight="1" x14ac:dyDescent="0.25">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2.75" customHeight="1" x14ac:dyDescent="0.2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2.75" customHeight="1" x14ac:dyDescent="0.25">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2.75" customHeight="1" x14ac:dyDescent="0.25">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2.75" customHeight="1" x14ac:dyDescent="0.25">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2.75" customHeight="1" x14ac:dyDescent="0.25">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2.75" customHeight="1" x14ac:dyDescent="0.25">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2.75" customHeight="1" x14ac:dyDescent="0.25">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2.75" customHeight="1" x14ac:dyDescent="0.25">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2.75" customHeight="1" x14ac:dyDescent="0.25">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2.75" customHeight="1" x14ac:dyDescent="0.25">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2.75" customHeight="1" x14ac:dyDescent="0.2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2.75" customHeight="1" x14ac:dyDescent="0.25">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2.75" customHeight="1" x14ac:dyDescent="0.25">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2.75" customHeight="1" x14ac:dyDescent="0.25">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2.75" customHeight="1" x14ac:dyDescent="0.25">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2.75" customHeight="1" x14ac:dyDescent="0.25">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2.75" customHeight="1" x14ac:dyDescent="0.25">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2.75" customHeight="1" x14ac:dyDescent="0.25">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2.75" customHeight="1" x14ac:dyDescent="0.25">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2.75" customHeight="1" x14ac:dyDescent="0.25">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2.75" customHeight="1" x14ac:dyDescent="0.2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2.75" customHeight="1" x14ac:dyDescent="0.25">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2.75" customHeight="1" x14ac:dyDescent="0.25">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2.75" customHeight="1" x14ac:dyDescent="0.25">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2.75" customHeight="1" x14ac:dyDescent="0.25">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2.75" customHeight="1" x14ac:dyDescent="0.25">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2.75" customHeight="1" x14ac:dyDescent="0.25">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2.75" customHeight="1" x14ac:dyDescent="0.25">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2.75" customHeight="1" x14ac:dyDescent="0.25">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2.75" customHeight="1" x14ac:dyDescent="0.25">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2.75" customHeight="1" x14ac:dyDescent="0.2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2.75" customHeight="1" x14ac:dyDescent="0.25">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2.75" customHeight="1" x14ac:dyDescent="0.25">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2.75" customHeight="1" x14ac:dyDescent="0.25">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2.75" customHeight="1" x14ac:dyDescent="0.25">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2.75" customHeight="1" x14ac:dyDescent="0.25">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2.75" customHeight="1" x14ac:dyDescent="0.25">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2.75" customHeight="1" x14ac:dyDescent="0.25">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2.75" customHeight="1" x14ac:dyDescent="0.25">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2.75" customHeight="1" x14ac:dyDescent="0.25">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2.75" customHeight="1" x14ac:dyDescent="0.2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2.75" customHeight="1" x14ac:dyDescent="0.25">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2.75" customHeight="1" x14ac:dyDescent="0.25">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2.75" customHeight="1" x14ac:dyDescent="0.25">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2.75" customHeight="1" x14ac:dyDescent="0.25">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2.75" customHeight="1" x14ac:dyDescent="0.25">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2.75" customHeight="1" x14ac:dyDescent="0.25">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2.75" customHeight="1" x14ac:dyDescent="0.25">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2.75" customHeight="1" x14ac:dyDescent="0.25">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2.75" customHeight="1" x14ac:dyDescent="0.25">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2.75" customHeight="1" x14ac:dyDescent="0.2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2.75" customHeight="1" x14ac:dyDescent="0.25">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2.75" customHeight="1" x14ac:dyDescent="0.25">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2.75" customHeight="1" x14ac:dyDescent="0.25">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2.75" customHeight="1" x14ac:dyDescent="0.25">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2.75" customHeight="1" x14ac:dyDescent="0.25">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2.75" customHeight="1" x14ac:dyDescent="0.25">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2.75" customHeight="1" x14ac:dyDescent="0.25">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2.75" customHeight="1" x14ac:dyDescent="0.25">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2.75" customHeight="1" x14ac:dyDescent="0.25">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2.75" customHeight="1" x14ac:dyDescent="0.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2.75" customHeight="1" x14ac:dyDescent="0.25">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2.75" customHeight="1" x14ac:dyDescent="0.25">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2.75" customHeight="1" x14ac:dyDescent="0.25">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2.75" customHeight="1" x14ac:dyDescent="0.25">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2.75" customHeight="1" x14ac:dyDescent="0.25">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2.75" customHeight="1" x14ac:dyDescent="0.25">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2.75" customHeight="1" x14ac:dyDescent="0.25">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2.75" customHeight="1" x14ac:dyDescent="0.25">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2.75" customHeight="1" x14ac:dyDescent="0.25">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2.75" customHeight="1" x14ac:dyDescent="0.2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2.75" customHeight="1" x14ac:dyDescent="0.25">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2.75" customHeight="1" x14ac:dyDescent="0.25">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2.75" customHeight="1" x14ac:dyDescent="0.25">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2.75" customHeight="1" x14ac:dyDescent="0.25">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2.75" customHeight="1" x14ac:dyDescent="0.25">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2.75" customHeight="1" x14ac:dyDescent="0.25">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2.75" customHeight="1" x14ac:dyDescent="0.25">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2.75" customHeight="1" x14ac:dyDescent="0.25">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2.75" customHeight="1" x14ac:dyDescent="0.25">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2.75" customHeight="1" x14ac:dyDescent="0.2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2.75" customHeight="1" x14ac:dyDescent="0.25">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2.75" customHeight="1" x14ac:dyDescent="0.25">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2.75" customHeight="1" x14ac:dyDescent="0.25">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2.75" customHeight="1" x14ac:dyDescent="0.25">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2.75" customHeight="1" x14ac:dyDescent="0.25">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2.75" customHeight="1" x14ac:dyDescent="0.25">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2.75" customHeight="1" x14ac:dyDescent="0.25">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2.75" customHeight="1" x14ac:dyDescent="0.25">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2.75" customHeight="1" x14ac:dyDescent="0.25">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2.75" customHeight="1" x14ac:dyDescent="0.2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2.75" customHeight="1" x14ac:dyDescent="0.25">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2.75" customHeight="1" x14ac:dyDescent="0.25">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2.75" customHeight="1" x14ac:dyDescent="0.25">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2.75" customHeight="1" x14ac:dyDescent="0.25">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2.75" customHeight="1" x14ac:dyDescent="0.25">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2.75" customHeight="1" x14ac:dyDescent="0.25">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2.75" customHeight="1" x14ac:dyDescent="0.25">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2.75" customHeight="1" x14ac:dyDescent="0.25">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2.75" customHeight="1" x14ac:dyDescent="0.25">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2.75" customHeight="1" x14ac:dyDescent="0.2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2.75" customHeight="1" x14ac:dyDescent="0.25">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2.75" customHeight="1" x14ac:dyDescent="0.25">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2.75" customHeight="1" x14ac:dyDescent="0.25">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2.75" customHeight="1" x14ac:dyDescent="0.25">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2.75" customHeight="1" x14ac:dyDescent="0.25">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2.75" customHeight="1" x14ac:dyDescent="0.25">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2.75" customHeight="1" x14ac:dyDescent="0.25">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2.75" customHeight="1" x14ac:dyDescent="0.25">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2.75" customHeight="1" x14ac:dyDescent="0.25">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2.75" customHeight="1" x14ac:dyDescent="0.2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2.75" customHeight="1" x14ac:dyDescent="0.25">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2.75" customHeight="1" x14ac:dyDescent="0.25">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2.75" customHeight="1" x14ac:dyDescent="0.25">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2.75" customHeight="1" x14ac:dyDescent="0.25">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2.75" customHeight="1" x14ac:dyDescent="0.25">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2.75" customHeight="1" x14ac:dyDescent="0.25">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2.75" customHeight="1" x14ac:dyDescent="0.25">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2.75" customHeight="1" x14ac:dyDescent="0.25">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2.75" customHeight="1" x14ac:dyDescent="0.25">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2.75" customHeight="1" x14ac:dyDescent="0.2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2.75" customHeight="1" x14ac:dyDescent="0.25">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2.75" customHeight="1" x14ac:dyDescent="0.25">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2.75" customHeight="1" x14ac:dyDescent="0.25">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2.75" customHeight="1" x14ac:dyDescent="0.25">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2.75" customHeight="1" x14ac:dyDescent="0.25">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2.75" customHeight="1" x14ac:dyDescent="0.25">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2.75" customHeight="1" x14ac:dyDescent="0.25">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2.75" customHeight="1" x14ac:dyDescent="0.25">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2.75" customHeight="1" x14ac:dyDescent="0.25">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2.75" customHeight="1" x14ac:dyDescent="0.2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2.75" customHeight="1" x14ac:dyDescent="0.25">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2.75" customHeight="1" x14ac:dyDescent="0.25">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2.75" customHeight="1" x14ac:dyDescent="0.25">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2.75" customHeight="1" x14ac:dyDescent="0.25">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2.75" customHeight="1" x14ac:dyDescent="0.25">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2.75" customHeight="1" x14ac:dyDescent="0.25">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2.75" customHeight="1" x14ac:dyDescent="0.25">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2.75" customHeight="1" x14ac:dyDescent="0.2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2.75" customHeight="1" x14ac:dyDescent="0.2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2.75" customHeight="1" x14ac:dyDescent="0.2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2.75" customHeight="1" x14ac:dyDescent="0.2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2.75" customHeight="1" x14ac:dyDescent="0.2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2.75" customHeight="1" x14ac:dyDescent="0.2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2.75" customHeight="1" x14ac:dyDescent="0.2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2.75" customHeight="1" x14ac:dyDescent="0.2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2.75" customHeight="1" x14ac:dyDescent="0.2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2.75" customHeight="1" x14ac:dyDescent="0.2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2.75" customHeight="1" x14ac:dyDescent="0.2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2.75" customHeight="1" x14ac:dyDescent="0.2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2.75" customHeight="1" x14ac:dyDescent="0.2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2.75" customHeight="1" x14ac:dyDescent="0.2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2.75" customHeight="1" x14ac:dyDescent="0.2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2.75" customHeight="1" x14ac:dyDescent="0.2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2.75" customHeight="1" x14ac:dyDescent="0.25">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2.75" customHeight="1" x14ac:dyDescent="0.25">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2.75" customHeight="1" x14ac:dyDescent="0.25">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2.75" customHeight="1" x14ac:dyDescent="0.2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2.75" customHeight="1" x14ac:dyDescent="0.25">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2.75" customHeight="1" x14ac:dyDescent="0.2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2.75" customHeight="1" x14ac:dyDescent="0.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2.75" customHeight="1" x14ac:dyDescent="0.2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2.75" customHeight="1" x14ac:dyDescent="0.2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2.75" customHeight="1" x14ac:dyDescent="0.2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2.75" customHeight="1" x14ac:dyDescent="0.2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2.75" customHeight="1" x14ac:dyDescent="0.2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2.75" customHeight="1" x14ac:dyDescent="0.2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2.75" customHeight="1" x14ac:dyDescent="0.2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2.75" customHeight="1" x14ac:dyDescent="0.2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2.75" customHeight="1" x14ac:dyDescent="0.2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2.75" customHeight="1" x14ac:dyDescent="0.2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2.75" customHeight="1" x14ac:dyDescent="0.2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2.75" customHeight="1" x14ac:dyDescent="0.2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2.75" customHeight="1" x14ac:dyDescent="0.2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2.75" customHeight="1" x14ac:dyDescent="0.2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2.75" customHeight="1" x14ac:dyDescent="0.2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2.75" customHeight="1" x14ac:dyDescent="0.2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2.75" customHeight="1" x14ac:dyDescent="0.2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2.75" customHeight="1" x14ac:dyDescent="0.25">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2.75" customHeight="1" x14ac:dyDescent="0.25">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2.75" customHeight="1" x14ac:dyDescent="0.2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2.75" customHeight="1" x14ac:dyDescent="0.2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2.75" customHeight="1" x14ac:dyDescent="0.25">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2.75" customHeight="1" x14ac:dyDescent="0.2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2.75" customHeight="1" x14ac:dyDescent="0.2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2.75" customHeight="1" x14ac:dyDescent="0.2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2.75" customHeight="1" x14ac:dyDescent="0.2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2.75" customHeight="1" x14ac:dyDescent="0.2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2.75" customHeight="1" x14ac:dyDescent="0.2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2.75" customHeight="1" x14ac:dyDescent="0.2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2.75" customHeight="1" x14ac:dyDescent="0.2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2.75" customHeight="1" x14ac:dyDescent="0.2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2.75" customHeight="1" x14ac:dyDescent="0.2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2.75" customHeight="1" x14ac:dyDescent="0.2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2.75" customHeight="1" x14ac:dyDescent="0.2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2.75" customHeight="1" x14ac:dyDescent="0.2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2.75" customHeight="1" x14ac:dyDescent="0.2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2.75" customHeight="1" x14ac:dyDescent="0.2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2.75" customHeight="1" x14ac:dyDescent="0.2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2.75" customHeight="1" x14ac:dyDescent="0.2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2.75" customHeight="1" x14ac:dyDescent="0.2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2.75" customHeight="1" x14ac:dyDescent="0.2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2.75" customHeight="1" x14ac:dyDescent="0.2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2.75" customHeight="1" x14ac:dyDescent="0.25">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2.75" customHeight="1" x14ac:dyDescent="0.25">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2.75" customHeight="1" x14ac:dyDescent="0.25">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2.75" customHeight="1" x14ac:dyDescent="0.2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2.75" customHeight="1" x14ac:dyDescent="0.25">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2.75" customHeight="1" x14ac:dyDescent="0.2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2.75" customHeight="1" x14ac:dyDescent="0.2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2.75" customHeight="1" x14ac:dyDescent="0.2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2.75" customHeight="1" x14ac:dyDescent="0.2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2.75" customHeight="1" x14ac:dyDescent="0.2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2.75" customHeight="1" x14ac:dyDescent="0.2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2.75" customHeight="1" x14ac:dyDescent="0.2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2.75" customHeight="1" x14ac:dyDescent="0.2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2.75" customHeight="1" x14ac:dyDescent="0.2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2.75" customHeight="1" x14ac:dyDescent="0.2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2.75" customHeight="1" x14ac:dyDescent="0.2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2.75" customHeight="1" x14ac:dyDescent="0.2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2.75" customHeight="1" x14ac:dyDescent="0.2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2.75" customHeight="1" x14ac:dyDescent="0.2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2.75" customHeight="1" x14ac:dyDescent="0.2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2.75" customHeight="1" x14ac:dyDescent="0.2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2.75" customHeight="1" x14ac:dyDescent="0.2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2.75" customHeight="1" x14ac:dyDescent="0.2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2.75" customHeight="1" x14ac:dyDescent="0.2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2.75" customHeight="1" x14ac:dyDescent="0.2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2.75" customHeight="1" x14ac:dyDescent="0.2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2.75" customHeight="1" x14ac:dyDescent="0.25">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2.75" customHeight="1" x14ac:dyDescent="0.2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2.75" customHeight="1" x14ac:dyDescent="0.25">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2.75" customHeight="1" x14ac:dyDescent="0.2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2.75" customHeight="1" x14ac:dyDescent="0.25">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2.75" customHeight="1" x14ac:dyDescent="0.2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2.75" customHeight="1" x14ac:dyDescent="0.2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2.75" customHeight="1" x14ac:dyDescent="0.2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2.75" customHeight="1" x14ac:dyDescent="0.2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2.75" customHeight="1" x14ac:dyDescent="0.2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2.75" customHeight="1" x14ac:dyDescent="0.2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2.75" customHeight="1" x14ac:dyDescent="0.2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2.75" customHeight="1" x14ac:dyDescent="0.2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2.75" customHeight="1" x14ac:dyDescent="0.2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2.75" customHeight="1" x14ac:dyDescent="0.2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2.75" customHeight="1" x14ac:dyDescent="0.2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2.75" customHeight="1" x14ac:dyDescent="0.2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2.75" customHeight="1" x14ac:dyDescent="0.2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2.75" customHeight="1" x14ac:dyDescent="0.2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2.75" customHeight="1" x14ac:dyDescent="0.2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2.75" customHeight="1" x14ac:dyDescent="0.2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2.75" customHeight="1" x14ac:dyDescent="0.2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2.75" customHeight="1" x14ac:dyDescent="0.2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2.75" customHeight="1" x14ac:dyDescent="0.2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2.75" customHeight="1" x14ac:dyDescent="0.2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2.75" customHeight="1" x14ac:dyDescent="0.2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2.75" customHeight="1" x14ac:dyDescent="0.25">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2.75" customHeight="1" x14ac:dyDescent="0.25">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2.75" customHeight="1" x14ac:dyDescent="0.25">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2.75" customHeight="1" x14ac:dyDescent="0.2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2.75" customHeight="1" x14ac:dyDescent="0.25">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2.75" customHeight="1" x14ac:dyDescent="0.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2.75" customHeight="1" x14ac:dyDescent="0.2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2.75" customHeight="1" x14ac:dyDescent="0.2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2.75" customHeight="1" x14ac:dyDescent="0.2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2.75" customHeight="1" x14ac:dyDescent="0.2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2.75" customHeight="1" x14ac:dyDescent="0.2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2.75" customHeight="1" x14ac:dyDescent="0.2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2.75" customHeight="1" x14ac:dyDescent="0.2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2.75" customHeight="1" x14ac:dyDescent="0.2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2.75" customHeight="1" x14ac:dyDescent="0.2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2.75" customHeight="1" x14ac:dyDescent="0.2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2.75" customHeight="1" x14ac:dyDescent="0.2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2.75" customHeight="1" x14ac:dyDescent="0.2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2.75" customHeight="1" x14ac:dyDescent="0.2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2.75" customHeight="1" x14ac:dyDescent="0.2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2.75" customHeight="1" x14ac:dyDescent="0.2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2.75" customHeight="1" x14ac:dyDescent="0.2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2.75" customHeight="1" x14ac:dyDescent="0.2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2.75" customHeight="1" x14ac:dyDescent="0.2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2.75" customHeight="1" x14ac:dyDescent="0.25">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2.75" customHeight="1" x14ac:dyDescent="0.2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2.75" customHeight="1" x14ac:dyDescent="0.25">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2.75" customHeight="1" x14ac:dyDescent="0.25">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2.75" customHeight="1" x14ac:dyDescent="0.25">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2.75" customHeight="1" x14ac:dyDescent="0.25">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2.75" customHeight="1" x14ac:dyDescent="0.25">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2.75" customHeight="1" x14ac:dyDescent="0.25">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2.75" customHeight="1" x14ac:dyDescent="0.25">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2.75" customHeight="1" x14ac:dyDescent="0.25">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2.75" customHeight="1" x14ac:dyDescent="0.25">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2.75" customHeight="1" x14ac:dyDescent="0.2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2.75" customHeight="1" x14ac:dyDescent="0.25">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2.75" customHeight="1" x14ac:dyDescent="0.25">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2.75" customHeight="1" x14ac:dyDescent="0.25">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2.75" customHeight="1" x14ac:dyDescent="0.25">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2.75" customHeight="1" x14ac:dyDescent="0.25">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2.75" customHeight="1" x14ac:dyDescent="0.25">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2.75" customHeight="1" x14ac:dyDescent="0.25">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2.75" customHeight="1" x14ac:dyDescent="0.25">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2.75" customHeight="1" x14ac:dyDescent="0.25">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2.75" customHeight="1" x14ac:dyDescent="0.2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2.75" customHeight="1" x14ac:dyDescent="0.25">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2.75" customHeight="1" x14ac:dyDescent="0.25">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2.75" customHeight="1" x14ac:dyDescent="0.25">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2.75" customHeight="1" x14ac:dyDescent="0.25">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2.75" customHeight="1" x14ac:dyDescent="0.25">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2.75" customHeight="1" x14ac:dyDescent="0.25">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2.75" customHeight="1" x14ac:dyDescent="0.25">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2.75" customHeight="1" x14ac:dyDescent="0.25">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2.75" customHeight="1" x14ac:dyDescent="0.25">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2.75" customHeight="1" x14ac:dyDescent="0.2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2.75" customHeight="1" x14ac:dyDescent="0.25">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2.75" customHeight="1" x14ac:dyDescent="0.25">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2.75" customHeight="1" x14ac:dyDescent="0.25">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2.75" customHeight="1" x14ac:dyDescent="0.25">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2.75" customHeight="1" x14ac:dyDescent="0.25">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2.75" customHeight="1" x14ac:dyDescent="0.25">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2.75" customHeight="1" x14ac:dyDescent="0.25">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2.75" customHeight="1" x14ac:dyDescent="0.25">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2.75" customHeight="1" x14ac:dyDescent="0.25">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2.75" customHeight="1" x14ac:dyDescent="0.2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2.75" customHeight="1" x14ac:dyDescent="0.25">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2.75" customHeight="1" x14ac:dyDescent="0.25">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2.75" customHeight="1" x14ac:dyDescent="0.25">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2.75" customHeight="1" x14ac:dyDescent="0.25">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2.75" customHeight="1" x14ac:dyDescent="0.25">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2.75" customHeight="1" x14ac:dyDescent="0.25">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2.75" customHeight="1" x14ac:dyDescent="0.25">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2.75" customHeight="1" x14ac:dyDescent="0.25">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2.75" customHeight="1" x14ac:dyDescent="0.25">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2.75" customHeight="1" x14ac:dyDescent="0.2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2.75" customHeight="1" x14ac:dyDescent="0.25">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2.75" customHeight="1" x14ac:dyDescent="0.25">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2.75" customHeight="1" x14ac:dyDescent="0.25">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2.75" customHeight="1" x14ac:dyDescent="0.25">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2.75" customHeight="1" x14ac:dyDescent="0.25">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5">
    <mergeCell ref="B1:E1"/>
    <mergeCell ref="C3:F3"/>
    <mergeCell ref="I3:J3"/>
    <mergeCell ref="C4:F4"/>
    <mergeCell ref="I4:J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1593A-8B8E-4CD3-A8F2-DA11DE43B3E3}">
  <dimension ref="A1:D997"/>
  <sheetViews>
    <sheetView workbookViewId="0">
      <selection activeCell="C49" sqref="C49"/>
    </sheetView>
  </sheetViews>
  <sheetFormatPr baseColWidth="10" defaultColWidth="12.5703125" defaultRowHeight="15" x14ac:dyDescent="0.25"/>
  <cols>
    <col min="1" max="1" width="10" customWidth="1"/>
    <col min="2" max="2" width="21" customWidth="1"/>
    <col min="3" max="3" width="131.140625" customWidth="1"/>
    <col min="4" max="26" width="10" customWidth="1"/>
  </cols>
  <sheetData>
    <row r="1" spans="1:4" ht="12" customHeight="1" x14ac:dyDescent="0.25">
      <c r="A1" s="214" t="s">
        <v>51</v>
      </c>
      <c r="B1" s="215"/>
      <c r="C1" s="215"/>
      <c r="D1" s="215"/>
    </row>
    <row r="2" spans="1:4" ht="30.75" customHeight="1" x14ac:dyDescent="0.25">
      <c r="A2" s="59"/>
      <c r="B2" s="224" t="s">
        <v>133</v>
      </c>
      <c r="C2" s="215"/>
      <c r="D2" s="59"/>
    </row>
    <row r="3" spans="1:4" ht="15.75" customHeight="1" thickBot="1" x14ac:dyDescent="0.3">
      <c r="A3" s="59"/>
      <c r="B3" s="60"/>
      <c r="C3" s="60"/>
      <c r="D3" s="59"/>
    </row>
    <row r="4" spans="1:4" ht="18" customHeight="1" x14ac:dyDescent="0.25">
      <c r="A4" s="59"/>
      <c r="B4" s="61" t="s">
        <v>134</v>
      </c>
      <c r="C4" s="62" t="s">
        <v>135</v>
      </c>
      <c r="D4" s="59"/>
    </row>
    <row r="5" spans="1:4" ht="18" customHeight="1" x14ac:dyDescent="0.25">
      <c r="A5" s="59"/>
      <c r="B5" s="146" t="s">
        <v>136</v>
      </c>
      <c r="C5" s="146" t="s">
        <v>137</v>
      </c>
      <c r="D5" s="59"/>
    </row>
    <row r="6" spans="1:4" ht="18" customHeight="1" x14ac:dyDescent="0.25">
      <c r="A6" s="59"/>
      <c r="B6" s="147" t="s">
        <v>138</v>
      </c>
      <c r="C6" s="146" t="s">
        <v>139</v>
      </c>
      <c r="D6" s="59"/>
    </row>
    <row r="7" spans="1:4" ht="25.5" customHeight="1" x14ac:dyDescent="0.25">
      <c r="A7" s="59"/>
      <c r="B7" s="146" t="s">
        <v>140</v>
      </c>
      <c r="C7" s="146" t="s">
        <v>141</v>
      </c>
      <c r="D7" s="59"/>
    </row>
    <row r="8" spans="1:4" ht="20.25" customHeight="1" x14ac:dyDescent="0.25">
      <c r="A8" s="59"/>
      <c r="B8" s="146" t="s">
        <v>75</v>
      </c>
      <c r="C8" s="146" t="s">
        <v>142</v>
      </c>
      <c r="D8" s="59"/>
    </row>
    <row r="9" spans="1:4" ht="27.75" customHeight="1" x14ac:dyDescent="0.25">
      <c r="A9" s="59"/>
      <c r="B9" s="146" t="s">
        <v>143</v>
      </c>
      <c r="C9" s="146" t="s">
        <v>144</v>
      </c>
      <c r="D9" s="59"/>
    </row>
    <row r="10" spans="1:4" ht="33.75" customHeight="1" x14ac:dyDescent="0.25">
      <c r="A10" s="59"/>
      <c r="B10" s="146" t="s">
        <v>145</v>
      </c>
      <c r="C10" s="146" t="s">
        <v>146</v>
      </c>
      <c r="D10" s="59"/>
    </row>
    <row r="11" spans="1:4" ht="28.5" customHeight="1" x14ac:dyDescent="0.25">
      <c r="A11" s="59"/>
      <c r="B11" s="146" t="s">
        <v>81</v>
      </c>
      <c r="C11" s="146" t="s">
        <v>147</v>
      </c>
      <c r="D11" s="59"/>
    </row>
    <row r="12" spans="1:4" ht="21" customHeight="1" x14ac:dyDescent="0.25">
      <c r="A12" s="59"/>
      <c r="B12" s="146" t="s">
        <v>83</v>
      </c>
      <c r="C12" s="146" t="s">
        <v>148</v>
      </c>
      <c r="D12" s="59"/>
    </row>
    <row r="13" spans="1:4" ht="18.75" customHeight="1" x14ac:dyDescent="0.25">
      <c r="A13" s="59"/>
      <c r="B13" s="146" t="s">
        <v>149</v>
      </c>
      <c r="C13" s="146" t="s">
        <v>150</v>
      </c>
      <c r="D13" s="59"/>
    </row>
    <row r="14" spans="1:4" ht="30" customHeight="1" x14ac:dyDescent="0.25">
      <c r="A14" s="59"/>
      <c r="B14" s="146" t="s">
        <v>151</v>
      </c>
      <c r="C14" s="146" t="s">
        <v>348</v>
      </c>
      <c r="D14" s="59"/>
    </row>
    <row r="15" spans="1:4" ht="12.75" customHeight="1" x14ac:dyDescent="0.25">
      <c r="A15" s="59"/>
      <c r="B15" s="146" t="s">
        <v>89</v>
      </c>
      <c r="C15" s="146" t="s">
        <v>114</v>
      </c>
      <c r="D15" s="59"/>
    </row>
    <row r="16" spans="1:4" ht="15.75" customHeight="1" x14ac:dyDescent="0.25">
      <c r="A16" s="59"/>
      <c r="B16" s="146" t="s">
        <v>91</v>
      </c>
      <c r="C16" s="146" t="s">
        <v>116</v>
      </c>
      <c r="D16" s="59"/>
    </row>
    <row r="17" spans="1:4" ht="17.25" customHeight="1" x14ac:dyDescent="0.25">
      <c r="A17" s="59"/>
      <c r="B17" s="146" t="s">
        <v>152</v>
      </c>
      <c r="C17" s="146" t="s">
        <v>118</v>
      </c>
      <c r="D17" s="59"/>
    </row>
    <row r="18" spans="1:4" ht="18.75" customHeight="1" x14ac:dyDescent="0.25">
      <c r="A18" s="59"/>
      <c r="B18" s="146" t="s">
        <v>95</v>
      </c>
      <c r="C18" s="146" t="s">
        <v>120</v>
      </c>
      <c r="D18" s="59"/>
    </row>
    <row r="19" spans="1:4" ht="22.5" customHeight="1" x14ac:dyDescent="0.25">
      <c r="A19" s="59"/>
      <c r="B19" s="146" t="s">
        <v>153</v>
      </c>
      <c r="C19" s="146" t="s">
        <v>122</v>
      </c>
      <c r="D19" s="59"/>
    </row>
    <row r="20" spans="1:4" ht="14.25" customHeight="1" x14ac:dyDescent="0.25">
      <c r="A20" s="59"/>
      <c r="B20" s="146" t="s">
        <v>99</v>
      </c>
      <c r="C20" s="146" t="s">
        <v>124</v>
      </c>
      <c r="D20" s="59"/>
    </row>
    <row r="21" spans="1:4" ht="12" customHeight="1" x14ac:dyDescent="0.25">
      <c r="B21" s="146" t="s">
        <v>101</v>
      </c>
      <c r="C21" s="146" t="s">
        <v>154</v>
      </c>
    </row>
    <row r="22" spans="1:4" ht="12" customHeight="1" x14ac:dyDescent="0.25">
      <c r="B22" s="146" t="s">
        <v>103</v>
      </c>
      <c r="C22" s="146" t="s">
        <v>128</v>
      </c>
    </row>
    <row r="23" spans="1:4" ht="12" customHeight="1" x14ac:dyDescent="0.25">
      <c r="B23" s="146" t="s">
        <v>105</v>
      </c>
      <c r="C23" s="146" t="s">
        <v>130</v>
      </c>
    </row>
    <row r="24" spans="1:4" ht="12" customHeight="1" x14ac:dyDescent="0.25">
      <c r="B24" s="146" t="s">
        <v>107</v>
      </c>
      <c r="C24" s="146" t="s">
        <v>132</v>
      </c>
    </row>
    <row r="25" spans="1:4" ht="12" customHeight="1" x14ac:dyDescent="0.25">
      <c r="B25" s="146" t="s">
        <v>109</v>
      </c>
      <c r="C25" s="146" t="s">
        <v>155</v>
      </c>
    </row>
    <row r="26" spans="1:4" ht="12" customHeight="1" x14ac:dyDescent="0.25">
      <c r="B26" s="146" t="s">
        <v>156</v>
      </c>
      <c r="C26" s="146" t="s">
        <v>157</v>
      </c>
    </row>
    <row r="27" spans="1:4" ht="12" customHeight="1" x14ac:dyDescent="0.25">
      <c r="B27" s="146" t="s">
        <v>158</v>
      </c>
      <c r="C27" s="146" t="s">
        <v>159</v>
      </c>
    </row>
    <row r="28" spans="1:4" ht="12" customHeight="1" x14ac:dyDescent="0.25">
      <c r="B28" s="146" t="s">
        <v>160</v>
      </c>
      <c r="C28" s="146" t="s">
        <v>161</v>
      </c>
    </row>
    <row r="29" spans="1:4" ht="12" customHeight="1" x14ac:dyDescent="0.25"/>
    <row r="30" spans="1:4" ht="12" customHeight="1" x14ac:dyDescent="0.25"/>
    <row r="31" spans="1:4" ht="12" customHeight="1" x14ac:dyDescent="0.25">
      <c r="B31" s="63"/>
      <c r="C31" s="63"/>
    </row>
    <row r="32" spans="1:4" ht="12" customHeight="1" x14ac:dyDescent="0.25">
      <c r="B32" s="63"/>
      <c r="C32" s="63"/>
    </row>
    <row r="33" spans="2:3" ht="12" customHeight="1" x14ac:dyDescent="0.25">
      <c r="B33" s="63"/>
      <c r="C33" s="63"/>
    </row>
    <row r="34" spans="2:3" ht="12" customHeight="1" x14ac:dyDescent="0.25">
      <c r="B34" s="63"/>
      <c r="C34" s="63"/>
    </row>
    <row r="35" spans="2:3" ht="12" customHeight="1" x14ac:dyDescent="0.25">
      <c r="B35" s="63"/>
      <c r="C35" s="63"/>
    </row>
    <row r="36" spans="2:3" ht="12" customHeight="1" x14ac:dyDescent="0.25"/>
    <row r="37" spans="2:3" ht="12" customHeight="1" x14ac:dyDescent="0.25"/>
    <row r="38" spans="2:3" ht="12" customHeight="1" x14ac:dyDescent="0.25"/>
    <row r="39" spans="2:3" ht="12" customHeight="1" x14ac:dyDescent="0.25"/>
    <row r="40" spans="2:3" ht="12" customHeight="1" x14ac:dyDescent="0.25"/>
    <row r="41" spans="2:3" ht="12" customHeight="1" x14ac:dyDescent="0.25"/>
    <row r="42" spans="2:3" ht="12" customHeight="1" x14ac:dyDescent="0.25"/>
    <row r="43" spans="2:3" ht="12" customHeight="1" x14ac:dyDescent="0.25"/>
    <row r="44" spans="2:3" ht="12" customHeight="1" x14ac:dyDescent="0.25"/>
    <row r="45" spans="2:3" ht="12" customHeight="1" x14ac:dyDescent="0.25"/>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sheetData>
  <mergeCells count="2">
    <mergeCell ref="A1:D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FD87E-C42A-450C-97F8-C89A22B6361D}">
  <dimension ref="A1:Z1000"/>
  <sheetViews>
    <sheetView workbookViewId="0">
      <selection activeCell="Q22" sqref="Q22"/>
    </sheetView>
  </sheetViews>
  <sheetFormatPr baseColWidth="10" defaultColWidth="12.5703125" defaultRowHeight="15" x14ac:dyDescent="0.25"/>
  <cols>
    <col min="1" max="1" width="3.85546875" customWidth="1"/>
    <col min="2" max="2" width="20.7109375" customWidth="1"/>
    <col min="3" max="3" width="4.7109375" customWidth="1"/>
    <col min="4" max="4" width="20.7109375" customWidth="1"/>
    <col min="5" max="5" width="4.7109375" customWidth="1"/>
    <col min="6" max="6" width="20.7109375" customWidth="1"/>
    <col min="7" max="7" width="4.7109375" customWidth="1"/>
    <col min="8" max="8" width="20.7109375" customWidth="1"/>
    <col min="9" max="9" width="4.7109375" customWidth="1"/>
    <col min="10" max="10" width="20.7109375" customWidth="1"/>
    <col min="11" max="11" width="4.7109375" customWidth="1"/>
    <col min="12" max="12" width="20.7109375" customWidth="1"/>
    <col min="13" max="13" width="4.7109375" customWidth="1"/>
    <col min="14" max="14" width="20.7109375" customWidth="1"/>
    <col min="15" max="26" width="10" customWidth="1"/>
  </cols>
  <sheetData>
    <row r="1" spans="1:26" ht="13.5" customHeight="1" x14ac:dyDescent="0.25">
      <c r="A1" s="64"/>
      <c r="B1" s="64"/>
      <c r="C1" s="64"/>
      <c r="D1" s="64"/>
      <c r="E1" s="64"/>
      <c r="F1" s="64"/>
      <c r="G1" s="64"/>
      <c r="H1" s="64"/>
      <c r="I1" s="64"/>
      <c r="J1" s="64"/>
      <c r="K1" s="64"/>
      <c r="L1" s="64"/>
      <c r="M1" s="64"/>
      <c r="N1" s="64"/>
      <c r="O1" s="64"/>
      <c r="P1" s="64"/>
      <c r="Q1" s="64"/>
      <c r="R1" s="64"/>
      <c r="S1" s="64"/>
      <c r="T1" s="64"/>
      <c r="U1" s="64"/>
      <c r="V1" s="64"/>
      <c r="W1" s="64"/>
      <c r="X1" s="64"/>
      <c r="Y1" s="64"/>
      <c r="Z1" s="64"/>
    </row>
    <row r="2" spans="1:26" ht="16.5" customHeight="1" x14ac:dyDescent="0.3">
      <c r="A2" s="64"/>
      <c r="B2" s="64"/>
      <c r="C2" s="65" t="s">
        <v>162</v>
      </c>
      <c r="D2" s="66"/>
      <c r="E2" s="66"/>
      <c r="F2" s="66"/>
      <c r="G2" s="66"/>
      <c r="H2" s="67"/>
      <c r="I2" s="64"/>
      <c r="J2" s="64"/>
      <c r="K2" s="64"/>
      <c r="L2" s="64"/>
      <c r="M2" s="64"/>
      <c r="N2" s="64"/>
      <c r="O2" s="64"/>
      <c r="P2" s="64"/>
      <c r="Q2" s="64"/>
      <c r="R2" s="64"/>
      <c r="S2" s="64"/>
      <c r="T2" s="64"/>
      <c r="U2" s="64"/>
      <c r="V2" s="64"/>
      <c r="W2" s="64"/>
      <c r="X2" s="64"/>
      <c r="Y2" s="64"/>
      <c r="Z2" s="64"/>
    </row>
    <row r="3" spans="1:26" ht="15" customHeight="1" x14ac:dyDescent="0.3">
      <c r="A3" s="64"/>
      <c r="B3" s="64"/>
      <c r="C3" s="68">
        <v>10</v>
      </c>
      <c r="D3" s="64" t="s">
        <v>163</v>
      </c>
      <c r="E3" s="64">
        <v>50</v>
      </c>
      <c r="F3" s="64" t="s">
        <v>164</v>
      </c>
      <c r="G3" s="64">
        <v>90</v>
      </c>
      <c r="H3" s="69" t="s">
        <v>165</v>
      </c>
      <c r="I3" s="64"/>
      <c r="J3" s="226" t="s">
        <v>166</v>
      </c>
      <c r="K3" s="215"/>
      <c r="L3" s="70">
        <f>SUM(L14,L21,L28,L35,L42,L49,L56,L62,L68,L74,L80,L86,L92,L98,L104,L110,L116,L122,L128,L134,L140,L146)</f>
        <v>805</v>
      </c>
      <c r="M3" s="64"/>
      <c r="N3" s="64"/>
      <c r="O3" s="64"/>
      <c r="P3" s="64"/>
      <c r="Q3" s="64"/>
      <c r="R3" s="64"/>
      <c r="S3" s="64"/>
      <c r="T3" s="64"/>
      <c r="U3" s="64"/>
      <c r="V3" s="64"/>
      <c r="W3" s="64"/>
      <c r="X3" s="64"/>
      <c r="Y3" s="64"/>
      <c r="Z3" s="64"/>
    </row>
    <row r="4" spans="1:26" ht="13.5" customHeight="1" x14ac:dyDescent="0.25">
      <c r="A4" s="64"/>
      <c r="B4" s="64"/>
      <c r="C4" s="68">
        <v>20</v>
      </c>
      <c r="D4" s="64" t="s">
        <v>167</v>
      </c>
      <c r="E4" s="64">
        <v>60</v>
      </c>
      <c r="F4" s="64" t="s">
        <v>168</v>
      </c>
      <c r="G4" s="64">
        <v>100</v>
      </c>
      <c r="H4" s="69" t="s">
        <v>169</v>
      </c>
      <c r="I4" s="64"/>
      <c r="J4" s="64"/>
      <c r="K4" s="64"/>
      <c r="L4" s="64"/>
      <c r="M4" s="64"/>
      <c r="N4" s="64"/>
      <c r="O4" s="64"/>
      <c r="P4" s="64"/>
      <c r="Q4" s="64"/>
      <c r="R4" s="64"/>
      <c r="S4" s="64"/>
      <c r="T4" s="64"/>
      <c r="U4" s="64"/>
      <c r="V4" s="64"/>
      <c r="W4" s="64"/>
      <c r="X4" s="64"/>
      <c r="Y4" s="64"/>
      <c r="Z4" s="64"/>
    </row>
    <row r="5" spans="1:26" ht="13.5" customHeight="1" x14ac:dyDescent="0.25">
      <c r="A5" s="64"/>
      <c r="B5" s="64"/>
      <c r="C5" s="68">
        <v>30</v>
      </c>
      <c r="D5" s="64" t="s">
        <v>170</v>
      </c>
      <c r="E5" s="64">
        <v>70</v>
      </c>
      <c r="F5" s="64" t="s">
        <v>171</v>
      </c>
      <c r="G5" s="64"/>
      <c r="H5" s="69"/>
      <c r="I5" s="64"/>
      <c r="J5" s="64"/>
      <c r="K5" s="64"/>
      <c r="L5" s="64"/>
      <c r="M5" s="64"/>
      <c r="N5" s="64"/>
      <c r="O5" s="64"/>
      <c r="P5" s="64"/>
      <c r="Q5" s="64"/>
      <c r="R5" s="64"/>
      <c r="S5" s="64"/>
      <c r="T5" s="64"/>
      <c r="U5" s="64"/>
      <c r="V5" s="64"/>
      <c r="W5" s="64"/>
      <c r="X5" s="64"/>
      <c r="Y5" s="64"/>
      <c r="Z5" s="64"/>
    </row>
    <row r="6" spans="1:26" ht="13.5" customHeight="1" x14ac:dyDescent="0.25">
      <c r="A6" s="64"/>
      <c r="B6" s="64"/>
      <c r="C6" s="71">
        <v>40</v>
      </c>
      <c r="D6" s="72" t="s">
        <v>172</v>
      </c>
      <c r="E6" s="72">
        <v>80</v>
      </c>
      <c r="F6" s="72" t="s">
        <v>173</v>
      </c>
      <c r="G6" s="72"/>
      <c r="H6" s="73"/>
      <c r="I6" s="64"/>
      <c r="J6" s="64"/>
      <c r="K6" s="64"/>
      <c r="L6" s="64"/>
      <c r="M6" s="64"/>
      <c r="N6" s="64"/>
      <c r="O6" s="64"/>
      <c r="P6" s="64"/>
      <c r="Q6" s="64"/>
      <c r="R6" s="64"/>
      <c r="S6" s="64"/>
      <c r="T6" s="64"/>
      <c r="U6" s="64"/>
      <c r="V6" s="64"/>
      <c r="W6" s="64"/>
      <c r="X6" s="64"/>
      <c r="Y6" s="64"/>
      <c r="Z6" s="64"/>
    </row>
    <row r="7" spans="1:26" ht="13.5" customHeight="1" x14ac:dyDescent="0.25">
      <c r="A7" s="64"/>
      <c r="B7" s="64"/>
      <c r="C7" s="64"/>
      <c r="D7" s="64"/>
      <c r="E7" s="64"/>
      <c r="F7" s="64"/>
      <c r="G7" s="64"/>
      <c r="H7" s="64"/>
      <c r="I7" s="64"/>
      <c r="J7" s="64"/>
      <c r="K7" s="64"/>
      <c r="L7" s="64"/>
      <c r="M7" s="64"/>
      <c r="N7" s="64"/>
      <c r="O7" s="64"/>
      <c r="P7" s="64"/>
      <c r="Q7" s="64"/>
      <c r="R7" s="64"/>
      <c r="S7" s="64"/>
      <c r="T7" s="64"/>
      <c r="U7" s="64"/>
      <c r="V7" s="64"/>
      <c r="W7" s="64"/>
      <c r="X7" s="64"/>
      <c r="Y7" s="64"/>
      <c r="Z7" s="64"/>
    </row>
    <row r="8" spans="1:26" ht="16.5" customHeight="1" x14ac:dyDescent="0.3">
      <c r="A8" s="64"/>
      <c r="B8" s="74" t="s">
        <v>174</v>
      </c>
      <c r="C8" s="227" t="s">
        <v>54</v>
      </c>
      <c r="D8" s="215"/>
      <c r="E8" s="215"/>
      <c r="F8" s="215"/>
      <c r="G8" s="75"/>
      <c r="H8" s="75" t="s">
        <v>175</v>
      </c>
      <c r="I8" s="75"/>
      <c r="J8" s="74" t="s">
        <v>59</v>
      </c>
      <c r="K8" s="228">
        <v>45327</v>
      </c>
      <c r="L8" s="215"/>
      <c r="M8" s="64"/>
      <c r="N8" s="64"/>
      <c r="O8" s="64"/>
      <c r="P8" s="64"/>
      <c r="Q8" s="64"/>
      <c r="R8" s="64"/>
      <c r="S8" s="64"/>
      <c r="T8" s="64"/>
      <c r="U8" s="64"/>
      <c r="V8" s="64"/>
      <c r="W8" s="64"/>
      <c r="X8" s="64"/>
      <c r="Y8" s="64"/>
      <c r="Z8" s="64"/>
    </row>
    <row r="9" spans="1:26" ht="16.5" customHeight="1" x14ac:dyDescent="0.3">
      <c r="A9" s="64"/>
      <c r="B9" s="74" t="s">
        <v>176</v>
      </c>
      <c r="C9" s="227" t="s">
        <v>177</v>
      </c>
      <c r="D9" s="215"/>
      <c r="E9" s="215"/>
      <c r="F9" s="215"/>
      <c r="G9" s="75"/>
      <c r="H9" s="75"/>
      <c r="I9" s="75"/>
      <c r="J9" s="74" t="s">
        <v>12</v>
      </c>
      <c r="K9" s="229" t="s">
        <v>51</v>
      </c>
      <c r="L9" s="215"/>
      <c r="M9" s="215"/>
      <c r="N9" s="215"/>
      <c r="O9" s="64"/>
      <c r="P9" s="64"/>
      <c r="Q9" s="64"/>
      <c r="R9" s="64"/>
      <c r="S9" s="64"/>
      <c r="T9" s="64"/>
      <c r="U9" s="64"/>
      <c r="V9" s="64"/>
      <c r="W9" s="64"/>
      <c r="X9" s="64"/>
      <c r="Y9" s="64"/>
      <c r="Z9" s="64"/>
    </row>
    <row r="10" spans="1:26" ht="14.25" customHeight="1" x14ac:dyDescent="0.25">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spans="1:26" ht="5.25" customHeight="1" x14ac:dyDescent="0.25">
      <c r="A11" s="64"/>
      <c r="B11" s="76"/>
      <c r="C11" s="66"/>
      <c r="D11" s="66"/>
      <c r="E11" s="66"/>
      <c r="F11" s="66"/>
      <c r="G11" s="66"/>
      <c r="H11" s="66"/>
      <c r="I11" s="66"/>
      <c r="J11" s="66"/>
      <c r="K11" s="66"/>
      <c r="L11" s="66"/>
      <c r="M11" s="66"/>
      <c r="N11" s="67"/>
      <c r="O11" s="64"/>
      <c r="P11" s="64"/>
      <c r="Q11" s="64"/>
      <c r="R11" s="64"/>
      <c r="S11" s="64"/>
      <c r="T11" s="64"/>
      <c r="U11" s="64"/>
      <c r="V11" s="64"/>
      <c r="W11" s="64"/>
      <c r="X11" s="64"/>
      <c r="Y11" s="64"/>
      <c r="Z11" s="64"/>
    </row>
    <row r="12" spans="1:26" ht="13.5" customHeight="1" x14ac:dyDescent="0.3">
      <c r="A12" s="77"/>
      <c r="B12" s="78" t="s">
        <v>59</v>
      </c>
      <c r="C12" s="79"/>
      <c r="D12" s="80" t="s">
        <v>178</v>
      </c>
      <c r="E12" s="79"/>
      <c r="F12" s="80" t="s">
        <v>179</v>
      </c>
      <c r="G12" s="79"/>
      <c r="H12" s="80" t="s">
        <v>180</v>
      </c>
      <c r="I12" s="79"/>
      <c r="J12" s="80" t="s">
        <v>181</v>
      </c>
      <c r="K12" s="79"/>
      <c r="L12" s="80" t="s">
        <v>182</v>
      </c>
      <c r="M12" s="79"/>
      <c r="N12" s="81" t="s">
        <v>183</v>
      </c>
      <c r="O12" s="77"/>
      <c r="P12" s="77"/>
      <c r="Q12" s="77"/>
      <c r="R12" s="77"/>
      <c r="S12" s="77"/>
      <c r="T12" s="77"/>
      <c r="U12" s="77"/>
      <c r="V12" s="77"/>
      <c r="W12" s="77"/>
      <c r="X12" s="77"/>
      <c r="Y12" s="77"/>
      <c r="Z12" s="77"/>
    </row>
    <row r="13" spans="1:26" ht="13.5" customHeight="1" x14ac:dyDescent="0.25">
      <c r="A13" s="64"/>
      <c r="B13" s="82"/>
      <c r="C13" s="83"/>
      <c r="D13" s="83"/>
      <c r="E13" s="83"/>
      <c r="F13" s="83"/>
      <c r="G13" s="83"/>
      <c r="H13" s="83"/>
      <c r="I13" s="83"/>
      <c r="J13" s="83"/>
      <c r="K13" s="83"/>
      <c r="L13" s="83"/>
      <c r="M13" s="83"/>
      <c r="N13" s="84"/>
      <c r="O13" s="64"/>
      <c r="P13" s="64"/>
      <c r="Q13" s="64"/>
      <c r="R13" s="64"/>
      <c r="S13" s="64"/>
      <c r="T13" s="64"/>
      <c r="U13" s="64"/>
      <c r="V13" s="64"/>
      <c r="W13" s="64"/>
      <c r="X13" s="64"/>
      <c r="Y13" s="64"/>
      <c r="Z13" s="64"/>
    </row>
    <row r="14" spans="1:26" ht="13.5" customHeight="1" x14ac:dyDescent="0.25">
      <c r="A14" s="64"/>
      <c r="B14" s="85">
        <v>45665</v>
      </c>
      <c r="C14" s="83"/>
      <c r="D14" s="86">
        <v>1</v>
      </c>
      <c r="E14" s="83"/>
      <c r="F14" s="86">
        <v>10</v>
      </c>
      <c r="G14" s="83"/>
      <c r="H14" s="86" t="s">
        <v>184</v>
      </c>
      <c r="I14" s="83"/>
      <c r="J14" s="86" t="s">
        <v>185</v>
      </c>
      <c r="K14" s="83"/>
      <c r="L14" s="86">
        <v>15</v>
      </c>
      <c r="M14" s="83"/>
      <c r="N14" s="86" t="s">
        <v>186</v>
      </c>
      <c r="O14" s="64"/>
      <c r="P14" s="64"/>
      <c r="Q14" s="64"/>
      <c r="R14" s="64"/>
      <c r="S14" s="64"/>
      <c r="T14" s="64"/>
      <c r="U14" s="64"/>
      <c r="V14" s="64"/>
      <c r="W14" s="64"/>
      <c r="X14" s="64"/>
      <c r="Y14" s="64"/>
      <c r="Z14" s="64"/>
    </row>
    <row r="15" spans="1:26" ht="13.5" customHeight="1" x14ac:dyDescent="0.25">
      <c r="A15" s="64"/>
      <c r="B15" s="82"/>
      <c r="C15" s="83"/>
      <c r="D15" s="83"/>
      <c r="E15" s="83"/>
      <c r="F15" s="83"/>
      <c r="G15" s="83"/>
      <c r="H15" s="83"/>
      <c r="I15" s="83"/>
      <c r="J15" s="83"/>
      <c r="K15" s="83"/>
      <c r="L15" s="83"/>
      <c r="M15" s="83"/>
      <c r="N15" s="84"/>
      <c r="O15" s="64"/>
      <c r="P15" s="64"/>
      <c r="Q15" s="64"/>
      <c r="R15" s="64"/>
      <c r="S15" s="64"/>
      <c r="T15" s="64"/>
      <c r="U15" s="64"/>
      <c r="V15" s="64"/>
      <c r="W15" s="64"/>
      <c r="X15" s="64"/>
      <c r="Y15" s="64"/>
      <c r="Z15" s="64"/>
    </row>
    <row r="16" spans="1:26" ht="15" customHeight="1" x14ac:dyDescent="0.3">
      <c r="A16" s="64"/>
      <c r="B16" s="78" t="s">
        <v>187</v>
      </c>
      <c r="C16" s="87"/>
      <c r="D16" s="86"/>
      <c r="E16" s="86"/>
      <c r="F16" s="86" t="s">
        <v>188</v>
      </c>
      <c r="G16" s="86"/>
      <c r="H16" s="86"/>
      <c r="I16" s="86"/>
      <c r="J16" s="86"/>
      <c r="K16" s="86"/>
      <c r="L16" s="86"/>
      <c r="M16" s="86"/>
      <c r="N16" s="86"/>
      <c r="O16" s="64"/>
      <c r="P16" s="64"/>
      <c r="Q16" s="64"/>
      <c r="R16" s="64"/>
      <c r="S16" s="64"/>
      <c r="T16" s="64"/>
      <c r="U16" s="64"/>
      <c r="V16" s="64"/>
      <c r="W16" s="64"/>
      <c r="X16" s="64"/>
      <c r="Y16" s="64"/>
      <c r="Z16" s="64"/>
    </row>
    <row r="17" spans="1:26" ht="7.5" customHeight="1" thickBot="1" x14ac:dyDescent="0.3">
      <c r="A17" s="64"/>
      <c r="B17" s="88"/>
      <c r="C17" s="89"/>
      <c r="D17" s="89"/>
      <c r="E17" s="89"/>
      <c r="F17" s="89"/>
      <c r="G17" s="89"/>
      <c r="H17" s="89"/>
      <c r="I17" s="89"/>
      <c r="J17" s="89"/>
      <c r="K17" s="89"/>
      <c r="L17" s="89"/>
      <c r="M17" s="89"/>
      <c r="N17" s="90"/>
      <c r="O17" s="64"/>
      <c r="P17" s="64"/>
      <c r="Q17" s="64"/>
      <c r="R17" s="64"/>
      <c r="S17" s="64"/>
      <c r="T17" s="64"/>
      <c r="U17" s="64"/>
      <c r="V17" s="64"/>
      <c r="W17" s="64"/>
      <c r="X17" s="64"/>
      <c r="Y17" s="64"/>
      <c r="Z17" s="64"/>
    </row>
    <row r="18" spans="1:26" ht="5.25" customHeight="1" x14ac:dyDescent="0.25">
      <c r="A18" s="64"/>
      <c r="B18" s="91"/>
      <c r="C18" s="92"/>
      <c r="D18" s="92"/>
      <c r="E18" s="92"/>
      <c r="F18" s="92"/>
      <c r="G18" s="92"/>
      <c r="H18" s="92"/>
      <c r="I18" s="92"/>
      <c r="J18" s="92"/>
      <c r="K18" s="92"/>
      <c r="L18" s="92"/>
      <c r="M18" s="92"/>
      <c r="N18" s="93"/>
      <c r="O18" s="64"/>
      <c r="P18" s="64"/>
      <c r="Q18" s="64"/>
      <c r="R18" s="64"/>
      <c r="S18" s="64"/>
      <c r="T18" s="64"/>
      <c r="U18" s="64"/>
      <c r="V18" s="64"/>
      <c r="W18" s="64"/>
      <c r="X18" s="64"/>
      <c r="Y18" s="64"/>
      <c r="Z18" s="64"/>
    </row>
    <row r="19" spans="1:26" ht="13.5" customHeight="1" x14ac:dyDescent="0.3">
      <c r="A19" s="77"/>
      <c r="B19" s="78" t="s">
        <v>59</v>
      </c>
      <c r="C19" s="79"/>
      <c r="D19" s="80" t="s">
        <v>178</v>
      </c>
      <c r="E19" s="79"/>
      <c r="F19" s="80" t="s">
        <v>179</v>
      </c>
      <c r="G19" s="79"/>
      <c r="H19" s="80" t="s">
        <v>180</v>
      </c>
      <c r="I19" s="79"/>
      <c r="J19" s="80" t="s">
        <v>181</v>
      </c>
      <c r="K19" s="79"/>
      <c r="L19" s="80" t="s">
        <v>189</v>
      </c>
      <c r="M19" s="79"/>
      <c r="N19" s="81" t="s">
        <v>183</v>
      </c>
      <c r="O19" s="77"/>
      <c r="P19" s="77"/>
      <c r="Q19" s="77"/>
      <c r="R19" s="77"/>
      <c r="S19" s="77"/>
      <c r="T19" s="77"/>
      <c r="U19" s="77"/>
      <c r="V19" s="77"/>
      <c r="W19" s="77"/>
      <c r="X19" s="77"/>
      <c r="Y19" s="77"/>
      <c r="Z19" s="77"/>
    </row>
    <row r="20" spans="1:26" ht="13.5" customHeight="1" x14ac:dyDescent="0.25">
      <c r="A20" s="64"/>
      <c r="B20" s="82"/>
      <c r="C20" s="83"/>
      <c r="D20" s="83"/>
      <c r="E20" s="83"/>
      <c r="F20" s="83"/>
      <c r="G20" s="83"/>
      <c r="H20" s="83"/>
      <c r="I20" s="83"/>
      <c r="J20" s="83"/>
      <c r="K20" s="83"/>
      <c r="L20" s="83"/>
      <c r="M20" s="83"/>
      <c r="N20" s="84"/>
      <c r="O20" s="64"/>
      <c r="P20" s="64"/>
      <c r="Q20" s="64"/>
      <c r="R20" s="64"/>
      <c r="S20" s="64"/>
      <c r="T20" s="64"/>
      <c r="U20" s="64"/>
      <c r="V20" s="64"/>
      <c r="W20" s="64"/>
      <c r="X20" s="64"/>
      <c r="Y20" s="64"/>
      <c r="Z20" s="64"/>
    </row>
    <row r="21" spans="1:26" ht="13.5" customHeight="1" x14ac:dyDescent="0.25">
      <c r="A21" s="64"/>
      <c r="B21" s="85">
        <v>45669</v>
      </c>
      <c r="C21" s="83"/>
      <c r="D21" s="86">
        <v>2</v>
      </c>
      <c r="E21" s="83"/>
      <c r="F21" s="86">
        <v>20</v>
      </c>
      <c r="G21" s="83"/>
      <c r="H21" s="94" t="s">
        <v>190</v>
      </c>
      <c r="I21" s="83"/>
      <c r="J21" s="94" t="s">
        <v>191</v>
      </c>
      <c r="K21" s="83"/>
      <c r="L21" s="86">
        <v>30</v>
      </c>
      <c r="M21" s="83"/>
      <c r="N21" s="86" t="s">
        <v>186</v>
      </c>
      <c r="O21" s="64"/>
      <c r="P21" s="64"/>
      <c r="Q21" s="64"/>
      <c r="R21" s="64"/>
      <c r="S21" s="64"/>
      <c r="T21" s="64"/>
      <c r="U21" s="64"/>
      <c r="V21" s="64"/>
      <c r="W21" s="64"/>
      <c r="X21" s="64"/>
      <c r="Y21" s="64"/>
      <c r="Z21" s="64"/>
    </row>
    <row r="22" spans="1:26" ht="13.5" customHeight="1" x14ac:dyDescent="0.25">
      <c r="A22" s="64"/>
      <c r="B22" s="82"/>
      <c r="C22" s="83"/>
      <c r="D22" s="83"/>
      <c r="E22" s="83"/>
      <c r="F22" s="83"/>
      <c r="G22" s="83"/>
      <c r="H22" s="83"/>
      <c r="I22" s="83"/>
      <c r="J22" s="83"/>
      <c r="K22" s="83"/>
      <c r="L22" s="83"/>
      <c r="M22" s="83"/>
      <c r="N22" s="84"/>
      <c r="O22" s="64"/>
      <c r="P22" s="64"/>
      <c r="Q22" s="64"/>
      <c r="R22" s="64"/>
      <c r="S22" s="64"/>
      <c r="T22" s="64"/>
      <c r="U22" s="64"/>
      <c r="V22" s="64"/>
      <c r="W22" s="64"/>
      <c r="X22" s="64"/>
      <c r="Y22" s="64"/>
      <c r="Z22" s="64"/>
    </row>
    <row r="23" spans="1:26" ht="15" customHeight="1" x14ac:dyDescent="0.3">
      <c r="A23" s="64"/>
      <c r="B23" s="78" t="s">
        <v>187</v>
      </c>
      <c r="C23" s="87"/>
      <c r="D23" s="86"/>
      <c r="E23" s="86"/>
      <c r="F23" s="86" t="s">
        <v>192</v>
      </c>
      <c r="G23" s="86"/>
      <c r="H23" s="86"/>
      <c r="I23" s="86"/>
      <c r="J23" s="86"/>
      <c r="K23" s="86"/>
      <c r="L23" s="86"/>
      <c r="M23" s="86"/>
      <c r="N23" s="86"/>
      <c r="O23" s="64"/>
      <c r="P23" s="64"/>
      <c r="Q23" s="64"/>
      <c r="R23" s="64"/>
      <c r="S23" s="64"/>
      <c r="T23" s="64"/>
      <c r="U23" s="64"/>
      <c r="V23" s="64"/>
      <c r="W23" s="64"/>
      <c r="X23" s="64"/>
      <c r="Y23" s="64"/>
      <c r="Z23" s="64"/>
    </row>
    <row r="24" spans="1:26" ht="7.5" customHeight="1" thickBot="1" x14ac:dyDescent="0.3">
      <c r="A24" s="64"/>
      <c r="B24" s="88"/>
      <c r="C24" s="89"/>
      <c r="D24" s="89"/>
      <c r="E24" s="89"/>
      <c r="F24" s="89"/>
      <c r="G24" s="89"/>
      <c r="H24" s="89"/>
      <c r="I24" s="89"/>
      <c r="J24" s="89"/>
      <c r="K24" s="89"/>
      <c r="L24" s="89"/>
      <c r="M24" s="89"/>
      <c r="N24" s="90"/>
      <c r="O24" s="64"/>
      <c r="P24" s="64"/>
      <c r="Q24" s="64"/>
      <c r="R24" s="64"/>
      <c r="S24" s="64"/>
      <c r="T24" s="64"/>
      <c r="U24" s="64"/>
      <c r="V24" s="64"/>
      <c r="W24" s="64"/>
      <c r="X24" s="64"/>
      <c r="Y24" s="64"/>
      <c r="Z24" s="64"/>
    </row>
    <row r="25" spans="1:26" ht="5.25" customHeight="1" x14ac:dyDescent="0.25">
      <c r="A25" s="64"/>
      <c r="B25" s="91"/>
      <c r="C25" s="92"/>
      <c r="D25" s="92"/>
      <c r="E25" s="92"/>
      <c r="F25" s="92"/>
      <c r="G25" s="92"/>
      <c r="H25" s="92"/>
      <c r="I25" s="92"/>
      <c r="J25" s="92"/>
      <c r="K25" s="92"/>
      <c r="L25" s="92"/>
      <c r="M25" s="92"/>
      <c r="N25" s="93"/>
      <c r="O25" s="64"/>
      <c r="P25" s="64"/>
      <c r="Q25" s="64"/>
      <c r="R25" s="64"/>
      <c r="S25" s="64"/>
      <c r="T25" s="64"/>
      <c r="U25" s="64"/>
      <c r="V25" s="64"/>
      <c r="W25" s="64"/>
      <c r="X25" s="64"/>
      <c r="Y25" s="64"/>
      <c r="Z25" s="64"/>
    </row>
    <row r="26" spans="1:26" ht="13.5" customHeight="1" x14ac:dyDescent="0.3">
      <c r="A26" s="77"/>
      <c r="B26" s="78" t="s">
        <v>59</v>
      </c>
      <c r="C26" s="79"/>
      <c r="D26" s="80" t="s">
        <v>178</v>
      </c>
      <c r="E26" s="79"/>
      <c r="F26" s="80" t="s">
        <v>179</v>
      </c>
      <c r="G26" s="79"/>
      <c r="H26" s="80" t="s">
        <v>180</v>
      </c>
      <c r="I26" s="79"/>
      <c r="J26" s="80" t="s">
        <v>181</v>
      </c>
      <c r="K26" s="79"/>
      <c r="L26" s="80" t="s">
        <v>189</v>
      </c>
      <c r="M26" s="79"/>
      <c r="N26" s="81" t="s">
        <v>183</v>
      </c>
      <c r="O26" s="77"/>
      <c r="P26" s="77"/>
      <c r="Q26" s="77"/>
      <c r="R26" s="77"/>
      <c r="S26" s="77"/>
      <c r="T26" s="77"/>
      <c r="U26" s="77"/>
      <c r="V26" s="77"/>
      <c r="W26" s="77"/>
      <c r="X26" s="77"/>
      <c r="Y26" s="77"/>
      <c r="Z26" s="77"/>
    </row>
    <row r="27" spans="1:26" ht="13.5" customHeight="1" x14ac:dyDescent="0.25">
      <c r="A27" s="64"/>
      <c r="B27" s="82"/>
      <c r="C27" s="83"/>
      <c r="D27" s="83"/>
      <c r="E27" s="83"/>
      <c r="F27" s="83"/>
      <c r="G27" s="83"/>
      <c r="H27" s="83"/>
      <c r="I27" s="83"/>
      <c r="J27" s="83"/>
      <c r="K27" s="83"/>
      <c r="L27" s="83"/>
      <c r="M27" s="83"/>
      <c r="N27" s="84"/>
      <c r="O27" s="64"/>
      <c r="P27" s="64"/>
      <c r="Q27" s="64"/>
      <c r="R27" s="64"/>
      <c r="S27" s="64"/>
      <c r="T27" s="64"/>
      <c r="U27" s="64"/>
      <c r="V27" s="64"/>
      <c r="W27" s="64"/>
      <c r="X27" s="64"/>
      <c r="Y27" s="64"/>
      <c r="Z27" s="64"/>
    </row>
    <row r="28" spans="1:26" ht="13.5" customHeight="1" x14ac:dyDescent="0.25">
      <c r="A28" s="64"/>
      <c r="B28" s="85">
        <v>45671</v>
      </c>
      <c r="C28" s="83"/>
      <c r="D28" s="86">
        <v>3</v>
      </c>
      <c r="E28" s="83"/>
      <c r="F28" s="86">
        <v>30</v>
      </c>
      <c r="G28" s="83"/>
      <c r="H28" s="94" t="s">
        <v>193</v>
      </c>
      <c r="I28" s="83"/>
      <c r="J28" s="86" t="s">
        <v>185</v>
      </c>
      <c r="K28" s="83"/>
      <c r="L28" s="86">
        <v>45</v>
      </c>
      <c r="M28" s="83"/>
      <c r="N28" s="86" t="s">
        <v>186</v>
      </c>
      <c r="O28" s="64"/>
      <c r="P28" s="64"/>
      <c r="Q28" s="64"/>
      <c r="R28" s="64"/>
      <c r="S28" s="64"/>
      <c r="T28" s="64"/>
      <c r="U28" s="64"/>
      <c r="V28" s="64"/>
      <c r="W28" s="64"/>
      <c r="X28" s="64"/>
      <c r="Y28" s="64"/>
      <c r="Z28" s="64"/>
    </row>
    <row r="29" spans="1:26" ht="13.5" customHeight="1" x14ac:dyDescent="0.25">
      <c r="A29" s="64"/>
      <c r="B29" s="82"/>
      <c r="C29" s="83"/>
      <c r="D29" s="83"/>
      <c r="E29" s="83"/>
      <c r="F29" s="83"/>
      <c r="G29" s="83"/>
      <c r="H29" s="83"/>
      <c r="I29" s="83"/>
      <c r="J29" s="83"/>
      <c r="K29" s="83"/>
      <c r="L29" s="83"/>
      <c r="M29" s="83"/>
      <c r="N29" s="84"/>
      <c r="O29" s="64"/>
      <c r="P29" s="64"/>
      <c r="Q29" s="64"/>
      <c r="R29" s="64"/>
      <c r="S29" s="64"/>
      <c r="T29" s="64"/>
      <c r="U29" s="64"/>
      <c r="V29" s="64"/>
      <c r="W29" s="64"/>
      <c r="X29" s="64"/>
      <c r="Y29" s="64"/>
      <c r="Z29" s="64"/>
    </row>
    <row r="30" spans="1:26" ht="15" customHeight="1" x14ac:dyDescent="0.3">
      <c r="A30" s="64"/>
      <c r="B30" s="78" t="s">
        <v>187</v>
      </c>
      <c r="C30" s="87"/>
      <c r="D30" s="86"/>
      <c r="E30" s="86"/>
      <c r="F30" s="86" t="s">
        <v>194</v>
      </c>
      <c r="G30" s="86"/>
      <c r="H30" s="86"/>
      <c r="I30" s="86"/>
      <c r="J30" s="86"/>
      <c r="K30" s="86"/>
      <c r="L30" s="86"/>
      <c r="M30" s="86"/>
      <c r="N30" s="86"/>
      <c r="O30" s="64"/>
      <c r="P30" s="64"/>
      <c r="Q30" s="64"/>
      <c r="R30" s="64"/>
      <c r="S30" s="64"/>
      <c r="T30" s="64"/>
      <c r="U30" s="64"/>
      <c r="V30" s="64"/>
      <c r="W30" s="64"/>
      <c r="X30" s="64"/>
      <c r="Y30" s="64"/>
      <c r="Z30" s="64"/>
    </row>
    <row r="31" spans="1:26" ht="7.5" customHeight="1" thickBot="1" x14ac:dyDescent="0.3">
      <c r="A31" s="64"/>
      <c r="B31" s="88"/>
      <c r="C31" s="89"/>
      <c r="D31" s="89"/>
      <c r="E31" s="89"/>
      <c r="F31" s="89"/>
      <c r="G31" s="89"/>
      <c r="H31" s="89"/>
      <c r="I31" s="89"/>
      <c r="J31" s="89"/>
      <c r="K31" s="89"/>
      <c r="L31" s="89"/>
      <c r="M31" s="89"/>
      <c r="N31" s="90"/>
      <c r="O31" s="64"/>
      <c r="P31" s="64"/>
      <c r="Q31" s="64"/>
      <c r="R31" s="64"/>
      <c r="S31" s="64"/>
      <c r="T31" s="64"/>
      <c r="U31" s="64"/>
      <c r="V31" s="64"/>
      <c r="W31" s="64"/>
      <c r="X31" s="64"/>
      <c r="Y31" s="64"/>
      <c r="Z31" s="64"/>
    </row>
    <row r="32" spans="1:26" ht="5.25" customHeight="1" x14ac:dyDescent="0.25">
      <c r="A32" s="64"/>
      <c r="B32" s="91"/>
      <c r="C32" s="92"/>
      <c r="D32" s="92"/>
      <c r="E32" s="92"/>
      <c r="F32" s="92"/>
      <c r="G32" s="92"/>
      <c r="H32" s="92"/>
      <c r="I32" s="92"/>
      <c r="J32" s="92"/>
      <c r="K32" s="92"/>
      <c r="L32" s="92"/>
      <c r="M32" s="92"/>
      <c r="N32" s="93"/>
      <c r="O32" s="64"/>
      <c r="P32" s="64"/>
      <c r="Q32" s="64"/>
      <c r="R32" s="64"/>
      <c r="S32" s="64"/>
      <c r="T32" s="64"/>
      <c r="U32" s="64"/>
      <c r="V32" s="64"/>
      <c r="W32" s="64"/>
      <c r="X32" s="64"/>
      <c r="Y32" s="64"/>
      <c r="Z32" s="64"/>
    </row>
    <row r="33" spans="1:26" ht="13.5" customHeight="1" x14ac:dyDescent="0.3">
      <c r="A33" s="77"/>
      <c r="B33" s="78" t="s">
        <v>59</v>
      </c>
      <c r="C33" s="79"/>
      <c r="D33" s="80" t="s">
        <v>178</v>
      </c>
      <c r="E33" s="79"/>
      <c r="F33" s="80" t="s">
        <v>179</v>
      </c>
      <c r="G33" s="79"/>
      <c r="H33" s="80" t="s">
        <v>180</v>
      </c>
      <c r="I33" s="79"/>
      <c r="J33" s="80" t="s">
        <v>181</v>
      </c>
      <c r="K33" s="79"/>
      <c r="L33" s="80" t="s">
        <v>189</v>
      </c>
      <c r="M33" s="79"/>
      <c r="N33" s="81" t="s">
        <v>183</v>
      </c>
      <c r="O33" s="77"/>
      <c r="P33" s="77"/>
      <c r="Q33" s="77"/>
      <c r="R33" s="77"/>
      <c r="S33" s="77"/>
      <c r="T33" s="77"/>
      <c r="U33" s="77"/>
      <c r="V33" s="77"/>
      <c r="W33" s="77"/>
      <c r="X33" s="77"/>
      <c r="Y33" s="77"/>
      <c r="Z33" s="77"/>
    </row>
    <row r="34" spans="1:26" ht="13.5" customHeight="1" x14ac:dyDescent="0.25">
      <c r="A34" s="64"/>
      <c r="B34" s="82"/>
      <c r="C34" s="83"/>
      <c r="D34" s="83"/>
      <c r="E34" s="83"/>
      <c r="F34" s="83"/>
      <c r="G34" s="83"/>
      <c r="H34" s="83"/>
      <c r="I34" s="83"/>
      <c r="J34" s="83"/>
      <c r="K34" s="83"/>
      <c r="L34" s="83"/>
      <c r="M34" s="83"/>
      <c r="N34" s="84"/>
      <c r="O34" s="64"/>
      <c r="P34" s="64"/>
      <c r="Q34" s="64"/>
      <c r="R34" s="64"/>
      <c r="S34" s="64"/>
      <c r="T34" s="64"/>
      <c r="U34" s="64"/>
      <c r="V34" s="64"/>
      <c r="W34" s="64"/>
      <c r="X34" s="64"/>
      <c r="Y34" s="64"/>
      <c r="Z34" s="64"/>
    </row>
    <row r="35" spans="1:26" ht="13.5" customHeight="1" x14ac:dyDescent="0.25">
      <c r="A35" s="64"/>
      <c r="B35" s="85">
        <v>45674</v>
      </c>
      <c r="C35" s="83"/>
      <c r="D35" s="86">
        <v>4</v>
      </c>
      <c r="E35" s="83"/>
      <c r="F35" s="86">
        <v>40</v>
      </c>
      <c r="G35" s="83"/>
      <c r="H35" s="94" t="s">
        <v>195</v>
      </c>
      <c r="I35" s="83"/>
      <c r="J35" s="94" t="s">
        <v>191</v>
      </c>
      <c r="K35" s="83"/>
      <c r="L35" s="86">
        <v>25</v>
      </c>
      <c r="M35" s="83"/>
      <c r="N35" s="86" t="s">
        <v>186</v>
      </c>
      <c r="O35" s="64"/>
      <c r="P35" s="64"/>
      <c r="Q35" s="64"/>
      <c r="R35" s="64"/>
      <c r="S35" s="64"/>
      <c r="T35" s="64"/>
      <c r="U35" s="64"/>
      <c r="V35" s="64"/>
      <c r="W35" s="64"/>
      <c r="X35" s="64"/>
      <c r="Y35" s="64"/>
      <c r="Z35" s="64"/>
    </row>
    <row r="36" spans="1:26" ht="13.5" customHeight="1" x14ac:dyDescent="0.25">
      <c r="A36" s="64"/>
      <c r="B36" s="82"/>
      <c r="C36" s="83"/>
      <c r="D36" s="83"/>
      <c r="E36" s="83"/>
      <c r="F36" s="83"/>
      <c r="G36" s="83"/>
      <c r="H36" s="83"/>
      <c r="I36" s="83"/>
      <c r="J36" s="83"/>
      <c r="K36" s="83"/>
      <c r="L36" s="83"/>
      <c r="M36" s="83"/>
      <c r="N36" s="84"/>
      <c r="O36" s="64"/>
      <c r="P36" s="64"/>
      <c r="Q36" s="64"/>
      <c r="R36" s="64"/>
      <c r="S36" s="64"/>
      <c r="T36" s="64"/>
      <c r="U36" s="64"/>
      <c r="V36" s="64"/>
      <c r="W36" s="64"/>
      <c r="X36" s="64"/>
      <c r="Y36" s="64"/>
      <c r="Z36" s="64"/>
    </row>
    <row r="37" spans="1:26" ht="15" customHeight="1" x14ac:dyDescent="0.3">
      <c r="A37" s="64"/>
      <c r="B37" s="78" t="s">
        <v>187</v>
      </c>
      <c r="C37" s="87"/>
      <c r="D37" s="95"/>
      <c r="E37" s="95"/>
      <c r="F37" s="95" t="s">
        <v>196</v>
      </c>
      <c r="G37" s="95"/>
      <c r="H37" s="95"/>
      <c r="I37" s="95"/>
      <c r="J37" s="95"/>
      <c r="K37" s="95"/>
      <c r="L37" s="95"/>
      <c r="M37" s="95"/>
      <c r="N37" s="96"/>
      <c r="O37" s="64"/>
      <c r="P37" s="64"/>
      <c r="Q37" s="64"/>
      <c r="R37" s="64"/>
      <c r="S37" s="64"/>
      <c r="T37" s="64"/>
      <c r="U37" s="64"/>
      <c r="V37" s="64"/>
      <c r="W37" s="64"/>
      <c r="X37" s="64"/>
      <c r="Y37" s="64"/>
      <c r="Z37" s="64"/>
    </row>
    <row r="38" spans="1:26" ht="7.5" customHeight="1" thickBot="1" x14ac:dyDescent="0.3">
      <c r="A38" s="64"/>
      <c r="B38" s="88"/>
      <c r="C38" s="89"/>
      <c r="D38" s="89"/>
      <c r="E38" s="89"/>
      <c r="F38" s="89"/>
      <c r="G38" s="89"/>
      <c r="H38" s="89"/>
      <c r="I38" s="89"/>
      <c r="J38" s="89"/>
      <c r="K38" s="89"/>
      <c r="L38" s="89"/>
      <c r="M38" s="89"/>
      <c r="N38" s="90"/>
      <c r="O38" s="64"/>
      <c r="P38" s="64"/>
      <c r="Q38" s="64"/>
      <c r="R38" s="64"/>
      <c r="S38" s="64"/>
      <c r="T38" s="64"/>
      <c r="U38" s="64"/>
      <c r="V38" s="64"/>
      <c r="W38" s="64"/>
      <c r="X38" s="64"/>
      <c r="Y38" s="64"/>
      <c r="Z38" s="64"/>
    </row>
    <row r="39" spans="1:26" ht="5.25" customHeight="1" x14ac:dyDescent="0.25">
      <c r="A39" s="64"/>
      <c r="B39" s="91"/>
      <c r="C39" s="92"/>
      <c r="D39" s="92"/>
      <c r="E39" s="92"/>
      <c r="F39" s="92"/>
      <c r="G39" s="92"/>
      <c r="H39" s="92"/>
      <c r="I39" s="92"/>
      <c r="J39" s="92"/>
      <c r="K39" s="92"/>
      <c r="L39" s="92"/>
      <c r="M39" s="92"/>
      <c r="N39" s="93"/>
      <c r="O39" s="64"/>
      <c r="P39" s="64"/>
      <c r="Q39" s="64"/>
      <c r="R39" s="64"/>
      <c r="S39" s="64"/>
      <c r="T39" s="64"/>
      <c r="U39" s="64"/>
      <c r="V39" s="64"/>
      <c r="W39" s="64"/>
      <c r="X39" s="64"/>
      <c r="Y39" s="64"/>
      <c r="Z39" s="64"/>
    </row>
    <row r="40" spans="1:26" ht="13.5" customHeight="1" x14ac:dyDescent="0.3">
      <c r="A40" s="77"/>
      <c r="B40" s="78" t="s">
        <v>59</v>
      </c>
      <c r="C40" s="79"/>
      <c r="D40" s="80" t="s">
        <v>178</v>
      </c>
      <c r="E40" s="79"/>
      <c r="F40" s="80" t="s">
        <v>179</v>
      </c>
      <c r="G40" s="79"/>
      <c r="H40" s="80" t="s">
        <v>180</v>
      </c>
      <c r="I40" s="79"/>
      <c r="J40" s="80" t="s">
        <v>181</v>
      </c>
      <c r="K40" s="79"/>
      <c r="L40" s="80" t="s">
        <v>189</v>
      </c>
      <c r="M40" s="79"/>
      <c r="N40" s="81" t="s">
        <v>183</v>
      </c>
      <c r="O40" s="77"/>
      <c r="P40" s="77"/>
      <c r="Q40" s="77"/>
      <c r="R40" s="77"/>
      <c r="S40" s="77"/>
      <c r="T40" s="77"/>
      <c r="U40" s="77"/>
      <c r="V40" s="77"/>
      <c r="W40" s="77"/>
      <c r="X40" s="77"/>
      <c r="Y40" s="77"/>
      <c r="Z40" s="77"/>
    </row>
    <row r="41" spans="1:26" ht="13.5" customHeight="1" x14ac:dyDescent="0.25">
      <c r="A41" s="64"/>
      <c r="B41" s="82"/>
      <c r="C41" s="83"/>
      <c r="D41" s="83"/>
      <c r="E41" s="83"/>
      <c r="F41" s="83"/>
      <c r="G41" s="83"/>
      <c r="H41" s="83"/>
      <c r="I41" s="83"/>
      <c r="J41" s="83"/>
      <c r="K41" s="83"/>
      <c r="L41" s="83"/>
      <c r="M41" s="83"/>
      <c r="N41" s="84"/>
      <c r="O41" s="64"/>
      <c r="P41" s="64"/>
      <c r="Q41" s="64"/>
      <c r="R41" s="64"/>
      <c r="S41" s="64"/>
      <c r="T41" s="64"/>
      <c r="U41" s="64"/>
      <c r="V41" s="64"/>
      <c r="W41" s="64"/>
      <c r="X41" s="64"/>
      <c r="Y41" s="64"/>
      <c r="Z41" s="64"/>
    </row>
    <row r="42" spans="1:26" ht="13.5" customHeight="1" x14ac:dyDescent="0.25">
      <c r="A42" s="64"/>
      <c r="B42" s="85">
        <v>45678</v>
      </c>
      <c r="C42" s="83"/>
      <c r="D42" s="86">
        <v>5</v>
      </c>
      <c r="E42" s="83"/>
      <c r="F42" s="86">
        <v>50</v>
      </c>
      <c r="G42" s="83"/>
      <c r="H42" s="94" t="s">
        <v>197</v>
      </c>
      <c r="I42" s="83"/>
      <c r="J42" s="94" t="s">
        <v>198</v>
      </c>
      <c r="K42" s="83"/>
      <c r="L42" s="86">
        <v>60</v>
      </c>
      <c r="M42" s="83"/>
      <c r="N42" s="86" t="s">
        <v>186</v>
      </c>
      <c r="O42" s="64"/>
      <c r="P42" s="64"/>
      <c r="Q42" s="64"/>
      <c r="R42" s="64"/>
      <c r="S42" s="64"/>
      <c r="T42" s="64"/>
      <c r="U42" s="64"/>
      <c r="V42" s="64"/>
      <c r="W42" s="64"/>
      <c r="X42" s="64"/>
      <c r="Y42" s="64"/>
      <c r="Z42" s="64"/>
    </row>
    <row r="43" spans="1:26" ht="13.5" customHeight="1" x14ac:dyDescent="0.25">
      <c r="A43" s="64"/>
      <c r="B43" s="82"/>
      <c r="C43" s="83"/>
      <c r="D43" s="83"/>
      <c r="E43" s="83"/>
      <c r="F43" s="83"/>
      <c r="G43" s="83"/>
      <c r="H43" s="83"/>
      <c r="I43" s="83"/>
      <c r="J43" s="83"/>
      <c r="K43" s="83"/>
      <c r="L43" s="83"/>
      <c r="M43" s="83"/>
      <c r="N43" s="84"/>
      <c r="O43" s="64"/>
      <c r="P43" s="64"/>
      <c r="Q43" s="64"/>
      <c r="R43" s="64"/>
      <c r="S43" s="64"/>
      <c r="T43" s="64"/>
      <c r="U43" s="64"/>
      <c r="V43" s="64"/>
      <c r="W43" s="64"/>
      <c r="X43" s="64"/>
      <c r="Y43" s="64"/>
      <c r="Z43" s="64"/>
    </row>
    <row r="44" spans="1:26" ht="15" customHeight="1" x14ac:dyDescent="0.3">
      <c r="A44" s="64"/>
      <c r="B44" s="78" t="s">
        <v>187</v>
      </c>
      <c r="C44" s="87"/>
      <c r="D44" s="95"/>
      <c r="E44" s="95"/>
      <c r="F44" s="95" t="s">
        <v>199</v>
      </c>
      <c r="G44" s="95"/>
      <c r="H44" s="95"/>
      <c r="I44" s="95"/>
      <c r="J44" s="95"/>
      <c r="K44" s="95"/>
      <c r="L44" s="95"/>
      <c r="M44" s="95"/>
      <c r="N44" s="96"/>
      <c r="O44" s="64"/>
      <c r="P44" s="64"/>
      <c r="Q44" s="64"/>
      <c r="R44" s="64"/>
      <c r="S44" s="64"/>
      <c r="T44" s="64"/>
      <c r="U44" s="64"/>
      <c r="V44" s="64"/>
      <c r="W44" s="64"/>
      <c r="X44" s="64"/>
      <c r="Y44" s="64"/>
      <c r="Z44" s="64"/>
    </row>
    <row r="45" spans="1:26" ht="7.5" customHeight="1" thickBot="1" x14ac:dyDescent="0.3">
      <c r="A45" s="64"/>
      <c r="B45" s="88"/>
      <c r="C45" s="89"/>
      <c r="D45" s="89"/>
      <c r="E45" s="89"/>
      <c r="F45" s="89"/>
      <c r="G45" s="89"/>
      <c r="H45" s="89"/>
      <c r="I45" s="89"/>
      <c r="J45" s="89"/>
      <c r="K45" s="89"/>
      <c r="L45" s="89"/>
      <c r="M45" s="89"/>
      <c r="N45" s="90"/>
      <c r="O45" s="64"/>
      <c r="P45" s="64"/>
      <c r="Q45" s="64"/>
      <c r="R45" s="64"/>
      <c r="S45" s="64"/>
      <c r="T45" s="64"/>
      <c r="U45" s="64"/>
      <c r="V45" s="64"/>
      <c r="W45" s="64"/>
      <c r="X45" s="64"/>
      <c r="Y45" s="64"/>
      <c r="Z45" s="64"/>
    </row>
    <row r="46" spans="1:26" ht="5.25" customHeight="1" x14ac:dyDescent="0.25">
      <c r="A46" s="64"/>
      <c r="B46" s="91"/>
      <c r="C46" s="92"/>
      <c r="D46" s="92"/>
      <c r="E46" s="92"/>
      <c r="F46" s="92"/>
      <c r="G46" s="92"/>
      <c r="H46" s="92"/>
      <c r="I46" s="92"/>
      <c r="J46" s="92"/>
      <c r="K46" s="92"/>
      <c r="L46" s="92"/>
      <c r="M46" s="92"/>
      <c r="N46" s="93"/>
      <c r="O46" s="64"/>
      <c r="P46" s="64"/>
      <c r="Q46" s="64"/>
      <c r="R46" s="64"/>
      <c r="S46" s="64"/>
      <c r="T46" s="64"/>
      <c r="U46" s="64"/>
      <c r="V46" s="64"/>
      <c r="W46" s="64"/>
      <c r="X46" s="64"/>
      <c r="Y46" s="64"/>
      <c r="Z46" s="64"/>
    </row>
    <row r="47" spans="1:26" ht="13.5" customHeight="1" x14ac:dyDescent="0.3">
      <c r="A47" s="77"/>
      <c r="B47" s="78" t="s">
        <v>59</v>
      </c>
      <c r="C47" s="79"/>
      <c r="D47" s="80" t="s">
        <v>178</v>
      </c>
      <c r="E47" s="79"/>
      <c r="F47" s="80" t="s">
        <v>179</v>
      </c>
      <c r="G47" s="79"/>
      <c r="H47" s="80" t="s">
        <v>180</v>
      </c>
      <c r="I47" s="79"/>
      <c r="J47" s="80" t="s">
        <v>181</v>
      </c>
      <c r="K47" s="79"/>
      <c r="L47" s="80" t="s">
        <v>189</v>
      </c>
      <c r="M47" s="79"/>
      <c r="N47" s="81" t="s">
        <v>183</v>
      </c>
      <c r="O47" s="77"/>
      <c r="P47" s="77"/>
      <c r="Q47" s="77"/>
      <c r="R47" s="77"/>
      <c r="S47" s="77"/>
      <c r="T47" s="77"/>
      <c r="U47" s="77"/>
      <c r="V47" s="77"/>
      <c r="W47" s="77"/>
      <c r="X47" s="77"/>
      <c r="Y47" s="77"/>
      <c r="Z47" s="77"/>
    </row>
    <row r="48" spans="1:26" ht="13.5" customHeight="1" x14ac:dyDescent="0.25">
      <c r="A48" s="64"/>
      <c r="B48" s="82"/>
      <c r="C48" s="83"/>
      <c r="D48" s="83"/>
      <c r="E48" s="83"/>
      <c r="F48" s="83"/>
      <c r="G48" s="83"/>
      <c r="H48" s="83"/>
      <c r="I48" s="83"/>
      <c r="J48" s="83"/>
      <c r="K48" s="83"/>
      <c r="L48" s="83"/>
      <c r="M48" s="83"/>
      <c r="N48" s="84"/>
      <c r="O48" s="64"/>
      <c r="P48" s="64"/>
      <c r="Q48" s="64"/>
      <c r="R48" s="64"/>
      <c r="S48" s="64"/>
      <c r="T48" s="64"/>
      <c r="U48" s="64"/>
      <c r="V48" s="64"/>
      <c r="W48" s="64"/>
      <c r="X48" s="64"/>
      <c r="Y48" s="64"/>
      <c r="Z48" s="64"/>
    </row>
    <row r="49" spans="1:26" ht="13.5" customHeight="1" x14ac:dyDescent="0.25">
      <c r="A49" s="64"/>
      <c r="B49" s="85">
        <v>45679</v>
      </c>
      <c r="C49" s="83"/>
      <c r="D49" s="86">
        <v>6</v>
      </c>
      <c r="E49" s="83"/>
      <c r="F49" s="94">
        <v>60</v>
      </c>
      <c r="G49" s="83"/>
      <c r="H49" s="94" t="s">
        <v>200</v>
      </c>
      <c r="I49" s="83"/>
      <c r="J49" s="94" t="s">
        <v>191</v>
      </c>
      <c r="K49" s="83"/>
      <c r="L49" s="86">
        <v>20</v>
      </c>
      <c r="M49" s="83"/>
      <c r="N49" s="86" t="s">
        <v>186</v>
      </c>
      <c r="O49" s="64"/>
      <c r="P49" s="64"/>
      <c r="Q49" s="64"/>
      <c r="R49" s="64"/>
      <c r="S49" s="64"/>
      <c r="T49" s="64"/>
      <c r="U49" s="64"/>
      <c r="V49" s="64"/>
      <c r="W49" s="64"/>
      <c r="X49" s="64"/>
      <c r="Y49" s="64"/>
      <c r="Z49" s="64"/>
    </row>
    <row r="50" spans="1:26" ht="13.5" customHeight="1" x14ac:dyDescent="0.25">
      <c r="A50" s="64"/>
      <c r="B50" s="82"/>
      <c r="C50" s="83"/>
      <c r="D50" s="83"/>
      <c r="E50" s="83"/>
      <c r="F50" s="83"/>
      <c r="G50" s="83"/>
      <c r="H50" s="83"/>
      <c r="I50" s="83"/>
      <c r="J50" s="83"/>
      <c r="K50" s="83"/>
      <c r="L50" s="83"/>
      <c r="M50" s="83"/>
      <c r="N50" s="84"/>
      <c r="O50" s="64"/>
      <c r="P50" s="64"/>
      <c r="Q50" s="64"/>
      <c r="R50" s="64"/>
      <c r="S50" s="64"/>
      <c r="T50" s="64"/>
      <c r="U50" s="64"/>
      <c r="V50" s="64"/>
      <c r="W50" s="64"/>
      <c r="X50" s="64"/>
      <c r="Y50" s="64"/>
      <c r="Z50" s="64"/>
    </row>
    <row r="51" spans="1:26" ht="15" customHeight="1" x14ac:dyDescent="0.3">
      <c r="A51" s="64"/>
      <c r="B51" s="78" t="s">
        <v>187</v>
      </c>
      <c r="C51" s="87"/>
      <c r="D51" s="95"/>
      <c r="E51" s="95"/>
      <c r="F51" s="95" t="s">
        <v>201</v>
      </c>
      <c r="G51" s="95"/>
      <c r="H51" s="95"/>
      <c r="I51" s="95"/>
      <c r="J51" s="95"/>
      <c r="K51" s="95"/>
      <c r="L51" s="95"/>
      <c r="M51" s="95"/>
      <c r="N51" s="96"/>
      <c r="O51" s="64"/>
      <c r="P51" s="64"/>
      <c r="Q51" s="64"/>
      <c r="R51" s="64"/>
      <c r="S51" s="64"/>
      <c r="T51" s="64"/>
      <c r="U51" s="64"/>
      <c r="V51" s="64"/>
      <c r="W51" s="64"/>
      <c r="X51" s="64"/>
      <c r="Y51" s="64"/>
      <c r="Z51" s="64"/>
    </row>
    <row r="52" spans="1:26" ht="7.5" customHeight="1" thickBot="1" x14ac:dyDescent="0.3">
      <c r="A52" s="64"/>
      <c r="B52" s="88"/>
      <c r="C52" s="89"/>
      <c r="D52" s="89"/>
      <c r="E52" s="89"/>
      <c r="F52" s="89"/>
      <c r="G52" s="89"/>
      <c r="H52" s="89"/>
      <c r="I52" s="89"/>
      <c r="J52" s="89"/>
      <c r="K52" s="89"/>
      <c r="L52" s="89"/>
      <c r="M52" s="89"/>
      <c r="N52" s="90"/>
      <c r="O52" s="64"/>
      <c r="P52" s="64"/>
      <c r="Q52" s="64"/>
      <c r="R52" s="64"/>
      <c r="S52" s="64"/>
      <c r="T52" s="64"/>
      <c r="U52" s="64"/>
      <c r="V52" s="64"/>
      <c r="W52" s="64"/>
      <c r="X52" s="64"/>
      <c r="Y52" s="64"/>
      <c r="Z52" s="64"/>
    </row>
    <row r="53" spans="1:26" ht="5.25" customHeight="1" x14ac:dyDescent="0.25">
      <c r="A53" s="64"/>
      <c r="B53" s="91"/>
      <c r="C53" s="92"/>
      <c r="D53" s="92"/>
      <c r="E53" s="92"/>
      <c r="F53" s="92"/>
      <c r="G53" s="92"/>
      <c r="H53" s="92"/>
      <c r="I53" s="92"/>
      <c r="J53" s="92"/>
      <c r="K53" s="92"/>
      <c r="L53" s="92"/>
      <c r="M53" s="92"/>
      <c r="N53" s="93"/>
      <c r="O53" s="64"/>
      <c r="P53" s="64"/>
      <c r="Q53" s="64"/>
      <c r="R53" s="64"/>
      <c r="S53" s="64"/>
      <c r="T53" s="64"/>
      <c r="U53" s="64"/>
      <c r="V53" s="64"/>
      <c r="W53" s="64"/>
      <c r="X53" s="64"/>
      <c r="Y53" s="64"/>
      <c r="Z53" s="64"/>
    </row>
    <row r="54" spans="1:26" ht="13.5" customHeight="1" x14ac:dyDescent="0.3">
      <c r="A54" s="77"/>
      <c r="B54" s="78" t="s">
        <v>59</v>
      </c>
      <c r="C54" s="79"/>
      <c r="D54" s="80" t="s">
        <v>178</v>
      </c>
      <c r="E54" s="79"/>
      <c r="F54" s="80" t="s">
        <v>179</v>
      </c>
      <c r="G54" s="79"/>
      <c r="H54" s="80" t="s">
        <v>180</v>
      </c>
      <c r="I54" s="79"/>
      <c r="J54" s="80" t="s">
        <v>181</v>
      </c>
      <c r="K54" s="79"/>
      <c r="L54" s="80" t="s">
        <v>189</v>
      </c>
      <c r="M54" s="79"/>
      <c r="N54" s="81" t="s">
        <v>183</v>
      </c>
      <c r="O54" s="77"/>
      <c r="P54" s="77"/>
      <c r="Q54" s="77"/>
      <c r="R54" s="77"/>
      <c r="S54" s="77"/>
      <c r="T54" s="77"/>
      <c r="U54" s="77"/>
      <c r="V54" s="77"/>
      <c r="W54" s="77"/>
      <c r="X54" s="77"/>
      <c r="Y54" s="77"/>
      <c r="Z54" s="77"/>
    </row>
    <row r="55" spans="1:26" ht="13.5" customHeight="1" x14ac:dyDescent="0.25">
      <c r="A55" s="64"/>
      <c r="B55" s="82"/>
      <c r="C55" s="83"/>
      <c r="D55" s="83"/>
      <c r="E55" s="83"/>
      <c r="F55" s="83"/>
      <c r="G55" s="83"/>
      <c r="H55" s="83"/>
      <c r="I55" s="83"/>
      <c r="J55" s="83"/>
      <c r="K55" s="83"/>
      <c r="L55" s="83"/>
      <c r="M55" s="83"/>
      <c r="N55" s="84"/>
      <c r="O55" s="64"/>
      <c r="P55" s="64"/>
      <c r="Q55" s="64"/>
      <c r="R55" s="64"/>
      <c r="S55" s="64"/>
      <c r="T55" s="64"/>
      <c r="U55" s="64"/>
      <c r="V55" s="64"/>
      <c r="W55" s="64"/>
      <c r="X55" s="64"/>
      <c r="Y55" s="64"/>
      <c r="Z55" s="64"/>
    </row>
    <row r="56" spans="1:26" ht="13.5" customHeight="1" x14ac:dyDescent="0.25">
      <c r="A56" s="64"/>
      <c r="B56" s="85">
        <v>45679</v>
      </c>
      <c r="C56" s="83"/>
      <c r="D56" s="86">
        <v>7</v>
      </c>
      <c r="E56" s="83"/>
      <c r="F56" s="86">
        <v>70</v>
      </c>
      <c r="G56" s="83"/>
      <c r="H56" s="94" t="s">
        <v>197</v>
      </c>
      <c r="I56" s="83"/>
      <c r="J56" s="94" t="s">
        <v>191</v>
      </c>
      <c r="K56" s="83"/>
      <c r="L56" s="86">
        <v>35</v>
      </c>
      <c r="M56" s="83"/>
      <c r="N56" s="86" t="s">
        <v>186</v>
      </c>
      <c r="O56" s="64"/>
      <c r="P56" s="64"/>
      <c r="Q56" s="64"/>
      <c r="R56" s="64"/>
      <c r="S56" s="64"/>
      <c r="T56" s="64"/>
      <c r="U56" s="64"/>
      <c r="V56" s="64"/>
      <c r="W56" s="64"/>
      <c r="X56" s="64"/>
      <c r="Y56" s="64"/>
      <c r="Z56" s="64"/>
    </row>
    <row r="57" spans="1:26" ht="13.5" customHeight="1" x14ac:dyDescent="0.25">
      <c r="A57" s="64"/>
      <c r="B57" s="82"/>
      <c r="C57" s="83"/>
      <c r="D57" s="83"/>
      <c r="E57" s="83"/>
      <c r="F57" s="83"/>
      <c r="G57" s="83"/>
      <c r="H57" s="83"/>
      <c r="I57" s="83"/>
      <c r="J57" s="83"/>
      <c r="K57" s="83"/>
      <c r="L57" s="83"/>
      <c r="M57" s="83"/>
      <c r="N57" s="84"/>
      <c r="O57" s="64"/>
      <c r="P57" s="64"/>
      <c r="Q57" s="64"/>
      <c r="R57" s="64"/>
      <c r="S57" s="64"/>
      <c r="T57" s="64"/>
      <c r="U57" s="64"/>
      <c r="V57" s="64"/>
      <c r="W57" s="64"/>
      <c r="X57" s="64"/>
      <c r="Y57" s="64"/>
      <c r="Z57" s="64"/>
    </row>
    <row r="58" spans="1:26" ht="15" customHeight="1" x14ac:dyDescent="0.3">
      <c r="A58" s="64"/>
      <c r="B58" s="78" t="s">
        <v>187</v>
      </c>
      <c r="C58" s="87"/>
      <c r="D58" s="86"/>
      <c r="E58" s="86"/>
      <c r="F58" s="86" t="s">
        <v>202</v>
      </c>
      <c r="G58" s="86"/>
      <c r="H58" s="86"/>
      <c r="I58" s="86"/>
      <c r="J58" s="86"/>
      <c r="K58" s="86"/>
      <c r="L58" s="86"/>
      <c r="M58" s="86"/>
      <c r="N58" s="86"/>
      <c r="O58" s="64"/>
      <c r="P58" s="64"/>
      <c r="Q58" s="64"/>
      <c r="R58" s="64"/>
      <c r="S58" s="64"/>
      <c r="T58" s="64"/>
      <c r="U58" s="64"/>
      <c r="V58" s="64"/>
      <c r="W58" s="64"/>
      <c r="X58" s="64"/>
      <c r="Y58" s="64"/>
      <c r="Z58" s="64"/>
    </row>
    <row r="59" spans="1:26" ht="7.5" customHeight="1" thickBot="1" x14ac:dyDescent="0.3">
      <c r="A59" s="64"/>
      <c r="B59" s="88"/>
      <c r="C59" s="89"/>
      <c r="D59" s="89"/>
      <c r="E59" s="89"/>
      <c r="F59" s="89"/>
      <c r="G59" s="89"/>
      <c r="H59" s="89"/>
      <c r="I59" s="89"/>
      <c r="J59" s="89"/>
      <c r="K59" s="89"/>
      <c r="L59" s="89"/>
      <c r="M59" s="89"/>
      <c r="N59" s="90"/>
      <c r="O59" s="64"/>
      <c r="P59" s="64"/>
      <c r="Q59" s="64"/>
      <c r="R59" s="64"/>
      <c r="S59" s="64"/>
      <c r="T59" s="64"/>
      <c r="U59" s="64"/>
      <c r="V59" s="64"/>
      <c r="W59" s="64"/>
      <c r="X59" s="64"/>
      <c r="Y59" s="64"/>
      <c r="Z59" s="64"/>
    </row>
    <row r="60" spans="1:26" ht="14.25" customHeight="1" x14ac:dyDescent="0.3">
      <c r="A60" s="64"/>
      <c r="B60" s="78" t="s">
        <v>59</v>
      </c>
      <c r="C60" s="79"/>
      <c r="D60" s="80" t="s">
        <v>178</v>
      </c>
      <c r="E60" s="79"/>
      <c r="F60" s="80" t="s">
        <v>179</v>
      </c>
      <c r="G60" s="79"/>
      <c r="H60" s="80" t="s">
        <v>180</v>
      </c>
      <c r="I60" s="79"/>
      <c r="J60" s="80" t="s">
        <v>181</v>
      </c>
      <c r="K60" s="79"/>
      <c r="L60" s="80" t="s">
        <v>189</v>
      </c>
      <c r="M60" s="79"/>
      <c r="N60" s="81" t="s">
        <v>183</v>
      </c>
      <c r="O60" s="64"/>
      <c r="P60" s="64"/>
      <c r="Q60" s="64"/>
      <c r="R60" s="64"/>
      <c r="S60" s="64"/>
      <c r="T60" s="64"/>
      <c r="U60" s="64"/>
      <c r="V60" s="64"/>
      <c r="W60" s="64"/>
      <c r="X60" s="64"/>
      <c r="Y60" s="64"/>
      <c r="Z60" s="64"/>
    </row>
    <row r="61" spans="1:26" ht="13.5" customHeight="1" x14ac:dyDescent="0.25">
      <c r="A61" s="64"/>
      <c r="B61" s="82"/>
      <c r="C61" s="83"/>
      <c r="D61" s="83"/>
      <c r="E61" s="83"/>
      <c r="F61" s="83"/>
      <c r="G61" s="83"/>
      <c r="H61" s="83"/>
      <c r="I61" s="83"/>
      <c r="J61" s="83"/>
      <c r="K61" s="83"/>
      <c r="L61" s="83"/>
      <c r="M61" s="83"/>
      <c r="N61" s="84"/>
      <c r="O61" s="64"/>
      <c r="P61" s="64"/>
      <c r="Q61" s="64"/>
      <c r="R61" s="64"/>
      <c r="S61" s="64"/>
      <c r="T61" s="64"/>
      <c r="U61" s="64"/>
      <c r="V61" s="64"/>
      <c r="W61" s="64"/>
      <c r="X61" s="64"/>
      <c r="Y61" s="64"/>
      <c r="Z61" s="64"/>
    </row>
    <row r="62" spans="1:26" ht="13.5" customHeight="1" x14ac:dyDescent="0.25">
      <c r="A62" s="64"/>
      <c r="B62" s="85">
        <v>45700</v>
      </c>
      <c r="C62" s="83"/>
      <c r="D62" s="86">
        <v>8</v>
      </c>
      <c r="E62" s="83"/>
      <c r="F62" s="86">
        <v>80</v>
      </c>
      <c r="G62" s="83"/>
      <c r="H62" s="94" t="s">
        <v>190</v>
      </c>
      <c r="I62" s="83"/>
      <c r="J62" s="94" t="s">
        <v>198</v>
      </c>
      <c r="K62" s="83"/>
      <c r="L62" s="86">
        <v>50</v>
      </c>
      <c r="M62" s="83"/>
      <c r="N62" s="86" t="s">
        <v>186</v>
      </c>
      <c r="O62" s="64"/>
      <c r="P62" s="64"/>
      <c r="Q62" s="64"/>
      <c r="R62" s="64"/>
      <c r="S62" s="64"/>
      <c r="T62" s="64"/>
      <c r="U62" s="64"/>
      <c r="V62" s="64"/>
      <c r="W62" s="64"/>
      <c r="X62" s="64"/>
      <c r="Y62" s="64"/>
      <c r="Z62" s="64"/>
    </row>
    <row r="63" spans="1:26" ht="13.5" customHeight="1" x14ac:dyDescent="0.25">
      <c r="A63" s="64"/>
      <c r="B63" s="82"/>
      <c r="C63" s="83"/>
      <c r="D63" s="83"/>
      <c r="E63" s="83"/>
      <c r="F63" s="83"/>
      <c r="G63" s="83"/>
      <c r="H63" s="83"/>
      <c r="I63" s="83"/>
      <c r="J63" s="83"/>
      <c r="K63" s="83"/>
      <c r="L63" s="83"/>
      <c r="M63" s="83"/>
      <c r="N63" s="84"/>
      <c r="O63" s="64"/>
      <c r="P63" s="64"/>
      <c r="Q63" s="64"/>
      <c r="R63" s="64"/>
      <c r="S63" s="64"/>
      <c r="T63" s="64"/>
      <c r="U63" s="64"/>
      <c r="V63" s="64"/>
      <c r="W63" s="64"/>
      <c r="X63" s="64"/>
      <c r="Y63" s="64"/>
      <c r="Z63" s="64"/>
    </row>
    <row r="64" spans="1:26" ht="15" customHeight="1" x14ac:dyDescent="0.3">
      <c r="A64" s="64"/>
      <c r="B64" s="78" t="s">
        <v>187</v>
      </c>
      <c r="C64" s="87"/>
      <c r="D64" s="86"/>
      <c r="E64" s="86"/>
      <c r="F64" s="86" t="s">
        <v>203</v>
      </c>
      <c r="G64" s="86"/>
      <c r="H64" s="86"/>
      <c r="I64" s="86"/>
      <c r="J64" s="86"/>
      <c r="K64" s="86"/>
      <c r="L64" s="86"/>
      <c r="M64" s="86"/>
      <c r="N64" s="86"/>
      <c r="O64" s="64"/>
      <c r="P64" s="64"/>
      <c r="Q64" s="64"/>
      <c r="R64" s="64"/>
      <c r="S64" s="64"/>
      <c r="T64" s="64"/>
      <c r="U64" s="64"/>
      <c r="V64" s="64"/>
      <c r="W64" s="64"/>
      <c r="X64" s="64"/>
      <c r="Y64" s="64"/>
      <c r="Z64" s="64"/>
    </row>
    <row r="65" spans="1:26" ht="14.25" customHeight="1" thickBot="1" x14ac:dyDescent="0.3">
      <c r="A65" s="64"/>
      <c r="B65" s="88"/>
      <c r="C65" s="89"/>
      <c r="D65" s="89"/>
      <c r="E65" s="89"/>
      <c r="F65" s="89"/>
      <c r="G65" s="89"/>
      <c r="H65" s="89"/>
      <c r="I65" s="89"/>
      <c r="J65" s="89"/>
      <c r="K65" s="89"/>
      <c r="L65" s="89"/>
      <c r="M65" s="89"/>
      <c r="N65" s="90"/>
      <c r="O65" s="64"/>
      <c r="P65" s="64"/>
      <c r="Q65" s="64"/>
      <c r="R65" s="64"/>
      <c r="S65" s="64"/>
      <c r="T65" s="64"/>
      <c r="U65" s="64"/>
      <c r="V65" s="64"/>
      <c r="W65" s="64"/>
      <c r="X65" s="64"/>
      <c r="Y65" s="64"/>
      <c r="Z65" s="64"/>
    </row>
    <row r="66" spans="1:26" ht="14.25" customHeight="1" x14ac:dyDescent="0.3">
      <c r="A66" s="64"/>
      <c r="B66" s="78" t="s">
        <v>59</v>
      </c>
      <c r="C66" s="79"/>
      <c r="D66" s="80" t="s">
        <v>178</v>
      </c>
      <c r="E66" s="79"/>
      <c r="F66" s="80" t="s">
        <v>179</v>
      </c>
      <c r="G66" s="79"/>
      <c r="H66" s="80" t="s">
        <v>180</v>
      </c>
      <c r="I66" s="79"/>
      <c r="J66" s="80" t="s">
        <v>181</v>
      </c>
      <c r="K66" s="79"/>
      <c r="L66" s="80" t="s">
        <v>189</v>
      </c>
      <c r="M66" s="79"/>
      <c r="N66" s="81" t="s">
        <v>183</v>
      </c>
      <c r="O66" s="64"/>
      <c r="P66" s="64"/>
      <c r="Q66" s="64"/>
      <c r="R66" s="64"/>
      <c r="S66" s="64"/>
      <c r="T66" s="64"/>
      <c r="U66" s="64"/>
      <c r="V66" s="64"/>
      <c r="W66" s="64"/>
      <c r="X66" s="64"/>
      <c r="Y66" s="64"/>
      <c r="Z66" s="64"/>
    </row>
    <row r="67" spans="1:26" ht="13.5" customHeight="1" x14ac:dyDescent="0.25">
      <c r="A67" s="64"/>
      <c r="B67" s="82"/>
      <c r="C67" s="83"/>
      <c r="D67" s="83"/>
      <c r="E67" s="83"/>
      <c r="F67" s="83"/>
      <c r="G67" s="83"/>
      <c r="H67" s="83"/>
      <c r="I67" s="83"/>
      <c r="J67" s="83"/>
      <c r="K67" s="83"/>
      <c r="L67" s="83"/>
      <c r="M67" s="83"/>
      <c r="N67" s="84"/>
      <c r="O67" s="64"/>
      <c r="P67" s="64"/>
      <c r="Q67" s="64"/>
      <c r="R67" s="64"/>
      <c r="S67" s="64"/>
      <c r="T67" s="64"/>
      <c r="U67" s="64"/>
      <c r="V67" s="64"/>
      <c r="W67" s="64"/>
      <c r="X67" s="64"/>
      <c r="Y67" s="64"/>
      <c r="Z67" s="64"/>
    </row>
    <row r="68" spans="1:26" ht="13.5" customHeight="1" x14ac:dyDescent="0.25">
      <c r="A68" s="64"/>
      <c r="B68" s="85">
        <v>45700</v>
      </c>
      <c r="C68" s="83"/>
      <c r="D68" s="86">
        <v>9</v>
      </c>
      <c r="E68" s="83"/>
      <c r="F68" s="86">
        <v>90</v>
      </c>
      <c r="G68" s="83"/>
      <c r="H68" s="94" t="s">
        <v>195</v>
      </c>
      <c r="I68" s="83"/>
      <c r="J68" s="94" t="s">
        <v>191</v>
      </c>
      <c r="K68" s="83"/>
      <c r="L68" s="86">
        <v>40</v>
      </c>
      <c r="M68" s="83"/>
      <c r="N68" s="86" t="s">
        <v>186</v>
      </c>
      <c r="O68" s="64"/>
      <c r="P68" s="64"/>
      <c r="Q68" s="64"/>
      <c r="R68" s="64"/>
      <c r="S68" s="64"/>
      <c r="T68" s="64"/>
      <c r="U68" s="64"/>
      <c r="V68" s="64"/>
      <c r="W68" s="64"/>
      <c r="X68" s="64"/>
      <c r="Y68" s="64"/>
      <c r="Z68" s="64"/>
    </row>
    <row r="69" spans="1:26" ht="13.5" customHeight="1" x14ac:dyDescent="0.25">
      <c r="A69" s="64"/>
      <c r="B69" s="82"/>
      <c r="C69" s="83"/>
      <c r="D69" s="83"/>
      <c r="E69" s="83"/>
      <c r="F69" s="83"/>
      <c r="G69" s="83"/>
      <c r="H69" s="83"/>
      <c r="I69" s="83"/>
      <c r="J69" s="83"/>
      <c r="K69" s="83"/>
      <c r="L69" s="83"/>
      <c r="M69" s="83"/>
      <c r="N69" s="84"/>
      <c r="O69" s="64"/>
      <c r="P69" s="64"/>
      <c r="Q69" s="64"/>
      <c r="R69" s="64"/>
      <c r="S69" s="64"/>
      <c r="T69" s="64"/>
      <c r="U69" s="64"/>
      <c r="V69" s="64"/>
      <c r="W69" s="64"/>
      <c r="X69" s="64"/>
      <c r="Y69" s="64"/>
      <c r="Z69" s="64"/>
    </row>
    <row r="70" spans="1:26" ht="15" customHeight="1" x14ac:dyDescent="0.3">
      <c r="A70" s="64"/>
      <c r="B70" s="78" t="s">
        <v>187</v>
      </c>
      <c r="C70" s="87"/>
      <c r="D70" s="86"/>
      <c r="E70" s="86"/>
      <c r="F70" s="86" t="s">
        <v>204</v>
      </c>
      <c r="G70" s="86"/>
      <c r="H70" s="86"/>
      <c r="I70" s="86"/>
      <c r="J70" s="86"/>
      <c r="K70" s="86"/>
      <c r="L70" s="86"/>
      <c r="M70" s="86"/>
      <c r="N70" s="86"/>
      <c r="O70" s="64"/>
      <c r="P70" s="64"/>
      <c r="Q70" s="64"/>
      <c r="R70" s="64"/>
      <c r="S70" s="64"/>
      <c r="T70" s="64"/>
      <c r="U70" s="64"/>
      <c r="V70" s="64"/>
      <c r="W70" s="64"/>
      <c r="X70" s="64"/>
      <c r="Y70" s="64"/>
      <c r="Z70" s="64"/>
    </row>
    <row r="71" spans="1:26" ht="14.25" customHeight="1" thickBot="1" x14ac:dyDescent="0.3">
      <c r="A71" s="64"/>
      <c r="B71" s="88"/>
      <c r="C71" s="89"/>
      <c r="D71" s="89"/>
      <c r="E71" s="89"/>
      <c r="F71" s="89"/>
      <c r="G71" s="89"/>
      <c r="H71" s="89"/>
      <c r="I71" s="89"/>
      <c r="J71" s="89"/>
      <c r="K71" s="89"/>
      <c r="L71" s="89"/>
      <c r="M71" s="89"/>
      <c r="N71" s="90"/>
      <c r="O71" s="64"/>
      <c r="P71" s="64"/>
      <c r="Q71" s="64"/>
      <c r="R71" s="64"/>
      <c r="S71" s="64"/>
      <c r="T71" s="64"/>
      <c r="U71" s="64"/>
      <c r="V71" s="64"/>
      <c r="W71" s="64"/>
      <c r="X71" s="64"/>
      <c r="Y71" s="64"/>
      <c r="Z71" s="64"/>
    </row>
    <row r="72" spans="1:26" ht="14.25" customHeight="1" x14ac:dyDescent="0.3">
      <c r="A72" s="64"/>
      <c r="B72" s="78" t="s">
        <v>59</v>
      </c>
      <c r="C72" s="79"/>
      <c r="D72" s="80" t="s">
        <v>178</v>
      </c>
      <c r="E72" s="79"/>
      <c r="F72" s="80" t="s">
        <v>179</v>
      </c>
      <c r="G72" s="79"/>
      <c r="H72" s="80" t="s">
        <v>180</v>
      </c>
      <c r="I72" s="79"/>
      <c r="J72" s="80" t="s">
        <v>181</v>
      </c>
      <c r="K72" s="79"/>
      <c r="L72" s="80" t="s">
        <v>189</v>
      </c>
      <c r="M72" s="79"/>
      <c r="N72" s="81" t="s">
        <v>183</v>
      </c>
      <c r="O72" s="64"/>
      <c r="P72" s="64"/>
      <c r="Q72" s="64"/>
      <c r="R72" s="64"/>
      <c r="S72" s="64"/>
      <c r="T72" s="64"/>
      <c r="U72" s="64"/>
      <c r="V72" s="64"/>
      <c r="W72" s="64"/>
      <c r="X72" s="64"/>
      <c r="Y72" s="64"/>
      <c r="Z72" s="64"/>
    </row>
    <row r="73" spans="1:26" ht="13.5" customHeight="1" x14ac:dyDescent="0.25">
      <c r="A73" s="64"/>
      <c r="B73" s="82"/>
      <c r="C73" s="83"/>
      <c r="D73" s="83"/>
      <c r="E73" s="83"/>
      <c r="F73" s="83"/>
      <c r="G73" s="83"/>
      <c r="H73" s="83"/>
      <c r="I73" s="83"/>
      <c r="J73" s="83"/>
      <c r="K73" s="83"/>
      <c r="L73" s="83"/>
      <c r="M73" s="83"/>
      <c r="N73" s="84"/>
      <c r="O73" s="64"/>
      <c r="P73" s="64"/>
      <c r="Q73" s="64"/>
      <c r="R73" s="64"/>
      <c r="S73" s="64"/>
      <c r="T73" s="64"/>
      <c r="U73" s="64"/>
      <c r="V73" s="64"/>
      <c r="W73" s="64"/>
      <c r="X73" s="64"/>
      <c r="Y73" s="64"/>
      <c r="Z73" s="64"/>
    </row>
    <row r="74" spans="1:26" ht="13.5" customHeight="1" x14ac:dyDescent="0.25">
      <c r="A74" s="64"/>
      <c r="B74" s="85">
        <v>45700</v>
      </c>
      <c r="C74" s="83"/>
      <c r="D74" s="86">
        <v>10</v>
      </c>
      <c r="E74" s="83"/>
      <c r="F74" s="86">
        <v>100</v>
      </c>
      <c r="G74" s="83"/>
      <c r="H74" s="94" t="s">
        <v>191</v>
      </c>
      <c r="I74" s="83"/>
      <c r="J74" s="94" t="s">
        <v>198</v>
      </c>
      <c r="K74" s="83"/>
      <c r="L74" s="86">
        <v>55</v>
      </c>
      <c r="M74" s="83"/>
      <c r="N74" s="86" t="s">
        <v>186</v>
      </c>
      <c r="O74" s="64"/>
      <c r="P74" s="64"/>
      <c r="Q74" s="64"/>
      <c r="R74" s="64"/>
      <c r="S74" s="64"/>
      <c r="T74" s="64"/>
      <c r="U74" s="64"/>
      <c r="V74" s="64"/>
      <c r="W74" s="64"/>
      <c r="X74" s="64"/>
      <c r="Y74" s="64"/>
      <c r="Z74" s="64"/>
    </row>
    <row r="75" spans="1:26" ht="13.5" customHeight="1" x14ac:dyDescent="0.25">
      <c r="A75" s="64"/>
      <c r="B75" s="82"/>
      <c r="C75" s="83"/>
      <c r="D75" s="83"/>
      <c r="E75" s="83"/>
      <c r="F75" s="83"/>
      <c r="G75" s="83"/>
      <c r="H75" s="83"/>
      <c r="I75" s="83"/>
      <c r="J75" s="83"/>
      <c r="K75" s="83"/>
      <c r="L75" s="83"/>
      <c r="M75" s="83"/>
      <c r="N75" s="84"/>
      <c r="O75" s="64"/>
      <c r="P75" s="64"/>
      <c r="Q75" s="64"/>
      <c r="R75" s="64"/>
      <c r="S75" s="64"/>
      <c r="T75" s="64"/>
      <c r="U75" s="64"/>
      <c r="V75" s="64"/>
      <c r="W75" s="64"/>
      <c r="X75" s="64"/>
      <c r="Y75" s="64"/>
      <c r="Z75" s="64"/>
    </row>
    <row r="76" spans="1:26" ht="15" customHeight="1" x14ac:dyDescent="0.3">
      <c r="A76" s="64"/>
      <c r="B76" s="78" t="s">
        <v>187</v>
      </c>
      <c r="C76" s="87"/>
      <c r="D76" s="86"/>
      <c r="E76" s="86"/>
      <c r="F76" s="86" t="s">
        <v>205</v>
      </c>
      <c r="G76" s="86"/>
      <c r="H76" s="86"/>
      <c r="I76" s="86"/>
      <c r="J76" s="86"/>
      <c r="K76" s="86"/>
      <c r="L76" s="86"/>
      <c r="M76" s="86"/>
      <c r="N76" s="86"/>
      <c r="O76" s="64"/>
      <c r="P76" s="64"/>
      <c r="Q76" s="64"/>
      <c r="R76" s="64"/>
      <c r="S76" s="64"/>
      <c r="T76" s="64"/>
      <c r="U76" s="64"/>
      <c r="V76" s="64"/>
      <c r="W76" s="64"/>
      <c r="X76" s="64"/>
      <c r="Y76" s="64"/>
      <c r="Z76" s="64"/>
    </row>
    <row r="77" spans="1:26" ht="14.25" customHeight="1" thickBot="1" x14ac:dyDescent="0.3">
      <c r="A77" s="64"/>
      <c r="B77" s="88"/>
      <c r="C77" s="89"/>
      <c r="D77" s="89"/>
      <c r="E77" s="89"/>
      <c r="F77" s="89"/>
      <c r="G77" s="89"/>
      <c r="H77" s="89"/>
      <c r="I77" s="89"/>
      <c r="J77" s="89"/>
      <c r="K77" s="89"/>
      <c r="L77" s="89"/>
      <c r="M77" s="89"/>
      <c r="N77" s="90"/>
      <c r="O77" s="64"/>
      <c r="P77" s="64"/>
      <c r="Q77" s="64"/>
      <c r="R77" s="64"/>
      <c r="S77" s="64"/>
      <c r="T77" s="64"/>
      <c r="U77" s="64"/>
      <c r="V77" s="64"/>
      <c r="W77" s="64"/>
      <c r="X77" s="64"/>
      <c r="Y77" s="64"/>
      <c r="Z77" s="64"/>
    </row>
    <row r="78" spans="1:26" ht="14.25" customHeight="1" x14ac:dyDescent="0.3">
      <c r="A78" s="64"/>
      <c r="B78" s="78" t="s">
        <v>59</v>
      </c>
      <c r="C78" s="79"/>
      <c r="D78" s="80" t="s">
        <v>178</v>
      </c>
      <c r="E78" s="79"/>
      <c r="F78" s="80" t="s">
        <v>179</v>
      </c>
      <c r="G78" s="79"/>
      <c r="H78" s="80" t="s">
        <v>180</v>
      </c>
      <c r="I78" s="79"/>
      <c r="J78" s="80" t="s">
        <v>181</v>
      </c>
      <c r="K78" s="79"/>
      <c r="L78" s="80" t="s">
        <v>189</v>
      </c>
      <c r="M78" s="79"/>
      <c r="N78" s="81" t="s">
        <v>183</v>
      </c>
      <c r="O78" s="64"/>
      <c r="P78" s="64"/>
      <c r="Q78" s="64"/>
      <c r="R78" s="64"/>
      <c r="S78" s="64"/>
      <c r="T78" s="64"/>
      <c r="U78" s="64"/>
      <c r="V78" s="64"/>
      <c r="W78" s="64"/>
      <c r="X78" s="64"/>
      <c r="Y78" s="64"/>
      <c r="Z78" s="64"/>
    </row>
    <row r="79" spans="1:26" ht="13.5" customHeight="1" x14ac:dyDescent="0.25">
      <c r="A79" s="64"/>
      <c r="B79" s="82"/>
      <c r="C79" s="83"/>
      <c r="D79" s="83"/>
      <c r="E79" s="83"/>
      <c r="F79" s="83"/>
      <c r="G79" s="83"/>
      <c r="H79" s="83"/>
      <c r="I79" s="83"/>
      <c r="J79" s="83"/>
      <c r="K79" s="83"/>
      <c r="L79" s="83"/>
      <c r="M79" s="83"/>
      <c r="N79" s="84"/>
      <c r="O79" s="64"/>
      <c r="P79" s="64"/>
      <c r="Q79" s="64"/>
      <c r="R79" s="64"/>
      <c r="S79" s="64"/>
      <c r="T79" s="64"/>
      <c r="U79" s="64"/>
      <c r="V79" s="64"/>
      <c r="W79" s="64"/>
      <c r="X79" s="64"/>
      <c r="Y79" s="64"/>
      <c r="Z79" s="64"/>
    </row>
    <row r="80" spans="1:26" ht="13.5" customHeight="1" x14ac:dyDescent="0.25">
      <c r="A80" s="64"/>
      <c r="B80" s="85">
        <v>45700</v>
      </c>
      <c r="C80" s="83"/>
      <c r="D80" s="86">
        <v>11</v>
      </c>
      <c r="E80" s="83"/>
      <c r="F80" s="86">
        <v>50</v>
      </c>
      <c r="G80" s="83"/>
      <c r="H80" s="94" t="s">
        <v>200</v>
      </c>
      <c r="I80" s="83"/>
      <c r="J80" s="94" t="s">
        <v>191</v>
      </c>
      <c r="K80" s="83"/>
      <c r="L80" s="86">
        <v>25</v>
      </c>
      <c r="M80" s="83"/>
      <c r="N80" s="86" t="s">
        <v>186</v>
      </c>
      <c r="O80" s="64"/>
      <c r="P80" s="64"/>
      <c r="Q80" s="64"/>
      <c r="R80" s="64"/>
      <c r="S80" s="64"/>
      <c r="T80" s="64"/>
      <c r="U80" s="64"/>
      <c r="V80" s="64"/>
      <c r="W80" s="64"/>
      <c r="X80" s="64"/>
      <c r="Y80" s="64"/>
      <c r="Z80" s="64"/>
    </row>
    <row r="81" spans="1:26" ht="13.5" customHeight="1" x14ac:dyDescent="0.25">
      <c r="A81" s="64"/>
      <c r="B81" s="82"/>
      <c r="C81" s="83"/>
      <c r="D81" s="83"/>
      <c r="E81" s="83"/>
      <c r="F81" s="83"/>
      <c r="G81" s="83"/>
      <c r="H81" s="83"/>
      <c r="I81" s="83"/>
      <c r="J81" s="83"/>
      <c r="K81" s="83"/>
      <c r="L81" s="83"/>
      <c r="M81" s="83"/>
      <c r="N81" s="84"/>
      <c r="O81" s="64"/>
      <c r="P81" s="64"/>
      <c r="Q81" s="64"/>
      <c r="R81" s="64"/>
      <c r="S81" s="64"/>
      <c r="T81" s="64"/>
      <c r="U81" s="64"/>
      <c r="V81" s="64"/>
      <c r="W81" s="64"/>
      <c r="X81" s="64"/>
      <c r="Y81" s="64"/>
      <c r="Z81" s="64"/>
    </row>
    <row r="82" spans="1:26" ht="15" customHeight="1" x14ac:dyDescent="0.3">
      <c r="A82" s="64"/>
      <c r="B82" s="78" t="s">
        <v>187</v>
      </c>
      <c r="C82" s="87"/>
      <c r="D82" s="86"/>
      <c r="E82" s="86"/>
      <c r="F82" s="86" t="s">
        <v>206</v>
      </c>
      <c r="G82" s="86"/>
      <c r="H82" s="86"/>
      <c r="I82" s="86"/>
      <c r="J82" s="86"/>
      <c r="K82" s="86"/>
      <c r="L82" s="86"/>
      <c r="M82" s="86"/>
      <c r="N82" s="86"/>
      <c r="O82" s="64"/>
      <c r="P82" s="64"/>
      <c r="Q82" s="64"/>
      <c r="R82" s="64"/>
      <c r="S82" s="64"/>
      <c r="T82" s="64"/>
      <c r="U82" s="64"/>
      <c r="V82" s="64"/>
      <c r="W82" s="64"/>
      <c r="X82" s="64"/>
      <c r="Y82" s="64"/>
      <c r="Z82" s="64"/>
    </row>
    <row r="83" spans="1:26" ht="14.25" customHeight="1" thickBot="1" x14ac:dyDescent="0.3">
      <c r="A83" s="64"/>
      <c r="B83" s="88"/>
      <c r="C83" s="89"/>
      <c r="D83" s="89"/>
      <c r="E83" s="89"/>
      <c r="F83" s="89"/>
      <c r="G83" s="89"/>
      <c r="H83" s="89"/>
      <c r="I83" s="89"/>
      <c r="J83" s="89"/>
      <c r="K83" s="89"/>
      <c r="L83" s="89"/>
      <c r="M83" s="89"/>
      <c r="N83" s="90"/>
      <c r="O83" s="64"/>
      <c r="P83" s="64"/>
      <c r="Q83" s="64"/>
      <c r="R83" s="64"/>
      <c r="S83" s="64"/>
      <c r="T83" s="64"/>
      <c r="U83" s="64"/>
      <c r="V83" s="64"/>
      <c r="W83" s="64"/>
      <c r="X83" s="64"/>
      <c r="Y83" s="64"/>
      <c r="Z83" s="64"/>
    </row>
    <row r="84" spans="1:26" ht="14.25" customHeight="1" x14ac:dyDescent="0.3">
      <c r="A84" s="64"/>
      <c r="B84" s="78" t="s">
        <v>59</v>
      </c>
      <c r="C84" s="79"/>
      <c r="D84" s="80" t="s">
        <v>178</v>
      </c>
      <c r="E84" s="79"/>
      <c r="F84" s="80" t="s">
        <v>179</v>
      </c>
      <c r="G84" s="79"/>
      <c r="H84" s="80" t="s">
        <v>180</v>
      </c>
      <c r="I84" s="79"/>
      <c r="J84" s="80" t="s">
        <v>181</v>
      </c>
      <c r="K84" s="79"/>
      <c r="L84" s="80" t="s">
        <v>189</v>
      </c>
      <c r="M84" s="79"/>
      <c r="N84" s="81" t="s">
        <v>183</v>
      </c>
      <c r="O84" s="64"/>
      <c r="P84" s="64"/>
      <c r="Q84" s="64"/>
      <c r="R84" s="64"/>
      <c r="S84" s="64"/>
      <c r="T84" s="64"/>
      <c r="U84" s="64"/>
      <c r="V84" s="64"/>
      <c r="W84" s="64"/>
      <c r="X84" s="64"/>
      <c r="Y84" s="64"/>
      <c r="Z84" s="64"/>
    </row>
    <row r="85" spans="1:26" ht="13.5" customHeight="1" x14ac:dyDescent="0.25">
      <c r="A85" s="64"/>
      <c r="B85" s="82"/>
      <c r="C85" s="83"/>
      <c r="D85" s="83"/>
      <c r="E85" s="83"/>
      <c r="F85" s="83"/>
      <c r="G85" s="83"/>
      <c r="H85" s="83"/>
      <c r="I85" s="83"/>
      <c r="J85" s="83"/>
      <c r="K85" s="83"/>
      <c r="L85" s="83"/>
      <c r="M85" s="83"/>
      <c r="N85" s="84"/>
      <c r="O85" s="64"/>
      <c r="P85" s="64"/>
      <c r="Q85" s="64"/>
      <c r="R85" s="64"/>
      <c r="S85" s="64"/>
      <c r="T85" s="64"/>
      <c r="U85" s="64"/>
      <c r="V85" s="64"/>
      <c r="W85" s="64"/>
      <c r="X85" s="64"/>
      <c r="Y85" s="64"/>
      <c r="Z85" s="64"/>
    </row>
    <row r="86" spans="1:26" ht="13.5" customHeight="1" x14ac:dyDescent="0.25">
      <c r="A86" s="64"/>
      <c r="B86" s="85">
        <v>45700</v>
      </c>
      <c r="C86" s="83"/>
      <c r="D86" s="86">
        <v>12</v>
      </c>
      <c r="E86" s="83"/>
      <c r="F86" s="86">
        <v>20</v>
      </c>
      <c r="G86" s="83"/>
      <c r="H86" s="94" t="s">
        <v>197</v>
      </c>
      <c r="I86" s="83"/>
      <c r="J86" s="94" t="s">
        <v>191</v>
      </c>
      <c r="K86" s="83"/>
      <c r="L86" s="86">
        <v>30</v>
      </c>
      <c r="M86" s="83"/>
      <c r="N86" s="86" t="s">
        <v>186</v>
      </c>
      <c r="O86" s="64"/>
      <c r="P86" s="64"/>
      <c r="Q86" s="64"/>
      <c r="R86" s="64"/>
      <c r="S86" s="64"/>
      <c r="T86" s="64"/>
      <c r="U86" s="64"/>
      <c r="V86" s="64"/>
      <c r="W86" s="64"/>
      <c r="X86" s="64"/>
      <c r="Y86" s="64"/>
      <c r="Z86" s="64"/>
    </row>
    <row r="87" spans="1:26" ht="13.5" customHeight="1" x14ac:dyDescent="0.25">
      <c r="A87" s="64"/>
      <c r="B87" s="82"/>
      <c r="C87" s="83"/>
      <c r="D87" s="83"/>
      <c r="E87" s="83"/>
      <c r="F87" s="83"/>
      <c r="G87" s="83"/>
      <c r="H87" s="83"/>
      <c r="I87" s="83"/>
      <c r="J87" s="83"/>
      <c r="K87" s="83"/>
      <c r="L87" s="83"/>
      <c r="M87" s="83"/>
      <c r="N87" s="84"/>
      <c r="O87" s="64"/>
      <c r="P87" s="64"/>
      <c r="Q87" s="64"/>
      <c r="R87" s="64"/>
      <c r="S87" s="64"/>
      <c r="T87" s="64"/>
      <c r="U87" s="64"/>
      <c r="V87" s="64"/>
      <c r="W87" s="64"/>
      <c r="X87" s="64"/>
      <c r="Y87" s="64"/>
      <c r="Z87" s="64"/>
    </row>
    <row r="88" spans="1:26" ht="15" customHeight="1" x14ac:dyDescent="0.3">
      <c r="A88" s="64"/>
      <c r="B88" s="78" t="s">
        <v>187</v>
      </c>
      <c r="C88" s="87"/>
      <c r="D88" s="95"/>
      <c r="E88" s="95"/>
      <c r="F88" s="95" t="s">
        <v>207</v>
      </c>
      <c r="G88" s="95"/>
      <c r="H88" s="95"/>
      <c r="I88" s="95"/>
      <c r="J88" s="95"/>
      <c r="K88" s="95"/>
      <c r="L88" s="95"/>
      <c r="M88" s="95"/>
      <c r="N88" s="96"/>
      <c r="O88" s="64"/>
      <c r="P88" s="64"/>
      <c r="Q88" s="64"/>
      <c r="R88" s="64"/>
      <c r="S88" s="64"/>
      <c r="T88" s="64"/>
      <c r="U88" s="64"/>
      <c r="V88" s="64"/>
      <c r="W88" s="64"/>
      <c r="X88" s="64"/>
      <c r="Y88" s="64"/>
      <c r="Z88" s="64"/>
    </row>
    <row r="89" spans="1:26" ht="14.25" customHeight="1" thickBot="1" x14ac:dyDescent="0.3">
      <c r="A89" s="64"/>
      <c r="B89" s="88"/>
      <c r="C89" s="89"/>
      <c r="D89" s="89"/>
      <c r="E89" s="89"/>
      <c r="F89" s="89"/>
      <c r="G89" s="89"/>
      <c r="H89" s="89"/>
      <c r="I89" s="89"/>
      <c r="J89" s="89"/>
      <c r="K89" s="89"/>
      <c r="L89" s="89"/>
      <c r="M89" s="89"/>
      <c r="N89" s="90"/>
      <c r="O89" s="64"/>
      <c r="P89" s="64"/>
      <c r="Q89" s="64"/>
      <c r="R89" s="64"/>
      <c r="S89" s="64"/>
      <c r="T89" s="64"/>
      <c r="U89" s="64"/>
      <c r="V89" s="64"/>
      <c r="W89" s="64"/>
      <c r="X89" s="64"/>
      <c r="Y89" s="64"/>
      <c r="Z89" s="64"/>
    </row>
    <row r="90" spans="1:26" ht="14.25" customHeight="1" x14ac:dyDescent="0.3">
      <c r="A90" s="64"/>
      <c r="B90" s="78" t="s">
        <v>59</v>
      </c>
      <c r="C90" s="79"/>
      <c r="D90" s="80" t="s">
        <v>178</v>
      </c>
      <c r="E90" s="79"/>
      <c r="F90" s="80" t="s">
        <v>179</v>
      </c>
      <c r="G90" s="79"/>
      <c r="H90" s="80" t="s">
        <v>180</v>
      </c>
      <c r="I90" s="79"/>
      <c r="J90" s="80" t="s">
        <v>181</v>
      </c>
      <c r="K90" s="79"/>
      <c r="L90" s="80" t="s">
        <v>189</v>
      </c>
      <c r="M90" s="79"/>
      <c r="N90" s="81" t="s">
        <v>183</v>
      </c>
      <c r="O90" s="64"/>
      <c r="P90" s="64"/>
      <c r="Q90" s="64"/>
      <c r="R90" s="64"/>
      <c r="S90" s="64"/>
      <c r="T90" s="64"/>
      <c r="U90" s="64"/>
      <c r="V90" s="64"/>
      <c r="W90" s="64"/>
      <c r="X90" s="64"/>
      <c r="Y90" s="64"/>
      <c r="Z90" s="64"/>
    </row>
    <row r="91" spans="1:26" ht="13.5" customHeight="1" x14ac:dyDescent="0.25">
      <c r="A91" s="64"/>
      <c r="B91" s="82"/>
      <c r="C91" s="83"/>
      <c r="D91" s="83"/>
      <c r="E91" s="83"/>
      <c r="F91" s="83"/>
      <c r="G91" s="83"/>
      <c r="H91" s="83"/>
      <c r="I91" s="83"/>
      <c r="J91" s="83"/>
      <c r="K91" s="83"/>
      <c r="L91" s="83"/>
      <c r="M91" s="83"/>
      <c r="N91" s="84"/>
      <c r="O91" s="64"/>
      <c r="P91" s="64"/>
      <c r="Q91" s="64"/>
      <c r="R91" s="64"/>
      <c r="S91" s="64"/>
      <c r="T91" s="64"/>
      <c r="U91" s="64"/>
      <c r="V91" s="64"/>
      <c r="W91" s="64"/>
      <c r="X91" s="64"/>
      <c r="Y91" s="64"/>
      <c r="Z91" s="64"/>
    </row>
    <row r="92" spans="1:26" ht="13.5" customHeight="1" x14ac:dyDescent="0.25">
      <c r="A92" s="64"/>
      <c r="B92" s="85">
        <v>45707</v>
      </c>
      <c r="C92" s="83"/>
      <c r="D92" s="86">
        <v>13</v>
      </c>
      <c r="E92" s="83"/>
      <c r="F92" s="86">
        <v>40</v>
      </c>
      <c r="G92" s="83"/>
      <c r="H92" s="94" t="s">
        <v>197</v>
      </c>
      <c r="I92" s="83"/>
      <c r="J92" s="94" t="s">
        <v>191</v>
      </c>
      <c r="K92" s="83"/>
      <c r="L92" s="86">
        <v>45</v>
      </c>
      <c r="M92" s="83"/>
      <c r="N92" s="86" t="s">
        <v>186</v>
      </c>
      <c r="O92" s="64"/>
      <c r="P92" s="64"/>
      <c r="Q92" s="64"/>
      <c r="R92" s="64"/>
      <c r="S92" s="64"/>
      <c r="T92" s="64"/>
      <c r="U92" s="64"/>
      <c r="V92" s="64"/>
      <c r="W92" s="64"/>
      <c r="X92" s="64"/>
      <c r="Y92" s="64"/>
      <c r="Z92" s="64"/>
    </row>
    <row r="93" spans="1:26" ht="13.5" customHeight="1" x14ac:dyDescent="0.25">
      <c r="A93" s="64"/>
      <c r="B93" s="82"/>
      <c r="C93" s="83"/>
      <c r="D93" s="83"/>
      <c r="E93" s="83"/>
      <c r="F93" s="83"/>
      <c r="G93" s="83"/>
      <c r="H93" s="83"/>
      <c r="I93" s="83"/>
      <c r="J93" s="83"/>
      <c r="K93" s="83"/>
      <c r="L93" s="83"/>
      <c r="M93" s="83"/>
      <c r="N93" s="84"/>
      <c r="O93" s="64"/>
      <c r="P93" s="64"/>
      <c r="Q93" s="64"/>
      <c r="R93" s="64"/>
      <c r="S93" s="64"/>
      <c r="T93" s="64"/>
      <c r="U93" s="64"/>
      <c r="V93" s="64"/>
      <c r="W93" s="64"/>
      <c r="X93" s="64"/>
      <c r="Y93" s="64"/>
      <c r="Z93" s="64"/>
    </row>
    <row r="94" spans="1:26" ht="15" customHeight="1" x14ac:dyDescent="0.3">
      <c r="A94" s="64"/>
      <c r="B94" s="78" t="s">
        <v>187</v>
      </c>
      <c r="C94" s="87"/>
      <c r="D94" s="86"/>
      <c r="E94" s="86"/>
      <c r="F94" s="86" t="s">
        <v>208</v>
      </c>
      <c r="G94" s="86"/>
      <c r="H94" s="86"/>
      <c r="I94" s="86"/>
      <c r="J94" s="86"/>
      <c r="K94" s="86"/>
      <c r="L94" s="86"/>
      <c r="M94" s="86"/>
      <c r="N94" s="86"/>
      <c r="O94" s="64"/>
      <c r="P94" s="64"/>
      <c r="Q94" s="64"/>
      <c r="R94" s="64"/>
      <c r="S94" s="64"/>
      <c r="T94" s="64"/>
      <c r="U94" s="64"/>
      <c r="V94" s="64"/>
      <c r="W94" s="64"/>
      <c r="X94" s="64"/>
      <c r="Y94" s="64"/>
      <c r="Z94" s="64"/>
    </row>
    <row r="95" spans="1:26" ht="14.25" customHeight="1" thickBot="1" x14ac:dyDescent="0.3">
      <c r="A95" s="64"/>
      <c r="B95" s="88"/>
      <c r="C95" s="89"/>
      <c r="D95" s="89"/>
      <c r="E95" s="89"/>
      <c r="F95" s="89"/>
      <c r="G95" s="89"/>
      <c r="H95" s="89"/>
      <c r="I95" s="89"/>
      <c r="J95" s="89"/>
      <c r="K95" s="89"/>
      <c r="L95" s="89"/>
      <c r="M95" s="89"/>
      <c r="N95" s="90"/>
      <c r="O95" s="64"/>
      <c r="P95" s="64"/>
      <c r="Q95" s="64"/>
      <c r="R95" s="64"/>
      <c r="S95" s="64"/>
      <c r="T95" s="64"/>
      <c r="U95" s="64"/>
      <c r="V95" s="64"/>
      <c r="W95" s="64"/>
      <c r="X95" s="64"/>
      <c r="Y95" s="64"/>
      <c r="Z95" s="64"/>
    </row>
    <row r="96" spans="1:26" ht="14.25" customHeight="1" x14ac:dyDescent="0.3">
      <c r="A96" s="64"/>
      <c r="B96" s="78" t="s">
        <v>59</v>
      </c>
      <c r="C96" s="79"/>
      <c r="D96" s="80" t="s">
        <v>178</v>
      </c>
      <c r="E96" s="79"/>
      <c r="F96" s="80" t="s">
        <v>179</v>
      </c>
      <c r="G96" s="79"/>
      <c r="H96" s="80" t="s">
        <v>180</v>
      </c>
      <c r="I96" s="79"/>
      <c r="J96" s="80" t="s">
        <v>181</v>
      </c>
      <c r="K96" s="79"/>
      <c r="L96" s="80" t="s">
        <v>189</v>
      </c>
      <c r="M96" s="79"/>
      <c r="N96" s="81" t="s">
        <v>183</v>
      </c>
      <c r="O96" s="64"/>
      <c r="P96" s="64"/>
      <c r="Q96" s="64"/>
      <c r="R96" s="64"/>
      <c r="S96" s="64"/>
      <c r="T96" s="64"/>
      <c r="U96" s="64"/>
      <c r="V96" s="64"/>
      <c r="W96" s="64"/>
      <c r="X96" s="64"/>
      <c r="Y96" s="64"/>
      <c r="Z96" s="64"/>
    </row>
    <row r="97" spans="1:26" ht="13.5" customHeight="1" x14ac:dyDescent="0.25">
      <c r="A97" s="64"/>
      <c r="B97" s="82"/>
      <c r="C97" s="83"/>
      <c r="D97" s="83"/>
      <c r="E97" s="83"/>
      <c r="F97" s="83"/>
      <c r="G97" s="83"/>
      <c r="H97" s="83"/>
      <c r="I97" s="83"/>
      <c r="J97" s="83"/>
      <c r="K97" s="83"/>
      <c r="L97" s="83"/>
      <c r="M97" s="83"/>
      <c r="N97" s="84"/>
      <c r="O97" s="64"/>
      <c r="P97" s="64"/>
      <c r="Q97" s="64"/>
      <c r="R97" s="64"/>
      <c r="S97" s="64"/>
      <c r="T97" s="64"/>
      <c r="U97" s="64"/>
      <c r="V97" s="64"/>
      <c r="W97" s="64"/>
      <c r="X97" s="64"/>
      <c r="Y97" s="64"/>
      <c r="Z97" s="64"/>
    </row>
    <row r="98" spans="1:26" ht="13.5" customHeight="1" x14ac:dyDescent="0.25">
      <c r="A98" s="64"/>
      <c r="B98" s="85">
        <v>45707</v>
      </c>
      <c r="C98" s="83"/>
      <c r="D98" s="86">
        <v>14</v>
      </c>
      <c r="E98" s="83"/>
      <c r="F98" s="86">
        <v>60</v>
      </c>
      <c r="G98" s="83"/>
      <c r="H98" s="94" t="s">
        <v>190</v>
      </c>
      <c r="I98" s="83"/>
      <c r="J98" s="94" t="s">
        <v>191</v>
      </c>
      <c r="K98" s="83"/>
      <c r="L98" s="86">
        <v>30</v>
      </c>
      <c r="M98" s="83"/>
      <c r="N98" s="86" t="s">
        <v>186</v>
      </c>
      <c r="O98" s="64"/>
      <c r="P98" s="64"/>
      <c r="Q98" s="64"/>
      <c r="R98" s="64"/>
      <c r="S98" s="64"/>
      <c r="T98" s="64"/>
      <c r="U98" s="64"/>
      <c r="V98" s="64"/>
      <c r="W98" s="64"/>
      <c r="X98" s="64"/>
      <c r="Y98" s="64"/>
      <c r="Z98" s="64"/>
    </row>
    <row r="99" spans="1:26" ht="13.5" customHeight="1" x14ac:dyDescent="0.25">
      <c r="A99" s="64"/>
      <c r="B99" s="82"/>
      <c r="C99" s="83"/>
      <c r="D99" s="83"/>
      <c r="E99" s="83"/>
      <c r="F99" s="83"/>
      <c r="G99" s="83"/>
      <c r="H99" s="83"/>
      <c r="I99" s="83"/>
      <c r="J99" s="83"/>
      <c r="K99" s="83"/>
      <c r="L99" s="83"/>
      <c r="M99" s="83"/>
      <c r="N99" s="84"/>
      <c r="O99" s="64"/>
      <c r="P99" s="64"/>
      <c r="Q99" s="64"/>
      <c r="R99" s="64"/>
      <c r="S99" s="64"/>
      <c r="T99" s="64"/>
      <c r="U99" s="64"/>
      <c r="V99" s="64"/>
      <c r="W99" s="64"/>
      <c r="X99" s="64"/>
      <c r="Y99" s="64"/>
      <c r="Z99" s="64"/>
    </row>
    <row r="100" spans="1:26" ht="15" customHeight="1" x14ac:dyDescent="0.3">
      <c r="A100" s="64"/>
      <c r="B100" s="78" t="s">
        <v>187</v>
      </c>
      <c r="C100" s="87"/>
      <c r="D100" s="86"/>
      <c r="E100" s="86"/>
      <c r="F100" s="86" t="s">
        <v>209</v>
      </c>
      <c r="G100" s="86"/>
      <c r="H100" s="86"/>
      <c r="I100" s="86"/>
      <c r="J100" s="86"/>
      <c r="K100" s="86"/>
      <c r="L100" s="86"/>
      <c r="M100" s="86"/>
      <c r="N100" s="86"/>
      <c r="O100" s="64"/>
      <c r="P100" s="64"/>
      <c r="Q100" s="64"/>
      <c r="R100" s="64"/>
      <c r="S100" s="64"/>
      <c r="T100" s="64"/>
      <c r="U100" s="64"/>
      <c r="V100" s="64"/>
      <c r="W100" s="64"/>
      <c r="X100" s="64"/>
      <c r="Y100" s="64"/>
      <c r="Z100" s="64"/>
    </row>
    <row r="101" spans="1:26" ht="14.25" customHeight="1" thickBot="1" x14ac:dyDescent="0.3">
      <c r="A101" s="64"/>
      <c r="B101" s="88"/>
      <c r="C101" s="89"/>
      <c r="D101" s="89"/>
      <c r="E101" s="89"/>
      <c r="F101" s="89"/>
      <c r="G101" s="89"/>
      <c r="H101" s="89"/>
      <c r="I101" s="89"/>
      <c r="J101" s="89"/>
      <c r="K101" s="89"/>
      <c r="L101" s="89"/>
      <c r="M101" s="89"/>
      <c r="N101" s="90"/>
      <c r="O101" s="64"/>
      <c r="P101" s="64"/>
      <c r="Q101" s="64"/>
      <c r="R101" s="64"/>
      <c r="S101" s="64"/>
      <c r="T101" s="64"/>
      <c r="U101" s="64"/>
      <c r="V101" s="64"/>
      <c r="W101" s="64"/>
      <c r="X101" s="64"/>
      <c r="Y101" s="64"/>
      <c r="Z101" s="64"/>
    </row>
    <row r="102" spans="1:26" ht="14.25" customHeight="1" x14ac:dyDescent="0.3">
      <c r="A102" s="64"/>
      <c r="B102" s="78" t="s">
        <v>59</v>
      </c>
      <c r="C102" s="79"/>
      <c r="D102" s="80" t="s">
        <v>178</v>
      </c>
      <c r="E102" s="79"/>
      <c r="F102" s="80" t="s">
        <v>179</v>
      </c>
      <c r="G102" s="79"/>
      <c r="H102" s="80" t="s">
        <v>180</v>
      </c>
      <c r="I102" s="79"/>
      <c r="J102" s="80" t="s">
        <v>181</v>
      </c>
      <c r="K102" s="79"/>
      <c r="L102" s="80" t="s">
        <v>189</v>
      </c>
      <c r="M102" s="79"/>
      <c r="N102" s="81" t="s">
        <v>183</v>
      </c>
      <c r="O102" s="64"/>
      <c r="P102" s="64"/>
      <c r="Q102" s="64"/>
      <c r="R102" s="64"/>
      <c r="S102" s="64"/>
      <c r="T102" s="64"/>
      <c r="U102" s="64"/>
      <c r="V102" s="64"/>
      <c r="W102" s="64"/>
      <c r="X102" s="64"/>
      <c r="Y102" s="64"/>
      <c r="Z102" s="64"/>
    </row>
    <row r="103" spans="1:26" ht="13.5" customHeight="1" x14ac:dyDescent="0.25">
      <c r="A103" s="64"/>
      <c r="B103" s="82"/>
      <c r="C103" s="83"/>
      <c r="D103" s="83"/>
      <c r="E103" s="83"/>
      <c r="F103" s="83"/>
      <c r="G103" s="83"/>
      <c r="H103" s="83"/>
      <c r="I103" s="83"/>
      <c r="J103" s="83"/>
      <c r="K103" s="83"/>
      <c r="L103" s="83"/>
      <c r="M103" s="83"/>
      <c r="N103" s="84"/>
      <c r="O103" s="64"/>
      <c r="P103" s="64"/>
      <c r="Q103" s="64"/>
      <c r="R103" s="64"/>
      <c r="S103" s="64"/>
      <c r="T103" s="64"/>
      <c r="U103" s="64"/>
      <c r="V103" s="64"/>
      <c r="W103" s="64"/>
      <c r="X103" s="64"/>
      <c r="Y103" s="64"/>
      <c r="Z103" s="64"/>
    </row>
    <row r="104" spans="1:26" ht="13.5" customHeight="1" x14ac:dyDescent="0.25">
      <c r="A104" s="64"/>
      <c r="B104" s="85">
        <v>45707</v>
      </c>
      <c r="C104" s="83"/>
      <c r="D104" s="86">
        <v>15</v>
      </c>
      <c r="E104" s="83"/>
      <c r="F104" s="86">
        <v>80</v>
      </c>
      <c r="G104" s="83"/>
      <c r="H104" s="94" t="s">
        <v>195</v>
      </c>
      <c r="I104" s="83"/>
      <c r="J104" s="94" t="s">
        <v>198</v>
      </c>
      <c r="K104" s="83"/>
      <c r="L104" s="86">
        <v>50</v>
      </c>
      <c r="M104" s="83"/>
      <c r="N104" s="86" t="s">
        <v>186</v>
      </c>
      <c r="O104" s="64"/>
      <c r="P104" s="64"/>
      <c r="Q104" s="64"/>
      <c r="R104" s="64"/>
      <c r="S104" s="64"/>
      <c r="T104" s="64"/>
      <c r="U104" s="64"/>
      <c r="V104" s="64"/>
      <c r="W104" s="64"/>
      <c r="X104" s="64"/>
      <c r="Y104" s="64"/>
      <c r="Z104" s="64"/>
    </row>
    <row r="105" spans="1:26" ht="13.5" customHeight="1" x14ac:dyDescent="0.25">
      <c r="A105" s="64"/>
      <c r="B105" s="82"/>
      <c r="C105" s="83"/>
      <c r="D105" s="83"/>
      <c r="E105" s="83"/>
      <c r="F105" s="83"/>
      <c r="G105" s="83"/>
      <c r="H105" s="83"/>
      <c r="I105" s="83"/>
      <c r="J105" s="83"/>
      <c r="K105" s="83"/>
      <c r="L105" s="83"/>
      <c r="M105" s="83"/>
      <c r="N105" s="84"/>
      <c r="O105" s="64"/>
      <c r="P105" s="64"/>
      <c r="Q105" s="64"/>
      <c r="R105" s="64"/>
      <c r="S105" s="64"/>
      <c r="T105" s="64"/>
      <c r="U105" s="64"/>
      <c r="V105" s="64"/>
      <c r="W105" s="64"/>
      <c r="X105" s="64"/>
      <c r="Y105" s="64"/>
      <c r="Z105" s="64"/>
    </row>
    <row r="106" spans="1:26" ht="15" customHeight="1" x14ac:dyDescent="0.3">
      <c r="A106" s="64"/>
      <c r="B106" s="78" t="s">
        <v>187</v>
      </c>
      <c r="C106" s="87"/>
      <c r="D106" s="86"/>
      <c r="E106" s="86"/>
      <c r="F106" s="86"/>
      <c r="G106" s="86" t="s">
        <v>210</v>
      </c>
      <c r="H106" s="86"/>
      <c r="I106" s="86"/>
      <c r="J106" s="86"/>
      <c r="K106" s="86"/>
      <c r="L106" s="86"/>
      <c r="M106" s="86"/>
      <c r="N106" s="86"/>
      <c r="O106" s="64"/>
      <c r="P106" s="64"/>
      <c r="Q106" s="64"/>
      <c r="R106" s="64"/>
      <c r="S106" s="64"/>
      <c r="T106" s="64"/>
      <c r="U106" s="64"/>
      <c r="V106" s="64"/>
      <c r="W106" s="64"/>
      <c r="X106" s="64"/>
      <c r="Y106" s="64"/>
      <c r="Z106" s="64"/>
    </row>
    <row r="107" spans="1:26" ht="14.25" customHeight="1" thickBot="1" x14ac:dyDescent="0.3">
      <c r="A107" s="64"/>
      <c r="B107" s="88"/>
      <c r="C107" s="89"/>
      <c r="D107" s="89"/>
      <c r="E107" s="89"/>
      <c r="F107" s="89"/>
      <c r="G107" s="89"/>
      <c r="H107" s="89"/>
      <c r="I107" s="89"/>
      <c r="J107" s="89"/>
      <c r="K107" s="89"/>
      <c r="L107" s="89"/>
      <c r="M107" s="89"/>
      <c r="N107" s="90"/>
      <c r="O107" s="64"/>
      <c r="P107" s="64"/>
      <c r="Q107" s="64"/>
      <c r="R107" s="64"/>
      <c r="S107" s="64"/>
      <c r="T107" s="64"/>
      <c r="U107" s="64"/>
      <c r="V107" s="64"/>
      <c r="W107" s="64"/>
      <c r="X107" s="64"/>
      <c r="Y107" s="64"/>
      <c r="Z107" s="64"/>
    </row>
    <row r="108" spans="1:26" ht="14.25" customHeight="1" x14ac:dyDescent="0.3">
      <c r="A108" s="64"/>
      <c r="B108" s="78" t="s">
        <v>59</v>
      </c>
      <c r="C108" s="79"/>
      <c r="D108" s="80" t="s">
        <v>178</v>
      </c>
      <c r="E108" s="79"/>
      <c r="F108" s="80" t="s">
        <v>179</v>
      </c>
      <c r="G108" s="79"/>
      <c r="H108" s="80" t="s">
        <v>180</v>
      </c>
      <c r="I108" s="79"/>
      <c r="J108" s="80" t="s">
        <v>181</v>
      </c>
      <c r="K108" s="79"/>
      <c r="L108" s="80" t="s">
        <v>189</v>
      </c>
      <c r="M108" s="79"/>
      <c r="N108" s="81" t="s">
        <v>183</v>
      </c>
      <c r="O108" s="64"/>
      <c r="P108" s="64"/>
      <c r="Q108" s="64"/>
      <c r="R108" s="64"/>
      <c r="S108" s="64"/>
      <c r="T108" s="64"/>
      <c r="U108" s="64"/>
      <c r="V108" s="64"/>
      <c r="W108" s="64"/>
      <c r="X108" s="64"/>
      <c r="Y108" s="64"/>
      <c r="Z108" s="64"/>
    </row>
    <row r="109" spans="1:26" ht="13.5" customHeight="1" x14ac:dyDescent="0.25">
      <c r="A109" s="64"/>
      <c r="B109" s="82"/>
      <c r="C109" s="83"/>
      <c r="D109" s="83"/>
      <c r="E109" s="83"/>
      <c r="F109" s="83"/>
      <c r="G109" s="83"/>
      <c r="H109" s="83"/>
      <c r="I109" s="83"/>
      <c r="J109" s="83"/>
      <c r="K109" s="83"/>
      <c r="L109" s="83"/>
      <c r="M109" s="83"/>
      <c r="N109" s="84"/>
      <c r="O109" s="64"/>
      <c r="P109" s="64"/>
      <c r="Q109" s="64"/>
      <c r="R109" s="64"/>
      <c r="S109" s="64"/>
      <c r="T109" s="64"/>
      <c r="U109" s="64"/>
      <c r="V109" s="64"/>
      <c r="W109" s="64"/>
      <c r="X109" s="64"/>
      <c r="Y109" s="64"/>
      <c r="Z109" s="64"/>
    </row>
    <row r="110" spans="1:26" ht="13.5" customHeight="1" x14ac:dyDescent="0.25">
      <c r="A110" s="64"/>
      <c r="B110" s="85">
        <v>45707</v>
      </c>
      <c r="C110" s="83"/>
      <c r="D110" s="86">
        <v>16</v>
      </c>
      <c r="E110" s="83"/>
      <c r="F110" s="86">
        <v>70</v>
      </c>
      <c r="G110" s="83"/>
      <c r="H110" s="94" t="s">
        <v>200</v>
      </c>
      <c r="I110" s="83"/>
      <c r="J110" s="94" t="s">
        <v>191</v>
      </c>
      <c r="K110" s="83"/>
      <c r="L110" s="86">
        <v>35</v>
      </c>
      <c r="M110" s="83"/>
      <c r="N110" s="86" t="s">
        <v>186</v>
      </c>
      <c r="O110" s="64"/>
      <c r="P110" s="64"/>
      <c r="Q110" s="64"/>
      <c r="R110" s="64"/>
      <c r="S110" s="64"/>
      <c r="T110" s="64"/>
      <c r="U110" s="64"/>
      <c r="V110" s="64"/>
      <c r="W110" s="64"/>
      <c r="X110" s="64"/>
      <c r="Y110" s="64"/>
      <c r="Z110" s="64"/>
    </row>
    <row r="111" spans="1:26" ht="13.5" customHeight="1" x14ac:dyDescent="0.25">
      <c r="A111" s="64"/>
      <c r="B111" s="82"/>
      <c r="C111" s="83"/>
      <c r="D111" s="83"/>
      <c r="E111" s="83"/>
      <c r="F111" s="83"/>
      <c r="G111" s="83"/>
      <c r="H111" s="83"/>
      <c r="I111" s="83"/>
      <c r="J111" s="83"/>
      <c r="K111" s="83"/>
      <c r="L111" s="83"/>
      <c r="M111" s="83"/>
      <c r="N111" s="84"/>
      <c r="O111" s="64"/>
      <c r="P111" s="64"/>
      <c r="Q111" s="64"/>
      <c r="R111" s="64"/>
      <c r="S111" s="64"/>
      <c r="T111" s="64"/>
      <c r="U111" s="64"/>
      <c r="V111" s="64"/>
      <c r="W111" s="64"/>
      <c r="X111" s="64"/>
      <c r="Y111" s="64"/>
      <c r="Z111" s="64"/>
    </row>
    <row r="112" spans="1:26" ht="15" customHeight="1" x14ac:dyDescent="0.3">
      <c r="A112" s="64"/>
      <c r="B112" s="78" t="s">
        <v>187</v>
      </c>
      <c r="C112" s="87"/>
      <c r="D112" s="86"/>
      <c r="E112" s="86"/>
      <c r="F112" s="86" t="s">
        <v>211</v>
      </c>
      <c r="G112" s="86"/>
      <c r="H112" s="86"/>
      <c r="I112" s="86"/>
      <c r="J112" s="86"/>
      <c r="K112" s="86"/>
      <c r="L112" s="86"/>
      <c r="M112" s="86"/>
      <c r="N112" s="86"/>
      <c r="O112" s="64"/>
      <c r="P112" s="64"/>
      <c r="Q112" s="64"/>
      <c r="R112" s="64"/>
      <c r="S112" s="64"/>
      <c r="T112" s="64"/>
      <c r="U112" s="64"/>
      <c r="V112" s="64"/>
      <c r="W112" s="64"/>
      <c r="X112" s="64"/>
      <c r="Y112" s="64"/>
      <c r="Z112" s="64"/>
    </row>
    <row r="113" spans="1:26" ht="14.25" customHeight="1" thickBot="1" x14ac:dyDescent="0.3">
      <c r="A113" s="64"/>
      <c r="B113" s="88"/>
      <c r="C113" s="89"/>
      <c r="D113" s="89"/>
      <c r="E113" s="89"/>
      <c r="F113" s="89"/>
      <c r="G113" s="89"/>
      <c r="H113" s="89"/>
      <c r="I113" s="89"/>
      <c r="J113" s="89"/>
      <c r="K113" s="89"/>
      <c r="L113" s="89"/>
      <c r="M113" s="89"/>
      <c r="N113" s="90"/>
      <c r="O113" s="64"/>
      <c r="P113" s="64"/>
      <c r="Q113" s="64"/>
      <c r="R113" s="64"/>
      <c r="S113" s="64"/>
      <c r="T113" s="64"/>
      <c r="U113" s="64"/>
      <c r="V113" s="64"/>
      <c r="W113" s="64"/>
      <c r="X113" s="64"/>
      <c r="Y113" s="64"/>
      <c r="Z113" s="64"/>
    </row>
    <row r="114" spans="1:26" ht="14.25" customHeight="1" x14ac:dyDescent="0.3">
      <c r="A114" s="64"/>
      <c r="B114" s="78" t="s">
        <v>59</v>
      </c>
      <c r="C114" s="79"/>
      <c r="D114" s="80" t="s">
        <v>178</v>
      </c>
      <c r="E114" s="79"/>
      <c r="F114" s="80" t="s">
        <v>179</v>
      </c>
      <c r="G114" s="79"/>
      <c r="H114" s="80" t="s">
        <v>180</v>
      </c>
      <c r="I114" s="79"/>
      <c r="J114" s="80" t="s">
        <v>181</v>
      </c>
      <c r="K114" s="79"/>
      <c r="L114" s="80" t="s">
        <v>189</v>
      </c>
      <c r="M114" s="79"/>
      <c r="N114" s="81" t="s">
        <v>183</v>
      </c>
      <c r="O114" s="64"/>
      <c r="P114" s="64"/>
      <c r="Q114" s="64"/>
      <c r="R114" s="64"/>
      <c r="S114" s="64"/>
      <c r="T114" s="64"/>
      <c r="U114" s="64"/>
      <c r="V114" s="64"/>
      <c r="W114" s="64"/>
      <c r="X114" s="64"/>
      <c r="Y114" s="64"/>
      <c r="Z114" s="64"/>
    </row>
    <row r="115" spans="1:26" ht="13.5" customHeight="1" x14ac:dyDescent="0.25">
      <c r="A115" s="64"/>
      <c r="B115" s="82"/>
      <c r="C115" s="83"/>
      <c r="D115" s="83"/>
      <c r="E115" s="83"/>
      <c r="F115" s="83"/>
      <c r="G115" s="83"/>
      <c r="H115" s="83"/>
      <c r="I115" s="83"/>
      <c r="J115" s="83"/>
      <c r="K115" s="83"/>
      <c r="L115" s="83"/>
      <c r="M115" s="83"/>
      <c r="N115" s="84"/>
      <c r="O115" s="64"/>
      <c r="P115" s="64"/>
      <c r="Q115" s="64"/>
      <c r="R115" s="64"/>
      <c r="S115" s="64"/>
      <c r="T115" s="64"/>
      <c r="U115" s="64"/>
      <c r="V115" s="64"/>
      <c r="W115" s="64"/>
      <c r="X115" s="64"/>
      <c r="Y115" s="64"/>
      <c r="Z115" s="64"/>
    </row>
    <row r="116" spans="1:26" ht="13.5" customHeight="1" x14ac:dyDescent="0.25">
      <c r="A116" s="64"/>
      <c r="B116" s="85">
        <v>45707</v>
      </c>
      <c r="C116" s="83"/>
      <c r="D116" s="86">
        <v>17</v>
      </c>
      <c r="E116" s="83"/>
      <c r="F116" s="86">
        <v>90</v>
      </c>
      <c r="G116" s="83"/>
      <c r="H116" s="94" t="s">
        <v>197</v>
      </c>
      <c r="I116" s="83"/>
      <c r="J116" s="94" t="s">
        <v>191</v>
      </c>
      <c r="K116" s="83"/>
      <c r="L116" s="86">
        <v>40</v>
      </c>
      <c r="M116" s="83"/>
      <c r="N116" s="86" t="s">
        <v>186</v>
      </c>
      <c r="O116" s="64"/>
      <c r="P116" s="64"/>
      <c r="Q116" s="64"/>
      <c r="R116" s="64"/>
      <c r="S116" s="64"/>
      <c r="T116" s="64"/>
      <c r="U116" s="64"/>
      <c r="V116" s="64"/>
      <c r="W116" s="64"/>
      <c r="X116" s="64"/>
      <c r="Y116" s="64"/>
      <c r="Z116" s="64"/>
    </row>
    <row r="117" spans="1:26" ht="13.5" customHeight="1" x14ac:dyDescent="0.25">
      <c r="A117" s="64"/>
      <c r="B117" s="82"/>
      <c r="C117" s="83"/>
      <c r="D117" s="83"/>
      <c r="E117" s="83"/>
      <c r="F117" s="83"/>
      <c r="G117" s="83"/>
      <c r="H117" s="83"/>
      <c r="I117" s="83"/>
      <c r="J117" s="83"/>
      <c r="K117" s="83"/>
      <c r="L117" s="83"/>
      <c r="M117" s="83"/>
      <c r="N117" s="84"/>
      <c r="O117" s="64"/>
      <c r="P117" s="64"/>
      <c r="Q117" s="64"/>
      <c r="R117" s="64"/>
      <c r="S117" s="64"/>
      <c r="T117" s="64"/>
      <c r="U117" s="64"/>
      <c r="V117" s="64"/>
      <c r="W117" s="64"/>
      <c r="X117" s="64"/>
      <c r="Y117" s="64"/>
      <c r="Z117" s="64"/>
    </row>
    <row r="118" spans="1:26" ht="15" customHeight="1" x14ac:dyDescent="0.3">
      <c r="A118" s="64"/>
      <c r="B118" s="78" t="s">
        <v>187</v>
      </c>
      <c r="C118" s="87"/>
      <c r="D118" s="86"/>
      <c r="E118" s="86"/>
      <c r="F118" s="86" t="s">
        <v>212</v>
      </c>
      <c r="G118" s="86"/>
      <c r="H118" s="86"/>
      <c r="I118" s="86"/>
      <c r="J118" s="86"/>
      <c r="K118" s="86"/>
      <c r="L118" s="86"/>
      <c r="M118" s="86"/>
      <c r="N118" s="86"/>
      <c r="O118" s="64"/>
      <c r="P118" s="64"/>
      <c r="Q118" s="64"/>
      <c r="R118" s="64"/>
      <c r="S118" s="64"/>
      <c r="T118" s="64"/>
      <c r="U118" s="64"/>
      <c r="V118" s="64"/>
      <c r="W118" s="64"/>
      <c r="X118" s="64"/>
      <c r="Y118" s="64"/>
      <c r="Z118" s="64"/>
    </row>
    <row r="119" spans="1:26" ht="14.25" customHeight="1" thickBot="1" x14ac:dyDescent="0.3">
      <c r="A119" s="64"/>
      <c r="B119" s="88"/>
      <c r="C119" s="89"/>
      <c r="D119" s="89"/>
      <c r="E119" s="89"/>
      <c r="F119" s="89"/>
      <c r="G119" s="89"/>
      <c r="H119" s="89"/>
      <c r="I119" s="89"/>
      <c r="J119" s="89"/>
      <c r="K119" s="89"/>
      <c r="L119" s="89"/>
      <c r="M119" s="89"/>
      <c r="N119" s="90"/>
      <c r="O119" s="64"/>
      <c r="P119" s="64"/>
      <c r="Q119" s="64"/>
      <c r="R119" s="64"/>
      <c r="S119" s="64"/>
      <c r="T119" s="64"/>
      <c r="U119" s="64"/>
      <c r="V119" s="64"/>
      <c r="W119" s="64"/>
      <c r="X119" s="64"/>
      <c r="Y119" s="64"/>
      <c r="Z119" s="64"/>
    </row>
    <row r="120" spans="1:26" ht="14.25" customHeight="1" x14ac:dyDescent="0.3">
      <c r="A120" s="64"/>
      <c r="B120" s="78" t="s">
        <v>59</v>
      </c>
      <c r="C120" s="79"/>
      <c r="D120" s="80" t="s">
        <v>178</v>
      </c>
      <c r="E120" s="79"/>
      <c r="F120" s="80" t="s">
        <v>179</v>
      </c>
      <c r="G120" s="79"/>
      <c r="H120" s="80" t="s">
        <v>180</v>
      </c>
      <c r="I120" s="79"/>
      <c r="J120" s="80" t="s">
        <v>181</v>
      </c>
      <c r="K120" s="79"/>
      <c r="L120" s="80" t="s">
        <v>189</v>
      </c>
      <c r="M120" s="79"/>
      <c r="N120" s="81" t="s">
        <v>183</v>
      </c>
      <c r="O120" s="64"/>
      <c r="P120" s="64"/>
      <c r="Q120" s="64"/>
      <c r="R120" s="64"/>
      <c r="S120" s="64"/>
      <c r="T120" s="64"/>
      <c r="U120" s="64"/>
      <c r="V120" s="64"/>
      <c r="W120" s="64"/>
      <c r="X120" s="64"/>
      <c r="Y120" s="64"/>
      <c r="Z120" s="64"/>
    </row>
    <row r="121" spans="1:26" ht="13.5" customHeight="1" x14ac:dyDescent="0.25">
      <c r="A121" s="64"/>
      <c r="B121" s="82"/>
      <c r="C121" s="83"/>
      <c r="D121" s="83"/>
      <c r="E121" s="83"/>
      <c r="F121" s="83"/>
      <c r="G121" s="83"/>
      <c r="H121" s="83"/>
      <c r="I121" s="83"/>
      <c r="J121" s="83"/>
      <c r="K121" s="83"/>
      <c r="L121" s="83"/>
      <c r="M121" s="83"/>
      <c r="N121" s="84"/>
      <c r="O121" s="64"/>
      <c r="P121" s="64"/>
      <c r="Q121" s="64"/>
      <c r="R121" s="64"/>
      <c r="S121" s="64"/>
      <c r="T121" s="64"/>
      <c r="U121" s="64"/>
      <c r="V121" s="64"/>
      <c r="W121" s="64"/>
      <c r="X121" s="64"/>
      <c r="Y121" s="64"/>
      <c r="Z121" s="64"/>
    </row>
    <row r="122" spans="1:26" ht="13.5" customHeight="1" x14ac:dyDescent="0.25">
      <c r="A122" s="64"/>
      <c r="B122" s="85">
        <v>45707</v>
      </c>
      <c r="C122" s="83"/>
      <c r="D122" s="86">
        <v>18</v>
      </c>
      <c r="E122" s="83"/>
      <c r="F122" s="86">
        <v>10</v>
      </c>
      <c r="G122" s="83"/>
      <c r="H122" s="87" t="s">
        <v>190</v>
      </c>
      <c r="I122" s="83"/>
      <c r="J122" s="94" t="s">
        <v>191</v>
      </c>
      <c r="K122" s="83"/>
      <c r="L122" s="86">
        <v>25</v>
      </c>
      <c r="M122" s="83"/>
      <c r="N122" s="86" t="s">
        <v>186</v>
      </c>
      <c r="O122" s="64"/>
      <c r="P122" s="64"/>
      <c r="Q122" s="64"/>
      <c r="R122" s="64"/>
      <c r="S122" s="64"/>
      <c r="T122" s="64"/>
      <c r="U122" s="64"/>
      <c r="V122" s="64"/>
      <c r="W122" s="64"/>
      <c r="X122" s="64"/>
      <c r="Y122" s="64"/>
      <c r="Z122" s="64"/>
    </row>
    <row r="123" spans="1:26" ht="13.5" customHeight="1" x14ac:dyDescent="0.25">
      <c r="A123" s="64"/>
      <c r="B123" s="82"/>
      <c r="C123" s="83"/>
      <c r="D123" s="83"/>
      <c r="E123" s="83"/>
      <c r="F123" s="83"/>
      <c r="G123" s="83"/>
      <c r="H123" s="83"/>
      <c r="I123" s="83"/>
      <c r="J123" s="83"/>
      <c r="K123" s="83"/>
      <c r="L123" s="83"/>
      <c r="M123" s="83"/>
      <c r="N123" s="84"/>
      <c r="O123" s="64"/>
      <c r="P123" s="64"/>
      <c r="Q123" s="64"/>
      <c r="R123" s="64"/>
      <c r="S123" s="64"/>
      <c r="T123" s="64"/>
      <c r="U123" s="64"/>
      <c r="V123" s="64"/>
      <c r="W123" s="64"/>
      <c r="X123" s="64"/>
      <c r="Y123" s="64"/>
      <c r="Z123" s="64"/>
    </row>
    <row r="124" spans="1:26" ht="15" customHeight="1" x14ac:dyDescent="0.3">
      <c r="A124" s="64"/>
      <c r="B124" s="78" t="s">
        <v>187</v>
      </c>
      <c r="C124" s="87"/>
      <c r="D124" s="86"/>
      <c r="E124" s="86"/>
      <c r="F124" s="86" t="s">
        <v>213</v>
      </c>
      <c r="G124" s="86"/>
      <c r="H124" s="86"/>
      <c r="I124" s="86"/>
      <c r="J124" s="86"/>
      <c r="K124" s="86"/>
      <c r="L124" s="86"/>
      <c r="M124" s="86"/>
      <c r="N124" s="86"/>
      <c r="O124" s="64"/>
      <c r="P124" s="64"/>
      <c r="Q124" s="64"/>
      <c r="R124" s="64"/>
      <c r="S124" s="64"/>
      <c r="T124" s="64"/>
      <c r="U124" s="64"/>
      <c r="V124" s="64"/>
      <c r="W124" s="64"/>
      <c r="X124" s="64"/>
      <c r="Y124" s="64"/>
      <c r="Z124" s="64"/>
    </row>
    <row r="125" spans="1:26" ht="14.25" customHeight="1" thickBot="1" x14ac:dyDescent="0.3">
      <c r="A125" s="64"/>
      <c r="B125" s="88"/>
      <c r="C125" s="89"/>
      <c r="D125" s="89"/>
      <c r="E125" s="89"/>
      <c r="F125" s="89"/>
      <c r="G125" s="89"/>
      <c r="H125" s="89"/>
      <c r="I125" s="89"/>
      <c r="J125" s="89"/>
      <c r="K125" s="89"/>
      <c r="L125" s="89"/>
      <c r="M125" s="89"/>
      <c r="N125" s="90"/>
      <c r="O125" s="64"/>
      <c r="P125" s="64"/>
      <c r="Q125" s="64"/>
      <c r="R125" s="64"/>
      <c r="S125" s="64"/>
      <c r="T125" s="64"/>
      <c r="U125" s="64"/>
      <c r="V125" s="64"/>
      <c r="W125" s="64"/>
      <c r="X125" s="64"/>
      <c r="Y125" s="64"/>
      <c r="Z125" s="64"/>
    </row>
    <row r="126" spans="1:26" ht="14.25" customHeight="1" x14ac:dyDescent="0.3">
      <c r="A126" s="64"/>
      <c r="B126" s="78" t="s">
        <v>59</v>
      </c>
      <c r="C126" s="79"/>
      <c r="D126" s="80" t="s">
        <v>178</v>
      </c>
      <c r="E126" s="79"/>
      <c r="F126" s="80" t="s">
        <v>179</v>
      </c>
      <c r="G126" s="79"/>
      <c r="H126" s="80" t="s">
        <v>180</v>
      </c>
      <c r="I126" s="79"/>
      <c r="J126" s="80" t="s">
        <v>181</v>
      </c>
      <c r="K126" s="79"/>
      <c r="L126" s="80" t="s">
        <v>189</v>
      </c>
      <c r="M126" s="79"/>
      <c r="N126" s="81" t="s">
        <v>183</v>
      </c>
      <c r="O126" s="64"/>
      <c r="P126" s="64"/>
      <c r="Q126" s="64"/>
      <c r="R126" s="64"/>
      <c r="S126" s="64"/>
      <c r="T126" s="64"/>
      <c r="U126" s="64"/>
      <c r="V126" s="64"/>
      <c r="W126" s="64"/>
      <c r="X126" s="64"/>
      <c r="Y126" s="64"/>
      <c r="Z126" s="64"/>
    </row>
    <row r="127" spans="1:26" ht="13.5" customHeight="1" x14ac:dyDescent="0.25">
      <c r="A127" s="64"/>
      <c r="B127" s="82"/>
      <c r="C127" s="83"/>
      <c r="D127" s="83"/>
      <c r="E127" s="83"/>
      <c r="F127" s="83"/>
      <c r="G127" s="83"/>
      <c r="H127" s="83"/>
      <c r="I127" s="83"/>
      <c r="J127" s="83"/>
      <c r="K127" s="83"/>
      <c r="L127" s="83"/>
      <c r="M127" s="83"/>
      <c r="N127" s="84"/>
      <c r="O127" s="64"/>
      <c r="P127" s="64"/>
      <c r="Q127" s="64"/>
      <c r="R127" s="64"/>
      <c r="S127" s="64"/>
      <c r="T127" s="64"/>
      <c r="U127" s="64"/>
      <c r="V127" s="64"/>
      <c r="W127" s="64"/>
      <c r="X127" s="64"/>
      <c r="Y127" s="64"/>
      <c r="Z127" s="64"/>
    </row>
    <row r="128" spans="1:26" ht="13.5" customHeight="1" x14ac:dyDescent="0.25">
      <c r="A128" s="64"/>
      <c r="B128" s="85">
        <v>45707</v>
      </c>
      <c r="C128" s="83"/>
      <c r="D128" s="86">
        <v>19</v>
      </c>
      <c r="E128" s="83"/>
      <c r="F128" s="86">
        <v>50</v>
      </c>
      <c r="G128" s="83"/>
      <c r="H128" s="94" t="s">
        <v>200</v>
      </c>
      <c r="I128" s="83"/>
      <c r="J128" s="94" t="s">
        <v>191</v>
      </c>
      <c r="K128" s="83"/>
      <c r="L128" s="86">
        <v>20</v>
      </c>
      <c r="M128" s="83"/>
      <c r="N128" s="86" t="s">
        <v>186</v>
      </c>
      <c r="O128" s="64"/>
      <c r="P128" s="64"/>
      <c r="Q128" s="64"/>
      <c r="R128" s="64"/>
      <c r="S128" s="64"/>
      <c r="T128" s="64"/>
      <c r="U128" s="64"/>
      <c r="V128" s="64"/>
      <c r="W128" s="64"/>
      <c r="X128" s="64"/>
      <c r="Y128" s="64"/>
      <c r="Z128" s="64"/>
    </row>
    <row r="129" spans="1:26" ht="13.5" customHeight="1" x14ac:dyDescent="0.25">
      <c r="A129" s="64"/>
      <c r="B129" s="82"/>
      <c r="C129" s="83"/>
      <c r="D129" s="83"/>
      <c r="E129" s="83"/>
      <c r="F129" s="83"/>
      <c r="G129" s="83"/>
      <c r="H129" s="83"/>
      <c r="I129" s="83"/>
      <c r="J129" s="83"/>
      <c r="K129" s="83"/>
      <c r="L129" s="83"/>
      <c r="M129" s="83"/>
      <c r="N129" s="84"/>
      <c r="O129" s="64"/>
      <c r="P129" s="64"/>
      <c r="Q129" s="64"/>
      <c r="R129" s="64"/>
      <c r="S129" s="64"/>
      <c r="T129" s="64"/>
      <c r="U129" s="64"/>
      <c r="V129" s="64"/>
      <c r="W129" s="64"/>
      <c r="X129" s="64"/>
      <c r="Y129" s="64"/>
      <c r="Z129" s="64"/>
    </row>
    <row r="130" spans="1:26" ht="15" customHeight="1" x14ac:dyDescent="0.3">
      <c r="A130" s="64"/>
      <c r="B130" s="78" t="s">
        <v>187</v>
      </c>
      <c r="C130" s="87"/>
      <c r="D130" s="86"/>
      <c r="E130" s="86"/>
      <c r="F130" s="86" t="s">
        <v>214</v>
      </c>
      <c r="G130" s="86"/>
      <c r="H130" s="86"/>
      <c r="I130" s="86"/>
      <c r="J130" s="86"/>
      <c r="K130" s="86"/>
      <c r="L130" s="86"/>
      <c r="M130" s="86"/>
      <c r="N130" s="86"/>
      <c r="O130" s="64"/>
      <c r="P130" s="64"/>
      <c r="Q130" s="64"/>
      <c r="R130" s="64"/>
      <c r="S130" s="64"/>
      <c r="T130" s="64"/>
      <c r="U130" s="64"/>
      <c r="V130" s="64"/>
      <c r="W130" s="64"/>
      <c r="X130" s="64"/>
      <c r="Y130" s="64"/>
      <c r="Z130" s="64"/>
    </row>
    <row r="131" spans="1:26" ht="14.25" customHeight="1" thickBot="1" x14ac:dyDescent="0.3">
      <c r="A131" s="64"/>
      <c r="B131" s="88"/>
      <c r="C131" s="89"/>
      <c r="D131" s="89"/>
      <c r="E131" s="89"/>
      <c r="F131" s="89"/>
      <c r="G131" s="89"/>
      <c r="H131" s="89"/>
      <c r="I131" s="89"/>
      <c r="J131" s="89"/>
      <c r="K131" s="89"/>
      <c r="L131" s="89"/>
      <c r="M131" s="89"/>
      <c r="N131" s="90"/>
      <c r="O131" s="64"/>
      <c r="P131" s="64"/>
      <c r="Q131" s="64"/>
      <c r="R131" s="64"/>
      <c r="S131" s="64"/>
      <c r="T131" s="64"/>
      <c r="U131" s="64"/>
      <c r="V131" s="64"/>
      <c r="W131" s="64"/>
      <c r="X131" s="64"/>
      <c r="Y131" s="64"/>
      <c r="Z131" s="64"/>
    </row>
    <row r="132" spans="1:26" ht="14.25" customHeight="1" x14ac:dyDescent="0.3">
      <c r="A132" s="64"/>
      <c r="B132" s="78" t="s">
        <v>59</v>
      </c>
      <c r="C132" s="79"/>
      <c r="D132" s="80" t="s">
        <v>178</v>
      </c>
      <c r="E132" s="79"/>
      <c r="F132" s="80" t="s">
        <v>179</v>
      </c>
      <c r="G132" s="79"/>
      <c r="H132" s="80" t="s">
        <v>180</v>
      </c>
      <c r="I132" s="79"/>
      <c r="J132" s="80" t="s">
        <v>181</v>
      </c>
      <c r="K132" s="79"/>
      <c r="L132" s="80" t="s">
        <v>189</v>
      </c>
      <c r="M132" s="79"/>
      <c r="N132" s="81" t="s">
        <v>183</v>
      </c>
      <c r="O132" s="64"/>
      <c r="P132" s="64"/>
      <c r="Q132" s="64"/>
      <c r="R132" s="64"/>
      <c r="S132" s="64"/>
      <c r="T132" s="64"/>
      <c r="U132" s="64"/>
      <c r="V132" s="64"/>
      <c r="W132" s="64"/>
      <c r="X132" s="64"/>
      <c r="Y132" s="64"/>
      <c r="Z132" s="64"/>
    </row>
    <row r="133" spans="1:26" ht="13.5" customHeight="1" x14ac:dyDescent="0.25">
      <c r="A133" s="64"/>
      <c r="B133" s="82"/>
      <c r="C133" s="83"/>
      <c r="D133" s="83"/>
      <c r="E133" s="83"/>
      <c r="F133" s="83"/>
      <c r="G133" s="83"/>
      <c r="H133" s="83"/>
      <c r="I133" s="83"/>
      <c r="J133" s="83"/>
      <c r="K133" s="83"/>
      <c r="L133" s="83"/>
      <c r="M133" s="83"/>
      <c r="N133" s="84"/>
      <c r="O133" s="64"/>
      <c r="P133" s="64"/>
      <c r="Q133" s="64"/>
      <c r="R133" s="64"/>
      <c r="S133" s="64"/>
      <c r="T133" s="64"/>
      <c r="U133" s="64"/>
      <c r="V133" s="64"/>
      <c r="W133" s="64"/>
      <c r="X133" s="64"/>
      <c r="Y133" s="64"/>
      <c r="Z133" s="64"/>
    </row>
    <row r="134" spans="1:26" ht="13.5" customHeight="1" x14ac:dyDescent="0.25">
      <c r="A134" s="64"/>
      <c r="B134" s="85">
        <v>45707</v>
      </c>
      <c r="C134" s="83"/>
      <c r="D134" s="86">
        <v>20</v>
      </c>
      <c r="E134" s="83"/>
      <c r="F134" s="86">
        <v>100</v>
      </c>
      <c r="G134" s="83"/>
      <c r="H134" s="94" t="s">
        <v>191</v>
      </c>
      <c r="I134" s="83"/>
      <c r="J134" s="94" t="s">
        <v>198</v>
      </c>
      <c r="K134" s="83"/>
      <c r="L134" s="86">
        <v>55</v>
      </c>
      <c r="M134" s="83"/>
      <c r="N134" s="86" t="s">
        <v>186</v>
      </c>
      <c r="O134" s="64"/>
      <c r="P134" s="64"/>
      <c r="Q134" s="64"/>
      <c r="R134" s="64"/>
      <c r="S134" s="64"/>
      <c r="T134" s="64"/>
      <c r="U134" s="64"/>
      <c r="V134" s="64"/>
      <c r="W134" s="64"/>
      <c r="X134" s="64"/>
      <c r="Y134" s="64"/>
      <c r="Z134" s="64"/>
    </row>
    <row r="135" spans="1:26" ht="13.5" customHeight="1" x14ac:dyDescent="0.25">
      <c r="A135" s="64"/>
      <c r="B135" s="82"/>
      <c r="C135" s="83"/>
      <c r="D135" s="83"/>
      <c r="E135" s="83"/>
      <c r="F135" s="83"/>
      <c r="G135" s="83"/>
      <c r="H135" s="83"/>
      <c r="I135" s="83"/>
      <c r="J135" s="83"/>
      <c r="K135" s="83"/>
      <c r="L135" s="83"/>
      <c r="M135" s="83"/>
      <c r="N135" s="84"/>
      <c r="O135" s="64"/>
      <c r="P135" s="64"/>
      <c r="Q135" s="64"/>
      <c r="R135" s="64"/>
      <c r="S135" s="64"/>
      <c r="T135" s="64"/>
      <c r="U135" s="64"/>
      <c r="V135" s="64"/>
      <c r="W135" s="64"/>
      <c r="X135" s="64"/>
      <c r="Y135" s="64"/>
      <c r="Z135" s="64"/>
    </row>
    <row r="136" spans="1:26" ht="15" customHeight="1" x14ac:dyDescent="0.3">
      <c r="A136" s="64"/>
      <c r="B136" s="78" t="s">
        <v>187</v>
      </c>
      <c r="C136" s="87"/>
      <c r="D136" s="86"/>
      <c r="E136" s="86"/>
      <c r="F136" s="86" t="s">
        <v>215</v>
      </c>
      <c r="G136" s="86"/>
      <c r="H136" s="86"/>
      <c r="I136" s="86"/>
      <c r="J136" s="86"/>
      <c r="K136" s="86"/>
      <c r="L136" s="86"/>
      <c r="M136" s="86"/>
      <c r="N136" s="86"/>
      <c r="O136" s="64"/>
      <c r="P136" s="64"/>
      <c r="Q136" s="64"/>
      <c r="R136" s="64"/>
      <c r="S136" s="64"/>
      <c r="T136" s="64"/>
      <c r="U136" s="64"/>
      <c r="V136" s="64"/>
      <c r="W136" s="64"/>
      <c r="X136" s="64"/>
      <c r="Y136" s="64"/>
      <c r="Z136" s="64"/>
    </row>
    <row r="137" spans="1:26" ht="14.25" customHeight="1" thickBot="1" x14ac:dyDescent="0.3">
      <c r="A137" s="64"/>
      <c r="B137" s="88"/>
      <c r="C137" s="89"/>
      <c r="D137" s="89"/>
      <c r="E137" s="89"/>
      <c r="F137" s="89"/>
      <c r="G137" s="89"/>
      <c r="H137" s="89"/>
      <c r="I137" s="89"/>
      <c r="J137" s="89"/>
      <c r="K137" s="89"/>
      <c r="L137" s="89"/>
      <c r="M137" s="89"/>
      <c r="N137" s="90"/>
      <c r="O137" s="64"/>
      <c r="P137" s="64"/>
      <c r="Q137" s="64"/>
      <c r="R137" s="64"/>
      <c r="S137" s="64"/>
      <c r="T137" s="64"/>
      <c r="U137" s="64"/>
      <c r="V137" s="64"/>
      <c r="W137" s="64"/>
      <c r="X137" s="64"/>
      <c r="Y137" s="64"/>
      <c r="Z137" s="64"/>
    </row>
    <row r="138" spans="1:26" ht="14.25" customHeight="1" x14ac:dyDescent="0.3">
      <c r="A138" s="64"/>
      <c r="B138" s="78" t="s">
        <v>59</v>
      </c>
      <c r="C138" s="79"/>
      <c r="D138" s="80" t="s">
        <v>178</v>
      </c>
      <c r="E138" s="79"/>
      <c r="F138" s="80" t="s">
        <v>179</v>
      </c>
      <c r="G138" s="79"/>
      <c r="H138" s="80" t="s">
        <v>180</v>
      </c>
      <c r="I138" s="79"/>
      <c r="J138" s="80" t="s">
        <v>181</v>
      </c>
      <c r="K138" s="79"/>
      <c r="L138" s="80" t="s">
        <v>189</v>
      </c>
      <c r="M138" s="79"/>
      <c r="N138" s="81" t="s">
        <v>183</v>
      </c>
      <c r="O138" s="64"/>
      <c r="P138" s="64"/>
      <c r="Q138" s="64"/>
      <c r="R138" s="64"/>
      <c r="S138" s="64"/>
      <c r="T138" s="64"/>
      <c r="U138" s="64"/>
      <c r="V138" s="64"/>
      <c r="W138" s="64"/>
      <c r="X138" s="64"/>
      <c r="Y138" s="64"/>
      <c r="Z138" s="64"/>
    </row>
    <row r="139" spans="1:26" ht="13.5" customHeight="1" x14ac:dyDescent="0.25">
      <c r="A139" s="64"/>
      <c r="B139" s="82"/>
      <c r="C139" s="83"/>
      <c r="D139" s="83"/>
      <c r="E139" s="83"/>
      <c r="F139" s="83"/>
      <c r="G139" s="83"/>
      <c r="H139" s="83"/>
      <c r="I139" s="83"/>
      <c r="J139" s="83"/>
      <c r="K139" s="83"/>
      <c r="L139" s="83"/>
      <c r="M139" s="83"/>
      <c r="N139" s="84"/>
      <c r="O139" s="64"/>
      <c r="P139" s="64"/>
      <c r="Q139" s="64"/>
      <c r="R139" s="64"/>
      <c r="S139" s="64"/>
      <c r="T139" s="64"/>
      <c r="U139" s="64"/>
      <c r="V139" s="64"/>
      <c r="W139" s="64"/>
      <c r="X139" s="64"/>
      <c r="Y139" s="64"/>
      <c r="Z139" s="64"/>
    </row>
    <row r="140" spans="1:26" ht="13.5" customHeight="1" x14ac:dyDescent="0.25">
      <c r="A140" s="64"/>
      <c r="B140" s="85">
        <v>45707</v>
      </c>
      <c r="C140" s="83"/>
      <c r="D140" s="86">
        <v>21</v>
      </c>
      <c r="E140" s="83"/>
      <c r="F140" s="86">
        <v>30</v>
      </c>
      <c r="G140" s="83"/>
      <c r="H140" s="94" t="s">
        <v>197</v>
      </c>
      <c r="I140" s="83"/>
      <c r="J140" s="94" t="s">
        <v>191</v>
      </c>
      <c r="K140" s="83"/>
      <c r="L140" s="86">
        <v>35</v>
      </c>
      <c r="M140" s="83"/>
      <c r="N140" s="86" t="s">
        <v>186</v>
      </c>
      <c r="O140" s="64"/>
      <c r="P140" s="64"/>
      <c r="Q140" s="64"/>
      <c r="R140" s="64"/>
      <c r="S140" s="64"/>
      <c r="T140" s="64"/>
      <c r="U140" s="64"/>
      <c r="V140" s="64"/>
      <c r="W140" s="64"/>
      <c r="X140" s="64"/>
      <c r="Y140" s="64"/>
      <c r="Z140" s="64"/>
    </row>
    <row r="141" spans="1:26" ht="13.5" customHeight="1" x14ac:dyDescent="0.25">
      <c r="A141" s="64"/>
      <c r="B141" s="82"/>
      <c r="C141" s="83"/>
      <c r="D141" s="83"/>
      <c r="E141" s="83"/>
      <c r="F141" s="83"/>
      <c r="G141" s="83"/>
      <c r="H141" s="83"/>
      <c r="I141" s="83"/>
      <c r="J141" s="83"/>
      <c r="K141" s="83"/>
      <c r="L141" s="83"/>
      <c r="M141" s="83"/>
      <c r="N141" s="84"/>
      <c r="O141" s="64"/>
      <c r="P141" s="64"/>
      <c r="Q141" s="64"/>
      <c r="R141" s="64"/>
      <c r="S141" s="64"/>
      <c r="T141" s="64"/>
      <c r="U141" s="64"/>
      <c r="V141" s="64"/>
      <c r="W141" s="64"/>
      <c r="X141" s="64"/>
      <c r="Y141" s="64"/>
      <c r="Z141" s="64"/>
    </row>
    <row r="142" spans="1:26" ht="15" customHeight="1" x14ac:dyDescent="0.3">
      <c r="A142" s="64"/>
      <c r="B142" s="78" t="s">
        <v>187</v>
      </c>
      <c r="C142" s="87"/>
      <c r="D142" s="86"/>
      <c r="E142" s="86"/>
      <c r="F142" s="86" t="s">
        <v>216</v>
      </c>
      <c r="G142" s="86"/>
      <c r="H142" s="86"/>
      <c r="I142" s="86"/>
      <c r="J142" s="86"/>
      <c r="K142" s="86"/>
      <c r="L142" s="86"/>
      <c r="M142" s="86"/>
      <c r="N142" s="86"/>
      <c r="O142" s="64"/>
      <c r="P142" s="64"/>
      <c r="Q142" s="64"/>
      <c r="R142" s="64"/>
      <c r="S142" s="64"/>
      <c r="T142" s="64"/>
      <c r="U142" s="64"/>
      <c r="V142" s="64"/>
      <c r="W142" s="64"/>
      <c r="X142" s="64"/>
      <c r="Y142" s="64"/>
      <c r="Z142" s="64"/>
    </row>
    <row r="143" spans="1:26" ht="14.25" customHeight="1" thickBot="1" x14ac:dyDescent="0.3">
      <c r="A143" s="64"/>
      <c r="B143" s="88"/>
      <c r="C143" s="89"/>
      <c r="D143" s="89"/>
      <c r="E143" s="89"/>
      <c r="F143" s="89"/>
      <c r="G143" s="89"/>
      <c r="H143" s="89"/>
      <c r="I143" s="89"/>
      <c r="J143" s="89"/>
      <c r="K143" s="89"/>
      <c r="L143" s="89"/>
      <c r="M143" s="89"/>
      <c r="N143" s="90"/>
      <c r="O143" s="64"/>
      <c r="P143" s="64"/>
      <c r="Q143" s="64"/>
      <c r="R143" s="64"/>
      <c r="S143" s="64"/>
      <c r="T143" s="64"/>
      <c r="U143" s="64"/>
      <c r="V143" s="64"/>
      <c r="W143" s="64"/>
      <c r="X143" s="64"/>
      <c r="Y143" s="64"/>
      <c r="Z143" s="64"/>
    </row>
    <row r="144" spans="1:26" ht="14.25" customHeight="1" x14ac:dyDescent="0.3">
      <c r="A144" s="64"/>
      <c r="B144" s="78" t="s">
        <v>59</v>
      </c>
      <c r="C144" s="79"/>
      <c r="D144" s="80" t="s">
        <v>178</v>
      </c>
      <c r="E144" s="79"/>
      <c r="F144" s="80" t="s">
        <v>179</v>
      </c>
      <c r="G144" s="79"/>
      <c r="H144" s="80" t="s">
        <v>180</v>
      </c>
      <c r="I144" s="79"/>
      <c r="J144" s="80" t="s">
        <v>181</v>
      </c>
      <c r="K144" s="79"/>
      <c r="L144" s="80" t="s">
        <v>189</v>
      </c>
      <c r="M144" s="79"/>
      <c r="N144" s="81" t="s">
        <v>183</v>
      </c>
      <c r="O144" s="64"/>
      <c r="P144" s="64"/>
      <c r="Q144" s="64"/>
      <c r="R144" s="64"/>
      <c r="S144" s="64"/>
      <c r="T144" s="64"/>
      <c r="U144" s="64"/>
      <c r="V144" s="64"/>
      <c r="W144" s="64"/>
      <c r="X144" s="64"/>
      <c r="Y144" s="64"/>
      <c r="Z144" s="64"/>
    </row>
    <row r="145" spans="1:26" ht="13.5" customHeight="1" x14ac:dyDescent="0.25">
      <c r="A145" s="64"/>
      <c r="B145" s="82"/>
      <c r="C145" s="83"/>
      <c r="D145" s="83"/>
      <c r="E145" s="83"/>
      <c r="F145" s="83"/>
      <c r="G145" s="83"/>
      <c r="H145" s="83"/>
      <c r="I145" s="83"/>
      <c r="J145" s="83"/>
      <c r="K145" s="83"/>
      <c r="L145" s="83"/>
      <c r="M145" s="83"/>
      <c r="N145" s="84"/>
      <c r="O145" s="64"/>
      <c r="P145" s="64"/>
      <c r="Q145" s="64"/>
      <c r="R145" s="64"/>
      <c r="S145" s="64"/>
      <c r="T145" s="64"/>
      <c r="U145" s="64"/>
      <c r="V145" s="64"/>
      <c r="W145" s="64"/>
      <c r="X145" s="64"/>
      <c r="Y145" s="64"/>
      <c r="Z145" s="64"/>
    </row>
    <row r="146" spans="1:26" ht="13.5" customHeight="1" x14ac:dyDescent="0.25">
      <c r="A146" s="64"/>
      <c r="B146" s="85">
        <v>45707</v>
      </c>
      <c r="C146" s="83"/>
      <c r="D146" s="86">
        <v>22</v>
      </c>
      <c r="E146" s="83"/>
      <c r="F146" s="86">
        <v>20</v>
      </c>
      <c r="G146" s="83"/>
      <c r="H146" s="94" t="s">
        <v>190</v>
      </c>
      <c r="I146" s="83"/>
      <c r="J146" s="94" t="s">
        <v>191</v>
      </c>
      <c r="K146" s="83"/>
      <c r="L146" s="86">
        <v>40</v>
      </c>
      <c r="M146" s="83"/>
      <c r="N146" s="86" t="s">
        <v>186</v>
      </c>
      <c r="O146" s="64"/>
      <c r="P146" s="64"/>
      <c r="Q146" s="64"/>
      <c r="R146" s="64"/>
      <c r="S146" s="64"/>
      <c r="T146" s="64"/>
      <c r="U146" s="64"/>
      <c r="V146" s="64"/>
      <c r="W146" s="64"/>
      <c r="X146" s="64"/>
      <c r="Y146" s="64"/>
      <c r="Z146" s="64"/>
    </row>
    <row r="147" spans="1:26" ht="13.5" customHeight="1" x14ac:dyDescent="0.25">
      <c r="A147" s="64"/>
      <c r="B147" s="82"/>
      <c r="C147" s="83"/>
      <c r="D147" s="83"/>
      <c r="E147" s="83"/>
      <c r="F147" s="83"/>
      <c r="G147" s="83"/>
      <c r="H147" s="83"/>
      <c r="I147" s="83"/>
      <c r="J147" s="83"/>
      <c r="K147" s="83"/>
      <c r="L147" s="83"/>
      <c r="M147" s="83"/>
      <c r="N147" s="84"/>
      <c r="O147" s="64"/>
      <c r="P147" s="64"/>
      <c r="Q147" s="64"/>
      <c r="R147" s="64"/>
      <c r="S147" s="64"/>
      <c r="T147" s="64"/>
      <c r="U147" s="64"/>
      <c r="V147" s="64"/>
      <c r="W147" s="64"/>
      <c r="X147" s="64"/>
      <c r="Y147" s="64"/>
      <c r="Z147" s="64"/>
    </row>
    <row r="148" spans="1:26" ht="15" customHeight="1" x14ac:dyDescent="0.3">
      <c r="A148" s="64"/>
      <c r="B148" s="78" t="s">
        <v>187</v>
      </c>
      <c r="C148" s="87"/>
      <c r="D148" s="86"/>
      <c r="E148" s="86"/>
      <c r="F148" s="86" t="s">
        <v>217</v>
      </c>
      <c r="G148" s="86"/>
      <c r="H148" s="86"/>
      <c r="I148" s="86"/>
      <c r="J148" s="86"/>
      <c r="K148" s="86"/>
      <c r="L148" s="86"/>
      <c r="M148" s="86"/>
      <c r="N148" s="86"/>
      <c r="O148" s="64"/>
      <c r="P148" s="64"/>
      <c r="Q148" s="64"/>
      <c r="R148" s="64"/>
      <c r="S148" s="64"/>
      <c r="T148" s="64"/>
      <c r="U148" s="64"/>
      <c r="V148" s="64"/>
      <c r="W148" s="64"/>
      <c r="X148" s="64"/>
      <c r="Y148" s="64"/>
      <c r="Z148" s="64"/>
    </row>
    <row r="149" spans="1:26" ht="14.25" customHeight="1" x14ac:dyDescent="0.25">
      <c r="A149" s="64"/>
      <c r="B149" s="97"/>
      <c r="C149" s="98"/>
      <c r="D149" s="98"/>
      <c r="E149" s="98"/>
      <c r="F149" s="98"/>
      <c r="G149" s="98"/>
      <c r="H149" s="98"/>
      <c r="I149" s="98"/>
      <c r="J149" s="98"/>
      <c r="K149" s="98"/>
      <c r="L149" s="98"/>
      <c r="M149" s="98"/>
      <c r="N149" s="99"/>
      <c r="O149" s="64"/>
      <c r="P149" s="64"/>
      <c r="Q149" s="64"/>
      <c r="R149" s="64"/>
      <c r="S149" s="64"/>
      <c r="T149" s="64"/>
      <c r="U149" s="64"/>
      <c r="V149" s="64"/>
      <c r="W149" s="64"/>
      <c r="X149" s="64"/>
      <c r="Y149" s="64"/>
      <c r="Z149" s="64"/>
    </row>
    <row r="150" spans="1:26" ht="14.25" customHeight="1" x14ac:dyDescent="0.25">
      <c r="A150" s="64"/>
      <c r="B150" s="100"/>
      <c r="C150" s="100"/>
      <c r="D150" s="100"/>
      <c r="E150" s="100"/>
      <c r="F150" s="100"/>
      <c r="G150" s="100"/>
      <c r="H150" s="100"/>
      <c r="I150" s="100"/>
      <c r="J150" s="100"/>
      <c r="K150" s="100"/>
      <c r="L150" s="100"/>
      <c r="M150" s="100"/>
      <c r="N150" s="100"/>
      <c r="O150" s="64"/>
      <c r="P150" s="64"/>
      <c r="Q150" s="64"/>
      <c r="R150" s="64"/>
      <c r="S150" s="64"/>
      <c r="T150" s="64"/>
      <c r="U150" s="64"/>
      <c r="V150" s="64"/>
      <c r="W150" s="64"/>
      <c r="X150" s="64"/>
      <c r="Y150" s="64"/>
      <c r="Z150" s="64"/>
    </row>
    <row r="151" spans="1:26" ht="13.5" customHeight="1" x14ac:dyDescent="0.25">
      <c r="A151" s="64"/>
      <c r="B151" s="101"/>
      <c r="C151" s="101"/>
      <c r="D151" s="101"/>
      <c r="E151" s="101"/>
      <c r="F151" s="101"/>
      <c r="G151" s="101"/>
      <c r="H151" s="101"/>
      <c r="I151" s="101"/>
      <c r="J151" s="101"/>
      <c r="K151" s="101"/>
      <c r="L151" s="101"/>
      <c r="M151" s="101"/>
      <c r="N151" s="101"/>
      <c r="O151" s="64"/>
      <c r="P151" s="64"/>
      <c r="Q151" s="64"/>
      <c r="R151" s="64"/>
      <c r="S151" s="64"/>
      <c r="T151" s="64"/>
      <c r="U151" s="64"/>
      <c r="V151" s="64"/>
      <c r="W151" s="64"/>
      <c r="X151" s="64"/>
      <c r="Y151" s="64"/>
      <c r="Z151" s="64"/>
    </row>
    <row r="152" spans="1:26" ht="13.5" customHeight="1" x14ac:dyDescent="0.25">
      <c r="A152" s="64"/>
      <c r="B152" s="102"/>
      <c r="C152" s="101"/>
      <c r="D152" s="101"/>
      <c r="E152" s="101"/>
      <c r="F152" s="101"/>
      <c r="G152" s="101"/>
      <c r="H152" s="101"/>
      <c r="I152" s="101"/>
      <c r="J152" s="101"/>
      <c r="K152" s="101"/>
      <c r="L152" s="101"/>
      <c r="M152" s="101"/>
      <c r="N152" s="101"/>
      <c r="O152" s="64"/>
      <c r="P152" s="64"/>
      <c r="Q152" s="64"/>
      <c r="R152" s="64"/>
      <c r="S152" s="64"/>
      <c r="T152" s="64"/>
      <c r="U152" s="64"/>
      <c r="V152" s="64"/>
      <c r="W152" s="64"/>
      <c r="X152" s="64"/>
      <c r="Y152" s="64"/>
      <c r="Z152" s="64"/>
    </row>
    <row r="153" spans="1:26" ht="13.5" customHeight="1" x14ac:dyDescent="0.25">
      <c r="A153" s="64"/>
      <c r="B153" s="101"/>
      <c r="C153" s="101"/>
      <c r="D153" s="101"/>
      <c r="E153" s="101"/>
      <c r="F153" s="101"/>
      <c r="G153" s="101"/>
      <c r="H153" s="101"/>
      <c r="I153" s="101"/>
      <c r="J153" s="101"/>
      <c r="K153" s="101"/>
      <c r="L153" s="101"/>
      <c r="M153" s="101"/>
      <c r="N153" s="101"/>
      <c r="O153" s="64"/>
      <c r="P153" s="64"/>
      <c r="Q153" s="64"/>
      <c r="R153" s="64"/>
      <c r="S153" s="64"/>
      <c r="T153" s="64"/>
      <c r="U153" s="64"/>
      <c r="V153" s="64"/>
      <c r="W153" s="64"/>
      <c r="X153" s="64"/>
      <c r="Y153" s="64"/>
      <c r="Z153" s="64"/>
    </row>
    <row r="154" spans="1:26" ht="15" customHeight="1" x14ac:dyDescent="0.25">
      <c r="A154" s="64"/>
      <c r="B154" s="103"/>
      <c r="C154" s="225"/>
      <c r="D154" s="215"/>
      <c r="E154" s="215"/>
      <c r="F154" s="215"/>
      <c r="G154" s="215"/>
      <c r="H154" s="215"/>
      <c r="I154" s="215"/>
      <c r="J154" s="215"/>
      <c r="K154" s="215"/>
      <c r="L154" s="215"/>
      <c r="M154" s="215"/>
      <c r="N154" s="215"/>
      <c r="O154" s="64"/>
      <c r="P154" s="64"/>
      <c r="Q154" s="64"/>
      <c r="R154" s="64"/>
      <c r="S154" s="64"/>
      <c r="T154" s="64"/>
      <c r="U154" s="64"/>
      <c r="V154" s="64"/>
      <c r="W154" s="64"/>
      <c r="X154" s="64"/>
      <c r="Y154" s="64"/>
      <c r="Z154" s="64"/>
    </row>
    <row r="155" spans="1:26" ht="14.25" customHeight="1" x14ac:dyDescent="0.25">
      <c r="A155" s="64"/>
      <c r="B155" s="101"/>
      <c r="C155" s="101"/>
      <c r="D155" s="101"/>
      <c r="E155" s="101"/>
      <c r="F155" s="101"/>
      <c r="G155" s="101"/>
      <c r="H155" s="101"/>
      <c r="I155" s="101"/>
      <c r="J155" s="101"/>
      <c r="K155" s="101"/>
      <c r="L155" s="101"/>
      <c r="M155" s="101"/>
      <c r="N155" s="101"/>
      <c r="O155" s="64"/>
      <c r="P155" s="64"/>
      <c r="Q155" s="64"/>
      <c r="R155" s="64"/>
      <c r="S155" s="64"/>
      <c r="T155" s="64"/>
      <c r="U155" s="64"/>
      <c r="V155" s="64"/>
      <c r="W155" s="64"/>
      <c r="X155" s="64"/>
      <c r="Y155" s="64"/>
      <c r="Z155" s="64"/>
    </row>
    <row r="156" spans="1:26" ht="14.25" customHeight="1" x14ac:dyDescent="0.25">
      <c r="A156" s="64"/>
      <c r="B156" s="100"/>
      <c r="C156" s="100"/>
      <c r="D156" s="100"/>
      <c r="E156" s="100"/>
      <c r="F156" s="100"/>
      <c r="G156" s="100"/>
      <c r="H156" s="100"/>
      <c r="I156" s="100"/>
      <c r="J156" s="100"/>
      <c r="K156" s="100"/>
      <c r="L156" s="100"/>
      <c r="M156" s="100"/>
      <c r="N156" s="100"/>
      <c r="O156" s="64"/>
      <c r="P156" s="64"/>
      <c r="Q156" s="64"/>
      <c r="R156" s="64"/>
      <c r="S156" s="64"/>
      <c r="T156" s="64"/>
      <c r="U156" s="64"/>
      <c r="V156" s="64"/>
      <c r="W156" s="64"/>
      <c r="X156" s="64"/>
      <c r="Y156" s="64"/>
      <c r="Z156" s="64"/>
    </row>
    <row r="157" spans="1:26" ht="13.5" customHeight="1" x14ac:dyDescent="0.25">
      <c r="A157" s="64"/>
      <c r="B157" s="101"/>
      <c r="C157" s="101"/>
      <c r="D157" s="101"/>
      <c r="E157" s="101"/>
      <c r="F157" s="101"/>
      <c r="G157" s="101"/>
      <c r="H157" s="101"/>
      <c r="I157" s="101"/>
      <c r="J157" s="101"/>
      <c r="K157" s="101"/>
      <c r="L157" s="101"/>
      <c r="M157" s="101"/>
      <c r="N157" s="101"/>
      <c r="O157" s="64"/>
      <c r="P157" s="64"/>
      <c r="Q157" s="64"/>
      <c r="R157" s="64"/>
      <c r="S157" s="64"/>
      <c r="T157" s="64"/>
      <c r="U157" s="64"/>
      <c r="V157" s="64"/>
      <c r="W157" s="64"/>
      <c r="X157" s="64"/>
      <c r="Y157" s="64"/>
      <c r="Z157" s="64"/>
    </row>
    <row r="158" spans="1:26" ht="13.5" customHeight="1" x14ac:dyDescent="0.25">
      <c r="A158" s="64"/>
      <c r="B158" s="102"/>
      <c r="C158" s="101"/>
      <c r="D158" s="101"/>
      <c r="E158" s="101"/>
      <c r="F158" s="101"/>
      <c r="G158" s="101"/>
      <c r="H158" s="101"/>
      <c r="I158" s="101"/>
      <c r="J158" s="101"/>
      <c r="K158" s="101"/>
      <c r="L158" s="101"/>
      <c r="M158" s="101"/>
      <c r="N158" s="101"/>
      <c r="O158" s="64"/>
      <c r="P158" s="64"/>
      <c r="Q158" s="64"/>
      <c r="R158" s="64"/>
      <c r="S158" s="64"/>
      <c r="T158" s="64"/>
      <c r="U158" s="64"/>
      <c r="V158" s="64"/>
      <c r="W158" s="64"/>
      <c r="X158" s="64"/>
      <c r="Y158" s="64"/>
      <c r="Z158" s="64"/>
    </row>
    <row r="159" spans="1:26" ht="13.5" customHeight="1" x14ac:dyDescent="0.25">
      <c r="A159" s="64"/>
      <c r="B159" s="101"/>
      <c r="C159" s="101"/>
      <c r="D159" s="101"/>
      <c r="E159" s="101"/>
      <c r="F159" s="101"/>
      <c r="G159" s="101"/>
      <c r="H159" s="101"/>
      <c r="I159" s="101"/>
      <c r="J159" s="101"/>
      <c r="K159" s="101"/>
      <c r="L159" s="101"/>
      <c r="M159" s="101"/>
      <c r="N159" s="101"/>
      <c r="O159" s="64"/>
      <c r="P159" s="64"/>
      <c r="Q159" s="64"/>
      <c r="R159" s="64"/>
      <c r="S159" s="64"/>
      <c r="T159" s="64"/>
      <c r="U159" s="64"/>
      <c r="V159" s="64"/>
      <c r="W159" s="64"/>
      <c r="X159" s="64"/>
      <c r="Y159" s="64"/>
      <c r="Z159" s="64"/>
    </row>
    <row r="160" spans="1:26" ht="15" customHeight="1" x14ac:dyDescent="0.25">
      <c r="A160" s="64"/>
      <c r="B160" s="103"/>
      <c r="C160" s="225"/>
      <c r="D160" s="215"/>
      <c r="E160" s="215"/>
      <c r="F160" s="215"/>
      <c r="G160" s="215"/>
      <c r="H160" s="215"/>
      <c r="I160" s="215"/>
      <c r="J160" s="215"/>
      <c r="K160" s="215"/>
      <c r="L160" s="215"/>
      <c r="M160" s="215"/>
      <c r="N160" s="215"/>
      <c r="O160" s="64"/>
      <c r="P160" s="64"/>
      <c r="Q160" s="64"/>
      <c r="R160" s="64"/>
      <c r="S160" s="64"/>
      <c r="T160" s="64"/>
      <c r="U160" s="64"/>
      <c r="V160" s="64"/>
      <c r="W160" s="64"/>
      <c r="X160" s="64"/>
      <c r="Y160" s="64"/>
      <c r="Z160" s="64"/>
    </row>
    <row r="161" spans="1:26" ht="14.25" customHeight="1" x14ac:dyDescent="0.25">
      <c r="A161" s="64"/>
      <c r="B161" s="101"/>
      <c r="C161" s="101"/>
      <c r="D161" s="101"/>
      <c r="E161" s="101"/>
      <c r="F161" s="101"/>
      <c r="G161" s="101"/>
      <c r="H161" s="101"/>
      <c r="I161" s="101"/>
      <c r="J161" s="101"/>
      <c r="K161" s="101"/>
      <c r="L161" s="101"/>
      <c r="M161" s="101"/>
      <c r="N161" s="101"/>
      <c r="O161" s="64"/>
      <c r="P161" s="64"/>
      <c r="Q161" s="64"/>
      <c r="R161" s="64"/>
      <c r="S161" s="64"/>
      <c r="T161" s="64"/>
      <c r="U161" s="64"/>
      <c r="V161" s="64"/>
      <c r="W161" s="64"/>
      <c r="X161" s="64"/>
      <c r="Y161" s="64"/>
      <c r="Z161" s="64"/>
    </row>
    <row r="162" spans="1:26" ht="14.25" customHeight="1" x14ac:dyDescent="0.25">
      <c r="A162" s="64"/>
      <c r="B162" s="100"/>
      <c r="C162" s="100"/>
      <c r="D162" s="100"/>
      <c r="E162" s="100"/>
      <c r="F162" s="100"/>
      <c r="G162" s="100"/>
      <c r="H162" s="100"/>
      <c r="I162" s="100"/>
      <c r="J162" s="100"/>
      <c r="K162" s="100"/>
      <c r="L162" s="100"/>
      <c r="M162" s="100"/>
      <c r="N162" s="100"/>
      <c r="O162" s="64"/>
      <c r="P162" s="64"/>
      <c r="Q162" s="64"/>
      <c r="R162" s="64"/>
      <c r="S162" s="64"/>
      <c r="T162" s="64"/>
      <c r="U162" s="64"/>
      <c r="V162" s="64"/>
      <c r="W162" s="64"/>
      <c r="X162" s="64"/>
      <c r="Y162" s="64"/>
      <c r="Z162" s="64"/>
    </row>
    <row r="163" spans="1:26" ht="13.5" customHeight="1" x14ac:dyDescent="0.25">
      <c r="A163" s="64"/>
      <c r="B163" s="101"/>
      <c r="C163" s="101"/>
      <c r="D163" s="101"/>
      <c r="E163" s="101"/>
      <c r="F163" s="101"/>
      <c r="G163" s="101"/>
      <c r="H163" s="101"/>
      <c r="I163" s="101"/>
      <c r="J163" s="101"/>
      <c r="K163" s="101"/>
      <c r="L163" s="101"/>
      <c r="M163" s="101"/>
      <c r="N163" s="101"/>
      <c r="O163" s="64"/>
      <c r="P163" s="64"/>
      <c r="Q163" s="64"/>
      <c r="R163" s="64"/>
      <c r="S163" s="64"/>
      <c r="T163" s="64"/>
      <c r="U163" s="64"/>
      <c r="V163" s="64"/>
      <c r="W163" s="64"/>
      <c r="X163" s="64"/>
      <c r="Y163" s="64"/>
      <c r="Z163" s="64"/>
    </row>
    <row r="164" spans="1:26" ht="13.5" customHeight="1" x14ac:dyDescent="0.25">
      <c r="A164" s="64"/>
      <c r="B164" s="102"/>
      <c r="C164" s="101"/>
      <c r="D164" s="101"/>
      <c r="E164" s="101"/>
      <c r="F164" s="101"/>
      <c r="G164" s="101"/>
      <c r="H164" s="101"/>
      <c r="I164" s="101"/>
      <c r="J164" s="101"/>
      <c r="K164" s="101"/>
      <c r="L164" s="101"/>
      <c r="M164" s="101"/>
      <c r="N164" s="101"/>
      <c r="O164" s="64"/>
      <c r="P164" s="64"/>
      <c r="Q164" s="64"/>
      <c r="R164" s="64"/>
      <c r="S164" s="64"/>
      <c r="T164" s="64"/>
      <c r="U164" s="64"/>
      <c r="V164" s="64"/>
      <c r="W164" s="64"/>
      <c r="X164" s="64"/>
      <c r="Y164" s="64"/>
      <c r="Z164" s="64"/>
    </row>
    <row r="165" spans="1:26" ht="13.5" customHeight="1" x14ac:dyDescent="0.25">
      <c r="A165" s="64"/>
      <c r="B165" s="101"/>
      <c r="C165" s="101"/>
      <c r="D165" s="101"/>
      <c r="E165" s="101"/>
      <c r="F165" s="101"/>
      <c r="G165" s="101"/>
      <c r="H165" s="101"/>
      <c r="I165" s="101"/>
      <c r="J165" s="101"/>
      <c r="K165" s="101"/>
      <c r="L165" s="101"/>
      <c r="M165" s="101"/>
      <c r="N165" s="101"/>
      <c r="O165" s="64"/>
      <c r="P165" s="64"/>
      <c r="Q165" s="64"/>
      <c r="R165" s="64"/>
      <c r="S165" s="64"/>
      <c r="T165" s="64"/>
      <c r="U165" s="64"/>
      <c r="V165" s="64"/>
      <c r="W165" s="64"/>
      <c r="X165" s="64"/>
      <c r="Y165" s="64"/>
      <c r="Z165" s="64"/>
    </row>
    <row r="166" spans="1:26" ht="15" customHeight="1" x14ac:dyDescent="0.25">
      <c r="A166" s="64"/>
      <c r="B166" s="103"/>
      <c r="C166" s="225"/>
      <c r="D166" s="215"/>
      <c r="E166" s="215"/>
      <c r="F166" s="215"/>
      <c r="G166" s="215"/>
      <c r="H166" s="215"/>
      <c r="I166" s="215"/>
      <c r="J166" s="215"/>
      <c r="K166" s="215"/>
      <c r="L166" s="215"/>
      <c r="M166" s="215"/>
      <c r="N166" s="215"/>
      <c r="O166" s="64"/>
      <c r="P166" s="64"/>
      <c r="Q166" s="64"/>
      <c r="R166" s="64"/>
      <c r="S166" s="64"/>
      <c r="T166" s="64"/>
      <c r="U166" s="64"/>
      <c r="V166" s="64"/>
      <c r="W166" s="64"/>
      <c r="X166" s="64"/>
      <c r="Y166" s="64"/>
      <c r="Z166" s="64"/>
    </row>
    <row r="167" spans="1:26" ht="14.25" customHeight="1" x14ac:dyDescent="0.25">
      <c r="A167" s="64"/>
      <c r="B167" s="101"/>
      <c r="C167" s="101"/>
      <c r="D167" s="101"/>
      <c r="E167" s="101"/>
      <c r="F167" s="101"/>
      <c r="G167" s="101"/>
      <c r="H167" s="101"/>
      <c r="I167" s="101"/>
      <c r="J167" s="101"/>
      <c r="K167" s="101"/>
      <c r="L167" s="101"/>
      <c r="M167" s="101"/>
      <c r="N167" s="101"/>
      <c r="O167" s="64"/>
      <c r="P167" s="64"/>
      <c r="Q167" s="64"/>
      <c r="R167" s="64"/>
      <c r="S167" s="64"/>
      <c r="T167" s="64"/>
      <c r="U167" s="64"/>
      <c r="V167" s="64"/>
      <c r="W167" s="64"/>
      <c r="X167" s="64"/>
      <c r="Y167" s="64"/>
      <c r="Z167" s="64"/>
    </row>
    <row r="168" spans="1:26" ht="13.5" customHeight="1" x14ac:dyDescent="0.25">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3.5" customHeight="1" x14ac:dyDescent="0.25">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3.5" customHeight="1" x14ac:dyDescent="0.25">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3.5" customHeight="1" x14ac:dyDescent="0.25">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3.5" customHeight="1" x14ac:dyDescent="0.25">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3.5" customHeight="1" x14ac:dyDescent="0.25">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3.5" customHeight="1" x14ac:dyDescent="0.2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3.5" customHeight="1" x14ac:dyDescent="0.2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3.5" customHeight="1" x14ac:dyDescent="0.25">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3.5" customHeight="1" x14ac:dyDescent="0.25">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3.5" customHeight="1" x14ac:dyDescent="0.25">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3.5" customHeight="1" x14ac:dyDescent="0.25">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3.5" customHeight="1" x14ac:dyDescent="0.25">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3.5" customHeight="1" x14ac:dyDescent="0.25">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3.5" customHeight="1" x14ac:dyDescent="0.25">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3.5" customHeight="1" x14ac:dyDescent="0.25">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3.5" customHeight="1" x14ac:dyDescent="0.25">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3.5" customHeight="1" x14ac:dyDescent="0.2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3.5" customHeight="1" x14ac:dyDescent="0.25">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3.5" customHeight="1" x14ac:dyDescent="0.25">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3.5" customHeight="1" x14ac:dyDescent="0.25">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3.5" customHeight="1" x14ac:dyDescent="0.25">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3.5" customHeight="1" x14ac:dyDescent="0.25">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3.5" customHeight="1" x14ac:dyDescent="0.25">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3.5" customHeight="1" x14ac:dyDescent="0.25">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3.5" customHeight="1" x14ac:dyDescent="0.25">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3.5" customHeight="1" x14ac:dyDescent="0.25">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3.5" customHeight="1" x14ac:dyDescent="0.2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3.5" customHeight="1" x14ac:dyDescent="0.25">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3.5" customHeight="1" x14ac:dyDescent="0.25">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3.5" customHeight="1" x14ac:dyDescent="0.25">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3.5" customHeight="1" x14ac:dyDescent="0.25">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3.5" customHeight="1" x14ac:dyDescent="0.25">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3.5" customHeight="1" x14ac:dyDescent="0.25">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3.5" customHeight="1" x14ac:dyDescent="0.25">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3.5" customHeight="1" x14ac:dyDescent="0.25">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3.5" customHeight="1" x14ac:dyDescent="0.25">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3.5" customHeight="1" x14ac:dyDescent="0.2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3.5" customHeight="1" x14ac:dyDescent="0.25">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3.5" customHeight="1" x14ac:dyDescent="0.25">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3.5" customHeight="1" x14ac:dyDescent="0.25">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3.5" customHeight="1" x14ac:dyDescent="0.25">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3.5" customHeight="1" x14ac:dyDescent="0.25">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3.5" customHeight="1" x14ac:dyDescent="0.25">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3.5" customHeight="1" x14ac:dyDescent="0.25">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3.5" customHeight="1" x14ac:dyDescent="0.25">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3.5" customHeight="1" x14ac:dyDescent="0.25">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3.5" customHeight="1" x14ac:dyDescent="0.2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3.5" customHeight="1" x14ac:dyDescent="0.25">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3.5" customHeight="1" x14ac:dyDescent="0.25">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3.5" customHeight="1" x14ac:dyDescent="0.25">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3.5" customHeight="1" x14ac:dyDescent="0.25">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3.5" customHeight="1" x14ac:dyDescent="0.25">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3.5" customHeight="1" x14ac:dyDescent="0.25">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spans="1:26" ht="13.5" customHeight="1" x14ac:dyDescent="0.25">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spans="1:26" ht="13.5" customHeight="1" x14ac:dyDescent="0.25">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spans="1:26" ht="13.5" customHeight="1" x14ac:dyDescent="0.25">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spans="1:26" ht="13.5" customHeight="1" x14ac:dyDescent="0.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spans="1:26" ht="13.5" customHeight="1" x14ac:dyDescent="0.25">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spans="1:26" ht="13.5" customHeight="1" x14ac:dyDescent="0.25">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spans="1:26" ht="13.5" customHeight="1" x14ac:dyDescent="0.25">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spans="1:26" ht="13.5" customHeight="1" x14ac:dyDescent="0.25">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spans="1:26" ht="13.5" customHeight="1" x14ac:dyDescent="0.25">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spans="1:26" ht="13.5" customHeight="1" x14ac:dyDescent="0.25">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spans="1:26" ht="13.5" customHeight="1" x14ac:dyDescent="0.25">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spans="1:26" ht="13.5" customHeight="1" x14ac:dyDescent="0.25">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spans="1:26" ht="13.5" customHeight="1" x14ac:dyDescent="0.25">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spans="1:26" ht="13.5" customHeight="1" x14ac:dyDescent="0.2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spans="1:26" ht="13.5" customHeight="1" x14ac:dyDescent="0.25">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3.5" customHeight="1" x14ac:dyDescent="0.25">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spans="1:26" ht="13.5" customHeight="1" x14ac:dyDescent="0.25">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spans="1:26" ht="13.5" customHeight="1" x14ac:dyDescent="0.25">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spans="1:26" ht="13.5" customHeight="1" x14ac:dyDescent="0.25">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spans="1:26" ht="13.5" customHeight="1" x14ac:dyDescent="0.25">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spans="1:26" ht="13.5" customHeight="1" x14ac:dyDescent="0.25">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spans="1:26" ht="13.5" customHeight="1" x14ac:dyDescent="0.25">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spans="1:26" ht="13.5" customHeight="1" x14ac:dyDescent="0.25">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3.5" customHeight="1" x14ac:dyDescent="0.2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spans="1:26" ht="13.5" customHeight="1" x14ac:dyDescent="0.25">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spans="1:26" ht="13.5" customHeight="1" x14ac:dyDescent="0.25">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spans="1:26" ht="13.5" customHeight="1" x14ac:dyDescent="0.25">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spans="1:26" ht="13.5" customHeight="1" x14ac:dyDescent="0.25">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spans="1:26" ht="13.5" customHeight="1" x14ac:dyDescent="0.25">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spans="1:26" ht="13.5" customHeight="1" x14ac:dyDescent="0.25">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spans="1:26" ht="13.5" customHeight="1" x14ac:dyDescent="0.25">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spans="1:26" ht="13.5" customHeight="1" x14ac:dyDescent="0.25">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spans="1:26" ht="13.5" customHeight="1" x14ac:dyDescent="0.25">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spans="1:26" ht="13.5" customHeight="1" x14ac:dyDescent="0.2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spans="1:26" ht="13.5" customHeight="1" x14ac:dyDescent="0.25">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spans="1:26" ht="13.5" customHeight="1" x14ac:dyDescent="0.25">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ht="13.5" customHeight="1" x14ac:dyDescent="0.25">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spans="1:26" ht="13.5" customHeight="1" x14ac:dyDescent="0.25">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spans="1:26" ht="13.5" customHeight="1" x14ac:dyDescent="0.25">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spans="1:26" ht="13.5" customHeight="1" x14ac:dyDescent="0.25">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spans="1:26" ht="13.5" customHeight="1" x14ac:dyDescent="0.25">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spans="1:26" ht="13.5" customHeight="1" x14ac:dyDescent="0.25">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spans="1:26" ht="13.5" customHeight="1" x14ac:dyDescent="0.25">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spans="1:26" ht="13.5" customHeight="1" x14ac:dyDescent="0.2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spans="1:26" ht="13.5" customHeight="1" x14ac:dyDescent="0.25">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3.5" customHeight="1" x14ac:dyDescent="0.25">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ht="13.5" customHeight="1" x14ac:dyDescent="0.25">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spans="1:26" ht="13.5" customHeight="1" x14ac:dyDescent="0.25">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spans="1:26" ht="13.5" customHeight="1" x14ac:dyDescent="0.25">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spans="1:26" ht="13.5" customHeight="1" x14ac:dyDescent="0.25">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spans="1:26" ht="13.5" customHeight="1" x14ac:dyDescent="0.25">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spans="1:26" ht="13.5" customHeight="1" x14ac:dyDescent="0.25">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spans="1:26" ht="13.5" customHeight="1" x14ac:dyDescent="0.25">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spans="1:26" ht="13.5" customHeight="1" x14ac:dyDescent="0.2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spans="1:26" ht="13.5" customHeight="1" x14ac:dyDescent="0.25">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13.5" customHeight="1" x14ac:dyDescent="0.25">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ht="13.5" customHeight="1" x14ac:dyDescent="0.25">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spans="1:26" ht="13.5" customHeight="1" x14ac:dyDescent="0.25">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spans="1:26" ht="13.5" customHeight="1" x14ac:dyDescent="0.25">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13.5" customHeight="1" x14ac:dyDescent="0.25">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spans="1:26" ht="13.5" customHeight="1" x14ac:dyDescent="0.25">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spans="1:26" ht="13.5" customHeight="1" x14ac:dyDescent="0.25">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13.5" customHeight="1" x14ac:dyDescent="0.25">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spans="1:26" ht="13.5" customHeight="1" x14ac:dyDescent="0.2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spans="1:26" ht="13.5" customHeight="1" x14ac:dyDescent="0.25">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spans="1:26" ht="13.5" customHeight="1" x14ac:dyDescent="0.25">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spans="1:26" ht="13.5" customHeight="1" x14ac:dyDescent="0.25">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spans="1:26" ht="13.5" customHeight="1" x14ac:dyDescent="0.25">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spans="1:26" ht="13.5" customHeight="1" x14ac:dyDescent="0.25">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spans="1:26" ht="13.5" customHeight="1" x14ac:dyDescent="0.25">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spans="1:26" ht="13.5" customHeight="1" x14ac:dyDescent="0.25">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spans="1:26" ht="13.5" customHeight="1" x14ac:dyDescent="0.25">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spans="1:26" ht="13.5" customHeight="1" x14ac:dyDescent="0.25">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spans="1:26" ht="13.5" customHeight="1" x14ac:dyDescent="0.2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spans="1:26" ht="13.5" customHeight="1" x14ac:dyDescent="0.25">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spans="1:26" ht="13.5" customHeight="1" x14ac:dyDescent="0.25">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spans="1:26" ht="13.5" customHeight="1" x14ac:dyDescent="0.25">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spans="1:26" ht="13.5" customHeight="1" x14ac:dyDescent="0.25">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spans="1:26" ht="13.5" customHeight="1" x14ac:dyDescent="0.25">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spans="1:26" ht="13.5" customHeight="1" x14ac:dyDescent="0.25">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spans="1:26" ht="13.5" customHeight="1" x14ac:dyDescent="0.25">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spans="1:26" ht="13.5" customHeight="1" x14ac:dyDescent="0.25">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spans="1:26" ht="13.5" customHeight="1" x14ac:dyDescent="0.25">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spans="1:26" ht="13.5" customHeight="1" x14ac:dyDescent="0.2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spans="1:26" ht="13.5" customHeight="1" x14ac:dyDescent="0.25">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spans="1:26" ht="13.5" customHeight="1" x14ac:dyDescent="0.25">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spans="1:26" ht="13.5" customHeight="1" x14ac:dyDescent="0.25">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spans="1:26" ht="13.5" customHeight="1" x14ac:dyDescent="0.25">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spans="1:26" ht="13.5" customHeight="1" x14ac:dyDescent="0.25">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spans="1:26" ht="13.5" customHeight="1" x14ac:dyDescent="0.25">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spans="1:26" ht="13.5" customHeight="1" x14ac:dyDescent="0.25">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spans="1:26" ht="13.5" customHeight="1" x14ac:dyDescent="0.25">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spans="1:26" ht="13.5" customHeight="1" x14ac:dyDescent="0.25">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ht="13.5" customHeight="1" x14ac:dyDescent="0.2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spans="1:26" ht="13.5" customHeight="1" x14ac:dyDescent="0.25">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spans="1:26" ht="13.5" customHeight="1" x14ac:dyDescent="0.25">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spans="1:26" ht="13.5" customHeight="1" x14ac:dyDescent="0.25">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spans="1:26" ht="13.5" customHeight="1" x14ac:dyDescent="0.25">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spans="1:26" ht="13.5" customHeight="1" x14ac:dyDescent="0.25">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spans="1:26" ht="13.5" customHeight="1" x14ac:dyDescent="0.25">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spans="1:26" ht="13.5" customHeight="1" x14ac:dyDescent="0.25">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spans="1:26" ht="13.5" customHeight="1" x14ac:dyDescent="0.25">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spans="1:26" ht="13.5" customHeight="1" x14ac:dyDescent="0.25">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spans="1:26" ht="13.5" customHeight="1" x14ac:dyDescent="0.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spans="1:26" ht="13.5" customHeight="1" x14ac:dyDescent="0.25">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spans="1:26" ht="13.5" customHeight="1" x14ac:dyDescent="0.25">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spans="1:26" ht="13.5" customHeight="1" x14ac:dyDescent="0.25">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spans="1:26" ht="13.5" customHeight="1" x14ac:dyDescent="0.25">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spans="1:26" ht="13.5" customHeight="1" x14ac:dyDescent="0.25">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spans="1:26" ht="13.5" customHeight="1" x14ac:dyDescent="0.25">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spans="1:26" ht="13.5" customHeight="1" x14ac:dyDescent="0.25">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spans="1:26" ht="13.5" customHeight="1" x14ac:dyDescent="0.25">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spans="1:26" ht="13.5" customHeight="1" x14ac:dyDescent="0.25">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spans="1:26" ht="13.5" customHeight="1" x14ac:dyDescent="0.2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spans="1:26" ht="13.5" customHeight="1" x14ac:dyDescent="0.25">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spans="1:26" ht="13.5" customHeight="1" x14ac:dyDescent="0.25">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spans="1:26" ht="13.5" customHeight="1" x14ac:dyDescent="0.25">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spans="1:26" ht="13.5" customHeight="1" x14ac:dyDescent="0.25">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spans="1:26" ht="13.5" customHeight="1" x14ac:dyDescent="0.25">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spans="1:26" ht="13.5" customHeight="1" x14ac:dyDescent="0.25">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spans="1:26" ht="13.5" customHeight="1" x14ac:dyDescent="0.25">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spans="1:26" ht="13.5" customHeight="1" x14ac:dyDescent="0.25">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spans="1:26" ht="13.5" customHeight="1" x14ac:dyDescent="0.25">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spans="1:26" ht="13.5" customHeight="1" x14ac:dyDescent="0.2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spans="1:26" ht="13.5" customHeight="1" x14ac:dyDescent="0.25">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spans="1:26" ht="13.5" customHeight="1" x14ac:dyDescent="0.25">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spans="1:26" ht="13.5" customHeight="1" x14ac:dyDescent="0.25">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spans="1:26" ht="13.5" customHeight="1" x14ac:dyDescent="0.25">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spans="1:26" ht="13.5" customHeight="1" x14ac:dyDescent="0.25">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spans="1:26" ht="13.5" customHeight="1" x14ac:dyDescent="0.25">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spans="1:26" ht="13.5" customHeight="1" x14ac:dyDescent="0.25">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spans="1:26" ht="13.5" customHeight="1" x14ac:dyDescent="0.25">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spans="1:26" ht="13.5" customHeight="1" x14ac:dyDescent="0.25">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spans="1:26" ht="13.5" customHeight="1" x14ac:dyDescent="0.2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spans="1:26" ht="13.5" customHeight="1" x14ac:dyDescent="0.25">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spans="1:26" ht="13.5" customHeight="1" x14ac:dyDescent="0.25">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spans="1:26" ht="13.5" customHeight="1" x14ac:dyDescent="0.25">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spans="1:26" ht="13.5" customHeight="1" x14ac:dyDescent="0.25">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spans="1:26" ht="13.5" customHeight="1" x14ac:dyDescent="0.25">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spans="1:26" ht="13.5" customHeight="1" x14ac:dyDescent="0.25">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spans="1:26" ht="13.5" customHeight="1" x14ac:dyDescent="0.25">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spans="1:26" ht="13.5" customHeight="1" x14ac:dyDescent="0.25">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spans="1:26" ht="13.5" customHeight="1" x14ac:dyDescent="0.25">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spans="1:26" ht="13.5" customHeight="1" x14ac:dyDescent="0.2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spans="1:26" ht="13.5" customHeight="1" x14ac:dyDescent="0.25">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spans="1:26" ht="13.5" customHeight="1" x14ac:dyDescent="0.25">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spans="1:26" ht="13.5" customHeight="1" x14ac:dyDescent="0.25">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spans="1:26" ht="13.5" customHeight="1" x14ac:dyDescent="0.25">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spans="1:26" ht="13.5" customHeight="1" x14ac:dyDescent="0.25">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spans="1:26" ht="13.5" customHeight="1" x14ac:dyDescent="0.25">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spans="1:26" ht="13.5" customHeight="1" x14ac:dyDescent="0.25">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spans="1:26" ht="13.5" customHeight="1" x14ac:dyDescent="0.25">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spans="1:26" ht="13.5" customHeight="1" x14ac:dyDescent="0.25">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spans="1:26" ht="13.5" customHeight="1" x14ac:dyDescent="0.2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spans="1:26" ht="13.5" customHeight="1" x14ac:dyDescent="0.25">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ht="13.5" customHeight="1" x14ac:dyDescent="0.25">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spans="1:26" ht="13.5" customHeight="1" x14ac:dyDescent="0.25">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spans="1:26" ht="13.5" customHeight="1" x14ac:dyDescent="0.25">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spans="1:26" ht="13.5" customHeight="1" x14ac:dyDescent="0.25">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spans="1:26" ht="13.5" customHeight="1" x14ac:dyDescent="0.25">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spans="1:26" ht="13.5" customHeight="1" x14ac:dyDescent="0.25">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spans="1:26" ht="13.5" customHeight="1" x14ac:dyDescent="0.25">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spans="1:26" ht="13.5" customHeight="1" x14ac:dyDescent="0.25">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spans="1:26" ht="13.5" customHeight="1" x14ac:dyDescent="0.2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spans="1:26" ht="13.5" customHeight="1" x14ac:dyDescent="0.25">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spans="1:26" ht="13.5" customHeight="1" x14ac:dyDescent="0.25">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spans="1:26" ht="13.5" customHeight="1" x14ac:dyDescent="0.25">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ht="13.5" customHeight="1" x14ac:dyDescent="0.25">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spans="1:26" ht="13.5" customHeight="1" x14ac:dyDescent="0.25">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spans="1:26" ht="13.5" customHeight="1" x14ac:dyDescent="0.25">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spans="1:26" ht="13.5" customHeight="1" x14ac:dyDescent="0.25">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spans="1:26" ht="13.5" customHeight="1" x14ac:dyDescent="0.25">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spans="1:26" ht="13.5" customHeight="1" x14ac:dyDescent="0.25">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spans="1:26" ht="13.5" customHeight="1" x14ac:dyDescent="0.2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spans="1:26" ht="13.5" customHeight="1" x14ac:dyDescent="0.25">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spans="1:26" ht="13.5" customHeight="1" x14ac:dyDescent="0.25">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spans="1:26" ht="13.5" customHeight="1" x14ac:dyDescent="0.25">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spans="1:26" ht="13.5" customHeight="1" x14ac:dyDescent="0.25">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spans="1:26" ht="13.5" customHeight="1" x14ac:dyDescent="0.25">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spans="1:26" ht="13.5" customHeight="1" x14ac:dyDescent="0.25">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spans="1:26" ht="13.5" customHeight="1" x14ac:dyDescent="0.25">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spans="1:26" ht="13.5" customHeight="1" x14ac:dyDescent="0.25">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spans="1:26" ht="13.5" customHeight="1" x14ac:dyDescent="0.25">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spans="1:26" ht="13.5" customHeight="1" x14ac:dyDescent="0.2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spans="1:26" ht="13.5" customHeight="1" x14ac:dyDescent="0.25">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spans="1:26" ht="13.5" customHeight="1" x14ac:dyDescent="0.25">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spans="1:26" ht="13.5" customHeight="1" x14ac:dyDescent="0.25">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spans="1:26" ht="13.5" customHeight="1" x14ac:dyDescent="0.25">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26" ht="13.5" customHeight="1" x14ac:dyDescent="0.25">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spans="1:26" ht="13.5" customHeight="1" x14ac:dyDescent="0.25">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spans="1:26" ht="13.5" customHeight="1" x14ac:dyDescent="0.2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spans="1:26" ht="13.5" customHeight="1" x14ac:dyDescent="0.2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spans="1:26" ht="13.5" customHeight="1" x14ac:dyDescent="0.2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spans="1:26" ht="13.5" customHeight="1" x14ac:dyDescent="0.2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spans="1:26" ht="13.5" customHeight="1" x14ac:dyDescent="0.25">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ht="13.5" customHeight="1" x14ac:dyDescent="0.25">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spans="1:26" ht="13.5" customHeight="1" x14ac:dyDescent="0.25">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spans="1:26" ht="13.5" customHeight="1" x14ac:dyDescent="0.25">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spans="1:26" ht="13.5" customHeight="1" x14ac:dyDescent="0.25">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spans="1:26" ht="13.5" customHeight="1" x14ac:dyDescent="0.25">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spans="1:26" ht="13.5" customHeight="1" x14ac:dyDescent="0.25">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spans="1:26" ht="13.5" customHeight="1" x14ac:dyDescent="0.25">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spans="1:26" ht="13.5" customHeight="1" x14ac:dyDescent="0.25">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spans="1:26" ht="13.5" customHeight="1" x14ac:dyDescent="0.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spans="1:26" ht="13.5" customHeight="1" x14ac:dyDescent="0.25">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spans="1:26" ht="13.5" customHeight="1" x14ac:dyDescent="0.25">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spans="1:26" ht="13.5" customHeight="1" x14ac:dyDescent="0.25">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spans="1:26" ht="13.5" customHeight="1" x14ac:dyDescent="0.25">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spans="1:26" ht="13.5" customHeight="1" x14ac:dyDescent="0.25">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spans="1:26" ht="13.5" customHeight="1" x14ac:dyDescent="0.25">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spans="1:26" ht="13.5" customHeight="1" x14ac:dyDescent="0.25">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spans="1:26" ht="13.5" customHeight="1" x14ac:dyDescent="0.25">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spans="1:26" ht="13.5" customHeight="1" x14ac:dyDescent="0.25">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spans="1:26" ht="13.5" customHeight="1" x14ac:dyDescent="0.2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spans="1:26" ht="13.5" customHeight="1" x14ac:dyDescent="0.25">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spans="1:26" ht="13.5" customHeight="1" x14ac:dyDescent="0.25">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spans="1:26" ht="13.5" customHeight="1" x14ac:dyDescent="0.25">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spans="1:26" ht="13.5" customHeight="1" x14ac:dyDescent="0.25">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spans="1:26" ht="13.5" customHeight="1" x14ac:dyDescent="0.25">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spans="1:26" ht="13.5" customHeight="1" x14ac:dyDescent="0.25">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spans="1:26" ht="13.5" customHeight="1" x14ac:dyDescent="0.25">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spans="1:26" ht="13.5" customHeight="1" x14ac:dyDescent="0.25">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spans="1:26" ht="13.5" customHeight="1" x14ac:dyDescent="0.25">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spans="1:26" ht="13.5" customHeight="1" x14ac:dyDescent="0.2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spans="1:26" ht="13.5" customHeight="1" x14ac:dyDescent="0.25">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spans="1:26" ht="13.5" customHeight="1" x14ac:dyDescent="0.25">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spans="1:26" ht="13.5" customHeight="1" x14ac:dyDescent="0.25">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spans="1:26" ht="13.5" customHeight="1" x14ac:dyDescent="0.25">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spans="1:26" ht="13.5" customHeight="1" x14ac:dyDescent="0.25">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spans="1:26" ht="13.5" customHeight="1" x14ac:dyDescent="0.25">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spans="1:26" ht="13.5" customHeight="1" x14ac:dyDescent="0.25">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spans="1:26" ht="13.5" customHeight="1" x14ac:dyDescent="0.25">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spans="1:26" ht="13.5" customHeight="1" x14ac:dyDescent="0.25">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spans="1:26" ht="13.5" customHeight="1" x14ac:dyDescent="0.2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spans="1:26" ht="13.5" customHeight="1" x14ac:dyDescent="0.25">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spans="1:26" ht="13.5" customHeight="1" x14ac:dyDescent="0.25">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spans="1:26" ht="13.5" customHeight="1" x14ac:dyDescent="0.25">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spans="1:26" ht="13.5" customHeight="1" x14ac:dyDescent="0.25">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spans="1:26" ht="13.5" customHeight="1" x14ac:dyDescent="0.25">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spans="1:26" ht="13.5" customHeight="1" x14ac:dyDescent="0.25">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spans="1:26" ht="13.5" customHeight="1" x14ac:dyDescent="0.25">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spans="1:26" ht="13.5" customHeight="1" x14ac:dyDescent="0.25">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spans="1:26" ht="13.5" customHeight="1" x14ac:dyDescent="0.25">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ht="13.5" customHeight="1" x14ac:dyDescent="0.2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spans="1:26" ht="13.5" customHeight="1" x14ac:dyDescent="0.25">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spans="1:26" ht="13.5" customHeight="1" x14ac:dyDescent="0.25">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spans="1:26" ht="13.5" customHeight="1" x14ac:dyDescent="0.25">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spans="1:26" ht="13.5" customHeight="1" x14ac:dyDescent="0.25">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spans="1:26" ht="13.5" customHeight="1" x14ac:dyDescent="0.25">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spans="1:26" ht="13.5" customHeight="1" x14ac:dyDescent="0.25">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spans="1:26" ht="13.5" customHeight="1" x14ac:dyDescent="0.25">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spans="1:26" ht="13.5" customHeight="1" x14ac:dyDescent="0.25">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spans="1:26" ht="13.5" customHeight="1" x14ac:dyDescent="0.25">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spans="1:26" ht="13.5" customHeight="1" x14ac:dyDescent="0.2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spans="1:26" ht="13.5" customHeight="1" x14ac:dyDescent="0.25">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spans="1:26" ht="13.5" customHeight="1" x14ac:dyDescent="0.25">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spans="1:26" ht="13.5" customHeight="1" x14ac:dyDescent="0.25">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spans="1:26" ht="13.5" customHeight="1" x14ac:dyDescent="0.25">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spans="1:26" ht="13.5" customHeight="1" x14ac:dyDescent="0.25">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spans="1:26" ht="13.5" customHeight="1" x14ac:dyDescent="0.25">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spans="1:26" ht="13.5" customHeight="1" x14ac:dyDescent="0.25">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spans="1:26" ht="13.5" customHeight="1" x14ac:dyDescent="0.25">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spans="1:26" ht="13.5" customHeight="1" x14ac:dyDescent="0.25">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spans="1:26" ht="13.5" customHeight="1" x14ac:dyDescent="0.2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spans="1:26" ht="13.5" customHeight="1" x14ac:dyDescent="0.25">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spans="1:26" ht="13.5" customHeight="1" x14ac:dyDescent="0.25">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spans="1:26" ht="13.5" customHeight="1" x14ac:dyDescent="0.25">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spans="1:26" ht="13.5" customHeight="1" x14ac:dyDescent="0.25">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spans="1:26" ht="13.5" customHeight="1" x14ac:dyDescent="0.25">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spans="1:26" ht="13.5" customHeight="1" x14ac:dyDescent="0.25">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spans="1:26" ht="13.5" customHeight="1" x14ac:dyDescent="0.25">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spans="1:26" ht="13.5" customHeight="1" x14ac:dyDescent="0.25">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spans="1:26" ht="13.5" customHeight="1" x14ac:dyDescent="0.25">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spans="1:26" ht="13.5" customHeight="1" x14ac:dyDescent="0.2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spans="1:26" ht="13.5" customHeight="1" x14ac:dyDescent="0.25">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spans="1:26" ht="13.5" customHeight="1" x14ac:dyDescent="0.25">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spans="1:26" ht="13.5" customHeight="1" x14ac:dyDescent="0.25">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spans="1:26" ht="13.5" customHeight="1" x14ac:dyDescent="0.25">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spans="1:26" ht="13.5" customHeight="1" x14ac:dyDescent="0.25">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spans="1:26" ht="13.5" customHeight="1" x14ac:dyDescent="0.25">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spans="1:26" ht="13.5" customHeight="1" x14ac:dyDescent="0.25">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spans="1:26" ht="13.5" customHeight="1" x14ac:dyDescent="0.25">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spans="1:26" ht="13.5" customHeight="1" x14ac:dyDescent="0.25">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spans="1:26" ht="13.5" customHeight="1" x14ac:dyDescent="0.2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spans="1:26" ht="13.5" customHeight="1" x14ac:dyDescent="0.25">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spans="1:26" ht="13.5" customHeight="1" x14ac:dyDescent="0.25">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spans="1:26" ht="13.5" customHeight="1" x14ac:dyDescent="0.25">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spans="1:26" ht="13.5" customHeight="1" x14ac:dyDescent="0.25">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spans="1:26" ht="13.5" customHeight="1" x14ac:dyDescent="0.25">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spans="1:26" ht="13.5" customHeight="1" x14ac:dyDescent="0.25">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spans="1:26" ht="13.5" customHeight="1" x14ac:dyDescent="0.25">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spans="1:26" ht="13.5" customHeight="1" x14ac:dyDescent="0.25">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spans="1:26" ht="13.5" customHeight="1" x14ac:dyDescent="0.25">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spans="1:26" ht="13.5" customHeight="1" x14ac:dyDescent="0.2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spans="1:26" ht="13.5" customHeight="1" x14ac:dyDescent="0.25">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spans="1:26" ht="13.5" customHeight="1" x14ac:dyDescent="0.25">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spans="1:26" ht="13.5" customHeight="1" x14ac:dyDescent="0.25">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spans="1:26" ht="13.5" customHeight="1" x14ac:dyDescent="0.25">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spans="1:26" ht="13.5" customHeight="1" x14ac:dyDescent="0.25">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spans="1:26" ht="13.5" customHeight="1" x14ac:dyDescent="0.25">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spans="1:26" ht="13.5" customHeight="1" x14ac:dyDescent="0.25">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spans="1:26" ht="13.5" customHeight="1" x14ac:dyDescent="0.25">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spans="1:26" ht="13.5" customHeight="1" x14ac:dyDescent="0.25">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spans="1:26" ht="13.5" customHeight="1" x14ac:dyDescent="0.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spans="1:26" ht="13.5" customHeight="1" x14ac:dyDescent="0.25">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spans="1:26" ht="13.5" customHeight="1" x14ac:dyDescent="0.25">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spans="1:26" ht="13.5" customHeight="1" x14ac:dyDescent="0.25">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spans="1:26" ht="13.5" customHeight="1" x14ac:dyDescent="0.25">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spans="1:26" ht="13.5" customHeight="1" x14ac:dyDescent="0.25">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spans="1:26" ht="13.5" customHeight="1" x14ac:dyDescent="0.25">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spans="1:26" ht="13.5" customHeight="1" x14ac:dyDescent="0.25">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spans="1:26" ht="13.5" customHeight="1" x14ac:dyDescent="0.25">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spans="1:26" ht="13.5" customHeight="1" x14ac:dyDescent="0.25">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spans="1:26" ht="13.5" customHeight="1" x14ac:dyDescent="0.2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spans="1:26" ht="13.5" customHeight="1" x14ac:dyDescent="0.25">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spans="1:26" ht="13.5" customHeight="1" x14ac:dyDescent="0.25">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spans="1:26" ht="13.5" customHeight="1" x14ac:dyDescent="0.25">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spans="1:26" ht="13.5" customHeight="1" x14ac:dyDescent="0.25">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spans="1:26" ht="13.5" customHeight="1" x14ac:dyDescent="0.25">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spans="1:26" ht="13.5" customHeight="1" x14ac:dyDescent="0.25">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spans="1:26" ht="13.5" customHeight="1" x14ac:dyDescent="0.25">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spans="1:26" ht="13.5" customHeight="1" x14ac:dyDescent="0.25">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spans="1:26" ht="13.5" customHeight="1" x14ac:dyDescent="0.25">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spans="1:26" ht="13.5" customHeight="1" x14ac:dyDescent="0.2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spans="1:26" ht="13.5" customHeight="1" x14ac:dyDescent="0.25">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spans="1:26" ht="13.5" customHeight="1" x14ac:dyDescent="0.25">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spans="1:26" ht="13.5" customHeight="1" x14ac:dyDescent="0.25">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spans="1:26" ht="13.5" customHeight="1" x14ac:dyDescent="0.25">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spans="1:26" ht="13.5" customHeight="1" x14ac:dyDescent="0.25">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spans="1:26" ht="13.5" customHeight="1" x14ac:dyDescent="0.25">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spans="1:26" ht="13.5" customHeight="1" x14ac:dyDescent="0.25">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spans="1:26" ht="13.5" customHeight="1" x14ac:dyDescent="0.25">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spans="1:26" ht="13.5" customHeight="1" x14ac:dyDescent="0.25">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spans="1:26" ht="13.5" customHeight="1" x14ac:dyDescent="0.2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spans="1:26" ht="13.5" customHeight="1" x14ac:dyDescent="0.25">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spans="1:26" ht="13.5" customHeight="1" x14ac:dyDescent="0.25">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spans="1:26" ht="13.5" customHeight="1" x14ac:dyDescent="0.25">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spans="1:26" ht="13.5" customHeight="1" x14ac:dyDescent="0.25">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spans="1:26" ht="13.5" customHeight="1" x14ac:dyDescent="0.25">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spans="1:26" ht="13.5" customHeight="1" x14ac:dyDescent="0.25">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spans="1:26" ht="13.5" customHeight="1" x14ac:dyDescent="0.25">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spans="1:26" ht="13.5" customHeight="1" x14ac:dyDescent="0.25">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spans="1:26" ht="13.5" customHeight="1" x14ac:dyDescent="0.25">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spans="1:26" ht="13.5" customHeight="1" x14ac:dyDescent="0.2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spans="1:26" ht="13.5" customHeight="1" x14ac:dyDescent="0.25">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spans="1:26" ht="13.5" customHeight="1" x14ac:dyDescent="0.25">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spans="1:26" ht="13.5" customHeight="1" x14ac:dyDescent="0.25">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spans="1:26" ht="13.5" customHeight="1" x14ac:dyDescent="0.25">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spans="1:26" ht="13.5" customHeight="1" x14ac:dyDescent="0.25">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spans="1:26" ht="13.5" customHeight="1" x14ac:dyDescent="0.25">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spans="1:26" ht="13.5" customHeight="1" x14ac:dyDescent="0.25">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spans="1:26" ht="13.5" customHeight="1" x14ac:dyDescent="0.25">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spans="1:26" ht="13.5" customHeight="1" x14ac:dyDescent="0.25">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spans="1:26" ht="13.5" customHeight="1" x14ac:dyDescent="0.2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spans="1:26" ht="13.5" customHeight="1" x14ac:dyDescent="0.25">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spans="1:26" ht="13.5" customHeight="1" x14ac:dyDescent="0.25">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spans="1:26" ht="13.5" customHeight="1" x14ac:dyDescent="0.25">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spans="1:26" ht="13.5" customHeight="1" x14ac:dyDescent="0.25">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spans="1:26" ht="13.5" customHeight="1" x14ac:dyDescent="0.25">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spans="1:26" ht="13.5" customHeight="1" x14ac:dyDescent="0.25">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spans="1:26" ht="13.5" customHeight="1" x14ac:dyDescent="0.25">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spans="1:26" ht="13.5" customHeight="1" x14ac:dyDescent="0.25">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spans="1:26" ht="13.5" customHeight="1" x14ac:dyDescent="0.25">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spans="1:26" ht="13.5" customHeight="1" x14ac:dyDescent="0.2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spans="1:26" ht="13.5" customHeight="1" x14ac:dyDescent="0.25">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spans="1:26" ht="13.5" customHeight="1" x14ac:dyDescent="0.25">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spans="1:26" ht="13.5" customHeight="1" x14ac:dyDescent="0.25">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spans="1:26" ht="13.5" customHeight="1" x14ac:dyDescent="0.25">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spans="1:26" ht="13.5" customHeight="1" x14ac:dyDescent="0.25">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spans="1:26" ht="13.5" customHeight="1" x14ac:dyDescent="0.25">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spans="1:26" ht="13.5" customHeight="1" x14ac:dyDescent="0.25">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spans="1:26" ht="13.5" customHeight="1" x14ac:dyDescent="0.25">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spans="1:26" ht="13.5" customHeight="1" x14ac:dyDescent="0.25">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spans="1:26" ht="13.5" customHeight="1" x14ac:dyDescent="0.2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spans="1:26" ht="13.5" customHeight="1" x14ac:dyDescent="0.25">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spans="1:26" ht="13.5" customHeight="1" x14ac:dyDescent="0.25">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spans="1:26" ht="13.5" customHeight="1" x14ac:dyDescent="0.25">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spans="1:26" ht="13.5" customHeight="1" x14ac:dyDescent="0.25">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spans="1:26" ht="13.5" customHeight="1" x14ac:dyDescent="0.25">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spans="1:26" ht="13.5" customHeight="1" x14ac:dyDescent="0.25">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spans="1:26" ht="13.5" customHeight="1" x14ac:dyDescent="0.25">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spans="1:26" ht="13.5" customHeight="1" x14ac:dyDescent="0.25">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spans="1:26" ht="13.5" customHeight="1" x14ac:dyDescent="0.25">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spans="1:26" ht="13.5" customHeight="1" x14ac:dyDescent="0.2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spans="1:26" ht="13.5" customHeight="1" x14ac:dyDescent="0.25">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spans="1:26" ht="13.5" customHeight="1" x14ac:dyDescent="0.25">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spans="1:26" ht="13.5" customHeight="1" x14ac:dyDescent="0.25">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spans="1:26" ht="13.5" customHeight="1" x14ac:dyDescent="0.25">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spans="1:26" ht="13.5" customHeight="1" x14ac:dyDescent="0.25">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spans="1:26" ht="13.5" customHeight="1" x14ac:dyDescent="0.25">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spans="1:26" ht="13.5" customHeight="1" x14ac:dyDescent="0.25">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spans="1:26" ht="13.5" customHeight="1" x14ac:dyDescent="0.25">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spans="1:26" ht="13.5" customHeight="1" x14ac:dyDescent="0.25">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spans="1:26" ht="13.5" customHeight="1" x14ac:dyDescent="0.2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spans="1:26" ht="13.5" customHeight="1" x14ac:dyDescent="0.25">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spans="1:26" ht="13.5" customHeight="1" x14ac:dyDescent="0.25">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spans="1:26" ht="13.5" customHeight="1" x14ac:dyDescent="0.25">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spans="1:26" ht="13.5" customHeight="1" x14ac:dyDescent="0.25">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spans="1:26" ht="13.5" customHeight="1" x14ac:dyDescent="0.25">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spans="1:26" ht="13.5" customHeight="1" x14ac:dyDescent="0.25">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spans="1:26" ht="13.5" customHeight="1" x14ac:dyDescent="0.25">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spans="1:26" ht="13.5" customHeight="1" x14ac:dyDescent="0.25">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spans="1:26" ht="13.5" customHeight="1" x14ac:dyDescent="0.25">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spans="1:26" ht="13.5" customHeight="1" x14ac:dyDescent="0.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spans="1:26" ht="13.5" customHeight="1" x14ac:dyDescent="0.25">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spans="1:26" ht="13.5" customHeight="1" x14ac:dyDescent="0.25">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spans="1:26" ht="13.5" customHeight="1" x14ac:dyDescent="0.25">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spans="1:26" ht="13.5" customHeight="1" x14ac:dyDescent="0.25">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spans="1:26" ht="13.5" customHeight="1" x14ac:dyDescent="0.25">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spans="1:26" ht="13.5" customHeight="1" x14ac:dyDescent="0.25">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spans="1:26" ht="13.5" customHeight="1" x14ac:dyDescent="0.25">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spans="1:26" ht="13.5" customHeight="1" x14ac:dyDescent="0.25">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spans="1:26" ht="13.5" customHeight="1" x14ac:dyDescent="0.25">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spans="1:26" ht="13.5" customHeight="1" x14ac:dyDescent="0.2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spans="1:26" ht="13.5" customHeight="1" x14ac:dyDescent="0.25">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spans="1:26" ht="13.5" customHeight="1" x14ac:dyDescent="0.25">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spans="1:26" ht="13.5" customHeight="1" x14ac:dyDescent="0.25">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spans="1:26" ht="13.5" customHeight="1" x14ac:dyDescent="0.25">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spans="1:26" ht="13.5" customHeight="1" x14ac:dyDescent="0.25">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spans="1:26" ht="13.5" customHeight="1" x14ac:dyDescent="0.25">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spans="1:26" ht="13.5" customHeight="1" x14ac:dyDescent="0.25">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spans="1:26" ht="13.5" customHeight="1" x14ac:dyDescent="0.25">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spans="1:26" ht="13.5" customHeight="1" x14ac:dyDescent="0.25">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spans="1:26" ht="13.5" customHeight="1" x14ac:dyDescent="0.2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spans="1:26" ht="13.5" customHeight="1" x14ac:dyDescent="0.25">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spans="1:26" ht="13.5" customHeight="1" x14ac:dyDescent="0.25">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spans="1:26" ht="13.5" customHeight="1" x14ac:dyDescent="0.25">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spans="1:26" ht="13.5" customHeight="1" x14ac:dyDescent="0.25">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spans="1:26" ht="13.5" customHeight="1" x14ac:dyDescent="0.25">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spans="1:26" ht="13.5" customHeight="1" x14ac:dyDescent="0.25">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spans="1:26" ht="13.5" customHeight="1" x14ac:dyDescent="0.25">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spans="1:26" ht="13.5" customHeight="1" x14ac:dyDescent="0.25">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spans="1:26" ht="13.5" customHeight="1" x14ac:dyDescent="0.25">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spans="1:26" ht="13.5" customHeight="1" x14ac:dyDescent="0.2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spans="1:26" ht="13.5" customHeight="1" x14ac:dyDescent="0.25">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spans="1:26" ht="13.5" customHeight="1" x14ac:dyDescent="0.25">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spans="1:26" ht="13.5" customHeight="1" x14ac:dyDescent="0.25">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spans="1:26" ht="13.5" customHeight="1" x14ac:dyDescent="0.25">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spans="1:26" ht="13.5" customHeight="1" x14ac:dyDescent="0.25">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spans="1:26" ht="13.5" customHeight="1" x14ac:dyDescent="0.25">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spans="1:26" ht="13.5" customHeight="1" x14ac:dyDescent="0.25">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spans="1:26" ht="13.5" customHeight="1" x14ac:dyDescent="0.25">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spans="1:26" ht="13.5" customHeight="1" x14ac:dyDescent="0.25">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spans="1:26" ht="13.5" customHeight="1" x14ac:dyDescent="0.2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spans="1:26" ht="13.5" customHeight="1" x14ac:dyDescent="0.25">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spans="1:26" ht="13.5" customHeight="1" x14ac:dyDescent="0.25">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spans="1:26" ht="13.5" customHeight="1" x14ac:dyDescent="0.25">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spans="1:26" ht="13.5" customHeight="1" x14ac:dyDescent="0.25">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spans="1:26" ht="13.5" customHeight="1" x14ac:dyDescent="0.25">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spans="1:26" ht="13.5" customHeight="1" x14ac:dyDescent="0.25">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spans="1:26" ht="13.5" customHeight="1" x14ac:dyDescent="0.25">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spans="1:26" ht="13.5" customHeight="1" x14ac:dyDescent="0.25">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spans="1:26" ht="13.5" customHeight="1" x14ac:dyDescent="0.25">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spans="1:26" ht="13.5" customHeight="1" x14ac:dyDescent="0.2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spans="1:26" ht="13.5" customHeight="1" x14ac:dyDescent="0.25">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spans="1:26" ht="13.5" customHeight="1" x14ac:dyDescent="0.25">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spans="1:26" ht="13.5" customHeight="1" x14ac:dyDescent="0.25">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spans="1:26" ht="13.5" customHeight="1" x14ac:dyDescent="0.25">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spans="1:26" ht="13.5" customHeight="1" x14ac:dyDescent="0.25">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spans="1:26" ht="13.5" customHeight="1" x14ac:dyDescent="0.25">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spans="1:26" ht="13.5" customHeight="1" x14ac:dyDescent="0.25">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spans="1:26" ht="13.5" customHeight="1" x14ac:dyDescent="0.25">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spans="1:26" ht="13.5" customHeight="1" x14ac:dyDescent="0.25">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spans="1:26" ht="13.5" customHeight="1" x14ac:dyDescent="0.2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spans="1:26" ht="13.5" customHeight="1" x14ac:dyDescent="0.25">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spans="1:26" ht="13.5" customHeight="1" x14ac:dyDescent="0.25">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spans="1:26" ht="13.5" customHeight="1" x14ac:dyDescent="0.25">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spans="1:26" ht="13.5" customHeight="1" x14ac:dyDescent="0.25">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spans="1:26" ht="13.5" customHeight="1" x14ac:dyDescent="0.25">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spans="1:26" ht="13.5" customHeight="1" x14ac:dyDescent="0.25">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spans="1:26" ht="13.5" customHeight="1" x14ac:dyDescent="0.25">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spans="1:26" ht="13.5" customHeight="1" x14ac:dyDescent="0.25">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spans="1:26" ht="13.5" customHeight="1" x14ac:dyDescent="0.25">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spans="1:26" ht="13.5" customHeight="1" x14ac:dyDescent="0.2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spans="1:26" ht="13.5" customHeight="1" x14ac:dyDescent="0.25">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spans="1:26" ht="13.5" customHeight="1" x14ac:dyDescent="0.25">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spans="1:26" ht="13.5" customHeight="1" x14ac:dyDescent="0.25">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spans="1:26" ht="13.5" customHeight="1" x14ac:dyDescent="0.25">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spans="1:26" ht="13.5" customHeight="1" x14ac:dyDescent="0.25">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spans="1:26" ht="13.5" customHeight="1" x14ac:dyDescent="0.25">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spans="1:26" ht="13.5" customHeight="1" x14ac:dyDescent="0.25">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spans="1:26" ht="13.5" customHeight="1" x14ac:dyDescent="0.25">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spans="1:26" ht="13.5" customHeight="1" x14ac:dyDescent="0.25">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spans="1:26" ht="13.5" customHeight="1" x14ac:dyDescent="0.2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spans="1:26" ht="13.5" customHeight="1" x14ac:dyDescent="0.25">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spans="1:26" ht="13.5" customHeight="1" x14ac:dyDescent="0.25">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spans="1:26" ht="13.5" customHeight="1" x14ac:dyDescent="0.25">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spans="1:26" ht="13.5" customHeight="1" x14ac:dyDescent="0.25">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spans="1:26" ht="13.5" customHeight="1" x14ac:dyDescent="0.25">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spans="1:26" ht="13.5" customHeight="1" x14ac:dyDescent="0.25">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spans="1:26" ht="13.5" customHeight="1" x14ac:dyDescent="0.25">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spans="1:26" ht="13.5" customHeight="1" x14ac:dyDescent="0.25">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spans="1:26" ht="13.5" customHeight="1" x14ac:dyDescent="0.25">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spans="1:26" ht="13.5" customHeight="1" x14ac:dyDescent="0.2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spans="1:26" ht="13.5" customHeight="1" x14ac:dyDescent="0.25">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spans="1:26" ht="13.5" customHeight="1" x14ac:dyDescent="0.25">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spans="1:26" ht="13.5" customHeight="1" x14ac:dyDescent="0.25">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spans="1:26" ht="13.5" customHeight="1" x14ac:dyDescent="0.25">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spans="1:26" ht="13.5" customHeight="1" x14ac:dyDescent="0.25">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spans="1:26" ht="13.5" customHeight="1" x14ac:dyDescent="0.25">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spans="1:26" ht="13.5" customHeight="1" x14ac:dyDescent="0.25">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spans="1:26" ht="13.5" customHeight="1" x14ac:dyDescent="0.25">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spans="1:26" ht="13.5" customHeight="1" x14ac:dyDescent="0.25">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spans="1:26" ht="13.5" customHeight="1" x14ac:dyDescent="0.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spans="1:26" ht="13.5" customHeight="1" x14ac:dyDescent="0.25">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spans="1:26" ht="13.5" customHeight="1" x14ac:dyDescent="0.25">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spans="1:26" ht="13.5" customHeight="1" x14ac:dyDescent="0.25">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spans="1:26" ht="13.5" customHeight="1" x14ac:dyDescent="0.25">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spans="1:26" ht="13.5" customHeight="1" x14ac:dyDescent="0.25">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spans="1:26" ht="13.5" customHeight="1" x14ac:dyDescent="0.25">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spans="1:26" ht="13.5" customHeight="1" x14ac:dyDescent="0.25">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spans="1:26" ht="13.5" customHeight="1" x14ac:dyDescent="0.25">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spans="1:26" ht="13.5" customHeight="1" x14ac:dyDescent="0.25">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spans="1:26" ht="13.5" customHeight="1" x14ac:dyDescent="0.2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spans="1:26" ht="13.5" customHeight="1" x14ac:dyDescent="0.25">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spans="1:26" ht="13.5" customHeight="1" x14ac:dyDescent="0.25">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spans="1:26" ht="13.5" customHeight="1" x14ac:dyDescent="0.25">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spans="1:26" ht="13.5" customHeight="1" x14ac:dyDescent="0.25">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spans="1:26" ht="13.5" customHeight="1" x14ac:dyDescent="0.25">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spans="1:26" ht="13.5" customHeight="1" x14ac:dyDescent="0.25">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spans="1:26" ht="13.5" customHeight="1" x14ac:dyDescent="0.25">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spans="1:26" ht="13.5" customHeight="1" x14ac:dyDescent="0.25">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spans="1:26" ht="13.5" customHeight="1" x14ac:dyDescent="0.25">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spans="1:26" ht="13.5" customHeight="1" x14ac:dyDescent="0.2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spans="1:26" ht="13.5" customHeight="1" x14ac:dyDescent="0.25">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spans="1:26" ht="13.5" customHeight="1" x14ac:dyDescent="0.25">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spans="1:26" ht="13.5" customHeight="1" x14ac:dyDescent="0.25">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spans="1:26" ht="13.5" customHeight="1" x14ac:dyDescent="0.25">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spans="1:26" ht="13.5" customHeight="1" x14ac:dyDescent="0.25">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spans="1:26" ht="13.5" customHeight="1" x14ac:dyDescent="0.25">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spans="1:26" ht="13.5" customHeight="1" x14ac:dyDescent="0.25">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spans="1:26" ht="13.5" customHeight="1" x14ac:dyDescent="0.25">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spans="1:26" ht="13.5" customHeight="1" x14ac:dyDescent="0.25">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spans="1:26" ht="13.5" customHeight="1" x14ac:dyDescent="0.2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spans="1:26" ht="13.5" customHeight="1" x14ac:dyDescent="0.25">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spans="1:26" ht="13.5" customHeight="1" x14ac:dyDescent="0.25">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spans="1:26" ht="13.5" customHeight="1" x14ac:dyDescent="0.25">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spans="1:26" ht="13.5" customHeight="1" x14ac:dyDescent="0.25">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spans="1:26" ht="13.5" customHeight="1" x14ac:dyDescent="0.25">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spans="1:26" ht="13.5" customHeight="1" x14ac:dyDescent="0.25">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spans="1:26" ht="13.5" customHeight="1" x14ac:dyDescent="0.25">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spans="1:26" ht="13.5" customHeight="1" x14ac:dyDescent="0.25">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spans="1:26" ht="13.5" customHeight="1" x14ac:dyDescent="0.25">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spans="1:26" ht="13.5" customHeight="1" x14ac:dyDescent="0.2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spans="1:26" ht="13.5" customHeight="1" x14ac:dyDescent="0.25">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spans="1:26" ht="13.5" customHeight="1" x14ac:dyDescent="0.25">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spans="1:26" ht="13.5" customHeight="1" x14ac:dyDescent="0.25">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spans="1:26" ht="13.5" customHeight="1" x14ac:dyDescent="0.25">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spans="1:26" ht="13.5" customHeight="1" x14ac:dyDescent="0.25">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spans="1:26" ht="13.5" customHeight="1" x14ac:dyDescent="0.25">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spans="1:26" ht="13.5" customHeight="1" x14ac:dyDescent="0.25">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spans="1:26" ht="13.5" customHeight="1" x14ac:dyDescent="0.25">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spans="1:26" ht="13.5" customHeight="1" x14ac:dyDescent="0.25">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spans="1:26" ht="13.5" customHeight="1" x14ac:dyDescent="0.2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spans="1:26" ht="13.5" customHeight="1" x14ac:dyDescent="0.25">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spans="1:26" ht="13.5" customHeight="1" x14ac:dyDescent="0.25">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spans="1:26" ht="13.5" customHeight="1" x14ac:dyDescent="0.25">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spans="1:26" ht="13.5" customHeight="1" x14ac:dyDescent="0.25">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spans="1:26" ht="13.5" customHeight="1" x14ac:dyDescent="0.25">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spans="1:26" ht="13.5" customHeight="1" x14ac:dyDescent="0.25">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spans="1:26" ht="13.5" customHeight="1" x14ac:dyDescent="0.25">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spans="1:26" ht="13.5" customHeight="1" x14ac:dyDescent="0.25">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spans="1:26" ht="13.5" customHeight="1" x14ac:dyDescent="0.25">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spans="1:26" ht="13.5" customHeight="1" x14ac:dyDescent="0.2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spans="1:26" ht="13.5" customHeight="1" x14ac:dyDescent="0.25">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spans="1:26" ht="13.5" customHeight="1" x14ac:dyDescent="0.25">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spans="1:26" ht="13.5" customHeight="1" x14ac:dyDescent="0.25">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spans="1:26" ht="13.5" customHeight="1" x14ac:dyDescent="0.25">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spans="1:26" ht="13.5" customHeight="1" x14ac:dyDescent="0.25">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spans="1:26" ht="13.5" customHeight="1" x14ac:dyDescent="0.25">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spans="1:26" ht="13.5" customHeight="1" x14ac:dyDescent="0.25">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spans="1:26" ht="13.5" customHeight="1" x14ac:dyDescent="0.25">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spans="1:26" ht="13.5" customHeight="1" x14ac:dyDescent="0.25">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spans="1:26" ht="13.5" customHeight="1" x14ac:dyDescent="0.2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spans="1:26" ht="13.5" customHeight="1" x14ac:dyDescent="0.25">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spans="1:26" ht="13.5" customHeight="1" x14ac:dyDescent="0.25">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spans="1:26" ht="13.5" customHeight="1" x14ac:dyDescent="0.25">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spans="1:26" ht="13.5" customHeight="1" x14ac:dyDescent="0.25">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spans="1:26" ht="13.5" customHeight="1" x14ac:dyDescent="0.25">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spans="1:26" ht="13.5" customHeight="1" x14ac:dyDescent="0.25">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spans="1:26" ht="13.5" customHeight="1" x14ac:dyDescent="0.25">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spans="1:26" ht="13.5" customHeight="1" x14ac:dyDescent="0.25">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spans="1:26" ht="13.5" customHeight="1" x14ac:dyDescent="0.25">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spans="1:26" ht="13.5" customHeight="1" x14ac:dyDescent="0.2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spans="1:26" ht="13.5" customHeight="1" x14ac:dyDescent="0.25">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spans="1:26" ht="13.5" customHeight="1" x14ac:dyDescent="0.25">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spans="1:26" ht="13.5" customHeight="1" x14ac:dyDescent="0.25">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spans="1:26" ht="13.5" customHeight="1" x14ac:dyDescent="0.25">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spans="1:26" ht="13.5" customHeight="1" x14ac:dyDescent="0.25">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spans="1:26" ht="13.5" customHeight="1" x14ac:dyDescent="0.25">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spans="1:26" ht="13.5" customHeight="1" x14ac:dyDescent="0.25">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spans="1:26" ht="13.5" customHeight="1" x14ac:dyDescent="0.25">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spans="1:26" ht="13.5" customHeight="1" x14ac:dyDescent="0.25">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spans="1:26" ht="13.5" customHeight="1" x14ac:dyDescent="0.2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spans="1:26" ht="13.5" customHeight="1" x14ac:dyDescent="0.25">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spans="1:26" ht="13.5" customHeight="1" x14ac:dyDescent="0.25">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spans="1:26" ht="13.5" customHeight="1" x14ac:dyDescent="0.25">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spans="1:26" ht="13.5" customHeight="1" x14ac:dyDescent="0.25">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spans="1:26" ht="13.5" customHeight="1" x14ac:dyDescent="0.25">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spans="1:26" ht="13.5" customHeight="1" x14ac:dyDescent="0.25">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spans="1:26" ht="13.5" customHeight="1" x14ac:dyDescent="0.25">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spans="1:26" ht="13.5" customHeight="1" x14ac:dyDescent="0.25">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spans="1:26" ht="13.5" customHeight="1" x14ac:dyDescent="0.25">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spans="1:26" ht="13.5" customHeight="1" x14ac:dyDescent="0.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spans="1:26" ht="13.5" customHeight="1" x14ac:dyDescent="0.25">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spans="1:26" ht="13.5" customHeight="1" x14ac:dyDescent="0.25">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spans="1:26" ht="13.5" customHeight="1" x14ac:dyDescent="0.25">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spans="1:26" ht="13.5" customHeight="1" x14ac:dyDescent="0.25">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spans="1:26" ht="13.5" customHeight="1" x14ac:dyDescent="0.25">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spans="1:26" ht="13.5" customHeight="1" x14ac:dyDescent="0.25">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spans="1:26" ht="13.5" customHeight="1" x14ac:dyDescent="0.25">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spans="1:26" ht="13.5" customHeight="1" x14ac:dyDescent="0.25">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spans="1:26" ht="13.5" customHeight="1" x14ac:dyDescent="0.25">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spans="1:26" ht="13.5" customHeight="1" x14ac:dyDescent="0.2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spans="1:26" ht="13.5" customHeight="1" x14ac:dyDescent="0.25">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spans="1:26" ht="13.5" customHeight="1" x14ac:dyDescent="0.25">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spans="1:26" ht="13.5" customHeight="1" x14ac:dyDescent="0.25">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spans="1:26" ht="13.5" customHeight="1" x14ac:dyDescent="0.25">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spans="1:26" ht="13.5" customHeight="1" x14ac:dyDescent="0.25">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spans="1:26" ht="13.5" customHeight="1" x14ac:dyDescent="0.25">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spans="1:26" ht="13.5" customHeight="1" x14ac:dyDescent="0.25">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spans="1:26" ht="13.5" customHeight="1" x14ac:dyDescent="0.25">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spans="1:26" ht="13.5" customHeight="1" x14ac:dyDescent="0.25">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spans="1:26" ht="13.5" customHeight="1" x14ac:dyDescent="0.2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spans="1:26" ht="13.5" customHeight="1" x14ac:dyDescent="0.25">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spans="1:26" ht="13.5" customHeight="1" x14ac:dyDescent="0.25">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spans="1:26" ht="13.5" customHeight="1" x14ac:dyDescent="0.25">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spans="1:26" ht="13.5" customHeight="1" x14ac:dyDescent="0.25">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spans="1:26" ht="13.5" customHeight="1" x14ac:dyDescent="0.25">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spans="1:26" ht="13.5" customHeight="1" x14ac:dyDescent="0.25">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spans="1:26" ht="13.5" customHeight="1" x14ac:dyDescent="0.25">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spans="1:26" ht="13.5" customHeight="1" x14ac:dyDescent="0.25">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spans="1:26" ht="13.5" customHeight="1" x14ac:dyDescent="0.25">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spans="1:26" ht="13.5" customHeight="1" x14ac:dyDescent="0.2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spans="1:26" ht="13.5" customHeight="1" x14ac:dyDescent="0.25">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spans="1:26" ht="13.5" customHeight="1" x14ac:dyDescent="0.25">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spans="1:26" ht="13.5" customHeight="1" x14ac:dyDescent="0.25">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spans="1:26" ht="13.5" customHeight="1" x14ac:dyDescent="0.25">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spans="1:26" ht="13.5" customHeight="1" x14ac:dyDescent="0.25">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spans="1:26" ht="13.5" customHeight="1" x14ac:dyDescent="0.25">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spans="1:26" ht="13.5" customHeight="1" x14ac:dyDescent="0.25">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spans="1:26" ht="13.5" customHeight="1" x14ac:dyDescent="0.25">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spans="1:26" ht="13.5" customHeight="1" x14ac:dyDescent="0.25">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spans="1:26" ht="13.5" customHeight="1" x14ac:dyDescent="0.2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spans="1:26" ht="13.5" customHeight="1" x14ac:dyDescent="0.25">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spans="1:26" ht="13.5" customHeight="1" x14ac:dyDescent="0.25">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spans="1:26" ht="13.5" customHeight="1" x14ac:dyDescent="0.25">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spans="1:26" ht="13.5" customHeight="1" x14ac:dyDescent="0.25">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spans="1:26" ht="13.5" customHeight="1" x14ac:dyDescent="0.25">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spans="1:26" ht="13.5" customHeight="1" x14ac:dyDescent="0.25">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spans="1:26" ht="13.5" customHeight="1" x14ac:dyDescent="0.25">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spans="1:26" ht="13.5" customHeight="1" x14ac:dyDescent="0.25">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spans="1:26" ht="13.5" customHeight="1" x14ac:dyDescent="0.25">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spans="1:26" ht="13.5" customHeight="1" x14ac:dyDescent="0.2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spans="1:26" ht="13.5" customHeight="1" x14ac:dyDescent="0.25">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spans="1:26" ht="13.5" customHeight="1" x14ac:dyDescent="0.25">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spans="1:26" ht="13.5" customHeight="1" x14ac:dyDescent="0.25">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spans="1:26" ht="13.5" customHeight="1" x14ac:dyDescent="0.25">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spans="1:26" ht="13.5" customHeight="1" x14ac:dyDescent="0.25">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spans="1:26" ht="13.5" customHeight="1" x14ac:dyDescent="0.25">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spans="1:26" ht="13.5" customHeight="1" x14ac:dyDescent="0.25">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spans="1:26" ht="13.5" customHeight="1" x14ac:dyDescent="0.25">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spans="1:26" ht="13.5" customHeight="1" x14ac:dyDescent="0.25">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spans="1:26" ht="13.5" customHeight="1" x14ac:dyDescent="0.2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spans="1:26" ht="13.5" customHeight="1" x14ac:dyDescent="0.25">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spans="1:26" ht="13.5" customHeight="1" x14ac:dyDescent="0.25">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spans="1:26" ht="13.5" customHeight="1" x14ac:dyDescent="0.25">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spans="1:26" ht="13.5" customHeight="1" x14ac:dyDescent="0.25">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spans="1:26" ht="13.5" customHeight="1" x14ac:dyDescent="0.25">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spans="1:26" ht="13.5" customHeight="1" x14ac:dyDescent="0.25">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spans="1:26" ht="13.5" customHeight="1" x14ac:dyDescent="0.25">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spans="1:26" ht="13.5" customHeight="1" x14ac:dyDescent="0.25">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spans="1:26" ht="13.5" customHeight="1" x14ac:dyDescent="0.25">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spans="1:26" ht="13.5" customHeight="1" x14ac:dyDescent="0.2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spans="1:26" ht="13.5" customHeight="1" x14ac:dyDescent="0.25">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spans="1:26" ht="13.5" customHeight="1" x14ac:dyDescent="0.25">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spans="1:26" ht="13.5" customHeight="1" x14ac:dyDescent="0.25">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spans="1:26" ht="13.5" customHeight="1" x14ac:dyDescent="0.25">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spans="1:26" ht="13.5" customHeight="1" x14ac:dyDescent="0.25">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spans="1:26" ht="13.5" customHeight="1" x14ac:dyDescent="0.25">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spans="1:26" ht="13.5" customHeight="1" x14ac:dyDescent="0.25">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spans="1:26" ht="13.5" customHeight="1" x14ac:dyDescent="0.2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spans="1:26" ht="13.5" customHeight="1" x14ac:dyDescent="0.2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spans="1:26" ht="13.5" customHeight="1" x14ac:dyDescent="0.2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spans="1:26" ht="13.5" customHeight="1" x14ac:dyDescent="0.25">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spans="1:26" ht="13.5" customHeight="1" x14ac:dyDescent="0.25">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spans="1:26" ht="13.5" customHeight="1" x14ac:dyDescent="0.25">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spans="1:26" ht="13.5" customHeight="1" x14ac:dyDescent="0.25">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spans="1:26" ht="13.5" customHeight="1" x14ac:dyDescent="0.25">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spans="1:26" ht="13.5" customHeight="1" x14ac:dyDescent="0.25">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spans="1:26" ht="13.5" customHeight="1" x14ac:dyDescent="0.25">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spans="1:26" ht="13.5" customHeight="1" x14ac:dyDescent="0.25">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spans="1:26" ht="13.5" customHeight="1" x14ac:dyDescent="0.25">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spans="1:26" ht="13.5" customHeight="1" x14ac:dyDescent="0.2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spans="1:26" ht="13.5" customHeight="1" x14ac:dyDescent="0.25">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spans="1:26" ht="13.5" customHeight="1" x14ac:dyDescent="0.25">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spans="1:26" ht="13.5" customHeight="1" x14ac:dyDescent="0.25">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spans="1:26" ht="13.5" customHeight="1" x14ac:dyDescent="0.25">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spans="1:26" ht="13.5" customHeight="1" x14ac:dyDescent="0.25">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spans="1:26" ht="13.5" customHeight="1" x14ac:dyDescent="0.25">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spans="1:26" ht="13.5" customHeight="1" x14ac:dyDescent="0.25">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spans="1:26" ht="13.5" customHeight="1" x14ac:dyDescent="0.25">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spans="1:26" ht="13.5" customHeight="1" x14ac:dyDescent="0.25">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spans="1:26" ht="13.5" customHeight="1" x14ac:dyDescent="0.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spans="1:26" ht="13.5" customHeight="1" x14ac:dyDescent="0.25">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spans="1:26" ht="13.5" customHeight="1" x14ac:dyDescent="0.25">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spans="1:26" ht="13.5" customHeight="1" x14ac:dyDescent="0.25">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spans="1:26" ht="13.5" customHeight="1" x14ac:dyDescent="0.25">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spans="1:26" ht="13.5" customHeight="1" x14ac:dyDescent="0.25">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spans="1:26" ht="13.5" customHeight="1" x14ac:dyDescent="0.25">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spans="1:26" ht="13.5" customHeight="1" x14ac:dyDescent="0.25">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spans="1:26" ht="13.5" customHeight="1" x14ac:dyDescent="0.25">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spans="1:26" ht="13.5" customHeight="1" x14ac:dyDescent="0.25">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spans="1:26" ht="13.5" customHeight="1" x14ac:dyDescent="0.2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spans="1:26" ht="13.5" customHeight="1" x14ac:dyDescent="0.25">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spans="1:26" ht="13.5" customHeight="1" x14ac:dyDescent="0.25">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spans="1:26" ht="13.5" customHeight="1" x14ac:dyDescent="0.25">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spans="1:26" ht="13.5" customHeight="1" x14ac:dyDescent="0.25">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spans="1:26" ht="13.5" customHeight="1" x14ac:dyDescent="0.25">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spans="1:26" ht="13.5" customHeight="1" x14ac:dyDescent="0.25">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spans="1:26" ht="13.5" customHeight="1" x14ac:dyDescent="0.25">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spans="1:26" ht="13.5" customHeight="1" x14ac:dyDescent="0.25">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spans="1:26" ht="13.5" customHeight="1" x14ac:dyDescent="0.25">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spans="1:26" ht="13.5" customHeight="1" x14ac:dyDescent="0.2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spans="1:26" ht="13.5" customHeight="1" x14ac:dyDescent="0.25">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spans="1:26" ht="13.5" customHeight="1" x14ac:dyDescent="0.25">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spans="1:26" ht="13.5" customHeight="1" x14ac:dyDescent="0.25">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spans="1:26" ht="13.5" customHeight="1" x14ac:dyDescent="0.25">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spans="1:26" ht="13.5" customHeight="1" x14ac:dyDescent="0.2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spans="1:26" ht="13.5" customHeight="1" x14ac:dyDescent="0.2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spans="1:26" ht="13.5" customHeight="1" x14ac:dyDescent="0.2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spans="1:26" ht="13.5" customHeight="1" x14ac:dyDescent="0.2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spans="1:26" ht="13.5" customHeight="1" x14ac:dyDescent="0.25">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spans="1:26" ht="13.5" customHeight="1" x14ac:dyDescent="0.2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spans="1:26" ht="13.5" customHeight="1" x14ac:dyDescent="0.25">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spans="1:26" ht="13.5" customHeight="1" x14ac:dyDescent="0.25">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spans="1:26" ht="13.5" customHeight="1" x14ac:dyDescent="0.25">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spans="1:26" ht="13.5" customHeight="1" x14ac:dyDescent="0.25">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spans="1:26" ht="13.5" customHeight="1" x14ac:dyDescent="0.25">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spans="1:26" ht="13.5" customHeight="1" x14ac:dyDescent="0.25">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spans="1:26" ht="13.5" customHeight="1" x14ac:dyDescent="0.25">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spans="1:26" ht="13.5" customHeight="1" x14ac:dyDescent="0.25">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spans="1:26" ht="13.5" customHeight="1" x14ac:dyDescent="0.25">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spans="1:26" ht="13.5" customHeight="1" x14ac:dyDescent="0.2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spans="1:26" ht="13.5" customHeight="1" x14ac:dyDescent="0.25">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spans="1:26" ht="13.5" customHeight="1" x14ac:dyDescent="0.25">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spans="1:26" ht="13.5" customHeight="1" x14ac:dyDescent="0.25">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spans="1:26" ht="13.5" customHeight="1" x14ac:dyDescent="0.25">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spans="1:26" ht="13.5" customHeight="1" x14ac:dyDescent="0.25">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spans="1:26" ht="13.5" customHeight="1" x14ac:dyDescent="0.25">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spans="1:26" ht="13.5" customHeight="1" x14ac:dyDescent="0.25">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spans="1:26" ht="13.5" customHeight="1" x14ac:dyDescent="0.25">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spans="1:26" ht="13.5" customHeight="1" x14ac:dyDescent="0.25">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spans="1:26" ht="13.5" customHeight="1" x14ac:dyDescent="0.2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spans="1:26" ht="13.5" customHeight="1" x14ac:dyDescent="0.25">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spans="1:26" ht="13.5" customHeight="1" x14ac:dyDescent="0.25">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spans="1:26" ht="13.5" customHeight="1" x14ac:dyDescent="0.25">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spans="1:26" ht="13.5" customHeight="1" x14ac:dyDescent="0.25">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spans="1:26" ht="13.5" customHeight="1" x14ac:dyDescent="0.25">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spans="1:26" ht="13.5" customHeight="1" x14ac:dyDescent="0.25">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spans="1:26" ht="13.5" customHeight="1" x14ac:dyDescent="0.25">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spans="1:26" ht="13.5" customHeight="1" x14ac:dyDescent="0.25">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spans="1:26" ht="13.5" customHeight="1" x14ac:dyDescent="0.25">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spans="1:26" ht="13.5" customHeight="1" x14ac:dyDescent="0.2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spans="1:26" ht="13.5" customHeight="1" x14ac:dyDescent="0.25">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spans="1:26" ht="13.5" customHeight="1" x14ac:dyDescent="0.25">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spans="1:26" ht="13.5" customHeight="1" x14ac:dyDescent="0.25">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spans="1:26" ht="13.5" customHeight="1" x14ac:dyDescent="0.25">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spans="1:26" ht="13.5" customHeight="1" x14ac:dyDescent="0.25">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spans="1:26" ht="13.5" customHeight="1" x14ac:dyDescent="0.25">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spans="1:26" ht="13.5" customHeight="1" x14ac:dyDescent="0.25">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spans="1:26" ht="13.5" customHeight="1" x14ac:dyDescent="0.25">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spans="1:26" ht="13.5" customHeight="1" x14ac:dyDescent="0.25">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spans="1:26" ht="13.5" customHeight="1" x14ac:dyDescent="0.2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spans="1:26" ht="13.5" customHeight="1" x14ac:dyDescent="0.25">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spans="1:26" ht="13.5" customHeight="1" x14ac:dyDescent="0.25">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spans="1:26" ht="13.5" customHeight="1" x14ac:dyDescent="0.25">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spans="1:26" ht="13.5" customHeight="1" x14ac:dyDescent="0.25">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spans="1:26" ht="13.5" customHeight="1" x14ac:dyDescent="0.25">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mergeCells count="8">
    <mergeCell ref="C160:N160"/>
    <mergeCell ref="C166:N166"/>
    <mergeCell ref="J3:K3"/>
    <mergeCell ref="C8:F8"/>
    <mergeCell ref="K8:L8"/>
    <mergeCell ref="C9:F9"/>
    <mergeCell ref="K9:N9"/>
    <mergeCell ref="C154:N1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F8E5-9420-4047-96BC-746CFBD671BC}">
  <dimension ref="A1:T235"/>
  <sheetViews>
    <sheetView workbookViewId="0">
      <selection activeCell="B1" sqref="B1:E1"/>
    </sheetView>
  </sheetViews>
  <sheetFormatPr baseColWidth="10" defaultRowHeight="15" x14ac:dyDescent="0.25"/>
  <sheetData>
    <row r="1" spans="1:20" x14ac:dyDescent="0.25">
      <c r="A1" s="64"/>
      <c r="B1" s="229" t="s">
        <v>346</v>
      </c>
      <c r="C1" s="215"/>
      <c r="D1" s="215"/>
      <c r="E1" s="215"/>
      <c r="F1" s="64"/>
      <c r="G1" s="104"/>
      <c r="H1" s="105"/>
      <c r="I1" s="70"/>
      <c r="J1" s="70"/>
      <c r="K1" s="70"/>
      <c r="L1" s="70"/>
      <c r="M1" s="105"/>
      <c r="N1" s="70"/>
      <c r="O1" s="64"/>
      <c r="P1" s="64"/>
      <c r="Q1" s="64"/>
      <c r="R1" s="64"/>
      <c r="S1" s="64"/>
      <c r="T1" s="64"/>
    </row>
    <row r="2" spans="1:20" x14ac:dyDescent="0.25">
      <c r="A2" s="64"/>
      <c r="B2" s="64" t="s">
        <v>219</v>
      </c>
      <c r="C2" s="64"/>
      <c r="D2" s="64"/>
      <c r="E2" s="64"/>
      <c r="F2" s="64"/>
      <c r="G2" s="104"/>
      <c r="H2" s="105"/>
      <c r="I2" s="70"/>
      <c r="J2" s="70"/>
      <c r="K2" s="70"/>
      <c r="L2" s="70"/>
      <c r="M2" s="105"/>
      <c r="N2" s="70"/>
      <c r="O2" s="64"/>
      <c r="P2" s="64"/>
      <c r="Q2" s="64"/>
      <c r="R2" s="64"/>
      <c r="S2" s="64"/>
      <c r="T2" s="64"/>
    </row>
    <row r="3" spans="1:20" ht="15.75" thickBot="1" x14ac:dyDescent="0.3">
      <c r="A3" s="64"/>
      <c r="B3" s="64"/>
      <c r="C3" s="64"/>
      <c r="D3" s="64"/>
      <c r="E3" s="64"/>
      <c r="F3" s="64"/>
      <c r="G3" s="104"/>
      <c r="H3" s="105"/>
      <c r="I3" s="70"/>
      <c r="J3" s="70"/>
      <c r="K3" s="70"/>
      <c r="L3" s="70"/>
      <c r="M3" s="105"/>
      <c r="N3" s="70"/>
      <c r="O3" s="64"/>
      <c r="P3" s="64"/>
      <c r="Q3" s="64"/>
      <c r="R3" s="64"/>
      <c r="S3" s="64"/>
      <c r="T3" s="64"/>
    </row>
    <row r="4" spans="1:20" ht="16.5" thickBot="1" x14ac:dyDescent="0.35">
      <c r="A4" s="64"/>
      <c r="B4" s="106" t="s">
        <v>220</v>
      </c>
      <c r="C4" s="107" t="s">
        <v>54</v>
      </c>
      <c r="D4" s="107"/>
      <c r="E4" s="107"/>
      <c r="F4" s="107"/>
      <c r="G4" s="108"/>
      <c r="H4" s="109"/>
      <c r="I4" s="110"/>
      <c r="J4" s="110"/>
      <c r="K4" s="110"/>
      <c r="L4" s="111" t="s">
        <v>221</v>
      </c>
      <c r="M4" s="112">
        <v>45586</v>
      </c>
      <c r="N4" s="113"/>
      <c r="O4" s="64"/>
      <c r="P4" s="64"/>
      <c r="Q4" s="64"/>
      <c r="R4" s="64"/>
      <c r="S4" s="64"/>
      <c r="T4" s="64"/>
    </row>
    <row r="5" spans="1:20" ht="15.75" thickBot="1" x14ac:dyDescent="0.3">
      <c r="A5" s="64"/>
      <c r="B5" s="64"/>
      <c r="C5" s="64"/>
      <c r="D5" s="64"/>
      <c r="E5" s="64"/>
      <c r="F5" s="64"/>
      <c r="G5" s="104"/>
      <c r="H5" s="105"/>
      <c r="I5" s="70"/>
      <c r="J5" s="70"/>
      <c r="K5" s="70"/>
      <c r="L5" s="70"/>
      <c r="M5" s="105"/>
      <c r="N5" s="70"/>
      <c r="O5" s="64"/>
      <c r="P5" s="64"/>
      <c r="Q5" s="64"/>
      <c r="R5" s="64"/>
      <c r="S5" s="64"/>
      <c r="T5" s="64"/>
    </row>
    <row r="6" spans="1:20" x14ac:dyDescent="0.25">
      <c r="A6" s="64"/>
      <c r="B6" s="114" t="s">
        <v>222</v>
      </c>
      <c r="C6" s="115" t="s">
        <v>59</v>
      </c>
      <c r="D6" s="116" t="s">
        <v>223</v>
      </c>
      <c r="E6" s="232" t="s">
        <v>27</v>
      </c>
      <c r="F6" s="233"/>
      <c r="G6" s="232" t="s">
        <v>224</v>
      </c>
      <c r="H6" s="234"/>
      <c r="I6" s="233"/>
      <c r="J6" s="232" t="s">
        <v>225</v>
      </c>
      <c r="K6" s="234"/>
      <c r="L6" s="234"/>
      <c r="M6" s="234"/>
      <c r="N6" s="235"/>
      <c r="O6" s="64"/>
      <c r="P6" s="64"/>
      <c r="Q6" s="64"/>
      <c r="R6" s="64"/>
      <c r="S6" s="64"/>
      <c r="T6" s="64"/>
    </row>
    <row r="7" spans="1:20" ht="16.5" thickBot="1" x14ac:dyDescent="0.35">
      <c r="A7" s="117"/>
      <c r="B7" s="118"/>
      <c r="C7" s="119"/>
      <c r="D7" s="120"/>
      <c r="E7" s="121" t="s">
        <v>226</v>
      </c>
      <c r="F7" s="122" t="s">
        <v>227</v>
      </c>
      <c r="G7" s="123" t="s">
        <v>226</v>
      </c>
      <c r="H7" s="124" t="s">
        <v>227</v>
      </c>
      <c r="I7" s="125" t="s">
        <v>228</v>
      </c>
      <c r="J7" s="126" t="s">
        <v>226</v>
      </c>
      <c r="K7" s="126" t="s">
        <v>227</v>
      </c>
      <c r="L7" s="126" t="s">
        <v>228</v>
      </c>
      <c r="M7" s="124" t="s">
        <v>229</v>
      </c>
      <c r="N7" s="127" t="s">
        <v>230</v>
      </c>
      <c r="O7" s="117"/>
      <c r="P7" s="117"/>
      <c r="Q7" s="117"/>
      <c r="R7" s="117"/>
      <c r="S7" s="117"/>
      <c r="T7" s="117"/>
    </row>
    <row r="8" spans="1:20" x14ac:dyDescent="0.25">
      <c r="A8" s="64"/>
      <c r="B8" s="230">
        <v>1</v>
      </c>
      <c r="C8" s="128">
        <v>45651</v>
      </c>
      <c r="D8" s="129" t="s">
        <v>231</v>
      </c>
      <c r="E8" s="130">
        <v>3</v>
      </c>
      <c r="F8" s="131">
        <v>3</v>
      </c>
      <c r="G8" s="132">
        <v>3</v>
      </c>
      <c r="H8" s="133">
        <v>3</v>
      </c>
      <c r="I8" s="134">
        <v>1</v>
      </c>
      <c r="J8" s="135">
        <v>3</v>
      </c>
      <c r="K8" s="135">
        <v>3</v>
      </c>
      <c r="L8" s="135">
        <v>1</v>
      </c>
      <c r="M8" s="136">
        <v>3</v>
      </c>
      <c r="N8" s="137">
        <v>3</v>
      </c>
      <c r="O8" s="64"/>
      <c r="P8" s="64"/>
      <c r="Q8" s="64"/>
      <c r="R8" s="64"/>
      <c r="S8" s="64"/>
      <c r="T8" s="64"/>
    </row>
    <row r="9" spans="1:20" ht="16.5" thickBot="1" x14ac:dyDescent="0.35">
      <c r="A9" s="64"/>
      <c r="B9" s="231"/>
      <c r="C9" s="138" t="s">
        <v>232</v>
      </c>
      <c r="D9" s="129" t="s">
        <v>137</v>
      </c>
      <c r="E9" s="139"/>
      <c r="F9" s="139"/>
      <c r="G9" s="139"/>
      <c r="H9" s="139"/>
      <c r="I9" s="139"/>
      <c r="J9" s="139"/>
      <c r="K9" s="139"/>
      <c r="L9" s="139"/>
      <c r="M9" s="139"/>
      <c r="N9" s="140"/>
      <c r="O9" s="64"/>
      <c r="P9" s="64"/>
      <c r="Q9" s="64"/>
      <c r="R9" s="64"/>
      <c r="S9" s="64"/>
      <c r="T9" s="64"/>
    </row>
    <row r="10" spans="1:20" x14ac:dyDescent="0.25">
      <c r="A10" s="64"/>
      <c r="B10" s="230">
        <v>2</v>
      </c>
      <c r="C10" s="128">
        <v>45652</v>
      </c>
      <c r="D10" s="129" t="s">
        <v>233</v>
      </c>
      <c r="E10" s="130">
        <v>2</v>
      </c>
      <c r="F10" s="131">
        <v>2</v>
      </c>
      <c r="G10" s="132">
        <v>2</v>
      </c>
      <c r="H10" s="133">
        <v>2</v>
      </c>
      <c r="I10" s="134">
        <v>1</v>
      </c>
      <c r="J10" s="135">
        <v>2</v>
      </c>
      <c r="K10" s="135">
        <v>2</v>
      </c>
      <c r="L10" s="141">
        <v>1</v>
      </c>
      <c r="M10" s="136">
        <v>2</v>
      </c>
      <c r="N10" s="137">
        <v>2</v>
      </c>
      <c r="O10" s="64"/>
      <c r="P10" s="64"/>
      <c r="Q10" s="64"/>
      <c r="R10" s="64"/>
      <c r="S10" s="64"/>
      <c r="T10" s="64"/>
    </row>
    <row r="11" spans="1:20" ht="16.5" thickBot="1" x14ac:dyDescent="0.35">
      <c r="A11" s="64"/>
      <c r="B11" s="231"/>
      <c r="C11" s="138" t="s">
        <v>232</v>
      </c>
      <c r="D11" s="129" t="s">
        <v>139</v>
      </c>
      <c r="E11" s="139"/>
      <c r="F11" s="139"/>
      <c r="G11" s="139"/>
      <c r="H11" s="139"/>
      <c r="I11" s="139"/>
      <c r="J11" s="139"/>
      <c r="K11" s="139"/>
      <c r="L11" s="139"/>
      <c r="M11" s="139"/>
      <c r="N11" s="140"/>
      <c r="O11" s="64"/>
      <c r="P11" s="64"/>
      <c r="Q11" s="64"/>
      <c r="R11" s="64"/>
      <c r="S11" s="64"/>
      <c r="T11" s="64"/>
    </row>
    <row r="12" spans="1:20" x14ac:dyDescent="0.25">
      <c r="A12" s="64"/>
      <c r="B12" s="230">
        <v>3</v>
      </c>
      <c r="C12" s="128">
        <v>45653</v>
      </c>
      <c r="D12" s="129" t="s">
        <v>234</v>
      </c>
      <c r="E12" s="130">
        <v>1</v>
      </c>
      <c r="F12" s="131">
        <v>1</v>
      </c>
      <c r="G12" s="132">
        <v>1</v>
      </c>
      <c r="H12" s="133">
        <v>1</v>
      </c>
      <c r="I12" s="134">
        <v>1</v>
      </c>
      <c r="J12" s="135">
        <v>2</v>
      </c>
      <c r="K12" s="135">
        <v>2</v>
      </c>
      <c r="L12" s="141">
        <v>1</v>
      </c>
      <c r="M12" s="136">
        <v>1</v>
      </c>
      <c r="N12" s="137">
        <v>1</v>
      </c>
      <c r="O12" s="64"/>
      <c r="P12" s="64"/>
      <c r="Q12" s="64"/>
      <c r="R12" s="64"/>
      <c r="S12" s="64"/>
      <c r="T12" s="64"/>
    </row>
    <row r="13" spans="1:20" ht="16.5" thickBot="1" x14ac:dyDescent="0.35">
      <c r="A13" s="64"/>
      <c r="B13" s="231"/>
      <c r="C13" s="138" t="s">
        <v>232</v>
      </c>
      <c r="D13" s="129" t="s">
        <v>141</v>
      </c>
      <c r="E13" s="139"/>
      <c r="F13" s="139"/>
      <c r="G13" s="139"/>
      <c r="H13" s="139"/>
      <c r="I13" s="139"/>
      <c r="J13" s="139"/>
      <c r="K13" s="139"/>
      <c r="L13" s="139"/>
      <c r="M13" s="139"/>
      <c r="N13" s="140"/>
      <c r="O13" s="64"/>
      <c r="P13" s="64"/>
      <c r="Q13" s="64"/>
      <c r="R13" s="64"/>
      <c r="S13" s="64"/>
      <c r="T13" s="64"/>
    </row>
    <row r="14" spans="1:20" x14ac:dyDescent="0.25">
      <c r="A14" s="64"/>
      <c r="B14" s="230">
        <v>4</v>
      </c>
      <c r="C14" s="128">
        <v>45654</v>
      </c>
      <c r="D14" s="129" t="s">
        <v>184</v>
      </c>
      <c r="E14" s="130">
        <v>3</v>
      </c>
      <c r="F14" s="131">
        <v>3</v>
      </c>
      <c r="G14" s="132">
        <v>3</v>
      </c>
      <c r="H14" s="133">
        <v>3</v>
      </c>
      <c r="I14" s="134">
        <v>1</v>
      </c>
      <c r="J14" s="135">
        <v>3</v>
      </c>
      <c r="K14" s="135">
        <v>3</v>
      </c>
      <c r="L14" s="141">
        <v>1</v>
      </c>
      <c r="M14" s="136">
        <v>3</v>
      </c>
      <c r="N14" s="137">
        <v>3</v>
      </c>
      <c r="O14" s="64"/>
      <c r="P14" s="64"/>
      <c r="Q14" s="64"/>
      <c r="R14" s="64"/>
      <c r="S14" s="64"/>
      <c r="T14" s="64"/>
    </row>
    <row r="15" spans="1:20" ht="16.5" thickBot="1" x14ac:dyDescent="0.35">
      <c r="A15" s="64"/>
      <c r="B15" s="231"/>
      <c r="C15" s="138" t="s">
        <v>232</v>
      </c>
      <c r="D15" s="129" t="s">
        <v>142</v>
      </c>
      <c r="E15" s="139"/>
      <c r="F15" s="139"/>
      <c r="G15" s="139"/>
      <c r="H15" s="139"/>
      <c r="I15" s="139"/>
      <c r="J15" s="139"/>
      <c r="K15" s="139"/>
      <c r="L15" s="139"/>
      <c r="M15" s="139"/>
      <c r="N15" s="140"/>
      <c r="O15" s="64"/>
      <c r="P15" s="64"/>
      <c r="Q15" s="64"/>
      <c r="R15" s="64"/>
      <c r="S15" s="64"/>
      <c r="T15" s="64"/>
    </row>
    <row r="16" spans="1:20" x14ac:dyDescent="0.25">
      <c r="A16" s="64"/>
      <c r="B16" s="230">
        <v>5</v>
      </c>
      <c r="C16" s="128">
        <v>45655</v>
      </c>
      <c r="D16" s="129" t="s">
        <v>235</v>
      </c>
      <c r="E16" s="130">
        <v>4</v>
      </c>
      <c r="F16" s="131">
        <v>4</v>
      </c>
      <c r="G16" s="132">
        <v>4</v>
      </c>
      <c r="H16" s="133">
        <v>4</v>
      </c>
      <c r="I16" s="134">
        <v>1</v>
      </c>
      <c r="J16" s="135">
        <v>4</v>
      </c>
      <c r="K16" s="135">
        <v>4</v>
      </c>
      <c r="L16" s="141">
        <v>1</v>
      </c>
      <c r="M16" s="136">
        <v>4</v>
      </c>
      <c r="N16" s="137">
        <v>4</v>
      </c>
      <c r="O16" s="64"/>
      <c r="P16" s="64"/>
      <c r="Q16" s="64"/>
      <c r="R16" s="64"/>
      <c r="S16" s="64"/>
      <c r="T16" s="64"/>
    </row>
    <row r="17" spans="1:20" ht="16.5" thickBot="1" x14ac:dyDescent="0.35">
      <c r="A17" s="64"/>
      <c r="B17" s="231"/>
      <c r="C17" s="138" t="s">
        <v>232</v>
      </c>
      <c r="D17" s="129" t="s">
        <v>144</v>
      </c>
      <c r="E17" s="139"/>
      <c r="F17" s="139"/>
      <c r="G17" s="139"/>
      <c r="H17" s="139"/>
      <c r="I17" s="139"/>
      <c r="J17" s="139"/>
      <c r="K17" s="139"/>
      <c r="L17" s="139"/>
      <c r="M17" s="139"/>
      <c r="N17" s="140"/>
      <c r="O17" s="64"/>
      <c r="P17" s="64"/>
      <c r="Q17" s="64"/>
      <c r="R17" s="64"/>
      <c r="S17" s="64"/>
      <c r="T17" s="64"/>
    </row>
    <row r="18" spans="1:20" x14ac:dyDescent="0.25">
      <c r="A18" s="64"/>
      <c r="B18" s="230">
        <v>6</v>
      </c>
      <c r="C18" s="128">
        <v>45656</v>
      </c>
      <c r="D18" s="129" t="s">
        <v>236</v>
      </c>
      <c r="E18" s="130">
        <v>2</v>
      </c>
      <c r="F18" s="131">
        <v>2</v>
      </c>
      <c r="G18" s="132">
        <v>2</v>
      </c>
      <c r="H18" s="133">
        <v>2</v>
      </c>
      <c r="I18" s="134">
        <v>1</v>
      </c>
      <c r="J18" s="135">
        <v>2</v>
      </c>
      <c r="K18" s="135">
        <v>2</v>
      </c>
      <c r="L18" s="141">
        <v>1</v>
      </c>
      <c r="M18" s="136">
        <v>2</v>
      </c>
      <c r="N18" s="137">
        <v>2</v>
      </c>
      <c r="O18" s="64"/>
      <c r="P18" s="64"/>
      <c r="Q18" s="64"/>
      <c r="R18" s="64"/>
      <c r="S18" s="64"/>
      <c r="T18" s="64"/>
    </row>
    <row r="19" spans="1:20" ht="16.5" thickBot="1" x14ac:dyDescent="0.35">
      <c r="A19" s="64"/>
      <c r="B19" s="231"/>
      <c r="C19" s="138" t="s">
        <v>232</v>
      </c>
      <c r="D19" s="129" t="s">
        <v>146</v>
      </c>
      <c r="E19" s="139"/>
      <c r="F19" s="139"/>
      <c r="G19" s="139"/>
      <c r="H19" s="139"/>
      <c r="I19" s="139"/>
      <c r="J19" s="139"/>
      <c r="K19" s="139"/>
      <c r="L19" s="139"/>
      <c r="M19" s="139"/>
      <c r="N19" s="140"/>
      <c r="O19" s="64"/>
      <c r="P19" s="64"/>
      <c r="Q19" s="64"/>
      <c r="R19" s="64"/>
      <c r="S19" s="64"/>
      <c r="T19" s="64"/>
    </row>
    <row r="20" spans="1:20" x14ac:dyDescent="0.25">
      <c r="A20" s="64"/>
      <c r="B20" s="230">
        <v>7</v>
      </c>
      <c r="C20" s="128">
        <v>45659</v>
      </c>
      <c r="D20" s="129" t="s">
        <v>237</v>
      </c>
      <c r="E20" s="130">
        <v>5</v>
      </c>
      <c r="F20" s="131">
        <v>5</v>
      </c>
      <c r="G20" s="132">
        <v>5</v>
      </c>
      <c r="H20" s="133">
        <v>5</v>
      </c>
      <c r="I20" s="134">
        <v>1</v>
      </c>
      <c r="J20" s="135">
        <v>5</v>
      </c>
      <c r="K20" s="135">
        <v>5</v>
      </c>
      <c r="L20" s="141">
        <v>1</v>
      </c>
      <c r="M20" s="136">
        <v>5</v>
      </c>
      <c r="N20" s="137">
        <v>5</v>
      </c>
      <c r="O20" s="64"/>
      <c r="P20" s="64"/>
      <c r="Q20" s="64"/>
      <c r="R20" s="64"/>
      <c r="S20" s="64"/>
      <c r="T20" s="64"/>
    </row>
    <row r="21" spans="1:20" ht="16.5" thickBot="1" x14ac:dyDescent="0.35">
      <c r="A21" s="64"/>
      <c r="B21" s="231"/>
      <c r="C21" s="138" t="s">
        <v>232</v>
      </c>
      <c r="D21" s="129" t="s">
        <v>147</v>
      </c>
      <c r="E21" s="139"/>
      <c r="F21" s="139"/>
      <c r="G21" s="139"/>
      <c r="H21" s="139"/>
      <c r="I21" s="139"/>
      <c r="J21" s="139"/>
      <c r="K21" s="139"/>
      <c r="L21" s="139"/>
      <c r="M21" s="139"/>
      <c r="N21" s="140"/>
      <c r="O21" s="64"/>
      <c r="P21" s="64"/>
      <c r="Q21" s="64"/>
      <c r="R21" s="64"/>
      <c r="S21" s="64"/>
      <c r="T21" s="64"/>
    </row>
    <row r="22" spans="1:20" x14ac:dyDescent="0.25">
      <c r="A22" s="64"/>
      <c r="B22" s="230">
        <v>8</v>
      </c>
      <c r="C22" s="128">
        <v>45661</v>
      </c>
      <c r="D22" s="129" t="s">
        <v>237</v>
      </c>
      <c r="E22" s="130">
        <v>6</v>
      </c>
      <c r="F22" s="131">
        <v>6</v>
      </c>
      <c r="G22" s="132">
        <v>6</v>
      </c>
      <c r="H22" s="133">
        <v>6</v>
      </c>
      <c r="I22" s="134">
        <v>1</v>
      </c>
      <c r="J22" s="135">
        <v>6</v>
      </c>
      <c r="K22" s="135">
        <v>6</v>
      </c>
      <c r="L22" s="141">
        <v>1</v>
      </c>
      <c r="M22" s="136">
        <v>6</v>
      </c>
      <c r="N22" s="137">
        <v>6</v>
      </c>
      <c r="O22" s="64"/>
      <c r="P22" s="64"/>
      <c r="Q22" s="64"/>
      <c r="R22" s="64"/>
      <c r="S22" s="64"/>
      <c r="T22" s="64"/>
    </row>
    <row r="23" spans="1:20" ht="16.5" thickBot="1" x14ac:dyDescent="0.35">
      <c r="A23" s="64"/>
      <c r="B23" s="231"/>
      <c r="C23" s="138" t="s">
        <v>232</v>
      </c>
      <c r="D23" s="129" t="s">
        <v>148</v>
      </c>
      <c r="E23" s="139"/>
      <c r="F23" s="139"/>
      <c r="G23" s="139"/>
      <c r="H23" s="139"/>
      <c r="I23" s="139"/>
      <c r="J23" s="139"/>
      <c r="K23" s="139"/>
      <c r="L23" s="139"/>
      <c r="M23" s="139"/>
      <c r="N23" s="140"/>
      <c r="O23" s="64"/>
      <c r="P23" s="64"/>
      <c r="Q23" s="64"/>
      <c r="R23" s="64"/>
      <c r="S23" s="64"/>
      <c r="T23" s="64"/>
    </row>
    <row r="24" spans="1:20" x14ac:dyDescent="0.25">
      <c r="A24" s="64"/>
      <c r="B24" s="230">
        <v>9</v>
      </c>
      <c r="C24" s="128">
        <v>45663</v>
      </c>
      <c r="D24" s="129" t="s">
        <v>237</v>
      </c>
      <c r="E24" s="130">
        <v>4</v>
      </c>
      <c r="F24" s="131">
        <v>4</v>
      </c>
      <c r="G24" s="132">
        <v>4</v>
      </c>
      <c r="H24" s="133">
        <v>4</v>
      </c>
      <c r="I24" s="134">
        <v>1</v>
      </c>
      <c r="J24" s="135">
        <v>4</v>
      </c>
      <c r="K24" s="135">
        <v>4</v>
      </c>
      <c r="L24" s="141">
        <v>1</v>
      </c>
      <c r="M24" s="136">
        <v>4</v>
      </c>
      <c r="N24" s="137">
        <v>4</v>
      </c>
      <c r="O24" s="64"/>
      <c r="P24" s="64"/>
      <c r="Q24" s="64"/>
      <c r="R24" s="64"/>
      <c r="S24" s="64"/>
      <c r="T24" s="64"/>
    </row>
    <row r="25" spans="1:20" ht="16.5" thickBot="1" x14ac:dyDescent="0.35">
      <c r="A25" s="64"/>
      <c r="B25" s="231"/>
      <c r="C25" s="138" t="s">
        <v>232</v>
      </c>
      <c r="D25" s="129" t="s">
        <v>150</v>
      </c>
      <c r="E25" s="139"/>
      <c r="F25" s="139"/>
      <c r="G25" s="139"/>
      <c r="H25" s="139"/>
      <c r="I25" s="139"/>
      <c r="J25" s="139"/>
      <c r="K25" s="139"/>
      <c r="L25" s="139"/>
      <c r="M25" s="139"/>
      <c r="N25" s="140"/>
      <c r="O25" s="64"/>
      <c r="P25" s="64"/>
      <c r="Q25" s="64"/>
      <c r="R25" s="64"/>
      <c r="S25" s="64"/>
      <c r="T25" s="64"/>
    </row>
    <row r="26" spans="1:20" x14ac:dyDescent="0.25">
      <c r="A26" s="64"/>
      <c r="B26" s="230">
        <v>10</v>
      </c>
      <c r="C26" s="128">
        <v>45664</v>
      </c>
      <c r="D26" s="129" t="s">
        <v>191</v>
      </c>
      <c r="E26" s="130">
        <v>3</v>
      </c>
      <c r="F26" s="131">
        <v>3</v>
      </c>
      <c r="G26" s="132">
        <v>3</v>
      </c>
      <c r="H26" s="133">
        <v>3</v>
      </c>
      <c r="I26" s="134">
        <v>1</v>
      </c>
      <c r="J26" s="135">
        <v>3</v>
      </c>
      <c r="K26" s="135">
        <v>3</v>
      </c>
      <c r="L26" s="141">
        <v>1</v>
      </c>
      <c r="M26" s="136">
        <v>3</v>
      </c>
      <c r="N26" s="137">
        <v>3</v>
      </c>
      <c r="O26" s="64"/>
      <c r="P26" s="64"/>
      <c r="Q26" s="64"/>
      <c r="R26" s="64"/>
      <c r="S26" s="64"/>
      <c r="T26" s="64"/>
    </row>
    <row r="27" spans="1:20" ht="16.5" thickBot="1" x14ac:dyDescent="0.35">
      <c r="A27" s="64"/>
      <c r="B27" s="231"/>
      <c r="C27" s="138" t="s">
        <v>232</v>
      </c>
      <c r="D27" s="129" t="s">
        <v>112</v>
      </c>
      <c r="E27" s="139"/>
      <c r="F27" s="139"/>
      <c r="G27" s="139"/>
      <c r="H27" s="139"/>
      <c r="I27" s="139"/>
      <c r="J27" s="139"/>
      <c r="K27" s="139"/>
      <c r="L27" s="139"/>
      <c r="M27" s="139"/>
      <c r="N27" s="140"/>
      <c r="O27" s="64"/>
      <c r="P27" s="64"/>
      <c r="Q27" s="64"/>
      <c r="R27" s="64"/>
      <c r="S27" s="64"/>
      <c r="T27" s="64"/>
    </row>
    <row r="28" spans="1:20" x14ac:dyDescent="0.25">
      <c r="A28" s="64"/>
      <c r="B28" s="230">
        <v>11</v>
      </c>
      <c r="C28" s="128">
        <v>45665</v>
      </c>
      <c r="D28" s="129" t="s">
        <v>234</v>
      </c>
      <c r="E28" s="130">
        <v>2</v>
      </c>
      <c r="F28" s="131">
        <v>2</v>
      </c>
      <c r="G28" s="132">
        <v>2</v>
      </c>
      <c r="H28" s="133">
        <v>2</v>
      </c>
      <c r="I28" s="134">
        <v>1</v>
      </c>
      <c r="J28" s="135">
        <v>2</v>
      </c>
      <c r="K28" s="135">
        <v>2</v>
      </c>
      <c r="L28" s="141">
        <v>1</v>
      </c>
      <c r="M28" s="136">
        <v>2</v>
      </c>
      <c r="N28" s="137">
        <v>2</v>
      </c>
      <c r="O28" s="64"/>
      <c r="P28" s="64"/>
      <c r="Q28" s="64"/>
      <c r="R28" s="64"/>
      <c r="S28" s="64"/>
      <c r="T28" s="64"/>
    </row>
    <row r="29" spans="1:20" ht="16.5" thickBot="1" x14ac:dyDescent="0.35">
      <c r="A29" s="64"/>
      <c r="B29" s="231"/>
      <c r="C29" s="138" t="s">
        <v>232</v>
      </c>
      <c r="D29" s="129" t="s">
        <v>114</v>
      </c>
      <c r="E29" s="139"/>
      <c r="F29" s="139"/>
      <c r="G29" s="142"/>
      <c r="H29" s="143"/>
      <c r="I29" s="144"/>
      <c r="J29" s="144"/>
      <c r="K29" s="144"/>
      <c r="L29" s="144"/>
      <c r="M29" s="143"/>
      <c r="N29" s="145"/>
      <c r="O29" s="64"/>
      <c r="P29" s="64"/>
      <c r="Q29" s="64"/>
      <c r="R29" s="64"/>
      <c r="S29" s="64"/>
      <c r="T29" s="64"/>
    </row>
    <row r="30" spans="1:20" x14ac:dyDescent="0.25">
      <c r="A30" s="64"/>
      <c r="B30" s="230">
        <v>12</v>
      </c>
      <c r="C30" s="128">
        <v>45666</v>
      </c>
      <c r="D30" s="129" t="s">
        <v>191</v>
      </c>
      <c r="E30" s="130">
        <v>3</v>
      </c>
      <c r="F30" s="131">
        <v>3</v>
      </c>
      <c r="G30" s="132">
        <v>3</v>
      </c>
      <c r="H30" s="133">
        <v>3</v>
      </c>
      <c r="I30" s="134">
        <v>1</v>
      </c>
      <c r="J30" s="135">
        <v>3</v>
      </c>
      <c r="K30" s="135">
        <v>3</v>
      </c>
      <c r="L30" s="141">
        <v>1</v>
      </c>
      <c r="M30" s="136">
        <v>3</v>
      </c>
      <c r="N30" s="137">
        <v>3</v>
      </c>
      <c r="O30" s="64"/>
      <c r="P30" s="64"/>
      <c r="Q30" s="64"/>
      <c r="R30" s="64"/>
      <c r="S30" s="64"/>
      <c r="T30" s="64"/>
    </row>
    <row r="31" spans="1:20" ht="16.5" thickBot="1" x14ac:dyDescent="0.35">
      <c r="A31" s="64"/>
      <c r="B31" s="231"/>
      <c r="C31" s="138" t="s">
        <v>232</v>
      </c>
      <c r="D31" s="129" t="s">
        <v>116</v>
      </c>
      <c r="E31" s="139"/>
      <c r="F31" s="139"/>
      <c r="G31" s="139"/>
      <c r="H31" s="139"/>
      <c r="I31" s="139"/>
      <c r="J31" s="139"/>
      <c r="K31" s="139"/>
      <c r="L31" s="139"/>
      <c r="M31" s="139"/>
      <c r="N31" s="140"/>
      <c r="O31" s="64"/>
      <c r="P31" s="64"/>
      <c r="Q31" s="64"/>
      <c r="R31" s="64"/>
      <c r="S31" s="64"/>
      <c r="T31" s="64"/>
    </row>
    <row r="32" spans="1:20" x14ac:dyDescent="0.25">
      <c r="A32" s="64"/>
      <c r="B32" s="230">
        <v>13</v>
      </c>
      <c r="C32" s="128">
        <v>45667</v>
      </c>
      <c r="D32" s="129" t="s">
        <v>198</v>
      </c>
      <c r="E32" s="130">
        <v>2</v>
      </c>
      <c r="F32" s="131">
        <v>2</v>
      </c>
      <c r="G32" s="132">
        <v>2</v>
      </c>
      <c r="H32" s="133">
        <v>2</v>
      </c>
      <c r="I32" s="134">
        <v>1</v>
      </c>
      <c r="J32" s="135">
        <v>19</v>
      </c>
      <c r="K32" s="135">
        <v>19</v>
      </c>
      <c r="L32" s="141">
        <v>1</v>
      </c>
      <c r="M32" s="136">
        <v>6</v>
      </c>
      <c r="N32" s="137">
        <v>2</v>
      </c>
      <c r="O32" s="64"/>
      <c r="P32" s="64"/>
      <c r="Q32" s="64"/>
      <c r="R32" s="64"/>
      <c r="S32" s="64"/>
      <c r="T32" s="64"/>
    </row>
    <row r="33" spans="1:20" ht="16.5" thickBot="1" x14ac:dyDescent="0.35">
      <c r="A33" s="64"/>
      <c r="B33" s="231"/>
      <c r="C33" s="138" t="s">
        <v>232</v>
      </c>
      <c r="D33" s="129" t="s">
        <v>118</v>
      </c>
      <c r="E33" s="139"/>
      <c r="F33" s="139"/>
      <c r="G33" s="139"/>
      <c r="H33" s="139"/>
      <c r="I33" s="139"/>
      <c r="J33" s="139"/>
      <c r="K33" s="139"/>
      <c r="L33" s="139"/>
      <c r="M33" s="139"/>
      <c r="N33" s="140"/>
      <c r="O33" s="64"/>
      <c r="P33" s="64"/>
      <c r="Q33" s="64"/>
      <c r="R33" s="64"/>
      <c r="S33" s="64"/>
      <c r="T33" s="64"/>
    </row>
    <row r="34" spans="1:20" x14ac:dyDescent="0.25">
      <c r="A34" s="64"/>
      <c r="B34" s="230">
        <v>14</v>
      </c>
      <c r="C34" s="128">
        <v>45669</v>
      </c>
      <c r="D34" s="129" t="s">
        <v>238</v>
      </c>
      <c r="E34" s="130">
        <v>2</v>
      </c>
      <c r="F34" s="131">
        <v>2</v>
      </c>
      <c r="G34" s="132">
        <v>2</v>
      </c>
      <c r="H34" s="133">
        <v>2</v>
      </c>
      <c r="I34" s="134">
        <v>1</v>
      </c>
      <c r="J34" s="135">
        <v>3</v>
      </c>
      <c r="K34" s="135">
        <v>3</v>
      </c>
      <c r="L34" s="141">
        <v>1</v>
      </c>
      <c r="M34" s="136">
        <v>1</v>
      </c>
      <c r="N34" s="137">
        <v>1</v>
      </c>
      <c r="O34" s="64"/>
      <c r="P34" s="64"/>
      <c r="Q34" s="64"/>
      <c r="R34" s="64"/>
      <c r="S34" s="64"/>
      <c r="T34" s="64"/>
    </row>
    <row r="35" spans="1:20" ht="16.5" thickBot="1" x14ac:dyDescent="0.35">
      <c r="A35" s="64"/>
      <c r="B35" s="231"/>
      <c r="C35" s="138" t="s">
        <v>232</v>
      </c>
      <c r="D35" s="129" t="s">
        <v>120</v>
      </c>
      <c r="E35" s="139"/>
      <c r="F35" s="139"/>
      <c r="G35" s="139"/>
      <c r="H35" s="139"/>
      <c r="I35" s="139"/>
      <c r="J35" s="139"/>
      <c r="K35" s="139"/>
      <c r="L35" s="139"/>
      <c r="M35" s="139"/>
      <c r="N35" s="140"/>
      <c r="O35" s="64"/>
      <c r="P35" s="64"/>
      <c r="Q35" s="64"/>
      <c r="R35" s="64"/>
      <c r="S35" s="64"/>
      <c r="T35" s="64"/>
    </row>
    <row r="36" spans="1:20" x14ac:dyDescent="0.25">
      <c r="A36" s="64"/>
      <c r="B36" s="230">
        <v>15</v>
      </c>
      <c r="C36" s="128">
        <v>45671</v>
      </c>
      <c r="D36" s="129" t="s">
        <v>239</v>
      </c>
      <c r="E36" s="130">
        <v>1</v>
      </c>
      <c r="F36" s="131">
        <v>1</v>
      </c>
      <c r="G36" s="132">
        <v>1</v>
      </c>
      <c r="H36" s="133">
        <v>1</v>
      </c>
      <c r="I36" s="134">
        <v>1</v>
      </c>
      <c r="J36" s="135">
        <v>16</v>
      </c>
      <c r="K36" s="135">
        <v>16</v>
      </c>
      <c r="L36" s="141">
        <v>1</v>
      </c>
      <c r="M36" s="136">
        <v>7</v>
      </c>
      <c r="N36" s="137">
        <v>2</v>
      </c>
      <c r="O36" s="64"/>
      <c r="P36" s="64"/>
      <c r="Q36" s="64"/>
      <c r="R36" s="64"/>
      <c r="S36" s="64"/>
      <c r="T36" s="64"/>
    </row>
    <row r="37" spans="1:20" ht="16.5" thickBot="1" x14ac:dyDescent="0.35">
      <c r="A37" s="64"/>
      <c r="B37" s="231"/>
      <c r="C37" s="138" t="s">
        <v>232</v>
      </c>
      <c r="D37" s="129" t="s">
        <v>122</v>
      </c>
      <c r="E37" s="139"/>
      <c r="F37" s="139"/>
      <c r="G37" s="139"/>
      <c r="H37" s="139"/>
      <c r="I37" s="139"/>
      <c r="J37" s="139"/>
      <c r="K37" s="139"/>
      <c r="L37" s="139"/>
      <c r="M37" s="139"/>
      <c r="N37" s="140"/>
      <c r="O37" s="64"/>
      <c r="P37" s="64"/>
      <c r="Q37" s="64"/>
      <c r="R37" s="64"/>
      <c r="S37" s="64"/>
      <c r="T37" s="64"/>
    </row>
    <row r="38" spans="1:20" x14ac:dyDescent="0.25">
      <c r="A38" s="64"/>
      <c r="B38" s="230">
        <v>16</v>
      </c>
      <c r="C38" s="128">
        <v>45673</v>
      </c>
      <c r="D38" s="129" t="s">
        <v>240</v>
      </c>
      <c r="E38" s="130">
        <v>3</v>
      </c>
      <c r="F38" s="131">
        <v>3</v>
      </c>
      <c r="G38" s="132">
        <v>3</v>
      </c>
      <c r="H38" s="133">
        <v>3</v>
      </c>
      <c r="I38" s="134">
        <v>1</v>
      </c>
      <c r="J38" s="135">
        <v>21</v>
      </c>
      <c r="K38" s="135">
        <v>21</v>
      </c>
      <c r="L38" s="141">
        <v>1</v>
      </c>
      <c r="M38" s="136">
        <v>6</v>
      </c>
      <c r="N38" s="137">
        <v>2</v>
      </c>
      <c r="O38" s="64"/>
      <c r="P38" s="64"/>
      <c r="Q38" s="64"/>
      <c r="R38" s="64"/>
      <c r="S38" s="64"/>
      <c r="T38" s="64"/>
    </row>
    <row r="39" spans="1:20" ht="16.5" thickBot="1" x14ac:dyDescent="0.35">
      <c r="A39" s="64"/>
      <c r="B39" s="231"/>
      <c r="C39" s="138" t="s">
        <v>232</v>
      </c>
      <c r="D39" s="129" t="s">
        <v>124</v>
      </c>
      <c r="E39" s="139"/>
      <c r="F39" s="139"/>
      <c r="G39" s="139"/>
      <c r="H39" s="139"/>
      <c r="I39" s="139"/>
      <c r="J39" s="139"/>
      <c r="K39" s="139"/>
      <c r="L39" s="139"/>
      <c r="M39" s="139"/>
      <c r="N39" s="140"/>
      <c r="O39" s="64"/>
      <c r="P39" s="64"/>
      <c r="Q39" s="64"/>
      <c r="R39" s="64"/>
      <c r="S39" s="64"/>
      <c r="T39" s="64"/>
    </row>
    <row r="40" spans="1:20" x14ac:dyDescent="0.25">
      <c r="A40" s="64"/>
      <c r="B40" s="230">
        <v>17</v>
      </c>
      <c r="C40" s="128">
        <v>45675</v>
      </c>
      <c r="D40" s="129" t="s">
        <v>240</v>
      </c>
      <c r="E40" s="130">
        <v>2</v>
      </c>
      <c r="F40" s="131">
        <v>2</v>
      </c>
      <c r="G40" s="132">
        <v>2</v>
      </c>
      <c r="H40" s="133">
        <v>2</v>
      </c>
      <c r="I40" s="134">
        <v>1</v>
      </c>
      <c r="J40" s="135">
        <v>4</v>
      </c>
      <c r="K40" s="135">
        <v>4</v>
      </c>
      <c r="L40" s="141">
        <v>1</v>
      </c>
      <c r="M40" s="136">
        <v>1</v>
      </c>
      <c r="N40" s="137">
        <v>1</v>
      </c>
      <c r="O40" s="64"/>
      <c r="P40" s="64"/>
      <c r="Q40" s="64"/>
      <c r="R40" s="64"/>
      <c r="S40" s="64"/>
      <c r="T40" s="64"/>
    </row>
    <row r="41" spans="1:20" ht="16.5" thickBot="1" x14ac:dyDescent="0.35">
      <c r="A41" s="64"/>
      <c r="B41" s="231"/>
      <c r="C41" s="138" t="s">
        <v>232</v>
      </c>
      <c r="D41" s="129" t="s">
        <v>154</v>
      </c>
      <c r="E41" s="139"/>
      <c r="F41" s="139"/>
      <c r="G41" s="139"/>
      <c r="H41" s="139"/>
      <c r="I41" s="139"/>
      <c r="J41" s="139"/>
      <c r="K41" s="139"/>
      <c r="L41" s="139"/>
      <c r="M41" s="139"/>
      <c r="N41" s="140"/>
      <c r="O41" s="64"/>
      <c r="P41" s="64"/>
      <c r="Q41" s="64"/>
      <c r="R41" s="64"/>
      <c r="S41" s="64"/>
      <c r="T41" s="64"/>
    </row>
    <row r="42" spans="1:20" x14ac:dyDescent="0.25">
      <c r="A42" s="64"/>
      <c r="B42" s="230">
        <v>18</v>
      </c>
      <c r="C42" s="128">
        <v>45677</v>
      </c>
      <c r="D42" s="129" t="s">
        <v>241</v>
      </c>
      <c r="E42" s="130">
        <v>2</v>
      </c>
      <c r="F42" s="131">
        <v>2</v>
      </c>
      <c r="G42" s="132">
        <v>2</v>
      </c>
      <c r="H42" s="133">
        <v>2</v>
      </c>
      <c r="I42" s="134">
        <v>1</v>
      </c>
      <c r="J42" s="135">
        <v>25</v>
      </c>
      <c r="K42" s="135">
        <v>25</v>
      </c>
      <c r="L42" s="141">
        <v>1</v>
      </c>
      <c r="M42" s="136">
        <v>6</v>
      </c>
      <c r="N42" s="137">
        <v>2</v>
      </c>
      <c r="O42" s="64"/>
      <c r="P42" s="64"/>
      <c r="Q42" s="64"/>
      <c r="R42" s="64"/>
      <c r="S42" s="64"/>
      <c r="T42" s="64"/>
    </row>
    <row r="43" spans="1:20" ht="16.5" thickBot="1" x14ac:dyDescent="0.35">
      <c r="A43" s="64"/>
      <c r="B43" s="231"/>
      <c r="C43" s="138" t="s">
        <v>232</v>
      </c>
      <c r="D43" s="129" t="s">
        <v>128</v>
      </c>
      <c r="E43" s="139"/>
      <c r="F43" s="139"/>
      <c r="G43" s="139"/>
      <c r="H43" s="139"/>
      <c r="I43" s="139"/>
      <c r="J43" s="139"/>
      <c r="K43" s="139"/>
      <c r="L43" s="139"/>
      <c r="M43" s="139"/>
      <c r="N43" s="140"/>
      <c r="O43" s="64"/>
      <c r="P43" s="64"/>
      <c r="Q43" s="64"/>
      <c r="R43" s="64"/>
      <c r="S43" s="64"/>
      <c r="T43" s="64"/>
    </row>
    <row r="44" spans="1:20" x14ac:dyDescent="0.25">
      <c r="A44" s="64"/>
      <c r="B44" s="230">
        <v>19</v>
      </c>
      <c r="C44" s="128">
        <v>45679</v>
      </c>
      <c r="D44" s="129" t="s">
        <v>240</v>
      </c>
      <c r="E44" s="130">
        <v>2</v>
      </c>
      <c r="F44" s="131">
        <v>2</v>
      </c>
      <c r="G44" s="132">
        <v>2</v>
      </c>
      <c r="H44" s="133">
        <v>2</v>
      </c>
      <c r="I44" s="134">
        <v>1</v>
      </c>
      <c r="J44" s="135">
        <v>18</v>
      </c>
      <c r="K44" s="135">
        <v>18</v>
      </c>
      <c r="L44" s="141">
        <v>1</v>
      </c>
      <c r="M44" s="136">
        <v>7</v>
      </c>
      <c r="N44" s="137">
        <v>2</v>
      </c>
      <c r="O44" s="64"/>
      <c r="P44" s="64"/>
      <c r="Q44" s="64"/>
      <c r="R44" s="64"/>
      <c r="S44" s="64"/>
      <c r="T44" s="64"/>
    </row>
    <row r="45" spans="1:20" ht="16.5" thickBot="1" x14ac:dyDescent="0.35">
      <c r="A45" s="64"/>
      <c r="B45" s="231"/>
      <c r="C45" s="138" t="s">
        <v>232</v>
      </c>
      <c r="D45" s="129" t="s">
        <v>130</v>
      </c>
      <c r="E45" s="139"/>
      <c r="F45" s="139"/>
      <c r="G45" s="139"/>
      <c r="H45" s="139"/>
      <c r="I45" s="139"/>
      <c r="J45" s="139"/>
      <c r="K45" s="139"/>
      <c r="L45" s="139"/>
      <c r="M45" s="139"/>
      <c r="N45" s="140"/>
      <c r="O45" s="64"/>
      <c r="P45" s="64"/>
      <c r="Q45" s="64"/>
      <c r="R45" s="64"/>
      <c r="S45" s="64"/>
      <c r="T45" s="64"/>
    </row>
    <row r="46" spans="1:20" x14ac:dyDescent="0.25">
      <c r="A46" s="64"/>
      <c r="B46" s="230">
        <v>20</v>
      </c>
      <c r="C46" s="128">
        <v>45681</v>
      </c>
      <c r="D46" s="129" t="s">
        <v>242</v>
      </c>
      <c r="E46" s="130">
        <v>2</v>
      </c>
      <c r="F46" s="131">
        <v>2</v>
      </c>
      <c r="G46" s="132">
        <v>2</v>
      </c>
      <c r="H46" s="133">
        <v>2</v>
      </c>
      <c r="I46" s="134">
        <v>1</v>
      </c>
      <c r="J46" s="135">
        <v>27</v>
      </c>
      <c r="K46" s="135">
        <v>27</v>
      </c>
      <c r="L46" s="141">
        <v>1</v>
      </c>
      <c r="M46" s="136">
        <v>6</v>
      </c>
      <c r="N46" s="137">
        <v>2</v>
      </c>
      <c r="O46" s="64"/>
      <c r="P46" s="64"/>
      <c r="Q46" s="64"/>
      <c r="R46" s="64"/>
      <c r="S46" s="64"/>
      <c r="T46" s="64"/>
    </row>
    <row r="47" spans="1:20" ht="16.5" thickBot="1" x14ac:dyDescent="0.35">
      <c r="A47" s="64"/>
      <c r="B47" s="231"/>
      <c r="C47" s="138" t="s">
        <v>232</v>
      </c>
      <c r="D47" s="129" t="s">
        <v>132</v>
      </c>
      <c r="E47" s="139"/>
      <c r="F47" s="139"/>
      <c r="G47" s="139"/>
      <c r="H47" s="139"/>
      <c r="I47" s="139"/>
      <c r="J47" s="139"/>
      <c r="K47" s="139"/>
      <c r="L47" s="139"/>
      <c r="M47" s="139"/>
      <c r="N47" s="140"/>
      <c r="O47" s="64"/>
      <c r="P47" s="64"/>
      <c r="Q47" s="64"/>
      <c r="R47" s="64"/>
      <c r="S47" s="64"/>
      <c r="T47" s="64"/>
    </row>
    <row r="48" spans="1:20" x14ac:dyDescent="0.25">
      <c r="A48" s="64"/>
      <c r="B48" s="230">
        <v>21</v>
      </c>
      <c r="C48" s="128">
        <v>45683</v>
      </c>
      <c r="D48" s="129" t="s">
        <v>243</v>
      </c>
      <c r="E48" s="130">
        <v>3</v>
      </c>
      <c r="F48" s="131">
        <v>3</v>
      </c>
      <c r="G48" s="132">
        <v>3</v>
      </c>
      <c r="H48" s="133">
        <v>3</v>
      </c>
      <c r="I48" s="134">
        <v>1</v>
      </c>
      <c r="J48" s="135">
        <v>6</v>
      </c>
      <c r="K48" s="135">
        <v>6</v>
      </c>
      <c r="L48" s="141">
        <v>1</v>
      </c>
      <c r="M48" s="136">
        <v>2</v>
      </c>
      <c r="N48" s="137">
        <v>1</v>
      </c>
      <c r="O48" s="64"/>
      <c r="P48" s="64"/>
      <c r="Q48" s="64"/>
      <c r="R48" s="64"/>
      <c r="S48" s="64"/>
      <c r="T48" s="64"/>
    </row>
    <row r="49" spans="1:20" ht="16.5" thickBot="1" x14ac:dyDescent="0.35">
      <c r="A49" s="64"/>
      <c r="B49" s="231"/>
      <c r="C49" s="138" t="s">
        <v>232</v>
      </c>
      <c r="D49" s="129" t="s">
        <v>155</v>
      </c>
      <c r="E49" s="139"/>
      <c r="F49" s="139"/>
      <c r="G49" s="139"/>
      <c r="H49" s="139"/>
      <c r="I49" s="139"/>
      <c r="J49" s="139"/>
      <c r="K49" s="139"/>
      <c r="L49" s="139"/>
      <c r="M49" s="139"/>
      <c r="N49" s="140"/>
      <c r="O49" s="64"/>
      <c r="P49" s="64"/>
      <c r="Q49" s="64"/>
      <c r="R49" s="64"/>
      <c r="S49" s="64"/>
      <c r="T49" s="64"/>
    </row>
    <row r="50" spans="1:20" x14ac:dyDescent="0.25">
      <c r="A50" s="64"/>
      <c r="B50" s="64"/>
      <c r="C50" s="64"/>
      <c r="D50" s="64"/>
      <c r="E50" s="64"/>
      <c r="F50" s="64"/>
      <c r="G50" s="104"/>
      <c r="H50" s="105"/>
      <c r="I50" s="70"/>
      <c r="J50" s="70"/>
      <c r="K50" s="70"/>
      <c r="L50" s="70"/>
      <c r="M50" s="105"/>
      <c r="N50" s="70"/>
      <c r="O50" s="64"/>
      <c r="P50" s="64"/>
      <c r="Q50" s="64"/>
      <c r="R50" s="64"/>
      <c r="S50" s="64"/>
      <c r="T50" s="64"/>
    </row>
    <row r="51" spans="1:20" x14ac:dyDescent="0.25">
      <c r="A51" s="64"/>
      <c r="B51" s="64"/>
      <c r="C51" s="64"/>
      <c r="D51" s="64"/>
      <c r="E51" s="64"/>
      <c r="F51" s="64"/>
      <c r="G51" s="104"/>
      <c r="H51" s="105"/>
      <c r="I51" s="70"/>
      <c r="J51" s="70"/>
      <c r="K51" s="70"/>
      <c r="L51" s="70"/>
      <c r="M51" s="105"/>
      <c r="N51" s="70"/>
      <c r="O51" s="64"/>
      <c r="P51" s="64"/>
      <c r="Q51" s="64"/>
      <c r="R51" s="64"/>
      <c r="S51" s="64"/>
      <c r="T51" s="64"/>
    </row>
    <row r="52" spans="1:20" x14ac:dyDescent="0.25">
      <c r="A52" s="64"/>
      <c r="B52" s="64"/>
      <c r="C52" s="64"/>
      <c r="D52" s="64"/>
      <c r="E52" s="64"/>
      <c r="F52" s="64"/>
      <c r="G52" s="104"/>
      <c r="H52" s="105"/>
      <c r="I52" s="70"/>
      <c r="J52" s="70"/>
      <c r="K52" s="70"/>
      <c r="L52" s="70"/>
      <c r="M52" s="105"/>
      <c r="N52" s="70"/>
      <c r="O52" s="64"/>
      <c r="P52" s="64"/>
      <c r="Q52" s="64"/>
      <c r="R52" s="64"/>
      <c r="S52" s="64"/>
      <c r="T52" s="64"/>
    </row>
    <row r="53" spans="1:20" x14ac:dyDescent="0.25">
      <c r="A53" s="64"/>
      <c r="B53" s="64"/>
      <c r="C53" s="64"/>
      <c r="D53" s="64"/>
      <c r="E53" s="64"/>
      <c r="F53" s="64"/>
      <c r="G53" s="104"/>
      <c r="H53" s="105"/>
      <c r="I53" s="70"/>
      <c r="J53" s="70"/>
      <c r="K53" s="70"/>
      <c r="L53" s="70"/>
      <c r="M53" s="105"/>
      <c r="N53" s="70"/>
      <c r="O53" s="64"/>
      <c r="P53" s="64"/>
      <c r="Q53" s="64"/>
      <c r="R53" s="64"/>
      <c r="S53" s="64"/>
      <c r="T53" s="64"/>
    </row>
    <row r="54" spans="1:20" x14ac:dyDescent="0.25">
      <c r="A54" s="64"/>
      <c r="B54" s="64"/>
      <c r="C54" s="64"/>
      <c r="D54" s="64"/>
      <c r="E54" s="64"/>
      <c r="F54" s="64"/>
      <c r="G54" s="104"/>
      <c r="H54" s="105"/>
      <c r="I54" s="70"/>
      <c r="J54" s="70"/>
      <c r="K54" s="70"/>
      <c r="L54" s="70"/>
      <c r="M54" s="105"/>
      <c r="N54" s="70"/>
      <c r="O54" s="64"/>
      <c r="P54" s="64"/>
      <c r="Q54" s="64"/>
      <c r="R54" s="64"/>
      <c r="S54" s="64"/>
      <c r="T54" s="64"/>
    </row>
    <row r="55" spans="1:20" x14ac:dyDescent="0.25">
      <c r="A55" s="64"/>
      <c r="B55" s="64"/>
      <c r="C55" s="64"/>
      <c r="D55" s="64"/>
      <c r="E55" s="64"/>
      <c r="F55" s="64"/>
      <c r="G55" s="104"/>
      <c r="H55" s="105"/>
      <c r="I55" s="70"/>
      <c r="J55" s="70"/>
      <c r="K55" s="70"/>
      <c r="L55" s="70"/>
      <c r="M55" s="105"/>
      <c r="N55" s="70"/>
      <c r="O55" s="64"/>
      <c r="P55" s="64"/>
      <c r="Q55" s="64"/>
      <c r="R55" s="64"/>
      <c r="S55" s="64"/>
      <c r="T55" s="64"/>
    </row>
    <row r="56" spans="1:20" x14ac:dyDescent="0.25">
      <c r="A56" s="64"/>
      <c r="B56" s="64"/>
      <c r="C56" s="64"/>
      <c r="D56" s="64"/>
      <c r="E56" s="64"/>
      <c r="F56" s="64"/>
      <c r="G56" s="104"/>
      <c r="H56" s="105"/>
      <c r="I56" s="70"/>
      <c r="J56" s="70"/>
      <c r="K56" s="70"/>
      <c r="L56" s="70"/>
      <c r="M56" s="105"/>
      <c r="N56" s="70"/>
      <c r="O56" s="64"/>
      <c r="P56" s="64"/>
      <c r="Q56" s="64"/>
      <c r="R56" s="64"/>
      <c r="S56" s="64"/>
      <c r="T56" s="64"/>
    </row>
    <row r="57" spans="1:20" x14ac:dyDescent="0.25">
      <c r="A57" s="64"/>
      <c r="B57" s="64"/>
      <c r="C57" s="64"/>
      <c r="D57" s="64"/>
      <c r="E57" s="64"/>
      <c r="F57" s="64"/>
      <c r="G57" s="104"/>
      <c r="H57" s="105"/>
      <c r="I57" s="70"/>
      <c r="J57" s="70"/>
      <c r="K57" s="70"/>
      <c r="L57" s="70"/>
      <c r="M57" s="105"/>
      <c r="N57" s="70"/>
      <c r="O57" s="64"/>
      <c r="P57" s="64"/>
      <c r="Q57" s="64"/>
      <c r="R57" s="64"/>
      <c r="S57" s="64"/>
      <c r="T57" s="64"/>
    </row>
    <row r="58" spans="1:20" x14ac:dyDescent="0.25">
      <c r="A58" s="64"/>
      <c r="B58" s="64"/>
      <c r="C58" s="64"/>
      <c r="D58" s="64"/>
      <c r="E58" s="64"/>
      <c r="F58" s="64"/>
      <c r="G58" s="104"/>
      <c r="H58" s="105"/>
      <c r="I58" s="70"/>
      <c r="J58" s="70"/>
      <c r="K58" s="70"/>
      <c r="L58" s="70"/>
      <c r="M58" s="105"/>
      <c r="N58" s="70"/>
      <c r="O58" s="64"/>
      <c r="P58" s="64"/>
      <c r="Q58" s="64"/>
      <c r="R58" s="64"/>
      <c r="S58" s="64"/>
      <c r="T58" s="64"/>
    </row>
    <row r="59" spans="1:20" x14ac:dyDescent="0.25">
      <c r="A59" s="64"/>
      <c r="B59" s="64"/>
      <c r="C59" s="64"/>
      <c r="D59" s="64"/>
      <c r="E59" s="64"/>
      <c r="F59" s="64"/>
      <c r="G59" s="104"/>
      <c r="H59" s="105"/>
      <c r="I59" s="70"/>
      <c r="J59" s="70"/>
      <c r="K59" s="70"/>
      <c r="L59" s="70"/>
      <c r="M59" s="105"/>
      <c r="N59" s="70"/>
      <c r="O59" s="64"/>
      <c r="P59" s="64"/>
      <c r="Q59" s="64"/>
      <c r="R59" s="64"/>
      <c r="S59" s="64"/>
      <c r="T59" s="64"/>
    </row>
    <row r="60" spans="1:20" x14ac:dyDescent="0.25">
      <c r="A60" s="64"/>
      <c r="B60" s="64"/>
      <c r="C60" s="64"/>
      <c r="D60" s="64"/>
      <c r="E60" s="64"/>
      <c r="F60" s="64"/>
      <c r="G60" s="104"/>
      <c r="H60" s="105"/>
      <c r="I60" s="70"/>
      <c r="J60" s="70"/>
      <c r="K60" s="70"/>
      <c r="L60" s="70"/>
      <c r="M60" s="105"/>
      <c r="N60" s="70"/>
      <c r="O60" s="64"/>
      <c r="P60" s="64"/>
      <c r="Q60" s="64"/>
      <c r="R60" s="64"/>
      <c r="S60" s="64"/>
      <c r="T60" s="64"/>
    </row>
    <row r="61" spans="1:20" x14ac:dyDescent="0.25">
      <c r="A61" s="64"/>
      <c r="B61" s="64"/>
      <c r="C61" s="64"/>
      <c r="D61" s="64"/>
      <c r="E61" s="64"/>
      <c r="F61" s="64"/>
      <c r="G61" s="104"/>
      <c r="H61" s="105"/>
      <c r="I61" s="70"/>
      <c r="J61" s="70"/>
      <c r="K61" s="70"/>
      <c r="L61" s="70"/>
      <c r="M61" s="105"/>
      <c r="N61" s="70"/>
      <c r="O61" s="64"/>
      <c r="P61" s="64"/>
      <c r="Q61" s="64"/>
      <c r="R61" s="64"/>
      <c r="S61" s="64"/>
      <c r="T61" s="64"/>
    </row>
    <row r="62" spans="1:20" x14ac:dyDescent="0.25">
      <c r="A62" s="64"/>
      <c r="B62" s="64"/>
      <c r="C62" s="64"/>
      <c r="D62" s="64"/>
      <c r="E62" s="64"/>
      <c r="F62" s="64"/>
      <c r="G62" s="104"/>
      <c r="H62" s="105"/>
      <c r="I62" s="70"/>
      <c r="J62" s="70"/>
      <c r="K62" s="70"/>
      <c r="L62" s="70"/>
      <c r="M62" s="105"/>
      <c r="N62" s="70"/>
      <c r="O62" s="64"/>
      <c r="P62" s="64"/>
      <c r="Q62" s="64"/>
      <c r="R62" s="64"/>
      <c r="S62" s="64"/>
      <c r="T62" s="64"/>
    </row>
    <row r="63" spans="1:20" x14ac:dyDescent="0.25">
      <c r="A63" s="64"/>
      <c r="B63" s="64"/>
      <c r="C63" s="64"/>
      <c r="D63" s="64"/>
      <c r="E63" s="64"/>
      <c r="F63" s="64"/>
      <c r="G63" s="104"/>
      <c r="H63" s="105"/>
      <c r="I63" s="70"/>
      <c r="J63" s="70"/>
      <c r="K63" s="70"/>
      <c r="L63" s="70"/>
      <c r="M63" s="105"/>
      <c r="N63" s="70"/>
      <c r="O63" s="64"/>
      <c r="P63" s="64"/>
      <c r="Q63" s="64"/>
      <c r="R63" s="64"/>
      <c r="S63" s="64"/>
      <c r="T63" s="64"/>
    </row>
    <row r="64" spans="1:20" x14ac:dyDescent="0.25">
      <c r="A64" s="64"/>
      <c r="B64" s="64"/>
      <c r="C64" s="64"/>
      <c r="D64" s="64"/>
      <c r="E64" s="64"/>
      <c r="F64" s="64"/>
      <c r="G64" s="104"/>
      <c r="H64" s="105"/>
      <c r="I64" s="70"/>
      <c r="J64" s="70"/>
      <c r="K64" s="70"/>
      <c r="L64" s="70"/>
      <c r="M64" s="105"/>
      <c r="N64" s="70"/>
      <c r="O64" s="64"/>
      <c r="P64" s="64"/>
      <c r="Q64" s="64"/>
      <c r="R64" s="64"/>
      <c r="S64" s="64"/>
      <c r="T64" s="64"/>
    </row>
    <row r="65" spans="1:20" x14ac:dyDescent="0.25">
      <c r="A65" s="64"/>
      <c r="B65" s="64"/>
      <c r="C65" s="64"/>
      <c r="D65" s="64"/>
      <c r="E65" s="64"/>
      <c r="F65" s="64"/>
      <c r="G65" s="104"/>
      <c r="H65" s="105"/>
      <c r="I65" s="70"/>
      <c r="J65" s="70"/>
      <c r="K65" s="70"/>
      <c r="L65" s="70"/>
      <c r="M65" s="105"/>
      <c r="N65" s="70"/>
      <c r="O65" s="64"/>
      <c r="P65" s="64"/>
      <c r="Q65" s="64"/>
      <c r="R65" s="64"/>
      <c r="S65" s="64"/>
      <c r="T65" s="64"/>
    </row>
    <row r="66" spans="1:20" x14ac:dyDescent="0.25">
      <c r="A66" s="64"/>
      <c r="B66" s="64"/>
      <c r="C66" s="64"/>
      <c r="D66" s="64"/>
      <c r="E66" s="64"/>
      <c r="F66" s="64"/>
      <c r="G66" s="104"/>
      <c r="H66" s="105"/>
      <c r="I66" s="70"/>
      <c r="J66" s="70"/>
      <c r="K66" s="70"/>
      <c r="L66" s="70"/>
      <c r="M66" s="105"/>
      <c r="N66" s="70"/>
      <c r="O66" s="64"/>
      <c r="P66" s="64"/>
      <c r="Q66" s="64"/>
      <c r="R66" s="64"/>
      <c r="S66" s="64"/>
      <c r="T66" s="64"/>
    </row>
    <row r="67" spans="1:20" x14ac:dyDescent="0.25">
      <c r="A67" s="64"/>
      <c r="B67" s="64"/>
      <c r="C67" s="64"/>
      <c r="D67" s="64"/>
      <c r="E67" s="64"/>
      <c r="F67" s="64"/>
      <c r="G67" s="104"/>
      <c r="H67" s="105"/>
      <c r="I67" s="70"/>
      <c r="J67" s="70"/>
      <c r="K67" s="70"/>
      <c r="L67" s="70"/>
      <c r="M67" s="105"/>
      <c r="N67" s="70"/>
      <c r="O67" s="64"/>
      <c r="P67" s="64"/>
      <c r="Q67" s="64"/>
      <c r="R67" s="64"/>
      <c r="S67" s="64"/>
      <c r="T67" s="64"/>
    </row>
    <row r="68" spans="1:20" x14ac:dyDescent="0.25">
      <c r="A68" s="64"/>
      <c r="B68" s="64"/>
      <c r="C68" s="64"/>
      <c r="D68" s="64"/>
      <c r="E68" s="64"/>
      <c r="F68" s="64"/>
      <c r="G68" s="104"/>
      <c r="H68" s="105"/>
      <c r="I68" s="70"/>
      <c r="J68" s="70"/>
      <c r="K68" s="70"/>
      <c r="L68" s="70"/>
      <c r="M68" s="105"/>
      <c r="N68" s="70"/>
      <c r="O68" s="64"/>
      <c r="P68" s="64"/>
      <c r="Q68" s="64"/>
      <c r="R68" s="64"/>
      <c r="S68" s="64"/>
      <c r="T68" s="64"/>
    </row>
    <row r="69" spans="1:20" x14ac:dyDescent="0.25">
      <c r="A69" s="64"/>
      <c r="B69" s="64"/>
      <c r="C69" s="64"/>
      <c r="D69" s="64"/>
      <c r="E69" s="64"/>
      <c r="F69" s="64"/>
      <c r="G69" s="104"/>
      <c r="H69" s="105"/>
      <c r="I69" s="70"/>
      <c r="J69" s="70"/>
      <c r="K69" s="70"/>
      <c r="L69" s="70"/>
      <c r="M69" s="105"/>
      <c r="N69" s="70"/>
      <c r="O69" s="64"/>
      <c r="P69" s="64"/>
      <c r="Q69" s="64"/>
      <c r="R69" s="64"/>
      <c r="S69" s="64"/>
      <c r="T69" s="64"/>
    </row>
    <row r="70" spans="1:20" x14ac:dyDescent="0.25">
      <c r="A70" s="64"/>
      <c r="B70" s="64"/>
      <c r="C70" s="64"/>
      <c r="D70" s="64"/>
      <c r="E70" s="64"/>
      <c r="F70" s="64"/>
      <c r="G70" s="104"/>
      <c r="H70" s="105"/>
      <c r="I70" s="70"/>
      <c r="J70" s="70"/>
      <c r="K70" s="70"/>
      <c r="L70" s="70"/>
      <c r="M70" s="105"/>
      <c r="N70" s="70"/>
      <c r="O70" s="64"/>
      <c r="P70" s="64"/>
      <c r="Q70" s="64"/>
      <c r="R70" s="64"/>
      <c r="S70" s="64"/>
      <c r="T70" s="64"/>
    </row>
    <row r="71" spans="1:20" x14ac:dyDescent="0.25">
      <c r="A71" s="64"/>
      <c r="B71" s="64"/>
      <c r="C71" s="64"/>
      <c r="D71" s="64"/>
      <c r="E71" s="64"/>
      <c r="F71" s="64"/>
      <c r="G71" s="104"/>
      <c r="H71" s="105"/>
      <c r="I71" s="70"/>
      <c r="J71" s="70"/>
      <c r="K71" s="70"/>
      <c r="L71" s="70"/>
      <c r="M71" s="105"/>
      <c r="N71" s="70"/>
      <c r="O71" s="64"/>
      <c r="P71" s="64"/>
      <c r="Q71" s="64"/>
      <c r="R71" s="64"/>
      <c r="S71" s="64"/>
      <c r="T71" s="64"/>
    </row>
    <row r="72" spans="1:20" x14ac:dyDescent="0.25">
      <c r="A72" s="64"/>
      <c r="B72" s="64"/>
      <c r="C72" s="64"/>
      <c r="D72" s="64"/>
      <c r="E72" s="64"/>
      <c r="F72" s="64"/>
      <c r="G72" s="104"/>
      <c r="H72" s="105"/>
      <c r="I72" s="70"/>
      <c r="J72" s="70"/>
      <c r="K72" s="70"/>
      <c r="L72" s="70"/>
      <c r="M72" s="105"/>
      <c r="N72" s="70"/>
      <c r="O72" s="64"/>
      <c r="P72" s="64"/>
      <c r="Q72" s="64"/>
      <c r="R72" s="64"/>
      <c r="S72" s="64"/>
      <c r="T72" s="64"/>
    </row>
    <row r="73" spans="1:20" x14ac:dyDescent="0.25">
      <c r="A73" s="64"/>
      <c r="B73" s="64"/>
      <c r="C73" s="64"/>
      <c r="D73" s="64"/>
      <c r="E73" s="64"/>
      <c r="F73" s="64"/>
      <c r="G73" s="104"/>
      <c r="H73" s="105"/>
      <c r="I73" s="70"/>
      <c r="J73" s="70"/>
      <c r="K73" s="70"/>
      <c r="L73" s="70"/>
      <c r="M73" s="105"/>
      <c r="N73" s="70"/>
      <c r="O73" s="64"/>
      <c r="P73" s="64"/>
      <c r="Q73" s="64"/>
      <c r="R73" s="64"/>
      <c r="S73" s="64"/>
      <c r="T73" s="64"/>
    </row>
    <row r="74" spans="1:20" x14ac:dyDescent="0.25">
      <c r="A74" s="64"/>
      <c r="B74" s="64"/>
      <c r="C74" s="64"/>
      <c r="D74" s="64"/>
      <c r="E74" s="64"/>
      <c r="F74" s="64"/>
      <c r="G74" s="104"/>
      <c r="H74" s="105"/>
      <c r="I74" s="70"/>
      <c r="J74" s="70"/>
      <c r="K74" s="70"/>
      <c r="L74" s="70"/>
      <c r="M74" s="105"/>
      <c r="N74" s="70"/>
      <c r="O74" s="64"/>
      <c r="P74" s="64"/>
      <c r="Q74" s="64"/>
      <c r="R74" s="64"/>
      <c r="S74" s="64"/>
      <c r="T74" s="64"/>
    </row>
    <row r="75" spans="1:20" x14ac:dyDescent="0.25">
      <c r="A75" s="64"/>
      <c r="B75" s="64"/>
      <c r="C75" s="64"/>
      <c r="D75" s="64"/>
      <c r="E75" s="64"/>
      <c r="F75" s="64"/>
      <c r="G75" s="104"/>
      <c r="H75" s="105"/>
      <c r="I75" s="70"/>
      <c r="J75" s="70"/>
      <c r="K75" s="70"/>
      <c r="L75" s="70"/>
      <c r="M75" s="105"/>
      <c r="N75" s="70"/>
      <c r="O75" s="64"/>
      <c r="P75" s="64"/>
      <c r="Q75" s="64"/>
      <c r="R75" s="64"/>
      <c r="S75" s="64"/>
      <c r="T75" s="64"/>
    </row>
    <row r="76" spans="1:20" x14ac:dyDescent="0.25">
      <c r="A76" s="64"/>
      <c r="B76" s="64"/>
      <c r="C76" s="64"/>
      <c r="D76" s="64"/>
      <c r="E76" s="64"/>
      <c r="F76" s="64"/>
      <c r="G76" s="104"/>
      <c r="H76" s="105"/>
      <c r="I76" s="70"/>
      <c r="J76" s="70"/>
      <c r="K76" s="70"/>
      <c r="L76" s="70"/>
      <c r="M76" s="105"/>
      <c r="N76" s="70"/>
      <c r="O76" s="64"/>
      <c r="P76" s="64"/>
      <c r="Q76" s="64"/>
      <c r="R76" s="64"/>
      <c r="S76" s="64"/>
      <c r="T76" s="64"/>
    </row>
    <row r="77" spans="1:20" x14ac:dyDescent="0.25">
      <c r="A77" s="64"/>
      <c r="B77" s="64"/>
      <c r="C77" s="64"/>
      <c r="D77" s="64"/>
      <c r="E77" s="64"/>
      <c r="F77" s="64"/>
      <c r="G77" s="104"/>
      <c r="H77" s="105"/>
      <c r="I77" s="70"/>
      <c r="J77" s="70"/>
      <c r="K77" s="70"/>
      <c r="L77" s="70"/>
      <c r="M77" s="105"/>
      <c r="N77" s="70"/>
      <c r="O77" s="64"/>
      <c r="P77" s="64"/>
      <c r="Q77" s="64"/>
      <c r="R77" s="64"/>
      <c r="S77" s="64"/>
      <c r="T77" s="64"/>
    </row>
    <row r="78" spans="1:20" x14ac:dyDescent="0.25">
      <c r="A78" s="64"/>
      <c r="B78" s="64"/>
      <c r="C78" s="64"/>
      <c r="D78" s="64"/>
      <c r="E78" s="64"/>
      <c r="F78" s="64"/>
      <c r="G78" s="104"/>
      <c r="H78" s="105"/>
      <c r="I78" s="70"/>
      <c r="J78" s="70"/>
      <c r="K78" s="70"/>
      <c r="L78" s="70"/>
      <c r="M78" s="105"/>
      <c r="N78" s="70"/>
      <c r="O78" s="64"/>
      <c r="P78" s="64"/>
      <c r="Q78" s="64"/>
      <c r="R78" s="64"/>
      <c r="S78" s="64"/>
      <c r="T78" s="64"/>
    </row>
    <row r="79" spans="1:20" x14ac:dyDescent="0.25">
      <c r="A79" s="64"/>
      <c r="B79" s="64"/>
      <c r="C79" s="64"/>
      <c r="D79" s="64"/>
      <c r="E79" s="64"/>
      <c r="F79" s="64"/>
      <c r="G79" s="104"/>
      <c r="H79" s="105"/>
      <c r="I79" s="70"/>
      <c r="J79" s="70"/>
      <c r="K79" s="70"/>
      <c r="L79" s="70"/>
      <c r="M79" s="105"/>
      <c r="N79" s="70"/>
      <c r="O79" s="64"/>
      <c r="P79" s="64"/>
      <c r="Q79" s="64"/>
      <c r="R79" s="64"/>
      <c r="S79" s="64"/>
      <c r="T79" s="64"/>
    </row>
    <row r="80" spans="1:20" x14ac:dyDescent="0.25">
      <c r="A80" s="64"/>
      <c r="B80" s="64"/>
      <c r="C80" s="64"/>
      <c r="D80" s="64"/>
      <c r="E80" s="64"/>
      <c r="F80" s="64"/>
      <c r="G80" s="104"/>
      <c r="H80" s="105"/>
      <c r="I80" s="70"/>
      <c r="J80" s="70"/>
      <c r="K80" s="70"/>
      <c r="L80" s="70"/>
      <c r="M80" s="105"/>
      <c r="N80" s="70"/>
      <c r="O80" s="64"/>
      <c r="P80" s="64"/>
      <c r="Q80" s="64"/>
      <c r="R80" s="64"/>
      <c r="S80" s="64"/>
      <c r="T80" s="64"/>
    </row>
    <row r="81" spans="1:20" x14ac:dyDescent="0.25">
      <c r="A81" s="64"/>
      <c r="B81" s="64"/>
      <c r="C81" s="64"/>
      <c r="D81" s="64"/>
      <c r="E81" s="64"/>
      <c r="F81" s="64"/>
      <c r="G81" s="104"/>
      <c r="H81" s="105"/>
      <c r="I81" s="70"/>
      <c r="J81" s="70"/>
      <c r="K81" s="70"/>
      <c r="L81" s="70"/>
      <c r="M81" s="105"/>
      <c r="N81" s="70"/>
      <c r="O81" s="64"/>
      <c r="P81" s="64"/>
      <c r="Q81" s="64"/>
      <c r="R81" s="64"/>
      <c r="S81" s="64"/>
      <c r="T81" s="64"/>
    </row>
    <row r="82" spans="1:20" x14ac:dyDescent="0.25">
      <c r="A82" s="64"/>
      <c r="B82" s="64"/>
      <c r="C82" s="64"/>
      <c r="D82" s="64"/>
      <c r="E82" s="64"/>
      <c r="F82" s="64"/>
      <c r="G82" s="104"/>
      <c r="H82" s="105"/>
      <c r="I82" s="70"/>
      <c r="J82" s="70"/>
      <c r="K82" s="70"/>
      <c r="L82" s="70"/>
      <c r="M82" s="105"/>
      <c r="N82" s="70"/>
      <c r="O82" s="64"/>
      <c r="P82" s="64"/>
      <c r="Q82" s="64"/>
      <c r="R82" s="64"/>
      <c r="S82" s="64"/>
      <c r="T82" s="64"/>
    </row>
    <row r="83" spans="1:20" x14ac:dyDescent="0.25">
      <c r="A83" s="64"/>
      <c r="B83" s="64"/>
      <c r="C83" s="64"/>
      <c r="D83" s="64"/>
      <c r="E83" s="64"/>
      <c r="F83" s="64"/>
      <c r="G83" s="104"/>
      <c r="H83" s="105"/>
      <c r="I83" s="70"/>
      <c r="J83" s="70"/>
      <c r="K83" s="70"/>
      <c r="L83" s="70"/>
      <c r="M83" s="105"/>
      <c r="N83" s="70"/>
      <c r="O83" s="64"/>
      <c r="P83" s="64"/>
      <c r="Q83" s="64"/>
      <c r="R83" s="64"/>
      <c r="S83" s="64"/>
      <c r="T83" s="64"/>
    </row>
    <row r="84" spans="1:20" x14ac:dyDescent="0.25">
      <c r="A84" s="64"/>
      <c r="B84" s="64"/>
      <c r="C84" s="64"/>
      <c r="D84" s="64"/>
      <c r="E84" s="64"/>
      <c r="F84" s="64"/>
      <c r="G84" s="104"/>
      <c r="H84" s="105"/>
      <c r="I84" s="70"/>
      <c r="J84" s="70"/>
      <c r="K84" s="70"/>
      <c r="L84" s="70"/>
      <c r="M84" s="105"/>
      <c r="N84" s="70"/>
      <c r="O84" s="64"/>
      <c r="P84" s="64"/>
      <c r="Q84" s="64"/>
      <c r="R84" s="64"/>
      <c r="S84" s="64"/>
      <c r="T84" s="64"/>
    </row>
    <row r="85" spans="1:20" x14ac:dyDescent="0.25">
      <c r="A85" s="64"/>
      <c r="B85" s="64"/>
      <c r="C85" s="64"/>
      <c r="D85" s="64"/>
      <c r="E85" s="64"/>
      <c r="F85" s="64"/>
      <c r="G85" s="104"/>
      <c r="H85" s="105"/>
      <c r="I85" s="70"/>
      <c r="J85" s="70"/>
      <c r="K85" s="70"/>
      <c r="L85" s="70"/>
      <c r="M85" s="105"/>
      <c r="N85" s="70"/>
      <c r="O85" s="64"/>
      <c r="P85" s="64"/>
      <c r="Q85" s="64"/>
      <c r="R85" s="64"/>
      <c r="S85" s="64"/>
      <c r="T85" s="64"/>
    </row>
    <row r="86" spans="1:20" x14ac:dyDescent="0.25">
      <c r="A86" s="64"/>
      <c r="B86" s="64"/>
      <c r="C86" s="64"/>
      <c r="D86" s="64"/>
      <c r="E86" s="64"/>
      <c r="F86" s="64"/>
      <c r="G86" s="104"/>
      <c r="H86" s="105"/>
      <c r="I86" s="70"/>
      <c r="J86" s="70"/>
      <c r="K86" s="70"/>
      <c r="L86" s="70"/>
      <c r="M86" s="105"/>
      <c r="N86" s="70"/>
      <c r="O86" s="64"/>
      <c r="P86" s="64"/>
      <c r="Q86" s="64"/>
      <c r="R86" s="64"/>
      <c r="S86" s="64"/>
      <c r="T86" s="64"/>
    </row>
    <row r="87" spans="1:20" x14ac:dyDescent="0.25">
      <c r="A87" s="64"/>
      <c r="B87" s="64"/>
      <c r="C87" s="64"/>
      <c r="D87" s="64"/>
      <c r="E87" s="64"/>
      <c r="F87" s="64"/>
      <c r="G87" s="104"/>
      <c r="H87" s="105"/>
      <c r="I87" s="70"/>
      <c r="J87" s="70"/>
      <c r="K87" s="70"/>
      <c r="L87" s="70"/>
      <c r="M87" s="105"/>
      <c r="N87" s="70"/>
      <c r="O87" s="64"/>
      <c r="P87" s="64"/>
      <c r="Q87" s="64"/>
      <c r="R87" s="64"/>
      <c r="S87" s="64"/>
      <c r="T87" s="64"/>
    </row>
    <row r="88" spans="1:20" x14ac:dyDescent="0.25">
      <c r="A88" s="64"/>
      <c r="B88" s="64"/>
      <c r="C88" s="64"/>
      <c r="D88" s="64"/>
      <c r="E88" s="64"/>
      <c r="F88" s="64"/>
      <c r="G88" s="104"/>
      <c r="H88" s="105"/>
      <c r="I88" s="70"/>
      <c r="J88" s="70"/>
      <c r="K88" s="70"/>
      <c r="L88" s="70"/>
      <c r="M88" s="105"/>
      <c r="N88" s="70"/>
      <c r="O88" s="64"/>
      <c r="P88" s="64"/>
      <c r="Q88" s="64"/>
      <c r="R88" s="64"/>
      <c r="S88" s="64"/>
      <c r="T88" s="64"/>
    </row>
    <row r="89" spans="1:20" x14ac:dyDescent="0.25">
      <c r="A89" s="64"/>
      <c r="B89" s="64"/>
      <c r="C89" s="64"/>
      <c r="D89" s="64"/>
      <c r="E89" s="64"/>
      <c r="F89" s="64"/>
      <c r="G89" s="104"/>
      <c r="H89" s="105"/>
      <c r="I89" s="70"/>
      <c r="J89" s="70"/>
      <c r="K89" s="70"/>
      <c r="L89" s="70"/>
      <c r="M89" s="105"/>
      <c r="N89" s="70"/>
      <c r="O89" s="64"/>
      <c r="P89" s="64"/>
      <c r="Q89" s="64"/>
      <c r="R89" s="64"/>
      <c r="S89" s="64"/>
      <c r="T89" s="64"/>
    </row>
    <row r="90" spans="1:20" x14ac:dyDescent="0.25">
      <c r="A90" s="64"/>
      <c r="B90" s="64"/>
      <c r="C90" s="64"/>
      <c r="D90" s="64"/>
      <c r="E90" s="64"/>
      <c r="F90" s="64"/>
      <c r="G90" s="104"/>
      <c r="H90" s="105"/>
      <c r="I90" s="70"/>
      <c r="J90" s="70"/>
      <c r="K90" s="70"/>
      <c r="L90" s="70"/>
      <c r="M90" s="105"/>
      <c r="N90" s="70"/>
      <c r="O90" s="64"/>
      <c r="P90" s="64"/>
      <c r="Q90" s="64"/>
      <c r="R90" s="64"/>
      <c r="S90" s="64"/>
      <c r="T90" s="64"/>
    </row>
    <row r="91" spans="1:20" x14ac:dyDescent="0.25">
      <c r="A91" s="64"/>
      <c r="B91" s="64"/>
      <c r="C91" s="64"/>
      <c r="D91" s="64"/>
      <c r="E91" s="64"/>
      <c r="F91" s="64"/>
      <c r="G91" s="104"/>
      <c r="H91" s="105"/>
      <c r="I91" s="70"/>
      <c r="J91" s="70"/>
      <c r="K91" s="70"/>
      <c r="L91" s="70"/>
      <c r="M91" s="105"/>
      <c r="N91" s="70"/>
      <c r="O91" s="64"/>
      <c r="P91" s="64"/>
      <c r="Q91" s="64"/>
      <c r="R91" s="64"/>
      <c r="S91" s="64"/>
      <c r="T91" s="64"/>
    </row>
    <row r="92" spans="1:20" x14ac:dyDescent="0.25">
      <c r="A92" s="64"/>
      <c r="B92" s="64"/>
      <c r="C92" s="64"/>
      <c r="D92" s="64"/>
      <c r="E92" s="64"/>
      <c r="F92" s="64"/>
      <c r="G92" s="104"/>
      <c r="H92" s="105"/>
      <c r="I92" s="70"/>
      <c r="J92" s="70"/>
      <c r="K92" s="70"/>
      <c r="L92" s="70"/>
      <c r="M92" s="105"/>
      <c r="N92" s="70"/>
      <c r="O92" s="64"/>
      <c r="P92" s="64"/>
      <c r="Q92" s="64"/>
      <c r="R92" s="64"/>
      <c r="S92" s="64"/>
      <c r="T92" s="64"/>
    </row>
    <row r="93" spans="1:20" x14ac:dyDescent="0.25">
      <c r="A93" s="64"/>
      <c r="B93" s="64"/>
      <c r="C93" s="64"/>
      <c r="D93" s="64"/>
      <c r="E93" s="64"/>
      <c r="F93" s="64"/>
      <c r="G93" s="104"/>
      <c r="H93" s="105"/>
      <c r="I93" s="70"/>
      <c r="J93" s="70"/>
      <c r="K93" s="70"/>
      <c r="L93" s="70"/>
      <c r="M93" s="105"/>
      <c r="N93" s="70"/>
      <c r="O93" s="64"/>
      <c r="P93" s="64"/>
      <c r="Q93" s="64"/>
      <c r="R93" s="64"/>
      <c r="S93" s="64"/>
      <c r="T93" s="64"/>
    </row>
    <row r="94" spans="1:20" x14ac:dyDescent="0.25">
      <c r="A94" s="64"/>
      <c r="B94" s="64"/>
      <c r="C94" s="64"/>
      <c r="D94" s="64"/>
      <c r="E94" s="64"/>
      <c r="F94" s="64"/>
      <c r="G94" s="104"/>
      <c r="H94" s="105"/>
      <c r="I94" s="70"/>
      <c r="J94" s="70"/>
      <c r="K94" s="70"/>
      <c r="L94" s="70"/>
      <c r="M94" s="105"/>
      <c r="N94" s="70"/>
      <c r="O94" s="64"/>
      <c r="P94" s="64"/>
      <c r="Q94" s="64"/>
      <c r="R94" s="64"/>
      <c r="S94" s="64"/>
      <c r="T94" s="64"/>
    </row>
    <row r="95" spans="1:20" x14ac:dyDescent="0.25">
      <c r="A95" s="64"/>
      <c r="B95" s="64"/>
      <c r="C95" s="64"/>
      <c r="D95" s="64"/>
      <c r="E95" s="64"/>
      <c r="F95" s="64"/>
      <c r="G95" s="104"/>
      <c r="H95" s="105"/>
      <c r="I95" s="70"/>
      <c r="J95" s="70"/>
      <c r="K95" s="70"/>
      <c r="L95" s="70"/>
      <c r="M95" s="105"/>
      <c r="N95" s="70"/>
      <c r="O95" s="64"/>
      <c r="P95" s="64"/>
      <c r="Q95" s="64"/>
      <c r="R95" s="64"/>
      <c r="S95" s="64"/>
      <c r="T95" s="64"/>
    </row>
    <row r="96" spans="1:20" x14ac:dyDescent="0.25">
      <c r="A96" s="64"/>
      <c r="B96" s="64"/>
      <c r="C96" s="64"/>
      <c r="D96" s="64"/>
      <c r="E96" s="64"/>
      <c r="F96" s="64"/>
      <c r="G96" s="104"/>
      <c r="H96" s="105"/>
      <c r="I96" s="70"/>
      <c r="J96" s="70"/>
      <c r="K96" s="70"/>
      <c r="L96" s="70"/>
      <c r="M96" s="105"/>
      <c r="N96" s="70"/>
      <c r="O96" s="64"/>
      <c r="P96" s="64"/>
      <c r="Q96" s="64"/>
      <c r="R96" s="64"/>
      <c r="S96" s="64"/>
      <c r="T96" s="64"/>
    </row>
    <row r="97" spans="1:20" x14ac:dyDescent="0.25">
      <c r="A97" s="64"/>
      <c r="B97" s="64"/>
      <c r="C97" s="64"/>
      <c r="D97" s="64"/>
      <c r="E97" s="64"/>
      <c r="F97" s="64"/>
      <c r="G97" s="104"/>
      <c r="H97" s="105"/>
      <c r="I97" s="70"/>
      <c r="J97" s="70"/>
      <c r="K97" s="70"/>
      <c r="L97" s="70"/>
      <c r="M97" s="105"/>
      <c r="N97" s="70"/>
      <c r="O97" s="64"/>
      <c r="P97" s="64"/>
      <c r="Q97" s="64"/>
      <c r="R97" s="64"/>
      <c r="S97" s="64"/>
      <c r="T97" s="64"/>
    </row>
    <row r="98" spans="1:20" x14ac:dyDescent="0.25">
      <c r="A98" s="64"/>
      <c r="B98" s="64"/>
      <c r="C98" s="64"/>
      <c r="D98" s="64"/>
      <c r="E98" s="64"/>
      <c r="F98" s="64"/>
      <c r="G98" s="104"/>
      <c r="H98" s="105"/>
      <c r="I98" s="70"/>
      <c r="J98" s="70"/>
      <c r="K98" s="70"/>
      <c r="L98" s="70"/>
      <c r="M98" s="105"/>
      <c r="N98" s="70"/>
      <c r="O98" s="64"/>
      <c r="P98" s="64"/>
      <c r="Q98" s="64"/>
      <c r="R98" s="64"/>
      <c r="S98" s="64"/>
      <c r="T98" s="64"/>
    </row>
    <row r="99" spans="1:20" x14ac:dyDescent="0.25">
      <c r="A99" s="64"/>
      <c r="B99" s="64"/>
      <c r="C99" s="64"/>
      <c r="D99" s="64"/>
      <c r="E99" s="64"/>
      <c r="F99" s="64"/>
      <c r="G99" s="104"/>
      <c r="H99" s="105"/>
      <c r="I99" s="70"/>
      <c r="J99" s="70"/>
      <c r="K99" s="70"/>
      <c r="L99" s="70"/>
      <c r="M99" s="105"/>
      <c r="N99" s="70"/>
      <c r="O99" s="64"/>
      <c r="P99" s="64"/>
      <c r="Q99" s="64"/>
      <c r="R99" s="64"/>
      <c r="S99" s="64"/>
      <c r="T99" s="64"/>
    </row>
    <row r="100" spans="1:20" x14ac:dyDescent="0.25">
      <c r="A100" s="64"/>
      <c r="B100" s="64"/>
      <c r="C100" s="64"/>
      <c r="D100" s="64"/>
      <c r="E100" s="64"/>
      <c r="F100" s="64"/>
      <c r="G100" s="104"/>
      <c r="H100" s="105"/>
      <c r="I100" s="70"/>
      <c r="J100" s="70"/>
      <c r="K100" s="70"/>
      <c r="L100" s="70"/>
      <c r="M100" s="105"/>
      <c r="N100" s="70"/>
      <c r="O100" s="64"/>
      <c r="P100" s="64"/>
      <c r="Q100" s="64"/>
      <c r="R100" s="64"/>
      <c r="S100" s="64"/>
      <c r="T100" s="64"/>
    </row>
    <row r="101" spans="1:20" x14ac:dyDescent="0.25">
      <c r="A101" s="64"/>
      <c r="B101" s="64"/>
      <c r="C101" s="64"/>
      <c r="D101" s="64"/>
      <c r="E101" s="64"/>
      <c r="F101" s="64"/>
      <c r="G101" s="104"/>
      <c r="H101" s="105"/>
      <c r="I101" s="70"/>
      <c r="J101" s="70"/>
      <c r="K101" s="70"/>
      <c r="L101" s="70"/>
      <c r="M101" s="105"/>
      <c r="N101" s="70"/>
      <c r="O101" s="64"/>
      <c r="P101" s="64"/>
      <c r="Q101" s="64"/>
      <c r="R101" s="64"/>
      <c r="S101" s="64"/>
      <c r="T101" s="64"/>
    </row>
    <row r="102" spans="1:20" x14ac:dyDescent="0.25">
      <c r="A102" s="64"/>
      <c r="B102" s="64"/>
      <c r="C102" s="64"/>
      <c r="D102" s="64"/>
      <c r="E102" s="64"/>
      <c r="F102" s="64"/>
      <c r="G102" s="104"/>
      <c r="H102" s="105"/>
      <c r="I102" s="70"/>
      <c r="J102" s="70"/>
      <c r="K102" s="70"/>
      <c r="L102" s="70"/>
      <c r="M102" s="105"/>
      <c r="N102" s="70"/>
      <c r="O102" s="64"/>
      <c r="P102" s="64"/>
      <c r="Q102" s="64"/>
      <c r="R102" s="64"/>
      <c r="S102" s="64"/>
      <c r="T102" s="64"/>
    </row>
    <row r="103" spans="1:20" x14ac:dyDescent="0.25">
      <c r="A103" s="64"/>
      <c r="B103" s="64"/>
      <c r="C103" s="64"/>
      <c r="D103" s="64"/>
      <c r="E103" s="64"/>
      <c r="F103" s="64"/>
      <c r="G103" s="104"/>
      <c r="H103" s="105"/>
      <c r="I103" s="70"/>
      <c r="J103" s="70"/>
      <c r="K103" s="70"/>
      <c r="L103" s="70"/>
      <c r="M103" s="105"/>
      <c r="N103" s="70"/>
      <c r="O103" s="64"/>
      <c r="P103" s="64"/>
      <c r="Q103" s="64"/>
      <c r="R103" s="64"/>
      <c r="S103" s="64"/>
      <c r="T103" s="64"/>
    </row>
    <row r="104" spans="1:20" x14ac:dyDescent="0.25">
      <c r="A104" s="64"/>
      <c r="B104" s="64"/>
      <c r="C104" s="64"/>
      <c r="D104" s="64"/>
      <c r="E104" s="64"/>
      <c r="F104" s="64"/>
      <c r="G104" s="104"/>
      <c r="H104" s="105"/>
      <c r="I104" s="70"/>
      <c r="J104" s="70"/>
      <c r="K104" s="70"/>
      <c r="L104" s="70"/>
      <c r="M104" s="105"/>
      <c r="N104" s="70"/>
      <c r="O104" s="64"/>
      <c r="P104" s="64"/>
      <c r="Q104" s="64"/>
      <c r="R104" s="64"/>
      <c r="S104" s="64"/>
      <c r="T104" s="64"/>
    </row>
    <row r="105" spans="1:20" x14ac:dyDescent="0.25">
      <c r="A105" s="64"/>
      <c r="B105" s="64"/>
      <c r="C105" s="64"/>
      <c r="D105" s="64"/>
      <c r="E105" s="64"/>
      <c r="F105" s="64"/>
      <c r="G105" s="104"/>
      <c r="H105" s="105"/>
      <c r="I105" s="70"/>
      <c r="J105" s="70"/>
      <c r="K105" s="70"/>
      <c r="L105" s="70"/>
      <c r="M105" s="105"/>
      <c r="N105" s="70"/>
      <c r="O105" s="64"/>
      <c r="P105" s="64"/>
      <c r="Q105" s="64"/>
      <c r="R105" s="64"/>
      <c r="S105" s="64"/>
      <c r="T105" s="64"/>
    </row>
    <row r="106" spans="1:20" x14ac:dyDescent="0.25">
      <c r="A106" s="64"/>
      <c r="B106" s="64"/>
      <c r="C106" s="64"/>
      <c r="D106" s="64"/>
      <c r="E106" s="64"/>
      <c r="F106" s="64"/>
      <c r="G106" s="104"/>
      <c r="H106" s="105"/>
      <c r="I106" s="70"/>
      <c r="J106" s="70"/>
      <c r="K106" s="70"/>
      <c r="L106" s="70"/>
      <c r="M106" s="105"/>
      <c r="N106" s="70"/>
      <c r="O106" s="64"/>
      <c r="P106" s="64"/>
      <c r="Q106" s="64"/>
      <c r="R106" s="64"/>
      <c r="S106" s="64"/>
      <c r="T106" s="64"/>
    </row>
    <row r="107" spans="1:20" x14ac:dyDescent="0.25">
      <c r="A107" s="64"/>
      <c r="B107" s="64"/>
      <c r="C107" s="64"/>
      <c r="D107" s="64"/>
      <c r="E107" s="64"/>
      <c r="F107" s="64"/>
      <c r="G107" s="104"/>
      <c r="H107" s="105"/>
      <c r="I107" s="70"/>
      <c r="J107" s="70"/>
      <c r="K107" s="70"/>
      <c r="L107" s="70"/>
      <c r="M107" s="105"/>
      <c r="N107" s="70"/>
      <c r="O107" s="64"/>
      <c r="P107" s="64"/>
      <c r="Q107" s="64"/>
      <c r="R107" s="64"/>
      <c r="S107" s="64"/>
      <c r="T107" s="64"/>
    </row>
    <row r="108" spans="1:20" x14ac:dyDescent="0.25">
      <c r="A108" s="64"/>
      <c r="B108" s="64"/>
      <c r="C108" s="64"/>
      <c r="D108" s="64"/>
      <c r="E108" s="64"/>
      <c r="F108" s="64"/>
      <c r="G108" s="104"/>
      <c r="H108" s="105"/>
      <c r="I108" s="70"/>
      <c r="J108" s="70"/>
      <c r="K108" s="70"/>
      <c r="L108" s="70"/>
      <c r="M108" s="105"/>
      <c r="N108" s="70"/>
      <c r="O108" s="64"/>
      <c r="P108" s="64"/>
      <c r="Q108" s="64"/>
      <c r="R108" s="64"/>
      <c r="S108" s="64"/>
      <c r="T108" s="64"/>
    </row>
    <row r="109" spans="1:20" x14ac:dyDescent="0.25">
      <c r="A109" s="64"/>
      <c r="B109" s="64"/>
      <c r="C109" s="64"/>
      <c r="D109" s="64"/>
      <c r="E109" s="64"/>
      <c r="F109" s="64"/>
      <c r="G109" s="104"/>
      <c r="H109" s="105"/>
      <c r="I109" s="70"/>
      <c r="J109" s="70"/>
      <c r="K109" s="70"/>
      <c r="L109" s="70"/>
      <c r="M109" s="105"/>
      <c r="N109" s="70"/>
      <c r="O109" s="64"/>
      <c r="P109" s="64"/>
      <c r="Q109" s="64"/>
      <c r="R109" s="64"/>
      <c r="S109" s="64"/>
      <c r="T109" s="64"/>
    </row>
    <row r="110" spans="1:20" x14ac:dyDescent="0.25">
      <c r="A110" s="64"/>
      <c r="B110" s="64"/>
      <c r="C110" s="64"/>
      <c r="D110" s="64"/>
      <c r="E110" s="64"/>
      <c r="F110" s="64"/>
      <c r="G110" s="104"/>
      <c r="H110" s="105"/>
      <c r="I110" s="70"/>
      <c r="J110" s="70"/>
      <c r="K110" s="70"/>
      <c r="L110" s="70"/>
      <c r="M110" s="105"/>
      <c r="N110" s="70"/>
      <c r="O110" s="64"/>
      <c r="P110" s="64"/>
      <c r="Q110" s="64"/>
      <c r="R110" s="64"/>
      <c r="S110" s="64"/>
      <c r="T110" s="64"/>
    </row>
    <row r="111" spans="1:20" x14ac:dyDescent="0.25">
      <c r="A111" s="64"/>
      <c r="B111" s="64"/>
      <c r="C111" s="64"/>
      <c r="D111" s="64"/>
      <c r="E111" s="64"/>
      <c r="F111" s="64"/>
      <c r="G111" s="104"/>
      <c r="H111" s="105"/>
      <c r="I111" s="70"/>
      <c r="J111" s="70"/>
      <c r="K111" s="70"/>
      <c r="L111" s="70"/>
      <c r="M111" s="105"/>
      <c r="N111" s="70"/>
      <c r="O111" s="64"/>
      <c r="P111" s="64"/>
      <c r="Q111" s="64"/>
      <c r="R111" s="64"/>
      <c r="S111" s="64"/>
      <c r="T111" s="64"/>
    </row>
    <row r="112" spans="1:20" x14ac:dyDescent="0.25">
      <c r="A112" s="64"/>
      <c r="B112" s="64"/>
      <c r="C112" s="64"/>
      <c r="D112" s="64"/>
      <c r="E112" s="64"/>
      <c r="F112" s="64"/>
      <c r="G112" s="104"/>
      <c r="H112" s="105"/>
      <c r="I112" s="70"/>
      <c r="J112" s="70"/>
      <c r="K112" s="70"/>
      <c r="L112" s="70"/>
      <c r="M112" s="105"/>
      <c r="N112" s="70"/>
      <c r="O112" s="64"/>
      <c r="P112" s="64"/>
      <c r="Q112" s="64"/>
      <c r="R112" s="64"/>
      <c r="S112" s="64"/>
      <c r="T112" s="64"/>
    </row>
    <row r="113" spans="1:20" x14ac:dyDescent="0.25">
      <c r="A113" s="64"/>
      <c r="B113" s="64"/>
      <c r="C113" s="64"/>
      <c r="D113" s="64"/>
      <c r="E113" s="64"/>
      <c r="F113" s="64"/>
      <c r="G113" s="104"/>
      <c r="H113" s="105"/>
      <c r="I113" s="70"/>
      <c r="J113" s="70"/>
      <c r="K113" s="70"/>
      <c r="L113" s="70"/>
      <c r="M113" s="105"/>
      <c r="N113" s="70"/>
      <c r="O113" s="64"/>
      <c r="P113" s="64"/>
      <c r="Q113" s="64"/>
      <c r="R113" s="64"/>
      <c r="S113" s="64"/>
      <c r="T113" s="64"/>
    </row>
    <row r="114" spans="1:20" x14ac:dyDescent="0.25">
      <c r="A114" s="64"/>
      <c r="B114" s="64"/>
      <c r="C114" s="64"/>
      <c r="D114" s="64"/>
      <c r="E114" s="64"/>
      <c r="F114" s="64"/>
      <c r="G114" s="104"/>
      <c r="H114" s="105"/>
      <c r="I114" s="70"/>
      <c r="J114" s="70"/>
      <c r="K114" s="70"/>
      <c r="L114" s="70"/>
      <c r="M114" s="105"/>
      <c r="N114" s="70"/>
      <c r="O114" s="64"/>
      <c r="P114" s="64"/>
      <c r="Q114" s="64"/>
      <c r="R114" s="64"/>
      <c r="S114" s="64"/>
      <c r="T114" s="64"/>
    </row>
    <row r="115" spans="1:20" x14ac:dyDescent="0.25">
      <c r="A115" s="64"/>
      <c r="B115" s="64"/>
      <c r="C115" s="64"/>
      <c r="D115" s="64"/>
      <c r="E115" s="64"/>
      <c r="F115" s="64"/>
      <c r="G115" s="104"/>
      <c r="H115" s="105"/>
      <c r="I115" s="70"/>
      <c r="J115" s="70"/>
      <c r="K115" s="70"/>
      <c r="L115" s="70"/>
      <c r="M115" s="105"/>
      <c r="N115" s="70"/>
      <c r="O115" s="64"/>
      <c r="P115" s="64"/>
      <c r="Q115" s="64"/>
      <c r="R115" s="64"/>
      <c r="S115" s="64"/>
      <c r="T115" s="64"/>
    </row>
    <row r="116" spans="1:20" x14ac:dyDescent="0.25">
      <c r="A116" s="64"/>
      <c r="B116" s="64"/>
      <c r="C116" s="64"/>
      <c r="D116" s="64"/>
      <c r="E116" s="64"/>
      <c r="F116" s="64"/>
      <c r="G116" s="104"/>
      <c r="H116" s="105"/>
      <c r="I116" s="70"/>
      <c r="J116" s="70"/>
      <c r="K116" s="70"/>
      <c r="L116" s="70"/>
      <c r="M116" s="105"/>
      <c r="N116" s="70"/>
      <c r="O116" s="64"/>
      <c r="P116" s="64"/>
      <c r="Q116" s="64"/>
      <c r="R116" s="64"/>
      <c r="S116" s="64"/>
      <c r="T116" s="64"/>
    </row>
    <row r="117" spans="1:20" x14ac:dyDescent="0.25">
      <c r="A117" s="64"/>
      <c r="B117" s="64"/>
      <c r="C117" s="64"/>
      <c r="D117" s="64"/>
      <c r="E117" s="64"/>
      <c r="F117" s="64"/>
      <c r="G117" s="104"/>
      <c r="H117" s="105"/>
      <c r="I117" s="70"/>
      <c r="J117" s="70"/>
      <c r="K117" s="70"/>
      <c r="L117" s="70"/>
      <c r="M117" s="105"/>
      <c r="N117" s="70"/>
      <c r="O117" s="64"/>
      <c r="P117" s="64"/>
      <c r="Q117" s="64"/>
      <c r="R117" s="64"/>
      <c r="S117" s="64"/>
      <c r="T117" s="64"/>
    </row>
    <row r="118" spans="1:20" x14ac:dyDescent="0.25">
      <c r="A118" s="64"/>
      <c r="B118" s="64"/>
      <c r="C118" s="64"/>
      <c r="D118" s="64"/>
      <c r="E118" s="64"/>
      <c r="F118" s="64"/>
      <c r="G118" s="104"/>
      <c r="H118" s="105"/>
      <c r="I118" s="70"/>
      <c r="J118" s="70"/>
      <c r="K118" s="70"/>
      <c r="L118" s="70"/>
      <c r="M118" s="105"/>
      <c r="N118" s="70"/>
      <c r="O118" s="64"/>
      <c r="P118" s="64"/>
      <c r="Q118" s="64"/>
      <c r="R118" s="64"/>
      <c r="S118" s="64"/>
      <c r="T118" s="64"/>
    </row>
    <row r="119" spans="1:20" x14ac:dyDescent="0.25">
      <c r="A119" s="64"/>
      <c r="B119" s="64"/>
      <c r="C119" s="64"/>
      <c r="D119" s="64"/>
      <c r="E119" s="64"/>
      <c r="F119" s="64"/>
      <c r="G119" s="104"/>
      <c r="H119" s="105"/>
      <c r="I119" s="70"/>
      <c r="J119" s="70"/>
      <c r="K119" s="70"/>
      <c r="L119" s="70"/>
      <c r="M119" s="105"/>
      <c r="N119" s="70"/>
      <c r="O119" s="64"/>
      <c r="P119" s="64"/>
      <c r="Q119" s="64"/>
      <c r="R119" s="64"/>
      <c r="S119" s="64"/>
      <c r="T119" s="64"/>
    </row>
    <row r="120" spans="1:20" x14ac:dyDescent="0.25">
      <c r="A120" s="64"/>
      <c r="B120" s="64"/>
      <c r="C120" s="64"/>
      <c r="D120" s="64"/>
      <c r="E120" s="64"/>
      <c r="F120" s="64"/>
      <c r="G120" s="104"/>
      <c r="H120" s="105"/>
      <c r="I120" s="70"/>
      <c r="J120" s="70"/>
      <c r="K120" s="70"/>
      <c r="L120" s="70"/>
      <c r="M120" s="105"/>
      <c r="N120" s="70"/>
      <c r="O120" s="64"/>
      <c r="P120" s="64"/>
      <c r="Q120" s="64"/>
      <c r="R120" s="64"/>
      <c r="S120" s="64"/>
      <c r="T120" s="64"/>
    </row>
    <row r="121" spans="1:20" x14ac:dyDescent="0.25">
      <c r="A121" s="64"/>
      <c r="B121" s="64"/>
      <c r="C121" s="64"/>
      <c r="D121" s="64"/>
      <c r="E121" s="64"/>
      <c r="F121" s="64"/>
      <c r="G121" s="104"/>
      <c r="H121" s="105"/>
      <c r="I121" s="70"/>
      <c r="J121" s="70"/>
      <c r="K121" s="70"/>
      <c r="L121" s="70"/>
      <c r="M121" s="105"/>
      <c r="N121" s="70"/>
      <c r="O121" s="64"/>
      <c r="P121" s="64"/>
      <c r="Q121" s="64"/>
      <c r="R121" s="64"/>
      <c r="S121" s="64"/>
      <c r="T121" s="64"/>
    </row>
    <row r="122" spans="1:20" x14ac:dyDescent="0.25">
      <c r="A122" s="64"/>
      <c r="B122" s="64"/>
      <c r="C122" s="64"/>
      <c r="D122" s="64"/>
      <c r="E122" s="64"/>
      <c r="F122" s="64"/>
      <c r="G122" s="104"/>
      <c r="H122" s="105"/>
      <c r="I122" s="70"/>
      <c r="J122" s="70"/>
      <c r="K122" s="70"/>
      <c r="L122" s="70"/>
      <c r="M122" s="105"/>
      <c r="N122" s="70"/>
      <c r="O122" s="64"/>
      <c r="P122" s="64"/>
      <c r="Q122" s="64"/>
      <c r="R122" s="64"/>
      <c r="S122" s="64"/>
      <c r="T122" s="64"/>
    </row>
    <row r="123" spans="1:20" x14ac:dyDescent="0.25">
      <c r="A123" s="64"/>
      <c r="B123" s="64"/>
      <c r="C123" s="64"/>
      <c r="D123" s="64"/>
      <c r="E123" s="64"/>
      <c r="F123" s="64"/>
      <c r="G123" s="104"/>
      <c r="H123" s="105"/>
      <c r="I123" s="70"/>
      <c r="J123" s="70"/>
      <c r="K123" s="70"/>
      <c r="L123" s="70"/>
      <c r="M123" s="105"/>
      <c r="N123" s="70"/>
      <c r="O123" s="64"/>
      <c r="P123" s="64"/>
      <c r="Q123" s="64"/>
      <c r="R123" s="64"/>
      <c r="S123" s="64"/>
      <c r="T123" s="64"/>
    </row>
    <row r="124" spans="1:20" x14ac:dyDescent="0.25">
      <c r="A124" s="64"/>
      <c r="B124" s="64"/>
      <c r="C124" s="64"/>
      <c r="D124" s="64"/>
      <c r="E124" s="64"/>
      <c r="F124" s="64"/>
      <c r="G124" s="104"/>
      <c r="H124" s="105"/>
      <c r="I124" s="70"/>
      <c r="J124" s="70"/>
      <c r="K124" s="70"/>
      <c r="L124" s="70"/>
      <c r="M124" s="105"/>
      <c r="N124" s="70"/>
      <c r="O124" s="64"/>
      <c r="P124" s="64"/>
      <c r="Q124" s="64"/>
      <c r="R124" s="64"/>
      <c r="S124" s="64"/>
      <c r="T124" s="64"/>
    </row>
    <row r="125" spans="1:20" x14ac:dyDescent="0.25">
      <c r="A125" s="64"/>
      <c r="B125" s="64"/>
      <c r="C125" s="64"/>
      <c r="D125" s="64"/>
      <c r="E125" s="64"/>
      <c r="F125" s="64"/>
      <c r="G125" s="104"/>
      <c r="H125" s="105"/>
      <c r="I125" s="70"/>
      <c r="J125" s="70"/>
      <c r="K125" s="70"/>
      <c r="L125" s="70"/>
      <c r="M125" s="105"/>
      <c r="N125" s="70"/>
      <c r="O125" s="64"/>
      <c r="P125" s="64"/>
      <c r="Q125" s="64"/>
      <c r="R125" s="64"/>
      <c r="S125" s="64"/>
      <c r="T125" s="64"/>
    </row>
    <row r="126" spans="1:20" x14ac:dyDescent="0.25">
      <c r="A126" s="64"/>
      <c r="B126" s="64"/>
      <c r="C126" s="64"/>
      <c r="D126" s="64"/>
      <c r="E126" s="64"/>
      <c r="F126" s="64"/>
      <c r="G126" s="104"/>
      <c r="H126" s="105"/>
      <c r="I126" s="70"/>
      <c r="J126" s="70"/>
      <c r="K126" s="70"/>
      <c r="L126" s="70"/>
      <c r="M126" s="105"/>
      <c r="N126" s="70"/>
      <c r="O126" s="64"/>
      <c r="P126" s="64"/>
      <c r="Q126" s="64"/>
      <c r="R126" s="64"/>
      <c r="S126" s="64"/>
      <c r="T126" s="64"/>
    </row>
    <row r="127" spans="1:20" x14ac:dyDescent="0.25">
      <c r="A127" s="64"/>
      <c r="B127" s="64"/>
      <c r="C127" s="64"/>
      <c r="D127" s="64"/>
      <c r="E127" s="64"/>
      <c r="F127" s="64"/>
      <c r="G127" s="104"/>
      <c r="H127" s="105"/>
      <c r="I127" s="70"/>
      <c r="J127" s="70"/>
      <c r="K127" s="70"/>
      <c r="L127" s="70"/>
      <c r="M127" s="105"/>
      <c r="N127" s="70"/>
      <c r="O127" s="64"/>
      <c r="P127" s="64"/>
      <c r="Q127" s="64"/>
      <c r="R127" s="64"/>
      <c r="S127" s="64"/>
      <c r="T127" s="64"/>
    </row>
    <row r="128" spans="1:20" x14ac:dyDescent="0.25">
      <c r="A128" s="64"/>
      <c r="B128" s="64"/>
      <c r="C128" s="64"/>
      <c r="D128" s="64"/>
      <c r="E128" s="64"/>
      <c r="F128" s="64"/>
      <c r="G128" s="104"/>
      <c r="H128" s="105"/>
      <c r="I128" s="70"/>
      <c r="J128" s="70"/>
      <c r="K128" s="70"/>
      <c r="L128" s="70"/>
      <c r="M128" s="105"/>
      <c r="N128" s="70"/>
      <c r="O128" s="64"/>
      <c r="P128" s="64"/>
      <c r="Q128" s="64"/>
      <c r="R128" s="64"/>
      <c r="S128" s="64"/>
      <c r="T128" s="64"/>
    </row>
    <row r="129" spans="1:20" x14ac:dyDescent="0.25">
      <c r="A129" s="64"/>
      <c r="B129" s="64"/>
      <c r="C129" s="64"/>
      <c r="D129" s="64"/>
      <c r="E129" s="64"/>
      <c r="F129" s="64"/>
      <c r="G129" s="104"/>
      <c r="H129" s="105"/>
      <c r="I129" s="70"/>
      <c r="J129" s="70"/>
      <c r="K129" s="70"/>
      <c r="L129" s="70"/>
      <c r="M129" s="105"/>
      <c r="N129" s="70"/>
      <c r="O129" s="64"/>
      <c r="P129" s="64"/>
      <c r="Q129" s="64"/>
      <c r="R129" s="64"/>
      <c r="S129" s="64"/>
      <c r="T129" s="64"/>
    </row>
    <row r="130" spans="1:20" x14ac:dyDescent="0.25">
      <c r="A130" s="64"/>
      <c r="B130" s="64"/>
      <c r="C130" s="64"/>
      <c r="D130" s="64"/>
      <c r="E130" s="64"/>
      <c r="F130" s="64"/>
      <c r="G130" s="104"/>
      <c r="H130" s="105"/>
      <c r="I130" s="70"/>
      <c r="J130" s="70"/>
      <c r="K130" s="70"/>
      <c r="L130" s="70"/>
      <c r="M130" s="105"/>
      <c r="N130" s="70"/>
      <c r="O130" s="64"/>
      <c r="P130" s="64"/>
      <c r="Q130" s="64"/>
      <c r="R130" s="64"/>
      <c r="S130" s="64"/>
      <c r="T130" s="64"/>
    </row>
    <row r="131" spans="1:20" x14ac:dyDescent="0.25">
      <c r="A131" s="64"/>
      <c r="B131" s="64"/>
      <c r="C131" s="64"/>
      <c r="D131" s="64"/>
      <c r="E131" s="64"/>
      <c r="F131" s="64"/>
      <c r="G131" s="104"/>
      <c r="H131" s="105"/>
      <c r="I131" s="70"/>
      <c r="J131" s="70"/>
      <c r="K131" s="70"/>
      <c r="L131" s="70"/>
      <c r="M131" s="105"/>
      <c r="N131" s="70"/>
      <c r="O131" s="64"/>
      <c r="P131" s="64"/>
      <c r="Q131" s="64"/>
      <c r="R131" s="64"/>
      <c r="S131" s="64"/>
      <c r="T131" s="64"/>
    </row>
    <row r="132" spans="1:20" x14ac:dyDescent="0.25">
      <c r="A132" s="64"/>
      <c r="B132" s="64"/>
      <c r="C132" s="64"/>
      <c r="D132" s="64"/>
      <c r="E132" s="64"/>
      <c r="F132" s="64"/>
      <c r="G132" s="104"/>
      <c r="H132" s="105"/>
      <c r="I132" s="70"/>
      <c r="J132" s="70"/>
      <c r="K132" s="70"/>
      <c r="L132" s="70"/>
      <c r="M132" s="105"/>
      <c r="N132" s="70"/>
      <c r="O132" s="64"/>
      <c r="P132" s="64"/>
      <c r="Q132" s="64"/>
      <c r="R132" s="64"/>
      <c r="S132" s="64"/>
      <c r="T132" s="64"/>
    </row>
    <row r="133" spans="1:20" x14ac:dyDescent="0.25">
      <c r="A133" s="64"/>
      <c r="B133" s="64"/>
      <c r="C133" s="64"/>
      <c r="D133" s="64"/>
      <c r="E133" s="64"/>
      <c r="F133" s="64"/>
      <c r="G133" s="104"/>
      <c r="H133" s="105"/>
      <c r="I133" s="70"/>
      <c r="J133" s="70"/>
      <c r="K133" s="70"/>
      <c r="L133" s="70"/>
      <c r="M133" s="105"/>
      <c r="N133" s="70"/>
      <c r="O133" s="64"/>
      <c r="P133" s="64"/>
      <c r="Q133" s="64"/>
      <c r="R133" s="64"/>
      <c r="S133" s="64"/>
      <c r="T133" s="64"/>
    </row>
    <row r="134" spans="1:20" x14ac:dyDescent="0.25">
      <c r="A134" s="64"/>
      <c r="B134" s="64"/>
      <c r="C134" s="64"/>
      <c r="D134" s="64"/>
      <c r="E134" s="64"/>
      <c r="F134" s="64"/>
      <c r="G134" s="104"/>
      <c r="H134" s="105"/>
      <c r="I134" s="70"/>
      <c r="J134" s="70"/>
      <c r="K134" s="70"/>
      <c r="L134" s="70"/>
      <c r="M134" s="105"/>
      <c r="N134" s="70"/>
      <c r="O134" s="64"/>
      <c r="P134" s="64"/>
      <c r="Q134" s="64"/>
      <c r="R134" s="64"/>
      <c r="S134" s="64"/>
      <c r="T134" s="64"/>
    </row>
    <row r="135" spans="1:20" x14ac:dyDescent="0.25">
      <c r="A135" s="64"/>
      <c r="B135" s="64"/>
      <c r="C135" s="64"/>
      <c r="D135" s="64"/>
      <c r="E135" s="64"/>
      <c r="F135" s="64"/>
      <c r="G135" s="104"/>
      <c r="H135" s="105"/>
      <c r="I135" s="70"/>
      <c r="J135" s="70"/>
      <c r="K135" s="70"/>
      <c r="L135" s="70"/>
      <c r="M135" s="105"/>
      <c r="N135" s="70"/>
      <c r="O135" s="64"/>
      <c r="P135" s="64"/>
      <c r="Q135" s="64"/>
      <c r="R135" s="64"/>
      <c r="S135" s="64"/>
      <c r="T135" s="64"/>
    </row>
    <row r="136" spans="1:20" x14ac:dyDescent="0.25">
      <c r="A136" s="64"/>
      <c r="B136" s="64"/>
      <c r="C136" s="64"/>
      <c r="D136" s="64"/>
      <c r="E136" s="64"/>
      <c r="F136" s="64"/>
      <c r="G136" s="104"/>
      <c r="H136" s="105"/>
      <c r="I136" s="70"/>
      <c r="J136" s="70"/>
      <c r="K136" s="70"/>
      <c r="L136" s="70"/>
      <c r="M136" s="105"/>
      <c r="N136" s="70"/>
      <c r="O136" s="64"/>
      <c r="P136" s="64"/>
      <c r="Q136" s="64"/>
      <c r="R136" s="64"/>
      <c r="S136" s="64"/>
      <c r="T136" s="64"/>
    </row>
    <row r="137" spans="1:20" x14ac:dyDescent="0.25">
      <c r="A137" s="64"/>
      <c r="B137" s="64"/>
      <c r="C137" s="64"/>
      <c r="D137" s="64"/>
      <c r="E137" s="64"/>
      <c r="F137" s="64"/>
      <c r="G137" s="104"/>
      <c r="H137" s="105"/>
      <c r="I137" s="70"/>
      <c r="J137" s="70"/>
      <c r="K137" s="70"/>
      <c r="L137" s="70"/>
      <c r="M137" s="105"/>
      <c r="N137" s="70"/>
      <c r="O137" s="64"/>
      <c r="P137" s="64"/>
      <c r="Q137" s="64"/>
      <c r="R137" s="64"/>
      <c r="S137" s="64"/>
      <c r="T137" s="64"/>
    </row>
    <row r="138" spans="1:20" x14ac:dyDescent="0.25">
      <c r="A138" s="64"/>
      <c r="B138" s="64"/>
      <c r="C138" s="64"/>
      <c r="D138" s="64"/>
      <c r="E138" s="64"/>
      <c r="F138" s="64"/>
      <c r="G138" s="104"/>
      <c r="H138" s="105"/>
      <c r="I138" s="70"/>
      <c r="J138" s="70"/>
      <c r="K138" s="70"/>
      <c r="L138" s="70"/>
      <c r="M138" s="105"/>
      <c r="N138" s="70"/>
      <c r="O138" s="64"/>
      <c r="P138" s="64"/>
      <c r="Q138" s="64"/>
      <c r="R138" s="64"/>
      <c r="S138" s="64"/>
      <c r="T138" s="64"/>
    </row>
    <row r="139" spans="1:20" x14ac:dyDescent="0.25">
      <c r="A139" s="64"/>
      <c r="B139" s="64"/>
      <c r="C139" s="64"/>
      <c r="D139" s="64"/>
      <c r="E139" s="64"/>
      <c r="F139" s="64"/>
      <c r="G139" s="104"/>
      <c r="H139" s="105"/>
      <c r="I139" s="70"/>
      <c r="J139" s="70"/>
      <c r="K139" s="70"/>
      <c r="L139" s="70"/>
      <c r="M139" s="105"/>
      <c r="N139" s="70"/>
      <c r="O139" s="64"/>
      <c r="P139" s="64"/>
      <c r="Q139" s="64"/>
      <c r="R139" s="64"/>
      <c r="S139" s="64"/>
      <c r="T139" s="64"/>
    </row>
    <row r="140" spans="1:20" x14ac:dyDescent="0.25">
      <c r="A140" s="64"/>
      <c r="B140" s="64"/>
      <c r="C140" s="64"/>
      <c r="D140" s="64"/>
      <c r="E140" s="64"/>
      <c r="F140" s="64"/>
      <c r="G140" s="104"/>
      <c r="H140" s="105"/>
      <c r="I140" s="70"/>
      <c r="J140" s="70"/>
      <c r="K140" s="70"/>
      <c r="L140" s="70"/>
      <c r="M140" s="105"/>
      <c r="N140" s="70"/>
      <c r="O140" s="64"/>
      <c r="P140" s="64"/>
      <c r="Q140" s="64"/>
      <c r="R140" s="64"/>
      <c r="S140" s="64"/>
      <c r="T140" s="64"/>
    </row>
    <row r="141" spans="1:20" x14ac:dyDescent="0.25">
      <c r="A141" s="64"/>
      <c r="B141" s="64"/>
      <c r="C141" s="64"/>
      <c r="D141" s="64"/>
      <c r="E141" s="64"/>
      <c r="F141" s="64"/>
      <c r="G141" s="104"/>
      <c r="H141" s="105"/>
      <c r="I141" s="70"/>
      <c r="J141" s="70"/>
      <c r="K141" s="70"/>
      <c r="L141" s="70"/>
      <c r="M141" s="105"/>
      <c r="N141" s="70"/>
      <c r="O141" s="64"/>
      <c r="P141" s="64"/>
      <c r="Q141" s="64"/>
      <c r="R141" s="64"/>
      <c r="S141" s="64"/>
      <c r="T141" s="64"/>
    </row>
    <row r="142" spans="1:20" x14ac:dyDescent="0.25">
      <c r="A142" s="64"/>
      <c r="B142" s="64"/>
      <c r="C142" s="64"/>
      <c r="D142" s="64"/>
      <c r="E142" s="64"/>
      <c r="F142" s="64"/>
      <c r="G142" s="104"/>
      <c r="H142" s="105"/>
      <c r="I142" s="70"/>
      <c r="J142" s="70"/>
      <c r="K142" s="70"/>
      <c r="L142" s="70"/>
      <c r="M142" s="105"/>
      <c r="N142" s="70"/>
      <c r="O142" s="64"/>
      <c r="P142" s="64"/>
      <c r="Q142" s="64"/>
      <c r="R142" s="64"/>
      <c r="S142" s="64"/>
      <c r="T142" s="64"/>
    </row>
    <row r="143" spans="1:20" x14ac:dyDescent="0.25">
      <c r="A143" s="64"/>
      <c r="B143" s="64"/>
      <c r="C143" s="64"/>
      <c r="D143" s="64"/>
      <c r="E143" s="64"/>
      <c r="F143" s="64"/>
      <c r="G143" s="104"/>
      <c r="H143" s="105"/>
      <c r="I143" s="70"/>
      <c r="J143" s="70"/>
      <c r="K143" s="70"/>
      <c r="L143" s="70"/>
      <c r="M143" s="105"/>
      <c r="N143" s="70"/>
      <c r="O143" s="64"/>
      <c r="P143" s="64"/>
      <c r="Q143" s="64"/>
      <c r="R143" s="64"/>
      <c r="S143" s="64"/>
      <c r="T143" s="64"/>
    </row>
    <row r="144" spans="1:20" x14ac:dyDescent="0.25">
      <c r="A144" s="64"/>
      <c r="B144" s="64"/>
      <c r="C144" s="64"/>
      <c r="D144" s="64"/>
      <c r="E144" s="64"/>
      <c r="F144" s="64"/>
      <c r="G144" s="104"/>
      <c r="H144" s="105"/>
      <c r="I144" s="70"/>
      <c r="J144" s="70"/>
      <c r="K144" s="70"/>
      <c r="L144" s="70"/>
      <c r="M144" s="105"/>
      <c r="N144" s="70"/>
      <c r="O144" s="64"/>
      <c r="P144" s="64"/>
      <c r="Q144" s="64"/>
      <c r="R144" s="64"/>
      <c r="S144" s="64"/>
      <c r="T144" s="64"/>
    </row>
    <row r="145" spans="1:20" x14ac:dyDescent="0.25">
      <c r="A145" s="64"/>
      <c r="B145" s="64"/>
      <c r="C145" s="64"/>
      <c r="D145" s="64"/>
      <c r="E145" s="64"/>
      <c r="F145" s="64"/>
      <c r="G145" s="104"/>
      <c r="H145" s="105"/>
      <c r="I145" s="70"/>
      <c r="J145" s="70"/>
      <c r="K145" s="70"/>
      <c r="L145" s="70"/>
      <c r="M145" s="105"/>
      <c r="N145" s="70"/>
      <c r="O145" s="64"/>
      <c r="P145" s="64"/>
      <c r="Q145" s="64"/>
      <c r="R145" s="64"/>
      <c r="S145" s="64"/>
      <c r="T145" s="64"/>
    </row>
    <row r="146" spans="1:20" x14ac:dyDescent="0.25">
      <c r="A146" s="64"/>
      <c r="B146" s="64"/>
      <c r="C146" s="64"/>
      <c r="D146" s="64"/>
      <c r="E146" s="64"/>
      <c r="F146" s="64"/>
      <c r="G146" s="104"/>
      <c r="H146" s="105"/>
      <c r="I146" s="70"/>
      <c r="J146" s="70"/>
      <c r="K146" s="70"/>
      <c r="L146" s="70"/>
      <c r="M146" s="105"/>
      <c r="N146" s="70"/>
      <c r="O146" s="64"/>
      <c r="P146" s="64"/>
      <c r="Q146" s="64"/>
      <c r="R146" s="64"/>
      <c r="S146" s="64"/>
      <c r="T146" s="64"/>
    </row>
    <row r="147" spans="1:20" x14ac:dyDescent="0.25">
      <c r="A147" s="64"/>
      <c r="B147" s="64"/>
      <c r="C147" s="64"/>
      <c r="D147" s="64"/>
      <c r="E147" s="64"/>
      <c r="F147" s="64"/>
      <c r="G147" s="104"/>
      <c r="H147" s="105"/>
      <c r="I147" s="70"/>
      <c r="J147" s="70"/>
      <c r="K147" s="70"/>
      <c r="L147" s="70"/>
      <c r="M147" s="105"/>
      <c r="N147" s="70"/>
      <c r="O147" s="64"/>
      <c r="P147" s="64"/>
      <c r="Q147" s="64"/>
      <c r="R147" s="64"/>
      <c r="S147" s="64"/>
      <c r="T147" s="64"/>
    </row>
    <row r="148" spans="1:20" x14ac:dyDescent="0.25">
      <c r="A148" s="64"/>
      <c r="B148" s="64"/>
      <c r="C148" s="64"/>
      <c r="D148" s="64"/>
      <c r="E148" s="64"/>
      <c r="F148" s="64"/>
      <c r="G148" s="104"/>
      <c r="H148" s="105"/>
      <c r="I148" s="70"/>
      <c r="J148" s="70"/>
      <c r="K148" s="70"/>
      <c r="L148" s="70"/>
      <c r="M148" s="105"/>
      <c r="N148" s="70"/>
      <c r="O148" s="64"/>
      <c r="P148" s="64"/>
      <c r="Q148" s="64"/>
      <c r="R148" s="64"/>
      <c r="S148" s="64"/>
      <c r="T148" s="64"/>
    </row>
    <row r="149" spans="1:20" x14ac:dyDescent="0.25">
      <c r="A149" s="64"/>
      <c r="B149" s="64"/>
      <c r="C149" s="64"/>
      <c r="D149" s="64"/>
      <c r="E149" s="64"/>
      <c r="F149" s="64"/>
      <c r="G149" s="104"/>
      <c r="H149" s="105"/>
      <c r="I149" s="70"/>
      <c r="J149" s="70"/>
      <c r="K149" s="70"/>
      <c r="L149" s="70"/>
      <c r="M149" s="105"/>
      <c r="N149" s="70"/>
      <c r="O149" s="64"/>
      <c r="P149" s="64"/>
      <c r="Q149" s="64"/>
      <c r="R149" s="64"/>
      <c r="S149" s="64"/>
      <c r="T149" s="64"/>
    </row>
    <row r="150" spans="1:20" x14ac:dyDescent="0.25">
      <c r="A150" s="64"/>
      <c r="B150" s="64"/>
      <c r="C150" s="64"/>
      <c r="D150" s="64"/>
      <c r="E150" s="64"/>
      <c r="F150" s="64"/>
      <c r="G150" s="104"/>
      <c r="H150" s="105"/>
      <c r="I150" s="70"/>
      <c r="J150" s="70"/>
      <c r="K150" s="70"/>
      <c r="L150" s="70"/>
      <c r="M150" s="105"/>
      <c r="N150" s="70"/>
      <c r="O150" s="64"/>
      <c r="P150" s="64"/>
      <c r="Q150" s="64"/>
      <c r="R150" s="64"/>
      <c r="S150" s="64"/>
      <c r="T150" s="64"/>
    </row>
    <row r="151" spans="1:20" x14ac:dyDescent="0.25">
      <c r="A151" s="64"/>
      <c r="B151" s="64"/>
      <c r="C151" s="64"/>
      <c r="D151" s="64"/>
      <c r="E151" s="64"/>
      <c r="F151" s="64"/>
      <c r="G151" s="104"/>
      <c r="H151" s="105"/>
      <c r="I151" s="70"/>
      <c r="J151" s="70"/>
      <c r="K151" s="70"/>
      <c r="L151" s="70"/>
      <c r="M151" s="105"/>
      <c r="N151" s="70"/>
      <c r="O151" s="64"/>
      <c r="P151" s="64"/>
      <c r="Q151" s="64"/>
      <c r="R151" s="64"/>
      <c r="S151" s="64"/>
      <c r="T151" s="64"/>
    </row>
    <row r="152" spans="1:20" x14ac:dyDescent="0.25">
      <c r="A152" s="64"/>
      <c r="B152" s="64"/>
      <c r="C152" s="64"/>
      <c r="D152" s="64"/>
      <c r="E152" s="64"/>
      <c r="F152" s="64"/>
      <c r="G152" s="104"/>
      <c r="H152" s="105"/>
      <c r="I152" s="70"/>
      <c r="J152" s="70"/>
      <c r="K152" s="70"/>
      <c r="L152" s="70"/>
      <c r="M152" s="105"/>
      <c r="N152" s="70"/>
      <c r="O152" s="64"/>
      <c r="P152" s="64"/>
      <c r="Q152" s="64"/>
      <c r="R152" s="64"/>
      <c r="S152" s="64"/>
      <c r="T152" s="64"/>
    </row>
    <row r="153" spans="1:20" x14ac:dyDescent="0.25">
      <c r="A153" s="64"/>
      <c r="B153" s="64"/>
      <c r="C153" s="64"/>
      <c r="D153" s="64"/>
      <c r="E153" s="64"/>
      <c r="F153" s="64"/>
      <c r="G153" s="104"/>
      <c r="H153" s="105"/>
      <c r="I153" s="70"/>
      <c r="J153" s="70"/>
      <c r="K153" s="70"/>
      <c r="L153" s="70"/>
      <c r="M153" s="105"/>
      <c r="N153" s="70"/>
      <c r="O153" s="64"/>
      <c r="P153" s="64"/>
      <c r="Q153" s="64"/>
      <c r="R153" s="64"/>
      <c r="S153" s="64"/>
      <c r="T153" s="64"/>
    </row>
    <row r="154" spans="1:20" x14ac:dyDescent="0.25">
      <c r="A154" s="64"/>
      <c r="B154" s="64"/>
      <c r="C154" s="64"/>
      <c r="D154" s="64"/>
      <c r="E154" s="64"/>
      <c r="F154" s="64"/>
      <c r="G154" s="104"/>
      <c r="H154" s="105"/>
      <c r="I154" s="70"/>
      <c r="J154" s="70"/>
      <c r="K154" s="70"/>
      <c r="L154" s="70"/>
      <c r="M154" s="105"/>
      <c r="N154" s="70"/>
      <c r="O154" s="64"/>
      <c r="P154" s="64"/>
      <c r="Q154" s="64"/>
      <c r="R154" s="64"/>
      <c r="S154" s="64"/>
      <c r="T154" s="64"/>
    </row>
    <row r="155" spans="1:20" x14ac:dyDescent="0.25">
      <c r="A155" s="64"/>
      <c r="B155" s="64"/>
      <c r="C155" s="64"/>
      <c r="D155" s="64"/>
      <c r="E155" s="64"/>
      <c r="F155" s="64"/>
      <c r="G155" s="104"/>
      <c r="H155" s="105"/>
      <c r="I155" s="70"/>
      <c r="J155" s="70"/>
      <c r="K155" s="70"/>
      <c r="L155" s="70"/>
      <c r="M155" s="105"/>
      <c r="N155" s="70"/>
      <c r="O155" s="64"/>
      <c r="P155" s="64"/>
      <c r="Q155" s="64"/>
      <c r="R155" s="64"/>
      <c r="S155" s="64"/>
      <c r="T155" s="64"/>
    </row>
    <row r="156" spans="1:20" x14ac:dyDescent="0.25">
      <c r="A156" s="64"/>
      <c r="B156" s="64"/>
      <c r="C156" s="64"/>
      <c r="D156" s="64"/>
      <c r="E156" s="64"/>
      <c r="F156" s="64"/>
      <c r="G156" s="104"/>
      <c r="H156" s="105"/>
      <c r="I156" s="70"/>
      <c r="J156" s="70"/>
      <c r="K156" s="70"/>
      <c r="L156" s="70"/>
      <c r="M156" s="105"/>
      <c r="N156" s="70"/>
      <c r="O156" s="64"/>
      <c r="P156" s="64"/>
      <c r="Q156" s="64"/>
      <c r="R156" s="64"/>
      <c r="S156" s="64"/>
      <c r="T156" s="64"/>
    </row>
    <row r="157" spans="1:20" x14ac:dyDescent="0.25">
      <c r="A157" s="64"/>
      <c r="B157" s="64"/>
      <c r="C157" s="64"/>
      <c r="D157" s="64"/>
      <c r="E157" s="64"/>
      <c r="F157" s="64"/>
      <c r="G157" s="104"/>
      <c r="H157" s="105"/>
      <c r="I157" s="70"/>
      <c r="J157" s="70"/>
      <c r="K157" s="70"/>
      <c r="L157" s="70"/>
      <c r="M157" s="105"/>
      <c r="N157" s="70"/>
      <c r="O157" s="64"/>
      <c r="P157" s="64"/>
      <c r="Q157" s="64"/>
      <c r="R157" s="64"/>
      <c r="S157" s="64"/>
      <c r="T157" s="64"/>
    </row>
    <row r="158" spans="1:20" x14ac:dyDescent="0.25">
      <c r="A158" s="64"/>
      <c r="B158" s="64"/>
      <c r="C158" s="64"/>
      <c r="D158" s="64"/>
      <c r="E158" s="64"/>
      <c r="F158" s="64"/>
      <c r="G158" s="104"/>
      <c r="H158" s="105"/>
      <c r="I158" s="70"/>
      <c r="J158" s="70"/>
      <c r="K158" s="70"/>
      <c r="L158" s="70"/>
      <c r="M158" s="105"/>
      <c r="N158" s="70"/>
      <c r="O158" s="64"/>
      <c r="P158" s="64"/>
      <c r="Q158" s="64"/>
      <c r="R158" s="64"/>
      <c r="S158" s="64"/>
      <c r="T158" s="64"/>
    </row>
    <row r="159" spans="1:20" x14ac:dyDescent="0.25">
      <c r="A159" s="64"/>
      <c r="B159" s="64"/>
      <c r="C159" s="64"/>
      <c r="D159" s="64"/>
      <c r="E159" s="64"/>
      <c r="F159" s="64"/>
      <c r="G159" s="104"/>
      <c r="H159" s="105"/>
      <c r="I159" s="70"/>
      <c r="J159" s="70"/>
      <c r="K159" s="70"/>
      <c r="L159" s="70"/>
      <c r="M159" s="105"/>
      <c r="N159" s="70"/>
      <c r="O159" s="64"/>
      <c r="P159" s="64"/>
      <c r="Q159" s="64"/>
      <c r="R159" s="64"/>
      <c r="S159" s="64"/>
      <c r="T159" s="64"/>
    </row>
    <row r="160" spans="1:20" x14ac:dyDescent="0.25">
      <c r="A160" s="64"/>
      <c r="B160" s="64"/>
      <c r="C160" s="64"/>
      <c r="D160" s="64"/>
      <c r="E160" s="64"/>
      <c r="F160" s="64"/>
      <c r="G160" s="104"/>
      <c r="H160" s="105"/>
      <c r="I160" s="70"/>
      <c r="J160" s="70"/>
      <c r="K160" s="70"/>
      <c r="L160" s="70"/>
      <c r="M160" s="105"/>
      <c r="N160" s="70"/>
      <c r="O160" s="64"/>
      <c r="P160" s="64"/>
      <c r="Q160" s="64"/>
      <c r="R160" s="64"/>
      <c r="S160" s="64"/>
      <c r="T160" s="64"/>
    </row>
    <row r="161" spans="1:20" x14ac:dyDescent="0.25">
      <c r="A161" s="64"/>
      <c r="B161" s="64"/>
      <c r="C161" s="64"/>
      <c r="D161" s="64"/>
      <c r="E161" s="64"/>
      <c r="F161" s="64"/>
      <c r="G161" s="104"/>
      <c r="H161" s="105"/>
      <c r="I161" s="70"/>
      <c r="J161" s="70"/>
      <c r="K161" s="70"/>
      <c r="L161" s="70"/>
      <c r="M161" s="105"/>
      <c r="N161" s="70"/>
      <c r="O161" s="64"/>
      <c r="P161" s="64"/>
      <c r="Q161" s="64"/>
      <c r="R161" s="64"/>
      <c r="S161" s="64"/>
      <c r="T161" s="64"/>
    </row>
    <row r="162" spans="1:20" x14ac:dyDescent="0.25">
      <c r="A162" s="64"/>
      <c r="B162" s="64"/>
      <c r="C162" s="64"/>
      <c r="D162" s="64"/>
      <c r="E162" s="64"/>
      <c r="F162" s="64"/>
      <c r="G162" s="104"/>
      <c r="H162" s="105"/>
      <c r="I162" s="70"/>
      <c r="J162" s="70"/>
      <c r="K162" s="70"/>
      <c r="L162" s="70"/>
      <c r="M162" s="105"/>
      <c r="N162" s="70"/>
      <c r="O162" s="64"/>
      <c r="P162" s="64"/>
      <c r="Q162" s="64"/>
      <c r="R162" s="64"/>
      <c r="S162" s="64"/>
      <c r="T162" s="64"/>
    </row>
    <row r="163" spans="1:20" x14ac:dyDescent="0.25">
      <c r="A163" s="64"/>
      <c r="B163" s="64"/>
      <c r="C163" s="64"/>
      <c r="D163" s="64"/>
      <c r="E163" s="64"/>
      <c r="F163" s="64"/>
      <c r="G163" s="104"/>
      <c r="H163" s="105"/>
      <c r="I163" s="70"/>
      <c r="J163" s="70"/>
      <c r="K163" s="70"/>
      <c r="L163" s="70"/>
      <c r="M163" s="105"/>
      <c r="N163" s="70"/>
      <c r="O163" s="64"/>
      <c r="P163" s="64"/>
      <c r="Q163" s="64"/>
      <c r="R163" s="64"/>
      <c r="S163" s="64"/>
      <c r="T163" s="64"/>
    </row>
    <row r="164" spans="1:20" x14ac:dyDescent="0.25">
      <c r="A164" s="64"/>
      <c r="B164" s="64"/>
      <c r="C164" s="64"/>
      <c r="D164" s="64"/>
      <c r="E164" s="64"/>
      <c r="F164" s="64"/>
      <c r="G164" s="104"/>
      <c r="H164" s="105"/>
      <c r="I164" s="70"/>
      <c r="J164" s="70"/>
      <c r="K164" s="70"/>
      <c r="L164" s="70"/>
      <c r="M164" s="105"/>
      <c r="N164" s="70"/>
      <c r="O164" s="64"/>
      <c r="P164" s="64"/>
      <c r="Q164" s="64"/>
      <c r="R164" s="64"/>
      <c r="S164" s="64"/>
      <c r="T164" s="64"/>
    </row>
    <row r="165" spans="1:20" x14ac:dyDescent="0.25">
      <c r="A165" s="64"/>
      <c r="B165" s="64"/>
      <c r="C165" s="64"/>
      <c r="D165" s="64"/>
      <c r="E165" s="64"/>
      <c r="F165" s="64"/>
      <c r="G165" s="104"/>
      <c r="H165" s="105"/>
      <c r="I165" s="70"/>
      <c r="J165" s="70"/>
      <c r="K165" s="70"/>
      <c r="L165" s="70"/>
      <c r="M165" s="105"/>
      <c r="N165" s="70"/>
      <c r="O165" s="64"/>
      <c r="P165" s="64"/>
      <c r="Q165" s="64"/>
      <c r="R165" s="64"/>
      <c r="S165" s="64"/>
      <c r="T165" s="64"/>
    </row>
    <row r="166" spans="1:20" x14ac:dyDescent="0.25">
      <c r="A166" s="64"/>
      <c r="B166" s="64"/>
      <c r="C166" s="64"/>
      <c r="D166" s="64"/>
      <c r="E166" s="64"/>
      <c r="F166" s="64"/>
      <c r="G166" s="104"/>
      <c r="H166" s="105"/>
      <c r="I166" s="70"/>
      <c r="J166" s="70"/>
      <c r="K166" s="70"/>
      <c r="L166" s="70"/>
      <c r="M166" s="105"/>
      <c r="N166" s="70"/>
      <c r="O166" s="64"/>
      <c r="P166" s="64"/>
      <c r="Q166" s="64"/>
      <c r="R166" s="64"/>
      <c r="S166" s="64"/>
      <c r="T166" s="64"/>
    </row>
    <row r="167" spans="1:20" x14ac:dyDescent="0.25">
      <c r="A167" s="64"/>
      <c r="B167" s="64"/>
      <c r="C167" s="64"/>
      <c r="D167" s="64"/>
      <c r="E167" s="64"/>
      <c r="F167" s="64"/>
      <c r="G167" s="104"/>
      <c r="H167" s="105"/>
      <c r="I167" s="70"/>
      <c r="J167" s="70"/>
      <c r="K167" s="70"/>
      <c r="L167" s="70"/>
      <c r="M167" s="105"/>
      <c r="N167" s="70"/>
      <c r="O167" s="64"/>
      <c r="P167" s="64"/>
      <c r="Q167" s="64"/>
      <c r="R167" s="64"/>
      <c r="S167" s="64"/>
      <c r="T167" s="64"/>
    </row>
    <row r="168" spans="1:20" x14ac:dyDescent="0.25">
      <c r="A168" s="64"/>
      <c r="B168" s="64"/>
      <c r="C168" s="64"/>
      <c r="D168" s="64"/>
      <c r="E168" s="64"/>
      <c r="F168" s="64"/>
      <c r="G168" s="104"/>
      <c r="H168" s="105"/>
      <c r="I168" s="70"/>
      <c r="J168" s="70"/>
      <c r="K168" s="70"/>
      <c r="L168" s="70"/>
      <c r="M168" s="105"/>
      <c r="N168" s="70"/>
      <c r="O168" s="64"/>
      <c r="P168" s="64"/>
      <c r="Q168" s="64"/>
      <c r="R168" s="64"/>
      <c r="S168" s="64"/>
      <c r="T168" s="64"/>
    </row>
    <row r="169" spans="1:20" x14ac:dyDescent="0.25">
      <c r="A169" s="64"/>
      <c r="B169" s="64"/>
      <c r="C169" s="64"/>
      <c r="D169" s="64"/>
      <c r="E169" s="64"/>
      <c r="F169" s="64"/>
      <c r="G169" s="104"/>
      <c r="H169" s="105"/>
      <c r="I169" s="70"/>
      <c r="J169" s="70"/>
      <c r="K169" s="70"/>
      <c r="L169" s="70"/>
      <c r="M169" s="105"/>
      <c r="N169" s="70"/>
      <c r="O169" s="64"/>
      <c r="P169" s="64"/>
      <c r="Q169" s="64"/>
      <c r="R169" s="64"/>
      <c r="S169" s="64"/>
      <c r="T169" s="64"/>
    </row>
    <row r="170" spans="1:20" x14ac:dyDescent="0.25">
      <c r="A170" s="64"/>
      <c r="B170" s="64"/>
      <c r="C170" s="64"/>
      <c r="D170" s="64"/>
      <c r="E170" s="64"/>
      <c r="F170" s="64"/>
      <c r="G170" s="104"/>
      <c r="H170" s="105"/>
      <c r="I170" s="70"/>
      <c r="J170" s="70"/>
      <c r="K170" s="70"/>
      <c r="L170" s="70"/>
      <c r="M170" s="105"/>
      <c r="N170" s="70"/>
      <c r="O170" s="64"/>
      <c r="P170" s="64"/>
      <c r="Q170" s="64"/>
      <c r="R170" s="64"/>
      <c r="S170" s="64"/>
      <c r="T170" s="64"/>
    </row>
    <row r="171" spans="1:20" x14ac:dyDescent="0.25">
      <c r="A171" s="64"/>
      <c r="B171" s="64"/>
      <c r="C171" s="64"/>
      <c r="D171" s="64"/>
      <c r="E171" s="64"/>
      <c r="F171" s="64"/>
      <c r="G171" s="104"/>
      <c r="H171" s="105"/>
      <c r="I171" s="70"/>
      <c r="J171" s="70"/>
      <c r="K171" s="70"/>
      <c r="L171" s="70"/>
      <c r="M171" s="105"/>
      <c r="N171" s="70"/>
      <c r="O171" s="64"/>
      <c r="P171" s="64"/>
      <c r="Q171" s="64"/>
      <c r="R171" s="64"/>
      <c r="S171" s="64"/>
      <c r="T171" s="64"/>
    </row>
    <row r="172" spans="1:20" x14ac:dyDescent="0.25">
      <c r="A172" s="64"/>
      <c r="B172" s="64"/>
      <c r="C172" s="64"/>
      <c r="D172" s="64"/>
      <c r="E172" s="64"/>
      <c r="F172" s="64"/>
      <c r="G172" s="104"/>
      <c r="H172" s="105"/>
      <c r="I172" s="70"/>
      <c r="J172" s="70"/>
      <c r="K172" s="70"/>
      <c r="L172" s="70"/>
      <c r="M172" s="105"/>
      <c r="N172" s="70"/>
      <c r="O172" s="64"/>
      <c r="P172" s="64"/>
      <c r="Q172" s="64"/>
      <c r="R172" s="64"/>
      <c r="S172" s="64"/>
      <c r="T172" s="64"/>
    </row>
    <row r="173" spans="1:20" x14ac:dyDescent="0.25">
      <c r="A173" s="64"/>
      <c r="B173" s="64"/>
      <c r="C173" s="64"/>
      <c r="D173" s="64"/>
      <c r="E173" s="64"/>
      <c r="F173" s="64"/>
      <c r="G173" s="104"/>
      <c r="H173" s="105"/>
      <c r="I173" s="70"/>
      <c r="J173" s="70"/>
      <c r="K173" s="70"/>
      <c r="L173" s="70"/>
      <c r="M173" s="105"/>
      <c r="N173" s="70"/>
      <c r="O173" s="64"/>
      <c r="P173" s="64"/>
      <c r="Q173" s="64"/>
      <c r="R173" s="64"/>
      <c r="S173" s="64"/>
      <c r="T173" s="64"/>
    </row>
    <row r="174" spans="1:20" x14ac:dyDescent="0.25">
      <c r="A174" s="64"/>
      <c r="B174" s="64"/>
      <c r="C174" s="64"/>
      <c r="D174" s="64"/>
      <c r="E174" s="64"/>
      <c r="F174" s="64"/>
      <c r="G174" s="104"/>
      <c r="H174" s="105"/>
      <c r="I174" s="70"/>
      <c r="J174" s="70"/>
      <c r="K174" s="70"/>
      <c r="L174" s="70"/>
      <c r="M174" s="105"/>
      <c r="N174" s="70"/>
      <c r="O174" s="64"/>
      <c r="P174" s="64"/>
      <c r="Q174" s="64"/>
      <c r="R174" s="64"/>
      <c r="S174" s="64"/>
      <c r="T174" s="64"/>
    </row>
    <row r="175" spans="1:20" x14ac:dyDescent="0.25">
      <c r="A175" s="64"/>
      <c r="B175" s="64"/>
      <c r="C175" s="64"/>
      <c r="D175" s="64"/>
      <c r="E175" s="64"/>
      <c r="F175" s="64"/>
      <c r="G175" s="104"/>
      <c r="H175" s="105"/>
      <c r="I175" s="70"/>
      <c r="J175" s="70"/>
      <c r="K175" s="70"/>
      <c r="L175" s="70"/>
      <c r="M175" s="105"/>
      <c r="N175" s="70"/>
      <c r="O175" s="64"/>
      <c r="P175" s="64"/>
      <c r="Q175" s="64"/>
      <c r="R175" s="64"/>
      <c r="S175" s="64"/>
      <c r="T175" s="64"/>
    </row>
    <row r="176" spans="1:20" x14ac:dyDescent="0.25">
      <c r="A176" s="64"/>
      <c r="B176" s="64"/>
      <c r="C176" s="64"/>
      <c r="D176" s="64"/>
      <c r="E176" s="64"/>
      <c r="F176" s="64"/>
      <c r="G176" s="104"/>
      <c r="H176" s="105"/>
      <c r="I176" s="70"/>
      <c r="J176" s="70"/>
      <c r="K176" s="70"/>
      <c r="L176" s="70"/>
      <c r="M176" s="105"/>
      <c r="N176" s="70"/>
      <c r="O176" s="64"/>
      <c r="P176" s="64"/>
      <c r="Q176" s="64"/>
      <c r="R176" s="64"/>
      <c r="S176" s="64"/>
      <c r="T176" s="64"/>
    </row>
    <row r="177" spans="1:20" x14ac:dyDescent="0.25">
      <c r="A177" s="64"/>
      <c r="B177" s="64"/>
      <c r="C177" s="64"/>
      <c r="D177" s="64"/>
      <c r="E177" s="64"/>
      <c r="F177" s="64"/>
      <c r="G177" s="104"/>
      <c r="H177" s="105"/>
      <c r="I177" s="70"/>
      <c r="J177" s="70"/>
      <c r="K177" s="70"/>
      <c r="L177" s="70"/>
      <c r="M177" s="105"/>
      <c r="N177" s="70"/>
      <c r="O177" s="64"/>
      <c r="P177" s="64"/>
      <c r="Q177" s="64"/>
      <c r="R177" s="64"/>
      <c r="S177" s="64"/>
      <c r="T177" s="64"/>
    </row>
    <row r="178" spans="1:20" x14ac:dyDescent="0.25">
      <c r="A178" s="64"/>
      <c r="B178" s="64"/>
      <c r="C178" s="64"/>
      <c r="D178" s="64"/>
      <c r="E178" s="64"/>
      <c r="F178" s="64"/>
      <c r="G178" s="104"/>
      <c r="H178" s="105"/>
      <c r="I178" s="70"/>
      <c r="J178" s="70"/>
      <c r="K178" s="70"/>
      <c r="L178" s="70"/>
      <c r="M178" s="105"/>
      <c r="N178" s="70"/>
      <c r="O178" s="64"/>
      <c r="P178" s="64"/>
      <c r="Q178" s="64"/>
      <c r="R178" s="64"/>
      <c r="S178" s="64"/>
      <c r="T178" s="64"/>
    </row>
    <row r="179" spans="1:20" x14ac:dyDescent="0.25">
      <c r="A179" s="64"/>
      <c r="B179" s="64"/>
      <c r="C179" s="64"/>
      <c r="D179" s="64"/>
      <c r="E179" s="64"/>
      <c r="F179" s="64"/>
      <c r="G179" s="104"/>
      <c r="H179" s="105"/>
      <c r="I179" s="70"/>
      <c r="J179" s="70"/>
      <c r="K179" s="70"/>
      <c r="L179" s="70"/>
      <c r="M179" s="105"/>
      <c r="N179" s="70"/>
      <c r="O179" s="64"/>
      <c r="P179" s="64"/>
      <c r="Q179" s="64"/>
      <c r="R179" s="64"/>
      <c r="S179" s="64"/>
      <c r="T179" s="64"/>
    </row>
    <row r="180" spans="1:20" x14ac:dyDescent="0.25">
      <c r="A180" s="64"/>
      <c r="B180" s="64"/>
      <c r="C180" s="64"/>
      <c r="D180" s="64"/>
      <c r="E180" s="64"/>
      <c r="F180" s="64"/>
      <c r="G180" s="104"/>
      <c r="H180" s="105"/>
      <c r="I180" s="70"/>
      <c r="J180" s="70"/>
      <c r="K180" s="70"/>
      <c r="L180" s="70"/>
      <c r="M180" s="105"/>
      <c r="N180" s="70"/>
      <c r="O180" s="64"/>
      <c r="P180" s="64"/>
      <c r="Q180" s="64"/>
      <c r="R180" s="64"/>
      <c r="S180" s="64"/>
      <c r="T180" s="64"/>
    </row>
    <row r="181" spans="1:20" x14ac:dyDescent="0.25">
      <c r="A181" s="64"/>
      <c r="B181" s="64"/>
      <c r="C181" s="64"/>
      <c r="D181" s="64"/>
      <c r="E181" s="64"/>
      <c r="F181" s="64"/>
      <c r="G181" s="104"/>
      <c r="H181" s="105"/>
      <c r="I181" s="70"/>
      <c r="J181" s="70"/>
      <c r="K181" s="70"/>
      <c r="L181" s="70"/>
      <c r="M181" s="105"/>
      <c r="N181" s="70"/>
      <c r="O181" s="64"/>
      <c r="P181" s="64"/>
      <c r="Q181" s="64"/>
      <c r="R181" s="64"/>
      <c r="S181" s="64"/>
      <c r="T181" s="64"/>
    </row>
    <row r="182" spans="1:20" x14ac:dyDescent="0.25">
      <c r="A182" s="64"/>
      <c r="B182" s="64"/>
      <c r="C182" s="64"/>
      <c r="D182" s="64"/>
      <c r="E182" s="64"/>
      <c r="F182" s="64"/>
      <c r="G182" s="104"/>
      <c r="H182" s="105"/>
      <c r="I182" s="70"/>
      <c r="J182" s="70"/>
      <c r="K182" s="70"/>
      <c r="L182" s="70"/>
      <c r="M182" s="105"/>
      <c r="N182" s="70"/>
      <c r="O182" s="64"/>
      <c r="P182" s="64"/>
      <c r="Q182" s="64"/>
      <c r="R182" s="64"/>
      <c r="S182" s="64"/>
      <c r="T182" s="64"/>
    </row>
    <row r="183" spans="1:20" x14ac:dyDescent="0.25">
      <c r="A183" s="64"/>
      <c r="B183" s="64"/>
      <c r="C183" s="64"/>
      <c r="D183" s="64"/>
      <c r="E183" s="64"/>
      <c r="F183" s="64"/>
      <c r="G183" s="104"/>
      <c r="H183" s="105"/>
      <c r="I183" s="70"/>
      <c r="J183" s="70"/>
      <c r="K183" s="70"/>
      <c r="L183" s="70"/>
      <c r="M183" s="105"/>
      <c r="N183" s="70"/>
      <c r="O183" s="64"/>
      <c r="P183" s="64"/>
      <c r="Q183" s="64"/>
      <c r="R183" s="64"/>
      <c r="S183" s="64"/>
      <c r="T183" s="64"/>
    </row>
    <row r="184" spans="1:20" x14ac:dyDescent="0.25">
      <c r="A184" s="64"/>
      <c r="B184" s="64"/>
      <c r="C184" s="64"/>
      <c r="D184" s="64"/>
      <c r="E184" s="64"/>
      <c r="F184" s="64"/>
      <c r="G184" s="104"/>
      <c r="H184" s="105"/>
      <c r="I184" s="70"/>
      <c r="J184" s="70"/>
      <c r="K184" s="70"/>
      <c r="L184" s="70"/>
      <c r="M184" s="105"/>
      <c r="N184" s="70"/>
      <c r="O184" s="64"/>
      <c r="P184" s="64"/>
      <c r="Q184" s="64"/>
      <c r="R184" s="64"/>
      <c r="S184" s="64"/>
      <c r="T184" s="64"/>
    </row>
    <row r="185" spans="1:20" x14ac:dyDescent="0.25">
      <c r="A185" s="64"/>
      <c r="B185" s="64"/>
      <c r="C185" s="64"/>
      <c r="D185" s="64"/>
      <c r="E185" s="64"/>
      <c r="F185" s="64"/>
      <c r="G185" s="104"/>
      <c r="H185" s="105"/>
      <c r="I185" s="70"/>
      <c r="J185" s="70"/>
      <c r="K185" s="70"/>
      <c r="L185" s="70"/>
      <c r="M185" s="105"/>
      <c r="N185" s="70"/>
      <c r="O185" s="64"/>
      <c r="P185" s="64"/>
      <c r="Q185" s="64"/>
      <c r="R185" s="64"/>
      <c r="S185" s="64"/>
      <c r="T185" s="64"/>
    </row>
    <row r="186" spans="1:20" x14ac:dyDescent="0.25">
      <c r="A186" s="64"/>
      <c r="B186" s="64"/>
      <c r="C186" s="64"/>
      <c r="D186" s="64"/>
      <c r="E186" s="64"/>
      <c r="F186" s="64"/>
      <c r="G186" s="104"/>
      <c r="H186" s="105"/>
      <c r="I186" s="70"/>
      <c r="J186" s="70"/>
      <c r="K186" s="70"/>
      <c r="L186" s="70"/>
      <c r="M186" s="105"/>
      <c r="N186" s="70"/>
      <c r="O186" s="64"/>
      <c r="P186" s="64"/>
      <c r="Q186" s="64"/>
      <c r="R186" s="64"/>
      <c r="S186" s="64"/>
      <c r="T186" s="64"/>
    </row>
    <row r="187" spans="1:20" x14ac:dyDescent="0.25">
      <c r="A187" s="64"/>
      <c r="B187" s="64"/>
      <c r="C187" s="64"/>
      <c r="D187" s="64"/>
      <c r="E187" s="64"/>
      <c r="F187" s="64"/>
      <c r="G187" s="104"/>
      <c r="H187" s="105"/>
      <c r="I187" s="70"/>
      <c r="J187" s="70"/>
      <c r="K187" s="70"/>
      <c r="L187" s="70"/>
      <c r="M187" s="105"/>
      <c r="N187" s="70"/>
      <c r="O187" s="64"/>
      <c r="P187" s="64"/>
      <c r="Q187" s="64"/>
      <c r="R187" s="64"/>
      <c r="S187" s="64"/>
      <c r="T187" s="64"/>
    </row>
    <row r="188" spans="1:20" x14ac:dyDescent="0.25">
      <c r="A188" s="64"/>
      <c r="B188" s="64"/>
      <c r="C188" s="64"/>
      <c r="D188" s="64"/>
      <c r="E188" s="64"/>
      <c r="F188" s="64"/>
      <c r="G188" s="104"/>
      <c r="H188" s="105"/>
      <c r="I188" s="70"/>
      <c r="J188" s="70"/>
      <c r="K188" s="70"/>
      <c r="L188" s="70"/>
      <c r="M188" s="105"/>
      <c r="N188" s="70"/>
      <c r="O188" s="64"/>
      <c r="P188" s="64"/>
      <c r="Q188" s="64"/>
      <c r="R188" s="64"/>
      <c r="S188" s="64"/>
      <c r="T188" s="64"/>
    </row>
    <row r="189" spans="1:20" x14ac:dyDescent="0.25">
      <c r="A189" s="64"/>
      <c r="B189" s="64"/>
      <c r="C189" s="64"/>
      <c r="D189" s="64"/>
      <c r="E189" s="64"/>
      <c r="F189" s="64"/>
      <c r="G189" s="104"/>
      <c r="H189" s="105"/>
      <c r="I189" s="70"/>
      <c r="J189" s="70"/>
      <c r="K189" s="70"/>
      <c r="L189" s="70"/>
      <c r="M189" s="105"/>
      <c r="N189" s="70"/>
      <c r="O189" s="64"/>
      <c r="P189" s="64"/>
      <c r="Q189" s="64"/>
      <c r="R189" s="64"/>
      <c r="S189" s="64"/>
      <c r="T189" s="64"/>
    </row>
    <row r="190" spans="1:20" x14ac:dyDescent="0.25">
      <c r="A190" s="64"/>
      <c r="B190" s="64"/>
      <c r="C190" s="64"/>
      <c r="D190" s="64"/>
      <c r="E190" s="64"/>
      <c r="F190" s="64"/>
      <c r="G190" s="104"/>
      <c r="H190" s="105"/>
      <c r="I190" s="70"/>
      <c r="J190" s="70"/>
      <c r="K190" s="70"/>
      <c r="L190" s="70"/>
      <c r="M190" s="105"/>
      <c r="N190" s="70"/>
      <c r="O190" s="64"/>
      <c r="P190" s="64"/>
      <c r="Q190" s="64"/>
      <c r="R190" s="64"/>
      <c r="S190" s="64"/>
      <c r="T190" s="64"/>
    </row>
    <row r="191" spans="1:20" x14ac:dyDescent="0.25">
      <c r="A191" s="64"/>
      <c r="B191" s="64"/>
      <c r="C191" s="64"/>
      <c r="D191" s="64"/>
      <c r="E191" s="64"/>
      <c r="F191" s="64"/>
      <c r="G191" s="104"/>
      <c r="H191" s="105"/>
      <c r="I191" s="70"/>
      <c r="J191" s="70"/>
      <c r="K191" s="70"/>
      <c r="L191" s="70"/>
      <c r="M191" s="105"/>
      <c r="N191" s="70"/>
      <c r="O191" s="64"/>
      <c r="P191" s="64"/>
      <c r="Q191" s="64"/>
      <c r="R191" s="64"/>
      <c r="S191" s="64"/>
      <c r="T191" s="64"/>
    </row>
    <row r="192" spans="1:20" x14ac:dyDescent="0.25">
      <c r="A192" s="64"/>
      <c r="B192" s="64"/>
      <c r="C192" s="64"/>
      <c r="D192" s="64"/>
      <c r="E192" s="64"/>
      <c r="F192" s="64"/>
      <c r="G192" s="104"/>
      <c r="H192" s="105"/>
      <c r="I192" s="70"/>
      <c r="J192" s="70"/>
      <c r="K192" s="70"/>
      <c r="L192" s="70"/>
      <c r="M192" s="105"/>
      <c r="N192" s="70"/>
      <c r="O192" s="64"/>
      <c r="P192" s="64"/>
      <c r="Q192" s="64"/>
      <c r="R192" s="64"/>
      <c r="S192" s="64"/>
      <c r="T192" s="64"/>
    </row>
    <row r="193" spans="1:20" x14ac:dyDescent="0.25">
      <c r="A193" s="64"/>
      <c r="B193" s="64"/>
      <c r="C193" s="64"/>
      <c r="D193" s="64"/>
      <c r="E193" s="64"/>
      <c r="F193" s="64"/>
      <c r="G193" s="104"/>
      <c r="H193" s="105"/>
      <c r="I193" s="70"/>
      <c r="J193" s="70"/>
      <c r="K193" s="70"/>
      <c r="L193" s="70"/>
      <c r="M193" s="105"/>
      <c r="N193" s="70"/>
      <c r="O193" s="64"/>
      <c r="P193" s="64"/>
      <c r="Q193" s="64"/>
      <c r="R193" s="64"/>
      <c r="S193" s="64"/>
      <c r="T193" s="64"/>
    </row>
    <row r="194" spans="1:20" x14ac:dyDescent="0.25">
      <c r="A194" s="64"/>
      <c r="B194" s="64"/>
      <c r="C194" s="64"/>
      <c r="D194" s="64"/>
      <c r="E194" s="64"/>
      <c r="F194" s="64"/>
      <c r="G194" s="104"/>
      <c r="H194" s="105"/>
      <c r="I194" s="70"/>
      <c r="J194" s="70"/>
      <c r="K194" s="70"/>
      <c r="L194" s="70"/>
      <c r="M194" s="105"/>
      <c r="N194" s="70"/>
      <c r="O194" s="64"/>
      <c r="P194" s="64"/>
      <c r="Q194" s="64"/>
      <c r="R194" s="64"/>
      <c r="S194" s="64"/>
      <c r="T194" s="64"/>
    </row>
    <row r="195" spans="1:20" x14ac:dyDescent="0.25">
      <c r="A195" s="64"/>
      <c r="B195" s="64"/>
      <c r="C195" s="64"/>
      <c r="D195" s="64"/>
      <c r="E195" s="64"/>
      <c r="F195" s="64"/>
      <c r="G195" s="104"/>
      <c r="H195" s="105"/>
      <c r="I195" s="70"/>
      <c r="J195" s="70"/>
      <c r="K195" s="70"/>
      <c r="L195" s="70"/>
      <c r="M195" s="105"/>
      <c r="N195" s="70"/>
      <c r="O195" s="64"/>
      <c r="P195" s="64"/>
      <c r="Q195" s="64"/>
      <c r="R195" s="64"/>
      <c r="S195" s="64"/>
      <c r="T195" s="64"/>
    </row>
    <row r="196" spans="1:20" x14ac:dyDescent="0.25">
      <c r="A196" s="64"/>
      <c r="B196" s="64"/>
      <c r="C196" s="64"/>
      <c r="D196" s="64"/>
      <c r="E196" s="64"/>
      <c r="F196" s="64"/>
      <c r="G196" s="104"/>
      <c r="H196" s="105"/>
      <c r="I196" s="70"/>
      <c r="J196" s="70"/>
      <c r="K196" s="70"/>
      <c r="L196" s="70"/>
      <c r="M196" s="105"/>
      <c r="N196" s="70"/>
      <c r="O196" s="64"/>
      <c r="P196" s="64"/>
      <c r="Q196" s="64"/>
      <c r="R196" s="64"/>
      <c r="S196" s="64"/>
      <c r="T196" s="64"/>
    </row>
    <row r="197" spans="1:20" x14ac:dyDescent="0.25">
      <c r="A197" s="64"/>
      <c r="B197" s="64"/>
      <c r="C197" s="64"/>
      <c r="D197" s="64"/>
      <c r="E197" s="64"/>
      <c r="F197" s="64"/>
      <c r="G197" s="104"/>
      <c r="H197" s="105"/>
      <c r="I197" s="70"/>
      <c r="J197" s="70"/>
      <c r="K197" s="70"/>
      <c r="L197" s="70"/>
      <c r="M197" s="105"/>
      <c r="N197" s="70"/>
      <c r="O197" s="64"/>
      <c r="P197" s="64"/>
      <c r="Q197" s="64"/>
      <c r="R197" s="64"/>
      <c r="S197" s="64"/>
      <c r="T197" s="64"/>
    </row>
    <row r="198" spans="1:20" x14ac:dyDescent="0.25">
      <c r="A198" s="64"/>
      <c r="B198" s="64"/>
      <c r="C198" s="64"/>
      <c r="D198" s="64"/>
      <c r="E198" s="64"/>
      <c r="F198" s="64"/>
      <c r="G198" s="104"/>
      <c r="H198" s="105"/>
      <c r="I198" s="70"/>
      <c r="J198" s="70"/>
      <c r="K198" s="70"/>
      <c r="L198" s="70"/>
      <c r="M198" s="105"/>
      <c r="N198" s="70"/>
      <c r="O198" s="64"/>
      <c r="P198" s="64"/>
      <c r="Q198" s="64"/>
      <c r="R198" s="64"/>
      <c r="S198" s="64"/>
      <c r="T198" s="64"/>
    </row>
    <row r="199" spans="1:20" x14ac:dyDescent="0.25">
      <c r="A199" s="64"/>
      <c r="B199" s="64"/>
      <c r="C199" s="64"/>
      <c r="D199" s="64"/>
      <c r="E199" s="64"/>
      <c r="F199" s="64"/>
      <c r="G199" s="104"/>
      <c r="H199" s="105"/>
      <c r="I199" s="70"/>
      <c r="J199" s="70"/>
      <c r="K199" s="70"/>
      <c r="L199" s="70"/>
      <c r="M199" s="105"/>
      <c r="N199" s="70"/>
      <c r="O199" s="64"/>
      <c r="P199" s="64"/>
      <c r="Q199" s="64"/>
      <c r="R199" s="64"/>
      <c r="S199" s="64"/>
      <c r="T199" s="64"/>
    </row>
    <row r="200" spans="1:20" x14ac:dyDescent="0.25">
      <c r="A200" s="64"/>
      <c r="B200" s="64"/>
      <c r="C200" s="64"/>
      <c r="D200" s="64"/>
      <c r="E200" s="64"/>
      <c r="F200" s="64"/>
      <c r="G200" s="104"/>
      <c r="H200" s="105"/>
      <c r="I200" s="70"/>
      <c r="J200" s="70"/>
      <c r="K200" s="70"/>
      <c r="L200" s="70"/>
      <c r="M200" s="105"/>
      <c r="N200" s="70"/>
      <c r="O200" s="64"/>
      <c r="P200" s="64"/>
      <c r="Q200" s="64"/>
      <c r="R200" s="64"/>
      <c r="S200" s="64"/>
      <c r="T200" s="64"/>
    </row>
    <row r="201" spans="1:20" x14ac:dyDescent="0.25">
      <c r="A201" s="64"/>
      <c r="B201" s="64"/>
      <c r="C201" s="64"/>
      <c r="D201" s="64"/>
      <c r="E201" s="64"/>
      <c r="F201" s="64"/>
      <c r="G201" s="104"/>
      <c r="H201" s="105"/>
      <c r="I201" s="70"/>
      <c r="J201" s="70"/>
      <c r="K201" s="70"/>
      <c r="L201" s="70"/>
      <c r="M201" s="105"/>
      <c r="N201" s="70"/>
      <c r="O201" s="64"/>
      <c r="P201" s="64"/>
      <c r="Q201" s="64"/>
      <c r="R201" s="64"/>
      <c r="S201" s="64"/>
      <c r="T201" s="64"/>
    </row>
    <row r="202" spans="1:20" x14ac:dyDescent="0.25">
      <c r="A202" s="64"/>
      <c r="B202" s="64"/>
      <c r="C202" s="64"/>
      <c r="D202" s="64"/>
      <c r="E202" s="64"/>
      <c r="F202" s="64"/>
      <c r="G202" s="104"/>
      <c r="H202" s="105"/>
      <c r="I202" s="70"/>
      <c r="J202" s="70"/>
      <c r="K202" s="70"/>
      <c r="L202" s="70"/>
      <c r="M202" s="105"/>
      <c r="N202" s="70"/>
      <c r="O202" s="64"/>
      <c r="P202" s="64"/>
      <c r="Q202" s="64"/>
      <c r="R202" s="64"/>
      <c r="S202" s="64"/>
      <c r="T202" s="64"/>
    </row>
    <row r="203" spans="1:20" x14ac:dyDescent="0.25">
      <c r="A203" s="64"/>
      <c r="B203" s="64"/>
      <c r="C203" s="64"/>
      <c r="D203" s="64"/>
      <c r="E203" s="64"/>
      <c r="F203" s="64"/>
      <c r="G203" s="104"/>
      <c r="H203" s="105"/>
      <c r="I203" s="70"/>
      <c r="J203" s="70"/>
      <c r="K203" s="70"/>
      <c r="L203" s="70"/>
      <c r="M203" s="105"/>
      <c r="N203" s="70"/>
      <c r="O203" s="64"/>
      <c r="P203" s="64"/>
      <c r="Q203" s="64"/>
      <c r="R203" s="64"/>
      <c r="S203" s="64"/>
      <c r="T203" s="64"/>
    </row>
    <row r="204" spans="1:20" x14ac:dyDescent="0.25">
      <c r="A204" s="64"/>
      <c r="B204" s="64"/>
      <c r="C204" s="64"/>
      <c r="D204" s="64"/>
      <c r="E204" s="64"/>
      <c r="F204" s="64"/>
      <c r="G204" s="104"/>
      <c r="H204" s="105"/>
      <c r="I204" s="70"/>
      <c r="J204" s="70"/>
      <c r="K204" s="70"/>
      <c r="L204" s="70"/>
      <c r="M204" s="105"/>
      <c r="N204" s="70"/>
      <c r="O204" s="64"/>
      <c r="P204" s="64"/>
      <c r="Q204" s="64"/>
      <c r="R204" s="64"/>
      <c r="S204" s="64"/>
      <c r="T204" s="64"/>
    </row>
    <row r="205" spans="1:20" x14ac:dyDescent="0.25">
      <c r="A205" s="64"/>
      <c r="B205" s="64"/>
      <c r="C205" s="64"/>
      <c r="D205" s="64"/>
      <c r="E205" s="64"/>
      <c r="F205" s="64"/>
      <c r="G205" s="104"/>
      <c r="H205" s="105"/>
      <c r="I205" s="70"/>
      <c r="J205" s="70"/>
      <c r="K205" s="70"/>
      <c r="L205" s="70"/>
      <c r="M205" s="105"/>
      <c r="N205" s="70"/>
      <c r="O205" s="64"/>
      <c r="P205" s="64"/>
      <c r="Q205" s="64"/>
      <c r="R205" s="64"/>
      <c r="S205" s="64"/>
      <c r="T205" s="64"/>
    </row>
    <row r="206" spans="1:20" x14ac:dyDescent="0.25">
      <c r="A206" s="64"/>
      <c r="B206" s="64"/>
      <c r="C206" s="64"/>
      <c r="D206" s="64"/>
      <c r="E206" s="64"/>
      <c r="F206" s="64"/>
      <c r="G206" s="104"/>
      <c r="H206" s="105"/>
      <c r="I206" s="70"/>
      <c r="J206" s="70"/>
      <c r="K206" s="70"/>
      <c r="L206" s="70"/>
      <c r="M206" s="105"/>
      <c r="N206" s="70"/>
      <c r="O206" s="64"/>
      <c r="P206" s="64"/>
      <c r="Q206" s="64"/>
      <c r="R206" s="64"/>
      <c r="S206" s="64"/>
      <c r="T206" s="64"/>
    </row>
    <row r="207" spans="1:20" x14ac:dyDescent="0.25">
      <c r="A207" s="64"/>
      <c r="B207" s="64"/>
      <c r="C207" s="64"/>
      <c r="D207" s="64"/>
      <c r="E207" s="64"/>
      <c r="F207" s="64"/>
      <c r="G207" s="104"/>
      <c r="H207" s="105"/>
      <c r="I207" s="70"/>
      <c r="J207" s="70"/>
      <c r="K207" s="70"/>
      <c r="L207" s="70"/>
      <c r="M207" s="105"/>
      <c r="N207" s="70"/>
      <c r="O207" s="64"/>
      <c r="P207" s="64"/>
      <c r="Q207" s="64"/>
      <c r="R207" s="64"/>
      <c r="S207" s="64"/>
      <c r="T207" s="64"/>
    </row>
    <row r="208" spans="1:20" x14ac:dyDescent="0.25">
      <c r="A208" s="64"/>
      <c r="B208" s="64"/>
      <c r="C208" s="64"/>
      <c r="D208" s="64"/>
      <c r="E208" s="64"/>
      <c r="F208" s="64"/>
      <c r="G208" s="104"/>
      <c r="H208" s="105"/>
      <c r="I208" s="70"/>
      <c r="J208" s="70"/>
      <c r="K208" s="70"/>
      <c r="L208" s="70"/>
      <c r="M208" s="105"/>
      <c r="N208" s="70"/>
      <c r="O208" s="64"/>
      <c r="P208" s="64"/>
      <c r="Q208" s="64"/>
      <c r="R208" s="64"/>
      <c r="S208" s="64"/>
      <c r="T208" s="64"/>
    </row>
    <row r="209" spans="1:20" x14ac:dyDescent="0.25">
      <c r="A209" s="64"/>
      <c r="B209" s="64"/>
      <c r="C209" s="64"/>
      <c r="D209" s="64"/>
      <c r="E209" s="64"/>
      <c r="F209" s="64"/>
      <c r="G209" s="104"/>
      <c r="H209" s="105"/>
      <c r="I209" s="70"/>
      <c r="J209" s="70"/>
      <c r="K209" s="70"/>
      <c r="L209" s="70"/>
      <c r="M209" s="105"/>
      <c r="N209" s="70"/>
      <c r="O209" s="64"/>
      <c r="P209" s="64"/>
      <c r="Q209" s="64"/>
      <c r="R209" s="64"/>
      <c r="S209" s="64"/>
      <c r="T209" s="64"/>
    </row>
    <row r="210" spans="1:20" x14ac:dyDescent="0.25">
      <c r="A210" s="64"/>
      <c r="B210" s="64"/>
      <c r="C210" s="64"/>
      <c r="D210" s="64"/>
      <c r="E210" s="64"/>
      <c r="F210" s="64"/>
      <c r="G210" s="104"/>
      <c r="H210" s="105"/>
      <c r="I210" s="70"/>
      <c r="J210" s="70"/>
      <c r="K210" s="70"/>
      <c r="L210" s="70"/>
      <c r="M210" s="105"/>
      <c r="N210" s="70"/>
      <c r="O210" s="64"/>
      <c r="P210" s="64"/>
      <c r="Q210" s="64"/>
      <c r="R210" s="64"/>
      <c r="S210" s="64"/>
      <c r="T210" s="64"/>
    </row>
    <row r="211" spans="1:20" x14ac:dyDescent="0.25">
      <c r="A211" s="64"/>
      <c r="B211" s="64"/>
      <c r="C211" s="64"/>
      <c r="D211" s="64"/>
      <c r="E211" s="64"/>
      <c r="F211" s="64"/>
      <c r="G211" s="104"/>
      <c r="H211" s="105"/>
      <c r="I211" s="70"/>
      <c r="J211" s="70"/>
      <c r="K211" s="70"/>
      <c r="L211" s="70"/>
      <c r="M211" s="105"/>
      <c r="N211" s="70"/>
      <c r="O211" s="64"/>
      <c r="P211" s="64"/>
      <c r="Q211" s="64"/>
      <c r="R211" s="64"/>
      <c r="S211" s="64"/>
      <c r="T211" s="64"/>
    </row>
    <row r="212" spans="1:20" x14ac:dyDescent="0.25">
      <c r="A212" s="64"/>
      <c r="B212" s="64"/>
      <c r="C212" s="64"/>
      <c r="D212" s="64"/>
      <c r="E212" s="64"/>
      <c r="F212" s="64"/>
      <c r="G212" s="104"/>
      <c r="H212" s="105"/>
      <c r="I212" s="70"/>
      <c r="J212" s="70"/>
      <c r="K212" s="70"/>
      <c r="L212" s="70"/>
      <c r="M212" s="105"/>
      <c r="N212" s="70"/>
      <c r="O212" s="64"/>
      <c r="P212" s="64"/>
      <c r="Q212" s="64"/>
      <c r="R212" s="64"/>
      <c r="S212" s="64"/>
      <c r="T212" s="64"/>
    </row>
    <row r="213" spans="1:20" x14ac:dyDescent="0.25">
      <c r="A213" s="64"/>
      <c r="B213" s="64"/>
      <c r="C213" s="64"/>
      <c r="D213" s="64"/>
      <c r="E213" s="64"/>
      <c r="F213" s="64"/>
      <c r="G213" s="104"/>
      <c r="H213" s="105"/>
      <c r="I213" s="70"/>
      <c r="J213" s="70"/>
      <c r="K213" s="70"/>
      <c r="L213" s="70"/>
      <c r="M213" s="105"/>
      <c r="N213" s="70"/>
      <c r="O213" s="64"/>
      <c r="P213" s="64"/>
      <c r="Q213" s="64"/>
      <c r="R213" s="64"/>
      <c r="S213" s="64"/>
      <c r="T213" s="64"/>
    </row>
    <row r="214" spans="1:20" x14ac:dyDescent="0.25">
      <c r="A214" s="64"/>
      <c r="B214" s="64"/>
      <c r="C214" s="64"/>
      <c r="D214" s="64"/>
      <c r="E214" s="64"/>
      <c r="F214" s="64"/>
      <c r="G214" s="104"/>
      <c r="H214" s="105"/>
      <c r="I214" s="70"/>
      <c r="J214" s="70"/>
      <c r="K214" s="70"/>
      <c r="L214" s="70"/>
      <c r="M214" s="105"/>
      <c r="N214" s="70"/>
      <c r="O214" s="64"/>
      <c r="P214" s="64"/>
      <c r="Q214" s="64"/>
      <c r="R214" s="64"/>
      <c r="S214" s="64"/>
      <c r="T214" s="64"/>
    </row>
    <row r="215" spans="1:20" x14ac:dyDescent="0.25">
      <c r="A215" s="64"/>
      <c r="B215" s="64"/>
      <c r="C215" s="64"/>
      <c r="D215" s="64"/>
      <c r="E215" s="64"/>
      <c r="F215" s="64"/>
      <c r="G215" s="104"/>
      <c r="H215" s="105"/>
      <c r="I215" s="70"/>
      <c r="J215" s="70"/>
      <c r="K215" s="70"/>
      <c r="L215" s="70"/>
      <c r="M215" s="105"/>
      <c r="N215" s="70"/>
      <c r="O215" s="64"/>
      <c r="P215" s="64"/>
      <c r="Q215" s="64"/>
      <c r="R215" s="64"/>
      <c r="S215" s="64"/>
      <c r="T215" s="64"/>
    </row>
    <row r="216" spans="1:20" x14ac:dyDescent="0.25">
      <c r="A216" s="64"/>
      <c r="B216" s="64"/>
      <c r="C216" s="64"/>
      <c r="D216" s="64"/>
      <c r="E216" s="64"/>
      <c r="F216" s="64"/>
      <c r="G216" s="104"/>
      <c r="H216" s="105"/>
      <c r="I216" s="70"/>
      <c r="J216" s="70"/>
      <c r="K216" s="70"/>
      <c r="L216" s="70"/>
      <c r="M216" s="105"/>
      <c r="N216" s="70"/>
      <c r="O216" s="64"/>
      <c r="P216" s="64"/>
      <c r="Q216" s="64"/>
      <c r="R216" s="64"/>
      <c r="S216" s="64"/>
      <c r="T216" s="64"/>
    </row>
    <row r="217" spans="1:20" x14ac:dyDescent="0.25">
      <c r="A217" s="64"/>
      <c r="B217" s="64"/>
      <c r="C217" s="64"/>
      <c r="D217" s="64"/>
      <c r="E217" s="64"/>
      <c r="F217" s="64"/>
      <c r="G217" s="104"/>
      <c r="H217" s="105"/>
      <c r="I217" s="70"/>
      <c r="J217" s="70"/>
      <c r="K217" s="70"/>
      <c r="L217" s="70"/>
      <c r="M217" s="105"/>
      <c r="N217" s="70"/>
      <c r="O217" s="64"/>
      <c r="P217" s="64"/>
      <c r="Q217" s="64"/>
      <c r="R217" s="64"/>
      <c r="S217" s="64"/>
      <c r="T217" s="64"/>
    </row>
    <row r="218" spans="1:20" x14ac:dyDescent="0.25">
      <c r="A218" s="64"/>
      <c r="B218" s="64"/>
      <c r="C218" s="64"/>
      <c r="D218" s="64"/>
      <c r="E218" s="64"/>
      <c r="F218" s="64"/>
      <c r="G218" s="104"/>
      <c r="H218" s="105"/>
      <c r="I218" s="70"/>
      <c r="J218" s="70"/>
      <c r="K218" s="70"/>
      <c r="L218" s="70"/>
      <c r="M218" s="105"/>
      <c r="N218" s="70"/>
      <c r="O218" s="64"/>
      <c r="P218" s="64"/>
      <c r="Q218" s="64"/>
      <c r="R218" s="64"/>
      <c r="S218" s="64"/>
      <c r="T218" s="64"/>
    </row>
    <row r="219" spans="1:20" x14ac:dyDescent="0.25">
      <c r="A219" s="64"/>
      <c r="B219" s="64"/>
      <c r="C219" s="64"/>
      <c r="D219" s="64"/>
      <c r="E219" s="64"/>
      <c r="F219" s="64"/>
      <c r="G219" s="104"/>
      <c r="H219" s="105"/>
      <c r="I219" s="70"/>
      <c r="J219" s="70"/>
      <c r="K219" s="70"/>
      <c r="L219" s="70"/>
      <c r="M219" s="105"/>
      <c r="N219" s="70"/>
      <c r="O219" s="64"/>
      <c r="P219" s="64"/>
      <c r="Q219" s="64"/>
      <c r="R219" s="64"/>
      <c r="S219" s="64"/>
      <c r="T219" s="64"/>
    </row>
    <row r="220" spans="1:20" x14ac:dyDescent="0.25">
      <c r="A220" s="64"/>
      <c r="B220" s="64"/>
      <c r="C220" s="64"/>
      <c r="D220" s="64"/>
      <c r="E220" s="64"/>
      <c r="F220" s="64"/>
      <c r="G220" s="104"/>
      <c r="H220" s="105"/>
      <c r="I220" s="70"/>
      <c r="J220" s="70"/>
      <c r="K220" s="70"/>
      <c r="L220" s="70"/>
      <c r="M220" s="105"/>
      <c r="N220" s="70"/>
      <c r="O220" s="64"/>
      <c r="P220" s="64"/>
      <c r="Q220" s="64"/>
      <c r="R220" s="64"/>
      <c r="S220" s="64"/>
      <c r="T220" s="64"/>
    </row>
    <row r="221" spans="1:20" x14ac:dyDescent="0.25">
      <c r="A221" s="64"/>
      <c r="B221" s="64"/>
      <c r="C221" s="64"/>
      <c r="D221" s="64"/>
      <c r="E221" s="64"/>
      <c r="F221" s="64"/>
      <c r="G221" s="104"/>
      <c r="H221" s="105"/>
      <c r="I221" s="70"/>
      <c r="J221" s="70"/>
      <c r="K221" s="70"/>
      <c r="L221" s="70"/>
      <c r="M221" s="105"/>
      <c r="N221" s="70"/>
      <c r="O221" s="64"/>
      <c r="P221" s="64"/>
      <c r="Q221" s="64"/>
      <c r="R221" s="64"/>
      <c r="S221" s="64"/>
      <c r="T221" s="64"/>
    </row>
    <row r="222" spans="1:20" x14ac:dyDescent="0.25">
      <c r="A222" s="64"/>
      <c r="B222" s="64"/>
      <c r="C222" s="64"/>
      <c r="D222" s="64"/>
      <c r="E222" s="64"/>
      <c r="F222" s="64"/>
      <c r="G222" s="104"/>
      <c r="H222" s="105"/>
      <c r="I222" s="70"/>
      <c r="J222" s="70"/>
      <c r="K222" s="70"/>
      <c r="L222" s="70"/>
      <c r="M222" s="105"/>
      <c r="N222" s="70"/>
      <c r="O222" s="64"/>
      <c r="P222" s="64"/>
      <c r="Q222" s="64"/>
      <c r="R222" s="64"/>
      <c r="S222" s="64"/>
      <c r="T222" s="64"/>
    </row>
    <row r="223" spans="1:20" x14ac:dyDescent="0.25">
      <c r="A223" s="64"/>
      <c r="B223" s="64"/>
      <c r="C223" s="64"/>
      <c r="D223" s="64"/>
      <c r="E223" s="64"/>
      <c r="F223" s="64"/>
      <c r="G223" s="104"/>
      <c r="H223" s="105"/>
      <c r="I223" s="70"/>
      <c r="J223" s="70"/>
      <c r="K223" s="70"/>
      <c r="L223" s="70"/>
      <c r="M223" s="105"/>
      <c r="N223" s="70"/>
      <c r="O223" s="64"/>
      <c r="P223" s="64"/>
      <c r="Q223" s="64"/>
      <c r="R223" s="64"/>
      <c r="S223" s="64"/>
      <c r="T223" s="64"/>
    </row>
    <row r="224" spans="1:20" x14ac:dyDescent="0.25">
      <c r="A224" s="64"/>
      <c r="B224" s="64"/>
      <c r="C224" s="64"/>
      <c r="D224" s="64"/>
      <c r="E224" s="64"/>
      <c r="F224" s="64"/>
      <c r="G224" s="104"/>
      <c r="H224" s="105"/>
      <c r="I224" s="70"/>
      <c r="J224" s="70"/>
      <c r="K224" s="70"/>
      <c r="L224" s="70"/>
      <c r="M224" s="105"/>
      <c r="N224" s="70"/>
      <c r="O224" s="64"/>
      <c r="P224" s="64"/>
      <c r="Q224" s="64"/>
      <c r="R224" s="64"/>
      <c r="S224" s="64"/>
      <c r="T224" s="64"/>
    </row>
    <row r="225" spans="1:20" x14ac:dyDescent="0.25">
      <c r="A225" s="64"/>
      <c r="B225" s="64"/>
      <c r="C225" s="64"/>
      <c r="D225" s="64"/>
      <c r="E225" s="64"/>
      <c r="F225" s="64"/>
      <c r="G225" s="104"/>
      <c r="H225" s="105"/>
      <c r="I225" s="70"/>
      <c r="J225" s="70"/>
      <c r="K225" s="70"/>
      <c r="L225" s="70"/>
      <c r="M225" s="105"/>
      <c r="N225" s="70"/>
      <c r="O225" s="64"/>
      <c r="P225" s="64"/>
      <c r="Q225" s="64"/>
      <c r="R225" s="64"/>
      <c r="S225" s="64"/>
      <c r="T225" s="64"/>
    </row>
    <row r="226" spans="1:20" x14ac:dyDescent="0.25">
      <c r="A226" s="64"/>
      <c r="B226" s="64"/>
      <c r="C226" s="64"/>
      <c r="D226" s="64"/>
      <c r="E226" s="64"/>
      <c r="F226" s="64"/>
      <c r="G226" s="104"/>
      <c r="H226" s="105"/>
      <c r="I226" s="70"/>
      <c r="J226" s="70"/>
      <c r="K226" s="70"/>
      <c r="L226" s="70"/>
      <c r="M226" s="105"/>
      <c r="N226" s="70"/>
      <c r="O226" s="64"/>
      <c r="P226" s="64"/>
      <c r="Q226" s="64"/>
      <c r="R226" s="64"/>
      <c r="S226" s="64"/>
      <c r="T226" s="64"/>
    </row>
    <row r="227" spans="1:20" x14ac:dyDescent="0.25">
      <c r="A227" s="64"/>
      <c r="B227" s="64"/>
      <c r="C227" s="64"/>
      <c r="D227" s="64"/>
      <c r="E227" s="64"/>
      <c r="F227" s="64"/>
      <c r="G227" s="104"/>
      <c r="H227" s="105"/>
      <c r="I227" s="70"/>
      <c r="J227" s="70"/>
      <c r="K227" s="70"/>
      <c r="L227" s="70"/>
      <c r="M227" s="105"/>
      <c r="N227" s="70"/>
      <c r="O227" s="64"/>
      <c r="P227" s="64"/>
      <c r="Q227" s="64"/>
      <c r="R227" s="64"/>
      <c r="S227" s="64"/>
      <c r="T227" s="64"/>
    </row>
    <row r="228" spans="1:20" x14ac:dyDescent="0.25">
      <c r="A228" s="64"/>
      <c r="B228" s="64"/>
      <c r="C228" s="64"/>
      <c r="D228" s="64"/>
      <c r="E228" s="64"/>
      <c r="F228" s="64"/>
      <c r="G228" s="104"/>
      <c r="H228" s="105"/>
      <c r="I228" s="70"/>
      <c r="J228" s="70"/>
      <c r="K228" s="70"/>
      <c r="L228" s="70"/>
      <c r="M228" s="105"/>
      <c r="N228" s="70"/>
      <c r="O228" s="64"/>
      <c r="P228" s="64"/>
      <c r="Q228" s="64"/>
      <c r="R228" s="64"/>
      <c r="S228" s="64"/>
      <c r="T228" s="64"/>
    </row>
    <row r="229" spans="1:20" x14ac:dyDescent="0.25">
      <c r="A229" s="64"/>
      <c r="B229" s="64"/>
      <c r="C229" s="64"/>
      <c r="D229" s="64"/>
      <c r="E229" s="64"/>
      <c r="F229" s="64"/>
      <c r="G229" s="104"/>
      <c r="H229" s="105"/>
      <c r="I229" s="70"/>
      <c r="J229" s="70"/>
      <c r="K229" s="70"/>
      <c r="L229" s="70"/>
      <c r="M229" s="105"/>
      <c r="N229" s="70"/>
      <c r="O229" s="64"/>
      <c r="P229" s="64"/>
      <c r="Q229" s="64"/>
      <c r="R229" s="64"/>
      <c r="S229" s="64"/>
      <c r="T229" s="64"/>
    </row>
    <row r="230" spans="1:20" x14ac:dyDescent="0.25">
      <c r="A230" s="64"/>
      <c r="B230" s="64"/>
      <c r="C230" s="64"/>
      <c r="D230" s="64"/>
      <c r="E230" s="64"/>
      <c r="F230" s="64"/>
      <c r="G230" s="104"/>
      <c r="H230" s="105"/>
      <c r="I230" s="70"/>
      <c r="J230" s="70"/>
      <c r="K230" s="70"/>
      <c r="L230" s="70"/>
      <c r="M230" s="105"/>
      <c r="N230" s="70"/>
      <c r="O230" s="64"/>
      <c r="P230" s="64"/>
      <c r="Q230" s="64"/>
      <c r="R230" s="64"/>
      <c r="S230" s="64"/>
      <c r="T230" s="64"/>
    </row>
    <row r="231" spans="1:20" x14ac:dyDescent="0.25">
      <c r="A231" s="64"/>
      <c r="B231" s="64"/>
      <c r="C231" s="64"/>
      <c r="D231" s="64"/>
      <c r="E231" s="64"/>
      <c r="F231" s="64"/>
      <c r="G231" s="104"/>
      <c r="H231" s="105"/>
      <c r="I231" s="70"/>
      <c r="J231" s="70"/>
      <c r="K231" s="70"/>
      <c r="L231" s="70"/>
      <c r="M231" s="105"/>
      <c r="N231" s="70"/>
      <c r="O231" s="64"/>
      <c r="P231" s="64"/>
      <c r="Q231" s="64"/>
      <c r="R231" s="64"/>
      <c r="S231" s="64"/>
      <c r="T231" s="64"/>
    </row>
    <row r="232" spans="1:20" x14ac:dyDescent="0.25">
      <c r="A232" s="64"/>
      <c r="B232" s="64"/>
      <c r="C232" s="64"/>
      <c r="D232" s="64"/>
      <c r="E232" s="64"/>
      <c r="F232" s="64"/>
      <c r="G232" s="104"/>
      <c r="H232" s="105"/>
      <c r="I232" s="70"/>
      <c r="J232" s="70"/>
      <c r="K232" s="70"/>
      <c r="L232" s="70"/>
      <c r="M232" s="105"/>
      <c r="N232" s="70"/>
      <c r="O232" s="64"/>
      <c r="P232" s="64"/>
      <c r="Q232" s="64"/>
      <c r="R232" s="64"/>
      <c r="S232" s="64"/>
      <c r="T232" s="64"/>
    </row>
    <row r="233" spans="1:20" x14ac:dyDescent="0.25">
      <c r="A233" s="64"/>
      <c r="B233" s="64"/>
      <c r="C233" s="64"/>
      <c r="D233" s="64"/>
      <c r="E233" s="64"/>
      <c r="F233" s="64"/>
      <c r="G233" s="104"/>
      <c r="H233" s="105"/>
      <c r="I233" s="70"/>
      <c r="J233" s="70"/>
      <c r="K233" s="70"/>
      <c r="L233" s="70"/>
      <c r="M233" s="105"/>
      <c r="N233" s="70"/>
      <c r="O233" s="64"/>
      <c r="P233" s="64"/>
      <c r="Q233" s="64"/>
      <c r="R233" s="64"/>
      <c r="S233" s="64"/>
      <c r="T233" s="64"/>
    </row>
    <row r="234" spans="1:20" x14ac:dyDescent="0.25">
      <c r="A234" s="64"/>
      <c r="B234" s="64"/>
      <c r="C234" s="64"/>
      <c r="D234" s="64"/>
      <c r="E234" s="64"/>
      <c r="F234" s="64"/>
      <c r="G234" s="104"/>
      <c r="H234" s="105"/>
      <c r="I234" s="70"/>
      <c r="J234" s="70"/>
      <c r="K234" s="70"/>
      <c r="L234" s="70"/>
      <c r="M234" s="105"/>
      <c r="N234" s="70"/>
      <c r="O234" s="64"/>
      <c r="P234" s="64"/>
      <c r="Q234" s="64"/>
      <c r="R234" s="64"/>
      <c r="S234" s="64"/>
      <c r="T234" s="64"/>
    </row>
    <row r="235" spans="1:20" x14ac:dyDescent="0.25">
      <c r="A235" s="64"/>
      <c r="B235" s="64"/>
      <c r="C235" s="64"/>
      <c r="D235" s="64"/>
      <c r="E235" s="64"/>
      <c r="F235" s="64"/>
      <c r="G235" s="104"/>
      <c r="H235" s="105"/>
      <c r="I235" s="70"/>
      <c r="J235" s="70"/>
      <c r="K235" s="70"/>
      <c r="L235" s="70"/>
      <c r="M235" s="105"/>
      <c r="N235" s="70"/>
      <c r="O235" s="64"/>
      <c r="P235" s="64"/>
      <c r="Q235" s="64"/>
      <c r="R235" s="64"/>
      <c r="S235" s="64"/>
      <c r="T235" s="64"/>
    </row>
  </sheetData>
  <mergeCells count="25">
    <mergeCell ref="B10:B11"/>
    <mergeCell ref="B1:E1"/>
    <mergeCell ref="E6:F6"/>
    <mergeCell ref="G6:I6"/>
    <mergeCell ref="J6:N6"/>
    <mergeCell ref="B8:B9"/>
    <mergeCell ref="B34:B35"/>
    <mergeCell ref="B12:B13"/>
    <mergeCell ref="B14:B15"/>
    <mergeCell ref="B16:B17"/>
    <mergeCell ref="B18:B19"/>
    <mergeCell ref="B20:B21"/>
    <mergeCell ref="B22:B23"/>
    <mergeCell ref="B24:B25"/>
    <mergeCell ref="B26:B27"/>
    <mergeCell ref="B28:B29"/>
    <mergeCell ref="B30:B31"/>
    <mergeCell ref="B32:B33"/>
    <mergeCell ref="B48:B49"/>
    <mergeCell ref="B36:B37"/>
    <mergeCell ref="B38:B39"/>
    <mergeCell ref="B40:B41"/>
    <mergeCell ref="B42:B43"/>
    <mergeCell ref="B44:B45"/>
    <mergeCell ref="B46:B4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53C4-FD21-44BF-B419-C566848C6FBC}">
  <dimension ref="B2:J75"/>
  <sheetViews>
    <sheetView topLeftCell="A26" zoomScale="68" workbookViewId="0">
      <selection activeCell="J59" sqref="J59"/>
    </sheetView>
  </sheetViews>
  <sheetFormatPr baseColWidth="10" defaultColWidth="8.7109375" defaultRowHeight="15" x14ac:dyDescent="0.25"/>
  <cols>
    <col min="2" max="2" width="23.5703125" customWidth="1"/>
    <col min="3" max="3" width="18.42578125" customWidth="1"/>
    <col min="4" max="4" width="21.42578125" customWidth="1"/>
    <col min="5" max="5" width="12.85546875" customWidth="1"/>
    <col min="6" max="6" width="16" customWidth="1"/>
    <col min="7" max="7" width="17.5703125" customWidth="1"/>
    <col min="8" max="8" width="13" customWidth="1"/>
    <col min="9" max="9" width="17.5703125" bestFit="1" customWidth="1"/>
    <col min="10" max="10" width="17.5703125" customWidth="1"/>
    <col min="11" max="11" width="14" customWidth="1"/>
    <col min="12" max="13" width="19" customWidth="1"/>
  </cols>
  <sheetData>
    <row r="2" spans="2:9" x14ac:dyDescent="0.25">
      <c r="C2" s="153" t="s">
        <v>30</v>
      </c>
      <c r="D2" s="153"/>
      <c r="E2" s="153"/>
      <c r="F2" s="153"/>
      <c r="G2" s="153"/>
      <c r="H2" s="153"/>
      <c r="I2" s="153"/>
    </row>
    <row r="3" spans="2:9" x14ac:dyDescent="0.25">
      <c r="C3" s="157" t="s">
        <v>31</v>
      </c>
      <c r="D3" s="158"/>
      <c r="E3" s="158"/>
      <c r="F3" s="159"/>
      <c r="G3" s="159"/>
      <c r="H3" s="158"/>
      <c r="I3" s="158"/>
    </row>
    <row r="4" spans="2:9" x14ac:dyDescent="0.25">
      <c r="C4" s="166" t="s">
        <v>2</v>
      </c>
      <c r="D4" s="163" t="s">
        <v>3</v>
      </c>
      <c r="E4" s="164"/>
      <c r="F4" s="168" t="s">
        <v>4</v>
      </c>
      <c r="G4" s="175" t="s">
        <v>5</v>
      </c>
      <c r="H4" s="176" t="s">
        <v>6</v>
      </c>
      <c r="I4" s="174">
        <v>45698</v>
      </c>
    </row>
    <row r="5" spans="2:9" x14ac:dyDescent="0.25">
      <c r="C5" s="167"/>
      <c r="D5" s="163" t="s">
        <v>7</v>
      </c>
      <c r="E5" s="165"/>
      <c r="F5" s="169"/>
      <c r="G5" s="167"/>
      <c r="H5" s="177"/>
      <c r="I5" s="159"/>
    </row>
    <row r="6" spans="2:9" x14ac:dyDescent="0.25">
      <c r="C6" s="167"/>
      <c r="D6" s="163" t="s">
        <v>8</v>
      </c>
      <c r="E6" s="165"/>
      <c r="F6" s="169"/>
      <c r="G6" s="169"/>
      <c r="H6" s="166" t="s">
        <v>9</v>
      </c>
      <c r="I6" s="175"/>
    </row>
    <row r="7" spans="2:9" x14ac:dyDescent="0.25">
      <c r="C7" s="167"/>
      <c r="D7" s="172" t="s">
        <v>10</v>
      </c>
      <c r="E7" s="173"/>
      <c r="F7" s="169"/>
      <c r="G7" s="169"/>
      <c r="H7" s="167"/>
      <c r="I7" s="167"/>
    </row>
    <row r="8" spans="2:9" x14ac:dyDescent="0.25">
      <c r="C8" s="170" t="s">
        <v>11</v>
      </c>
      <c r="D8" s="167"/>
      <c r="E8" s="167"/>
      <c r="F8" s="171"/>
      <c r="G8" s="171"/>
      <c r="H8" s="171"/>
      <c r="I8" s="171"/>
    </row>
    <row r="10" spans="2:9" x14ac:dyDescent="0.25">
      <c r="D10" t="s">
        <v>355</v>
      </c>
      <c r="H10" t="s">
        <v>356</v>
      </c>
    </row>
    <row r="11" spans="2:9" x14ac:dyDescent="0.25">
      <c r="C11" s="23" t="s">
        <v>12</v>
      </c>
      <c r="D11" s="23" t="s">
        <v>32</v>
      </c>
      <c r="E11" s="23" t="s">
        <v>14</v>
      </c>
      <c r="F11" s="17"/>
      <c r="G11" s="23" t="s">
        <v>12</v>
      </c>
      <c r="H11" s="23" t="s">
        <v>32</v>
      </c>
      <c r="I11" s="23" t="s">
        <v>14</v>
      </c>
    </row>
    <row r="12" spans="2:9" x14ac:dyDescent="0.25">
      <c r="C12" s="208" t="s">
        <v>16</v>
      </c>
      <c r="D12" s="209"/>
      <c r="E12" s="210"/>
      <c r="F12" s="18"/>
      <c r="G12" s="208" t="s">
        <v>16</v>
      </c>
      <c r="H12" s="209"/>
      <c r="I12" s="210"/>
    </row>
    <row r="13" spans="2:9" x14ac:dyDescent="0.25">
      <c r="C13" s="208" t="s">
        <v>17</v>
      </c>
      <c r="D13" s="211"/>
      <c r="E13" s="212"/>
      <c r="F13" s="18"/>
      <c r="G13" s="208" t="s">
        <v>17</v>
      </c>
      <c r="H13" s="211"/>
      <c r="I13" s="212"/>
    </row>
    <row r="14" spans="2:9" x14ac:dyDescent="0.25">
      <c r="B14" s="27"/>
      <c r="C14" s="256">
        <v>1</v>
      </c>
      <c r="D14" s="257">
        <v>3</v>
      </c>
      <c r="E14" s="257">
        <f>'Estimación 6.5'!D15</f>
        <v>238</v>
      </c>
      <c r="F14" s="19"/>
      <c r="G14" s="256">
        <v>1</v>
      </c>
      <c r="H14" s="257">
        <v>1</v>
      </c>
      <c r="I14" s="257">
        <v>260</v>
      </c>
    </row>
    <row r="15" spans="2:9" x14ac:dyDescent="0.25">
      <c r="B15" s="27"/>
      <c r="C15" s="256">
        <v>2</v>
      </c>
      <c r="D15" s="257">
        <v>2</v>
      </c>
      <c r="E15" s="257">
        <f>'Estimación 6.5'!D16</f>
        <v>196</v>
      </c>
      <c r="F15" s="19"/>
      <c r="G15" s="256">
        <v>2</v>
      </c>
      <c r="H15" s="257">
        <v>0</v>
      </c>
      <c r="I15" s="257">
        <v>180</v>
      </c>
    </row>
    <row r="16" spans="2:9" x14ac:dyDescent="0.25">
      <c r="B16" s="27"/>
      <c r="C16" s="256">
        <v>3</v>
      </c>
      <c r="D16" s="257">
        <v>4</v>
      </c>
      <c r="E16" s="257">
        <f>'Estimación 6.5'!D17</f>
        <v>99</v>
      </c>
      <c r="F16" s="19"/>
      <c r="G16" s="256">
        <v>3</v>
      </c>
      <c r="H16" s="257">
        <v>1</v>
      </c>
      <c r="I16" s="257">
        <v>130</v>
      </c>
    </row>
    <row r="17" spans="2:9" x14ac:dyDescent="0.25">
      <c r="B17" s="27"/>
      <c r="C17" s="256">
        <v>4</v>
      </c>
      <c r="D17" s="257">
        <v>3</v>
      </c>
      <c r="E17" s="257">
        <f>'Estimación 6.5'!D18</f>
        <v>46</v>
      </c>
      <c r="F17" s="19"/>
      <c r="G17" s="256">
        <v>4</v>
      </c>
      <c r="H17" s="257">
        <v>2</v>
      </c>
      <c r="I17" s="257">
        <v>65</v>
      </c>
    </row>
    <row r="18" spans="2:9" x14ac:dyDescent="0.25">
      <c r="B18" s="27"/>
      <c r="C18" s="256">
        <v>5</v>
      </c>
      <c r="D18" s="257">
        <v>2</v>
      </c>
      <c r="E18" s="257">
        <f>'Estimación 6.5'!D19</f>
        <v>16</v>
      </c>
      <c r="F18" s="19"/>
      <c r="G18" s="256">
        <v>5</v>
      </c>
      <c r="H18" s="257">
        <v>1</v>
      </c>
      <c r="I18" s="257">
        <v>14</v>
      </c>
    </row>
    <row r="19" spans="2:9" x14ac:dyDescent="0.25">
      <c r="B19" s="27"/>
      <c r="C19" s="256">
        <v>6</v>
      </c>
      <c r="D19" s="257">
        <v>4</v>
      </c>
      <c r="E19" s="257">
        <f>'Estimación 6.5'!D20</f>
        <v>87</v>
      </c>
      <c r="F19" s="19"/>
      <c r="G19" s="256">
        <v>6</v>
      </c>
      <c r="H19" s="257">
        <v>2</v>
      </c>
      <c r="I19" s="257">
        <v>95</v>
      </c>
    </row>
    <row r="20" spans="2:9" x14ac:dyDescent="0.25">
      <c r="C20" s="256">
        <v>7</v>
      </c>
      <c r="D20" s="257">
        <v>2</v>
      </c>
      <c r="E20" s="257">
        <f>'Estimación 6.5'!D21</f>
        <v>381</v>
      </c>
      <c r="G20" s="256">
        <v>7</v>
      </c>
      <c r="H20" s="257">
        <v>1</v>
      </c>
      <c r="I20" s="257">
        <v>340</v>
      </c>
    </row>
    <row r="21" spans="2:9" x14ac:dyDescent="0.25">
      <c r="C21" s="256">
        <v>8</v>
      </c>
      <c r="D21" s="257">
        <v>1</v>
      </c>
      <c r="E21" s="257">
        <f>'Estimación 6.5'!D22</f>
        <v>133</v>
      </c>
      <c r="F21" s="20"/>
      <c r="G21" s="256">
        <v>8</v>
      </c>
      <c r="H21" s="257">
        <v>0</v>
      </c>
      <c r="I21" s="257">
        <v>145</v>
      </c>
    </row>
    <row r="22" spans="2:9" x14ac:dyDescent="0.25">
      <c r="C22" s="256">
        <v>9</v>
      </c>
      <c r="D22" s="257">
        <v>2</v>
      </c>
      <c r="E22" s="257">
        <f>'Estimación 6.5'!D23</f>
        <v>47</v>
      </c>
      <c r="F22" s="21"/>
      <c r="G22" s="256">
        <v>9</v>
      </c>
      <c r="H22" s="257">
        <v>0</v>
      </c>
      <c r="I22" s="257">
        <v>49</v>
      </c>
    </row>
    <row r="23" spans="2:9" ht="75" customHeight="1" x14ac:dyDescent="0.25">
      <c r="B23" s="28"/>
      <c r="C23" s="256">
        <v>10</v>
      </c>
      <c r="D23" s="257">
        <v>2</v>
      </c>
      <c r="E23" s="257">
        <f>'Estimación 6.5'!D24</f>
        <v>30</v>
      </c>
      <c r="F23" s="19"/>
      <c r="G23" s="256">
        <v>10</v>
      </c>
      <c r="H23" s="257">
        <v>1</v>
      </c>
      <c r="I23" s="257">
        <v>32</v>
      </c>
    </row>
    <row r="24" spans="2:9" ht="48" customHeight="1" x14ac:dyDescent="0.25">
      <c r="B24" s="28"/>
      <c r="C24" s="256">
        <v>11</v>
      </c>
      <c r="D24" s="257">
        <v>2</v>
      </c>
      <c r="E24" s="257">
        <f>'Estimación 6.5'!D25</f>
        <v>89</v>
      </c>
      <c r="F24" s="19"/>
      <c r="G24" s="256">
        <v>11</v>
      </c>
      <c r="H24" s="257">
        <v>0</v>
      </c>
      <c r="I24" s="257">
        <v>74</v>
      </c>
    </row>
    <row r="25" spans="2:9" ht="50.25" customHeight="1" x14ac:dyDescent="0.25">
      <c r="B25" s="28"/>
      <c r="C25" s="256">
        <v>12</v>
      </c>
      <c r="D25" s="257">
        <v>3</v>
      </c>
      <c r="E25" s="257">
        <f>'Estimación 6.5'!D26</f>
        <v>49</v>
      </c>
      <c r="F25" s="19"/>
      <c r="G25" s="256">
        <v>12</v>
      </c>
      <c r="H25" s="257">
        <v>1</v>
      </c>
      <c r="I25" s="257">
        <v>55</v>
      </c>
    </row>
    <row r="26" spans="2:9" ht="48" customHeight="1" x14ac:dyDescent="0.25">
      <c r="B26" s="28"/>
      <c r="C26" s="259">
        <v>13</v>
      </c>
      <c r="D26" s="257">
        <v>1</v>
      </c>
      <c r="E26" s="257">
        <f>'Estimación 6.5'!D27</f>
        <v>81</v>
      </c>
      <c r="F26" s="19"/>
      <c r="G26" s="259">
        <v>13</v>
      </c>
      <c r="H26" s="257">
        <v>0</v>
      </c>
      <c r="I26" s="257">
        <v>90</v>
      </c>
    </row>
    <row r="27" spans="2:9" ht="47.25" customHeight="1" x14ac:dyDescent="0.25">
      <c r="B27" s="28"/>
      <c r="C27" s="256">
        <v>14</v>
      </c>
      <c r="D27" s="257">
        <v>1</v>
      </c>
      <c r="E27" s="257">
        <f>'Estimación 6.5'!D28</f>
        <v>25</v>
      </c>
      <c r="F27" s="19"/>
      <c r="G27" s="256">
        <v>14</v>
      </c>
      <c r="H27" s="257">
        <v>0</v>
      </c>
      <c r="I27" s="257">
        <v>30</v>
      </c>
    </row>
    <row r="28" spans="2:9" ht="34.5" customHeight="1" x14ac:dyDescent="0.25">
      <c r="B28" s="28"/>
      <c r="C28" s="256">
        <v>15</v>
      </c>
      <c r="D28" s="257">
        <v>5</v>
      </c>
      <c r="E28" s="257">
        <f>'Estimación 6.5'!D29</f>
        <v>14</v>
      </c>
      <c r="F28" s="19"/>
      <c r="G28" s="256">
        <v>15</v>
      </c>
      <c r="H28" s="257">
        <v>2</v>
      </c>
      <c r="I28" s="257">
        <v>15</v>
      </c>
    </row>
    <row r="29" spans="2:9" ht="36" customHeight="1" x14ac:dyDescent="0.25">
      <c r="B29" s="28"/>
      <c r="C29" s="256">
        <v>16</v>
      </c>
      <c r="D29" s="257">
        <v>13</v>
      </c>
      <c r="E29" s="257">
        <f>'Estimación 6.5'!D30</f>
        <v>1027</v>
      </c>
      <c r="F29" s="19"/>
      <c r="G29" s="256">
        <v>16</v>
      </c>
      <c r="H29" s="257">
        <v>7</v>
      </c>
      <c r="I29" s="257">
        <v>980</v>
      </c>
    </row>
    <row r="30" spans="2:9" x14ac:dyDescent="0.25">
      <c r="B30" s="28"/>
      <c r="C30" s="256">
        <v>17</v>
      </c>
      <c r="D30" s="257">
        <v>1</v>
      </c>
      <c r="E30" s="257">
        <f>'Estimación 6.5'!D31</f>
        <v>11</v>
      </c>
      <c r="F30" s="19"/>
      <c r="G30" s="256">
        <v>17</v>
      </c>
      <c r="H30" s="257">
        <v>0</v>
      </c>
      <c r="I30" s="257">
        <v>15</v>
      </c>
    </row>
    <row r="31" spans="2:9" x14ac:dyDescent="0.25">
      <c r="B31" s="28"/>
      <c r="C31" s="256">
        <v>18</v>
      </c>
      <c r="D31" s="257">
        <v>5</v>
      </c>
      <c r="E31" s="257">
        <f>'Estimación 6.5'!D32</f>
        <v>11</v>
      </c>
      <c r="F31" s="19"/>
      <c r="G31" s="256">
        <v>18</v>
      </c>
      <c r="H31" s="257">
        <v>3</v>
      </c>
      <c r="I31" s="257">
        <v>20</v>
      </c>
    </row>
    <row r="32" spans="2:9" x14ac:dyDescent="0.25">
      <c r="C32" s="256">
        <v>19</v>
      </c>
      <c r="D32" s="257">
        <v>2</v>
      </c>
      <c r="E32" s="257">
        <f>'Estimación 6.5'!D33</f>
        <v>15</v>
      </c>
      <c r="G32" s="256">
        <v>19</v>
      </c>
      <c r="H32" s="257">
        <v>1</v>
      </c>
      <c r="I32" s="257">
        <v>13</v>
      </c>
    </row>
    <row r="33" spans="3:9" x14ac:dyDescent="0.25">
      <c r="C33" s="256">
        <v>20</v>
      </c>
      <c r="D33" s="257">
        <v>2</v>
      </c>
      <c r="E33" s="257">
        <f>'Estimación 6.5'!D34</f>
        <v>15</v>
      </c>
      <c r="F33" s="22"/>
      <c r="G33" s="256">
        <v>20</v>
      </c>
      <c r="H33" s="257">
        <v>1</v>
      </c>
      <c r="I33" s="257">
        <v>20</v>
      </c>
    </row>
    <row r="34" spans="3:9" x14ac:dyDescent="0.25">
      <c r="C34" s="256">
        <v>21</v>
      </c>
      <c r="D34" s="257">
        <v>3</v>
      </c>
      <c r="E34" s="257">
        <f>'Estimación 6.5'!D35</f>
        <v>19</v>
      </c>
      <c r="G34" s="256">
        <v>21</v>
      </c>
      <c r="H34" s="257">
        <v>1</v>
      </c>
      <c r="I34" s="257">
        <v>21</v>
      </c>
    </row>
    <row r="35" spans="3:9" x14ac:dyDescent="0.25">
      <c r="C35" s="256">
        <v>22</v>
      </c>
      <c r="D35" s="257">
        <v>5</v>
      </c>
      <c r="E35" s="257">
        <f>'Estimación 6.5'!D36</f>
        <v>31</v>
      </c>
      <c r="G35" s="256">
        <v>22</v>
      </c>
      <c r="H35" s="257">
        <v>2</v>
      </c>
      <c r="I35" s="257">
        <v>47</v>
      </c>
    </row>
    <row r="36" spans="3:9" x14ac:dyDescent="0.25">
      <c r="C36" s="256">
        <v>23</v>
      </c>
      <c r="D36" s="257">
        <v>1</v>
      </c>
      <c r="E36" s="257">
        <f>'Estimación 6.5'!D37</f>
        <v>40</v>
      </c>
      <c r="G36" s="256">
        <v>23</v>
      </c>
      <c r="H36" s="257">
        <v>0</v>
      </c>
      <c r="I36" s="257">
        <v>45</v>
      </c>
    </row>
    <row r="37" spans="3:9" x14ac:dyDescent="0.25">
      <c r="C37" s="256">
        <v>24</v>
      </c>
      <c r="D37" s="257">
        <v>2</v>
      </c>
      <c r="E37" s="257">
        <f>'Estimación 6.5'!D38</f>
        <v>28</v>
      </c>
      <c r="G37" s="256">
        <v>24</v>
      </c>
      <c r="H37" s="257">
        <v>0</v>
      </c>
      <c r="I37" s="257">
        <v>30</v>
      </c>
    </row>
    <row r="38" spans="3:9" x14ac:dyDescent="0.25">
      <c r="C38" s="256">
        <v>25</v>
      </c>
      <c r="D38" s="257">
        <v>2</v>
      </c>
      <c r="E38" s="257">
        <f>'Estimación 6.5'!D39</f>
        <v>112</v>
      </c>
      <c r="G38" s="256">
        <v>25</v>
      </c>
      <c r="H38" s="257">
        <v>0</v>
      </c>
      <c r="I38" s="257">
        <v>120</v>
      </c>
    </row>
    <row r="39" spans="3:9" x14ac:dyDescent="0.25">
      <c r="C39" s="256">
        <v>26</v>
      </c>
      <c r="D39" s="257">
        <v>1</v>
      </c>
      <c r="E39" s="257">
        <f>'Estimación 6.5'!D40</f>
        <v>148</v>
      </c>
      <c r="G39" s="256">
        <v>26</v>
      </c>
      <c r="H39" s="257">
        <v>0</v>
      </c>
      <c r="I39" s="257">
        <v>170</v>
      </c>
    </row>
    <row r="40" spans="3:9" x14ac:dyDescent="0.25">
      <c r="C40" s="256">
        <v>27</v>
      </c>
      <c r="D40" s="257">
        <v>4</v>
      </c>
      <c r="E40" s="257">
        <f>'Estimación 6.5'!D41</f>
        <v>107</v>
      </c>
      <c r="G40" s="256">
        <v>27</v>
      </c>
      <c r="H40" s="257">
        <v>2</v>
      </c>
      <c r="I40" s="257">
        <v>5</v>
      </c>
    </row>
    <row r="41" spans="3:9" x14ac:dyDescent="0.25">
      <c r="C41" s="256">
        <v>28</v>
      </c>
      <c r="D41" s="257">
        <v>1</v>
      </c>
      <c r="E41" s="257">
        <f>'Estimación 6.5'!D42</f>
        <v>7</v>
      </c>
      <c r="G41" s="256">
        <v>28</v>
      </c>
      <c r="H41" s="257">
        <v>0</v>
      </c>
      <c r="I41" s="257">
        <v>45</v>
      </c>
    </row>
    <row r="42" spans="3:9" x14ac:dyDescent="0.25">
      <c r="C42" s="256">
        <v>29</v>
      </c>
      <c r="D42" s="257">
        <v>2</v>
      </c>
      <c r="E42" s="257">
        <f>'Estimación 6.5'!D43</f>
        <v>54</v>
      </c>
      <c r="G42" s="256">
        <v>29</v>
      </c>
      <c r="H42" s="257">
        <v>2</v>
      </c>
      <c r="I42" s="257">
        <v>50</v>
      </c>
    </row>
    <row r="43" spans="3:9" x14ac:dyDescent="0.25">
      <c r="C43" s="256">
        <v>30</v>
      </c>
      <c r="D43" s="257">
        <v>3</v>
      </c>
      <c r="E43" s="257">
        <f>'Estimación 6.5'!D44</f>
        <v>170</v>
      </c>
      <c r="G43" s="256">
        <v>30</v>
      </c>
      <c r="H43" s="257">
        <v>1</v>
      </c>
      <c r="I43" s="257">
        <v>155</v>
      </c>
    </row>
    <row r="44" spans="3:9" x14ac:dyDescent="0.25">
      <c r="C44" s="256">
        <v>31</v>
      </c>
      <c r="D44" s="257">
        <v>1</v>
      </c>
      <c r="E44" s="257">
        <f>'Estimación 6.5'!D45</f>
        <v>58</v>
      </c>
      <c r="G44" s="256">
        <v>31</v>
      </c>
      <c r="H44" s="257">
        <v>1</v>
      </c>
      <c r="I44" s="257">
        <v>62</v>
      </c>
    </row>
    <row r="45" spans="3:9" x14ac:dyDescent="0.25">
      <c r="C45" s="256">
        <v>32</v>
      </c>
      <c r="D45" s="257">
        <v>2</v>
      </c>
      <c r="E45" s="257">
        <f>'Estimación 6.5'!D46</f>
        <v>65</v>
      </c>
      <c r="G45" s="256">
        <v>32</v>
      </c>
      <c r="H45" s="257">
        <v>1</v>
      </c>
      <c r="I45" s="257">
        <v>59</v>
      </c>
    </row>
    <row r="46" spans="3:9" x14ac:dyDescent="0.25">
      <c r="C46" s="256">
        <v>33</v>
      </c>
      <c r="D46" s="257">
        <v>5</v>
      </c>
      <c r="E46" s="257">
        <f>'Estimación 6.5'!D47</f>
        <v>25</v>
      </c>
      <c r="G46" s="256">
        <v>33</v>
      </c>
      <c r="H46" s="257">
        <v>2</v>
      </c>
      <c r="I46" s="257">
        <v>18</v>
      </c>
    </row>
    <row r="47" spans="3:9" x14ac:dyDescent="0.25">
      <c r="C47" s="256">
        <v>34</v>
      </c>
      <c r="D47" s="257">
        <v>2</v>
      </c>
      <c r="E47" s="257">
        <f>'Estimación 6.5'!D48</f>
        <v>41</v>
      </c>
      <c r="G47" s="256">
        <v>34</v>
      </c>
      <c r="H47" s="257">
        <v>0</v>
      </c>
      <c r="I47" s="257">
        <v>60</v>
      </c>
    </row>
    <row r="48" spans="3:9" x14ac:dyDescent="0.25">
      <c r="C48" s="256">
        <v>35</v>
      </c>
      <c r="D48" s="257">
        <v>6</v>
      </c>
      <c r="E48" s="257">
        <f>'Estimación 6.5'!D49</f>
        <v>767</v>
      </c>
      <c r="G48" s="256">
        <v>35</v>
      </c>
      <c r="H48" s="257">
        <v>2</v>
      </c>
      <c r="I48" s="257">
        <v>750</v>
      </c>
    </row>
    <row r="49" spans="3:10" x14ac:dyDescent="0.25">
      <c r="C49" s="256">
        <v>36</v>
      </c>
      <c r="D49" s="257">
        <v>2</v>
      </c>
      <c r="E49" s="257">
        <f>'Estimación 6.5'!D50</f>
        <v>28</v>
      </c>
      <c r="G49" s="256">
        <v>36</v>
      </c>
      <c r="H49" s="257">
        <v>0</v>
      </c>
      <c r="I49" s="257">
        <v>39</v>
      </c>
    </row>
    <row r="50" spans="3:10" x14ac:dyDescent="0.25">
      <c r="C50" s="256">
        <v>37</v>
      </c>
      <c r="D50" s="257">
        <v>3</v>
      </c>
      <c r="E50" s="257">
        <f>'Estimación 6.5'!D51</f>
        <v>148</v>
      </c>
      <c r="G50" s="256">
        <v>37</v>
      </c>
      <c r="H50" s="257">
        <v>0</v>
      </c>
      <c r="I50" s="257">
        <v>138</v>
      </c>
    </row>
    <row r="51" spans="3:10" x14ac:dyDescent="0.25">
      <c r="C51" s="256">
        <v>38</v>
      </c>
      <c r="D51" s="257">
        <v>5</v>
      </c>
      <c r="E51" s="257">
        <f>'Estimación 6.5'!D52</f>
        <v>9</v>
      </c>
      <c r="G51" s="256">
        <v>38</v>
      </c>
      <c r="H51" s="257">
        <v>1</v>
      </c>
      <c r="I51" s="257">
        <v>10</v>
      </c>
    </row>
    <row r="52" spans="3:10" x14ac:dyDescent="0.25">
      <c r="C52" s="256">
        <v>39</v>
      </c>
      <c r="D52" s="257">
        <v>1</v>
      </c>
      <c r="E52" s="257">
        <f>'Estimación 6.5'!D53</f>
        <v>8</v>
      </c>
      <c r="G52" s="256">
        <v>39</v>
      </c>
      <c r="H52" s="257">
        <v>0</v>
      </c>
      <c r="I52" s="257">
        <v>7</v>
      </c>
    </row>
    <row r="53" spans="3:10" x14ac:dyDescent="0.25">
      <c r="C53" s="259">
        <v>40</v>
      </c>
      <c r="D53" s="257">
        <v>2</v>
      </c>
      <c r="E53" s="257">
        <f>'Estimación 6.5'!D54</f>
        <v>9</v>
      </c>
      <c r="G53" s="259">
        <v>40</v>
      </c>
      <c r="H53" s="257">
        <v>0</v>
      </c>
      <c r="I53" s="257">
        <v>11</v>
      </c>
    </row>
    <row r="54" spans="3:10" x14ac:dyDescent="0.25">
      <c r="C54" s="35" t="s">
        <v>18</v>
      </c>
      <c r="D54" s="31">
        <f>SUM(D14:D53)</f>
        <v>113</v>
      </c>
      <c r="E54" s="32">
        <f>SUM(E14:E53)</f>
        <v>4484</v>
      </c>
      <c r="G54" s="35" t="s">
        <v>18</v>
      </c>
      <c r="H54" s="31">
        <f>SUM(H14:H53)</f>
        <v>39</v>
      </c>
      <c r="I54" s="32">
        <f>SUM(I14:I53)</f>
        <v>4464</v>
      </c>
    </row>
    <row r="55" spans="3:10" x14ac:dyDescent="0.25">
      <c r="C55" s="213" t="s">
        <v>36</v>
      </c>
      <c r="D55" s="213"/>
      <c r="E55" s="213"/>
      <c r="G55" s="213" t="s">
        <v>36</v>
      </c>
      <c r="H55" s="213"/>
      <c r="I55" s="213"/>
    </row>
    <row r="56" spans="3:10" x14ac:dyDescent="0.25">
      <c r="C56" s="36">
        <v>1</v>
      </c>
      <c r="D56" s="34">
        <v>15</v>
      </c>
      <c r="E56" s="36">
        <f>'Estimación 6.5'!D56</f>
        <v>1100</v>
      </c>
      <c r="G56" s="36">
        <v>1</v>
      </c>
      <c r="H56" s="34">
        <v>3</v>
      </c>
      <c r="I56" s="36">
        <v>1060</v>
      </c>
    </row>
    <row r="57" spans="3:10" x14ac:dyDescent="0.25">
      <c r="C57" s="38" t="s">
        <v>18</v>
      </c>
      <c r="D57" s="29">
        <f>SUM(D56)</f>
        <v>15</v>
      </c>
      <c r="E57" s="30">
        <f>SUM(E56)</f>
        <v>1100</v>
      </c>
      <c r="G57" s="38" t="s">
        <v>18</v>
      </c>
      <c r="H57" s="29">
        <f>SUM(H56)</f>
        <v>3</v>
      </c>
      <c r="I57" s="30">
        <f>SUM(I56)</f>
        <v>1060</v>
      </c>
    </row>
    <row r="59" spans="3:10" x14ac:dyDescent="0.25">
      <c r="G59" s="274" t="s">
        <v>343</v>
      </c>
      <c r="H59" s="275"/>
      <c r="I59" s="276"/>
      <c r="J59">
        <f>(H54+H57)/H60*1000</f>
        <v>7.6031860970311369</v>
      </c>
    </row>
    <row r="60" spans="3:10" x14ac:dyDescent="0.25">
      <c r="G60" s="268" t="s">
        <v>14</v>
      </c>
      <c r="H60" s="277">
        <f>I54+I57</f>
        <v>5524</v>
      </c>
      <c r="I60" s="268" t="s">
        <v>342</v>
      </c>
    </row>
    <row r="61" spans="3:10" x14ac:dyDescent="0.25">
      <c r="G61" s="268" t="s">
        <v>344</v>
      </c>
      <c r="H61" s="268">
        <f>H60+(D68/1000)</f>
        <v>5524.0229226361034</v>
      </c>
      <c r="I61" s="268" t="s">
        <v>345</v>
      </c>
    </row>
    <row r="63" spans="3:10" x14ac:dyDescent="0.25">
      <c r="C63" s="24" t="s">
        <v>33</v>
      </c>
      <c r="D63" s="24">
        <f>SUM(E54+E57)</f>
        <v>5584</v>
      </c>
    </row>
    <row r="64" spans="3:10" x14ac:dyDescent="0.25">
      <c r="C64" s="25" t="s">
        <v>34</v>
      </c>
      <c r="D64" s="25">
        <f>SUM(D54+D57)</f>
        <v>128</v>
      </c>
    </row>
    <row r="65" spans="3:9" x14ac:dyDescent="0.25">
      <c r="C65" s="25"/>
      <c r="D65" s="25"/>
    </row>
    <row r="66" spans="3:9" x14ac:dyDescent="0.25">
      <c r="C66" s="26" t="s">
        <v>35</v>
      </c>
      <c r="D66" s="26">
        <v>1000</v>
      </c>
      <c r="G66" t="s">
        <v>351</v>
      </c>
    </row>
    <row r="67" spans="3:9" ht="15" customHeight="1" x14ac:dyDescent="0.25">
      <c r="G67" s="278" t="s">
        <v>350</v>
      </c>
      <c r="H67" s="278"/>
      <c r="I67" s="278"/>
    </row>
    <row r="68" spans="3:9" x14ac:dyDescent="0.25">
      <c r="C68" t="s">
        <v>35</v>
      </c>
      <c r="D68" s="33">
        <f>D66*D64/D63</f>
        <v>22.922636103151863</v>
      </c>
      <c r="G68" s="278"/>
      <c r="H68" s="278"/>
      <c r="I68" s="278"/>
    </row>
    <row r="69" spans="3:9" x14ac:dyDescent="0.25">
      <c r="G69" s="278"/>
      <c r="H69" s="278"/>
      <c r="I69" s="278"/>
    </row>
    <row r="70" spans="3:9" x14ac:dyDescent="0.25">
      <c r="G70" s="278"/>
      <c r="H70" s="278"/>
      <c r="I70" s="278"/>
    </row>
    <row r="71" spans="3:9" x14ac:dyDescent="0.25">
      <c r="G71" s="278"/>
      <c r="H71" s="278"/>
      <c r="I71" s="278"/>
    </row>
    <row r="72" spans="3:9" x14ac:dyDescent="0.25">
      <c r="C72" t="s">
        <v>351</v>
      </c>
      <c r="G72" s="278"/>
      <c r="H72" s="278"/>
      <c r="I72" s="278"/>
    </row>
    <row r="73" spans="3:9" ht="375" customHeight="1" x14ac:dyDescent="0.25">
      <c r="C73" s="279" t="s">
        <v>349</v>
      </c>
      <c r="D73" s="279"/>
      <c r="E73" s="279"/>
    </row>
    <row r="74" spans="3:9" x14ac:dyDescent="0.25">
      <c r="C74" s="279"/>
      <c r="D74" s="279"/>
      <c r="E74" s="279"/>
    </row>
    <row r="75" spans="3:9" x14ac:dyDescent="0.25">
      <c r="C75" s="279"/>
      <c r="D75" s="279"/>
      <c r="E75" s="279"/>
    </row>
  </sheetData>
  <mergeCells count="23">
    <mergeCell ref="D7:E7"/>
    <mergeCell ref="G59:I59"/>
    <mergeCell ref="C73:E75"/>
    <mergeCell ref="G12:I12"/>
    <mergeCell ref="G13:I13"/>
    <mergeCell ref="G55:I55"/>
    <mergeCell ref="G67:I72"/>
    <mergeCell ref="C12:E12"/>
    <mergeCell ref="C13:E13"/>
    <mergeCell ref="C55:E55"/>
    <mergeCell ref="C8:I8"/>
    <mergeCell ref="C2:I2"/>
    <mergeCell ref="C3:I3"/>
    <mergeCell ref="C4:C7"/>
    <mergeCell ref="D4:E4"/>
    <mergeCell ref="F4:F7"/>
    <mergeCell ref="G4:G7"/>
    <mergeCell ref="H4:H5"/>
    <mergeCell ref="I4:I5"/>
    <mergeCell ref="D5:E5"/>
    <mergeCell ref="D6:E6"/>
    <mergeCell ref="H6:H7"/>
    <mergeCell ref="I6:I7"/>
  </mergeCells>
  <hyperlinks>
    <hyperlink ref="C8" r:id="rId1" xr:uid="{F7A833E8-FFCA-4FEE-B8DC-93415F078E0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A18BA1BE70E24A8F436108C37A6F2D" ma:contentTypeVersion="11" ma:contentTypeDescription="Crear nuevo documento." ma:contentTypeScope="" ma:versionID="0c7fc0367c3b80091c2ffed4827a3774">
  <xsd:schema xmlns:xsd="http://www.w3.org/2001/XMLSchema" xmlns:xs="http://www.w3.org/2001/XMLSchema" xmlns:p="http://schemas.microsoft.com/office/2006/metadata/properties" xmlns:ns3="59e1e765-a31e-469c-98a1-55ccf9526bb1" xmlns:ns4="7ea4c7e9-8aa4-41d0-914b-90fca6e857d4" targetNamespace="http://schemas.microsoft.com/office/2006/metadata/properties" ma:root="true" ma:fieldsID="8d64762df12e2b77bb072fad17c85190" ns3:_="" ns4:_="">
    <xsd:import namespace="59e1e765-a31e-469c-98a1-55ccf9526bb1"/>
    <xsd:import namespace="7ea4c7e9-8aa4-41d0-914b-90fca6e857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1e765-a31e-469c-98a1-55ccf9526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a4c7e9-8aa4-41d0-914b-90fca6e857d4"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9e1e765-a31e-469c-98a1-55ccf9526b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459270-74A8-46C8-A8EF-AAC3FA9B7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e1e765-a31e-469c-98a1-55ccf9526bb1"/>
    <ds:schemaRef ds:uri="7ea4c7e9-8aa4-41d0-914b-90fca6e857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BD025F-D99A-4518-B48F-6253E3D6352F}">
  <ds:schemaRefs>
    <ds:schemaRef ds:uri="59e1e765-a31e-469c-98a1-55ccf9526bb1"/>
    <ds:schemaRef ds:uri="http://purl.org/dc/terms/"/>
    <ds:schemaRef ds:uri="http://purl.org/dc/dcmityp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7ea4c7e9-8aa4-41d0-914b-90fca6e857d4"/>
    <ds:schemaRef ds:uri="http://www.w3.org/XML/1998/namespace"/>
  </ds:schemaRefs>
</ds:datastoreItem>
</file>

<file path=customXml/itemProps3.xml><?xml version="1.0" encoding="utf-8"?>
<ds:datastoreItem xmlns:ds="http://schemas.openxmlformats.org/officeDocument/2006/customXml" ds:itemID="{71C60B97-8E5E-4CE6-9322-8368B3CDFA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Estimación 6.2</vt:lpstr>
      <vt:lpstr>Estimación 6.3</vt:lpstr>
      <vt:lpstr>Estimación 6.4</vt:lpstr>
      <vt:lpstr>Estimación 6.5</vt:lpstr>
      <vt:lpstr>CRT_CuadernoRegistroTiempos</vt:lpstr>
      <vt:lpstr>Diccionario_Actividades_Cuadern</vt:lpstr>
      <vt:lpstr>Cuaderno_Registro_Defectos</vt:lpstr>
      <vt:lpstr>Cuaderno_trabajo</vt:lpstr>
      <vt:lpstr>Calculo_Defectos</vt:lpstr>
      <vt:lpstr>Resumen PSP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Bazurto Mora</dc:creator>
  <cp:keywords/>
  <dc:description/>
  <cp:lastModifiedBy>Christopher Bazurto Mora</cp:lastModifiedBy>
  <cp:revision/>
  <dcterms:created xsi:type="dcterms:W3CDTF">2025-02-03T18:23:25Z</dcterms:created>
  <dcterms:modified xsi:type="dcterms:W3CDTF">2025-02-19T07:27:17Z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0x0101004FA18BA1BE70E24A8F436108C37A6F2D</vt:lpwstr>
  </property>
</Properties>
</file>