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zur\Downloads\"/>
    </mc:Choice>
  </mc:AlternateContent>
  <xr:revisionPtr revIDLastSave="0" documentId="8_{7A7DEF85-6ABA-4764-885F-EB4C37D5FEB2}" xr6:coauthVersionLast="47" xr6:coauthVersionMax="47" xr10:uidLastSave="{00000000-0000-0000-0000-000000000000}"/>
  <bookViews>
    <workbookView xWindow="-110" yWindow="-110" windowWidth="19420" windowHeight="10300" xr2:uid="{5D662232-E20E-4FBB-AAF0-D6DD48F39D21}"/>
  </bookViews>
  <sheets>
    <sheet name="Estimación 6.2" sheetId="1" r:id="rId1"/>
    <sheet name="Estimación 6.3" sheetId="2" r:id="rId2"/>
    <sheet name="Estimación 6.4" sheetId="4" r:id="rId3"/>
    <sheet name="Estimación 6.5" sheetId="3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" i="2" l="1"/>
  <c r="F33" i="2"/>
  <c r="E32" i="2"/>
  <c r="E33" i="2"/>
  <c r="D32" i="2"/>
  <c r="D33" i="2"/>
  <c r="F20" i="2"/>
  <c r="F21" i="2"/>
  <c r="E20" i="2"/>
  <c r="E21" i="2"/>
  <c r="D20" i="2"/>
  <c r="D21" i="2"/>
  <c r="E33" i="1"/>
  <c r="F33" i="1"/>
  <c r="D33" i="1"/>
  <c r="E32" i="1"/>
  <c r="F32" i="1"/>
  <c r="D32" i="1"/>
  <c r="E21" i="1"/>
  <c r="F21" i="1"/>
  <c r="D21" i="1"/>
  <c r="E20" i="1"/>
  <c r="D20" i="1"/>
  <c r="E14" i="3"/>
  <c r="F22" i="3"/>
  <c r="F23" i="3"/>
  <c r="F24" i="3"/>
  <c r="F25" i="3"/>
  <c r="F26" i="3"/>
  <c r="F27" i="3"/>
  <c r="F28" i="3"/>
  <c r="F29" i="3"/>
  <c r="F21" i="3"/>
  <c r="F15" i="3"/>
  <c r="F16" i="3"/>
  <c r="F17" i="3"/>
  <c r="F18" i="3"/>
  <c r="F19" i="3"/>
  <c r="F14" i="3"/>
  <c r="D19" i="2"/>
  <c r="H19" i="4" s="1"/>
  <c r="E15" i="2"/>
  <c r="D15" i="4" s="1"/>
  <c r="D15" i="3" s="1"/>
  <c r="E16" i="2"/>
  <c r="D16" i="4" s="1"/>
  <c r="D16" i="3" s="1"/>
  <c r="E17" i="2"/>
  <c r="D17" i="4" s="1"/>
  <c r="D17" i="3" s="1"/>
  <c r="E18" i="2"/>
  <c r="D18" i="4" s="1"/>
  <c r="D18" i="3" s="1"/>
  <c r="E19" i="2"/>
  <c r="D19" i="4" s="1"/>
  <c r="D19" i="3" s="1"/>
  <c r="E14" i="2"/>
  <c r="D14" i="4" s="1"/>
  <c r="D14" i="3" s="1"/>
  <c r="D24" i="2"/>
  <c r="H22" i="4" s="1"/>
  <c r="D25" i="2"/>
  <c r="H23" i="4" s="1"/>
  <c r="D26" i="2"/>
  <c r="H24" i="4" s="1"/>
  <c r="D27" i="2"/>
  <c r="H25" i="4" s="1"/>
  <c r="D28" i="2"/>
  <c r="H26" i="4" s="1"/>
  <c r="I26" i="4" s="1"/>
  <c r="I26" i="3" s="1"/>
  <c r="D29" i="2"/>
  <c r="H27" i="4" s="1"/>
  <c r="D30" i="2"/>
  <c r="H28" i="4" s="1"/>
  <c r="D31" i="2"/>
  <c r="H29" i="4" s="1"/>
  <c r="D23" i="2"/>
  <c r="H21" i="4" s="1"/>
  <c r="D15" i="2"/>
  <c r="H15" i="4" s="1"/>
  <c r="D16" i="2"/>
  <c r="H16" i="4" s="1"/>
  <c r="D17" i="2"/>
  <c r="H17" i="4" s="1"/>
  <c r="D18" i="2"/>
  <c r="H18" i="4" s="1"/>
  <c r="D14" i="2"/>
  <c r="H14" i="4" s="1"/>
  <c r="E14" i="4"/>
  <c r="E24" i="2"/>
  <c r="D22" i="4" s="1"/>
  <c r="D22" i="3" s="1"/>
  <c r="E25" i="2"/>
  <c r="D23" i="4" s="1"/>
  <c r="D23" i="3" s="1"/>
  <c r="E26" i="2"/>
  <c r="D24" i="4" s="1"/>
  <c r="D24" i="3" s="1"/>
  <c r="E27" i="2"/>
  <c r="D25" i="4" s="1"/>
  <c r="D25" i="3" s="1"/>
  <c r="E28" i="2"/>
  <c r="D26" i="4" s="1"/>
  <c r="D26" i="3" s="1"/>
  <c r="E29" i="2"/>
  <c r="D27" i="4" s="1"/>
  <c r="D27" i="3" s="1"/>
  <c r="E30" i="2"/>
  <c r="D28" i="4" s="1"/>
  <c r="D28" i="3" s="1"/>
  <c r="E31" i="2"/>
  <c r="D29" i="4" s="1"/>
  <c r="D29" i="3" s="1"/>
  <c r="E23" i="2"/>
  <c r="D21" i="4" s="1"/>
  <c r="D21" i="3" s="1"/>
  <c r="E22" i="4"/>
  <c r="E22" i="3" s="1"/>
  <c r="E23" i="4"/>
  <c r="E23" i="3" s="1"/>
  <c r="E24" i="4"/>
  <c r="E24" i="3" s="1"/>
  <c r="E25" i="4"/>
  <c r="E25" i="3" s="1"/>
  <c r="E26" i="4"/>
  <c r="E26" i="3" s="1"/>
  <c r="E27" i="4"/>
  <c r="E27" i="3" s="1"/>
  <c r="E28" i="4"/>
  <c r="E28" i="3" s="1"/>
  <c r="E29" i="4"/>
  <c r="E29" i="3" s="1"/>
  <c r="E21" i="4"/>
  <c r="E21" i="3" s="1"/>
  <c r="E15" i="4"/>
  <c r="E15" i="3" s="1"/>
  <c r="E16" i="4"/>
  <c r="E16" i="3" s="1"/>
  <c r="E17" i="4"/>
  <c r="E17" i="3" s="1"/>
  <c r="E18" i="4"/>
  <c r="E18" i="3" s="1"/>
  <c r="E19" i="4"/>
  <c r="E19" i="3" s="1"/>
  <c r="G31" i="3"/>
  <c r="D30" i="3"/>
  <c r="F31" i="1"/>
  <c r="F31" i="2" s="1"/>
  <c r="F30" i="1"/>
  <c r="F30" i="2" s="1"/>
  <c r="F29" i="1"/>
  <c r="F29" i="2" s="1"/>
  <c r="F28" i="1"/>
  <c r="F28" i="2" s="1"/>
  <c r="F27" i="1"/>
  <c r="F27" i="2" s="1"/>
  <c r="F26" i="1"/>
  <c r="F26" i="2" s="1"/>
  <c r="F25" i="1"/>
  <c r="F25" i="2" s="1"/>
  <c r="F24" i="1"/>
  <c r="F24" i="2" s="1"/>
  <c r="F23" i="1"/>
  <c r="F23" i="2" s="1"/>
  <c r="F19" i="1"/>
  <c r="F19" i="2" s="1"/>
  <c r="F18" i="1"/>
  <c r="F18" i="2" s="1"/>
  <c r="F17" i="1"/>
  <c r="F17" i="2" s="1"/>
  <c r="F16" i="1"/>
  <c r="F16" i="2" s="1"/>
  <c r="F15" i="1"/>
  <c r="F15" i="2" s="1"/>
  <c r="F14" i="1"/>
  <c r="F14" i="2" s="1"/>
  <c r="F20" i="1" l="1"/>
  <c r="H29" i="3"/>
  <c r="I29" i="4"/>
  <c r="I29" i="3" s="1"/>
  <c r="I28" i="4"/>
  <c r="I28" i="3" s="1"/>
  <c r="H28" i="3"/>
  <c r="I18" i="4"/>
  <c r="I18" i="3" s="1"/>
  <c r="H18" i="3"/>
  <c r="H19" i="3"/>
  <c r="I19" i="4"/>
  <c r="I19" i="3" s="1"/>
  <c r="G24" i="4"/>
  <c r="G24" i="3" s="1"/>
  <c r="I24" i="4"/>
  <c r="I24" i="3" s="1"/>
  <c r="H24" i="3"/>
  <c r="I15" i="4"/>
  <c r="I15" i="3" s="1"/>
  <c r="H15" i="3"/>
  <c r="G15" i="4"/>
  <c r="G15" i="3" s="1"/>
  <c r="H27" i="3"/>
  <c r="I27" i="4"/>
  <c r="I27" i="3" s="1"/>
  <c r="G25" i="4"/>
  <c r="G25" i="3" s="1"/>
  <c r="H25" i="3"/>
  <c r="I14" i="4"/>
  <c r="I14" i="3" s="1"/>
  <c r="H14" i="3"/>
  <c r="H23" i="3"/>
  <c r="I23" i="4"/>
  <c r="I23" i="3" s="1"/>
  <c r="I22" i="4"/>
  <c r="I22" i="3" s="1"/>
  <c r="H22" i="3"/>
  <c r="G17" i="4"/>
  <c r="G17" i="3" s="1"/>
  <c r="H17" i="3"/>
  <c r="I16" i="4"/>
  <c r="I16" i="3" s="1"/>
  <c r="H16" i="3"/>
  <c r="H21" i="3"/>
  <c r="G21" i="4"/>
  <c r="G21" i="3" s="1"/>
  <c r="H26" i="3"/>
  <c r="G19" i="4"/>
  <c r="G19" i="3" s="1"/>
  <c r="G28" i="4"/>
  <c r="G28" i="3" s="1"/>
  <c r="H30" i="4"/>
  <c r="H30" i="3" s="1"/>
  <c r="G18" i="4"/>
  <c r="G18" i="3" s="1"/>
  <c r="G22" i="4"/>
  <c r="G22" i="3" s="1"/>
  <c r="I25" i="4"/>
  <c r="I25" i="3" s="1"/>
  <c r="G23" i="4"/>
  <c r="G23" i="3" s="1"/>
  <c r="G26" i="4"/>
  <c r="G26" i="3" s="1"/>
  <c r="G16" i="4"/>
  <c r="G16" i="3" s="1"/>
  <c r="G29" i="4"/>
  <c r="G29" i="3" s="1"/>
  <c r="I21" i="4"/>
  <c r="I21" i="3" s="1"/>
  <c r="G14" i="4"/>
  <c r="G14" i="3" s="1"/>
  <c r="G27" i="4"/>
  <c r="G27" i="3" s="1"/>
  <c r="I17" i="4"/>
  <c r="I17" i="3" s="1"/>
  <c r="G30" i="4" l="1"/>
  <c r="G30" i="3" s="1"/>
  <c r="I30" i="4"/>
  <c r="I30" i="3" s="1"/>
</calcChain>
</file>

<file path=xl/sharedStrings.xml><?xml version="1.0" encoding="utf-8"?>
<sst xmlns="http://schemas.openxmlformats.org/spreadsheetml/2006/main" count="128" uniqueCount="61">
  <si>
    <t>Programa</t>
  </si>
  <si>
    <t>Tiempo de Desarrollo</t>
  </si>
  <si>
    <t>LOC</t>
  </si>
  <si>
    <t>Minutos/LOC</t>
  </si>
  <si>
    <t>EL TAMAÑO DEL PRODUCTO</t>
  </si>
  <si>
    <t>Tabla 6.2 Tiempos de desarrollo de programas</t>
  </si>
  <si>
    <t>PROFESOR</t>
  </si>
  <si>
    <t>Dario Morales</t>
  </si>
  <si>
    <t>FECHA</t>
  </si>
  <si>
    <t>CLASE</t>
  </si>
  <si>
    <t>INTEGRANTES</t>
  </si>
  <si>
    <t>Mateo Barriga</t>
  </si>
  <si>
    <t>Christopher Bazurto</t>
  </si>
  <si>
    <t>Karol Macas</t>
  </si>
  <si>
    <t>Shirley Otuna</t>
  </si>
  <si>
    <t>Tabla 6.3 Rangos de tamaños de programas</t>
  </si>
  <si>
    <t>Tabla 6.4 Formulario para estimar el tamaño del programa</t>
  </si>
  <si>
    <t>Funciones</t>
  </si>
  <si>
    <t>Lista todos los cursos disponibles.</t>
  </si>
  <si>
    <t>Clase principal para ejecutar la aplicación Spring Boot.</t>
  </si>
  <si>
    <t>Func. anteriores</t>
  </si>
  <si>
    <t>Funciones estimadas</t>
  </si>
  <si>
    <t>Mín.</t>
  </si>
  <si>
    <t>Media</t>
  </si>
  <si>
    <t>Máx.</t>
  </si>
  <si>
    <t>FeignClient</t>
  </si>
  <si>
    <t>Controlador REST</t>
  </si>
  <si>
    <t>Aplicación Principal</t>
  </si>
  <si>
    <t>Estimado</t>
  </si>
  <si>
    <t>-</t>
  </si>
  <si>
    <t>MICROSERVICIO PACIENTE</t>
  </si>
  <si>
    <t>MICROSERVICIO DOCTOR</t>
  </si>
  <si>
    <t>Tabla 6.5</t>
  </si>
  <si>
    <t>Conexión con el microservicio de Paciente mediante FeignClient.</t>
  </si>
  <si>
    <t>Controlador REST para gestionar doctores (CRUD y gestión de pacientes con doctores).</t>
  </si>
  <si>
    <t>Entidad JPA que representa un doctor con su información y lista de pacientes.</t>
  </si>
  <si>
    <t>Entidad que representa la relación entre doctores y pacientes.</t>
  </si>
  <si>
    <t>Modelo que representa un paciente, con atributos personales y fecha de creación.</t>
  </si>
  <si>
    <t>Repositorio JPA para acceder a la base de datos de doctores.</t>
  </si>
  <si>
    <t xml:space="preserve"> Conexión con el microservicio de pacientes</t>
  </si>
  <si>
    <t>Interfaz de servicio para la lógica de negocios de doctores.</t>
  </si>
  <si>
    <t>Implementación del servicio de doctores, maneja la lógica de negocio.</t>
  </si>
  <si>
    <t>Método que elimina un paciente de un doctor en la base de datos.</t>
  </si>
  <si>
    <t>Agrega un paciente a un doctor, validando con el microservicio de Paciente.</t>
  </si>
  <si>
    <t>Elimina un paciente de un doctor</t>
  </si>
  <si>
    <t>Busca un doctor por su ID.</t>
  </si>
  <si>
    <t>https://github.com/M4t3B4rriga/2567_G6_ACSW.git</t>
  </si>
  <si>
    <t>Relación Doctor-Paciente</t>
  </si>
  <si>
    <t>Repositorio JPA Doctores</t>
  </si>
  <si>
    <t>Modelo Pacientes</t>
  </si>
  <si>
    <t>Entidad JPA Doctores</t>
  </si>
  <si>
    <t>Microservicio Pacientes</t>
  </si>
  <si>
    <t>Interfaz Servicio Doctores</t>
  </si>
  <si>
    <t>Implementación Servicio Doctores</t>
  </si>
  <si>
    <t>Eliminar Paciente</t>
  </si>
  <si>
    <t>Agregar Paciente</t>
  </si>
  <si>
    <t>Listar Doctores</t>
  </si>
  <si>
    <t>Buscar Doctor</t>
  </si>
  <si>
    <t>Ing. Dario Morales</t>
  </si>
  <si>
    <t>Total</t>
  </si>
  <si>
    <t>Prom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</si>
</sst>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0"/>
      <color theme="1"/>
      <name val="Aptos Narrow"/>
      <scheme val="minor"/>
    </font>
    <font>
      <sz val="10"/>
      <name val="Arial"/>
    </font>
    <font>
      <sz val="10"/>
      <color theme="1"/>
      <name val="Aptos Narrow"/>
      <scheme val="minor"/>
    </font>
    <font>
      <b/>
      <u/>
      <sz val="10"/>
      <color rgb="FF0000FF"/>
      <name val="Arial"/>
    </font>
    <font>
      <u/>
      <sz val="11"/>
      <color theme="1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rgb="FFCFE2F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2CC"/>
      </patternFill>
    </fill>
    <fill>
      <patternFill patternType="solid">
        <fgColor theme="0"/>
        <bgColor rgb="FFD9EAD3"/>
      </patternFill>
    </fill>
    <fill>
      <patternFill patternType="solid">
        <fgColor theme="0"/>
        <bgColor rgb="FFFCE5CD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4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7" fillId="5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/>
    <xf numFmtId="0" fontId="3" fillId="0" borderId="12" xfId="0" applyFont="1" applyBorder="1"/>
    <xf numFmtId="0" fontId="2" fillId="0" borderId="11" xfId="0" applyFont="1" applyBorder="1"/>
    <xf numFmtId="0" fontId="2" fillId="0" borderId="12" xfId="0" applyFont="1" applyBorder="1"/>
    <xf numFmtId="0" fontId="5" fillId="0" borderId="7" xfId="1" applyBorder="1" applyAlignment="1">
      <alignment horizontal="center"/>
    </xf>
    <xf numFmtId="0" fontId="2" fillId="0" borderId="7" xfId="0" applyFont="1" applyBorder="1"/>
    <xf numFmtId="0" fontId="3" fillId="0" borderId="14" xfId="0" applyFont="1" applyBorder="1" applyAlignment="1">
      <alignment horizontal="center" vertical="center" wrapText="1"/>
    </xf>
    <xf numFmtId="0" fontId="2" fillId="0" borderId="16" xfId="0" applyFont="1" applyBorder="1"/>
    <xf numFmtId="14" fontId="3" fillId="0" borderId="1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2" fillId="0" borderId="15" xfId="0" applyFont="1" applyBorder="1"/>
    <xf numFmtId="0" fontId="1" fillId="0" borderId="13" xfId="0" applyFont="1" applyBorder="1" applyAlignment="1">
      <alignment horizontal="center" vertical="center" wrapText="1"/>
    </xf>
    <xf numFmtId="0" fontId="2" fillId="0" borderId="14" xfId="0" applyFont="1" applyBorder="1"/>
    <xf numFmtId="0" fontId="6" fillId="0" borderId="11" xfId="0" applyFont="1" applyBorder="1" applyAlignment="1">
      <alignment horizontal="center"/>
    </xf>
    <xf numFmtId="0" fontId="6" fillId="7" borderId="2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vertical="center" wrapText="1"/>
    </xf>
    <xf numFmtId="0" fontId="2" fillId="7" borderId="4" xfId="0" applyFont="1" applyFill="1" applyBorder="1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5" fillId="0" borderId="2" xfId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7" fillId="0" borderId="9" xfId="0" applyFont="1" applyBorder="1"/>
    <xf numFmtId="14" fontId="7" fillId="0" borderId="5" xfId="0" applyNumberFormat="1" applyFont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2" fillId="0" borderId="4" xfId="0" applyFont="1" applyBorder="1"/>
    <xf numFmtId="0" fontId="2" fillId="0" borderId="3" xfId="0" applyFont="1" applyBorder="1"/>
    <xf numFmtId="0" fontId="2" fillId="0" borderId="8" xfId="0" applyFont="1" applyBorder="1"/>
    <xf numFmtId="0" fontId="2" fillId="0" borderId="10" xfId="0" applyFont="1" applyBorder="1"/>
    <xf numFmtId="0" fontId="2" fillId="0" borderId="6" xfId="0" applyFont="1" applyBorder="1"/>
    <xf numFmtId="0" fontId="2" fillId="0" borderId="4" xfId="0" applyFont="1" applyBorder="1" applyAlignment="1">
      <alignment horizontal="center"/>
    </xf>
    <xf numFmtId="0" fontId="6" fillId="7" borderId="3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7" borderId="8" xfId="0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/>
    </xf>
    <xf numFmtId="0" fontId="3" fillId="6" borderId="11" xfId="0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vertical="center" wrapText="1"/>
    </xf>
    <xf numFmtId="0" fontId="2" fillId="7" borderId="10" xfId="0" applyFont="1" applyFill="1" applyBorder="1" applyAlignment="1">
      <alignment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5" borderId="11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azur\Downloads\M&#233;tricas_G8%20(1).xlsx" TargetMode="External"/><Relationship Id="rId1" Type="http://schemas.openxmlformats.org/officeDocument/2006/relationships/externalLinkPath" Target="M&#233;tricas_G8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stimación 6.2"/>
      <sheetName val="Estimación 6.3"/>
      <sheetName val="Estimación 6.4"/>
      <sheetName val="Estimación 6.5"/>
    </sheetNames>
    <sheetDataSet>
      <sheetData sheetId="0"/>
      <sheetData sheetId="1"/>
      <sheetData sheetId="2">
        <row r="29">
          <cell r="E29" t="str">
            <v>-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M4t3B4rriga/2567_G6_ACSW.gi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M4t3B4rriga/2567_G6_ACSW.gi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M4t3B4rriga/2567_G6_ACSW.gi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M4t3B4rriga/2567_G6_ACSW.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9F387-99C9-4800-826A-EDA074EF3FBA}">
  <dimension ref="C3:I33"/>
  <sheetViews>
    <sheetView tabSelected="1" topLeftCell="A7" workbookViewId="0">
      <selection activeCell="C20" sqref="C20:C21"/>
    </sheetView>
  </sheetViews>
  <sheetFormatPr baseColWidth="10" defaultRowHeight="14.5" x14ac:dyDescent="0.35"/>
  <cols>
    <col min="3" max="3" width="18.26953125" customWidth="1"/>
    <col min="4" max="4" width="20.08984375" customWidth="1"/>
    <col min="5" max="5" width="16.90625" bestFit="1" customWidth="1"/>
    <col min="6" max="6" width="14.453125" customWidth="1"/>
    <col min="9" max="9" width="14.54296875" customWidth="1"/>
  </cols>
  <sheetData>
    <row r="3" spans="3:9" x14ac:dyDescent="0.35">
      <c r="C3" s="36" t="s">
        <v>4</v>
      </c>
      <c r="D3" s="36"/>
      <c r="E3" s="36"/>
      <c r="F3" s="36"/>
      <c r="G3" s="36"/>
      <c r="H3" s="36"/>
      <c r="I3" s="36"/>
    </row>
    <row r="4" spans="3:9" x14ac:dyDescent="0.35">
      <c r="C4" s="19" t="s">
        <v>5</v>
      </c>
      <c r="D4" s="20"/>
      <c r="E4" s="20"/>
      <c r="F4" s="21"/>
      <c r="G4" s="21"/>
      <c r="H4" s="20"/>
      <c r="I4" s="20"/>
    </row>
    <row r="5" spans="3:9" x14ac:dyDescent="0.35">
      <c r="C5" s="15" t="s">
        <v>10</v>
      </c>
      <c r="D5" s="31" t="s">
        <v>11</v>
      </c>
      <c r="E5" s="32"/>
      <c r="F5" s="17" t="s">
        <v>6</v>
      </c>
      <c r="G5" s="27" t="s">
        <v>58</v>
      </c>
      <c r="H5" s="34" t="s">
        <v>8</v>
      </c>
      <c r="I5" s="26">
        <v>45691</v>
      </c>
    </row>
    <row r="6" spans="3:9" x14ac:dyDescent="0.35">
      <c r="C6" s="16"/>
      <c r="D6" s="31" t="s">
        <v>12</v>
      </c>
      <c r="E6" s="33"/>
      <c r="F6" s="18"/>
      <c r="G6" s="16"/>
      <c r="H6" s="35"/>
      <c r="I6" s="21"/>
    </row>
    <row r="7" spans="3:9" x14ac:dyDescent="0.35">
      <c r="C7" s="16"/>
      <c r="D7" s="31" t="s">
        <v>13</v>
      </c>
      <c r="E7" s="33"/>
      <c r="F7" s="18"/>
      <c r="G7" s="18"/>
      <c r="H7" s="15" t="s">
        <v>9</v>
      </c>
      <c r="I7" s="27"/>
    </row>
    <row r="8" spans="3:9" x14ac:dyDescent="0.35">
      <c r="C8" s="16"/>
      <c r="D8" s="24" t="s">
        <v>14</v>
      </c>
      <c r="E8" s="25"/>
      <c r="F8" s="18"/>
      <c r="G8" s="18"/>
      <c r="H8" s="16"/>
      <c r="I8" s="16"/>
    </row>
    <row r="9" spans="3:9" x14ac:dyDescent="0.35">
      <c r="C9" s="22" t="s">
        <v>46</v>
      </c>
      <c r="D9" s="16"/>
      <c r="E9" s="16"/>
      <c r="F9" s="23"/>
      <c r="G9" s="23"/>
      <c r="H9" s="23"/>
      <c r="I9" s="23"/>
    </row>
    <row r="12" spans="3:9" x14ac:dyDescent="0.35">
      <c r="C12" s="13" t="s">
        <v>0</v>
      </c>
      <c r="D12" s="13" t="s">
        <v>1</v>
      </c>
      <c r="E12" s="13" t="s">
        <v>2</v>
      </c>
      <c r="F12" s="13" t="s">
        <v>3</v>
      </c>
    </row>
    <row r="13" spans="3:9" x14ac:dyDescent="0.35">
      <c r="C13" s="28" t="s">
        <v>30</v>
      </c>
      <c r="D13" s="29"/>
      <c r="E13" s="29"/>
      <c r="F13" s="30"/>
    </row>
    <row r="14" spans="3:9" x14ac:dyDescent="0.35">
      <c r="C14" s="2">
        <v>1</v>
      </c>
      <c r="D14" s="2">
        <v>90</v>
      </c>
      <c r="E14" s="2">
        <v>28</v>
      </c>
      <c r="F14" s="2">
        <f t="shared" ref="F14:F19" si="0">D14/E14</f>
        <v>3.2142857142857144</v>
      </c>
    </row>
    <row r="15" spans="3:9" x14ac:dyDescent="0.35">
      <c r="C15" s="2">
        <v>2</v>
      </c>
      <c r="D15" s="2">
        <v>45</v>
      </c>
      <c r="E15" s="2">
        <v>4</v>
      </c>
      <c r="F15" s="2">
        <f t="shared" si="0"/>
        <v>11.25</v>
      </c>
    </row>
    <row r="16" spans="3:9" x14ac:dyDescent="0.35">
      <c r="C16" s="2">
        <v>3</v>
      </c>
      <c r="D16" s="2">
        <v>32</v>
      </c>
      <c r="E16" s="2">
        <v>10</v>
      </c>
      <c r="F16" s="2">
        <f t="shared" si="0"/>
        <v>3.2</v>
      </c>
    </row>
    <row r="17" spans="3:6" x14ac:dyDescent="0.35">
      <c r="C17" s="2">
        <v>4</v>
      </c>
      <c r="D17" s="2">
        <v>89</v>
      </c>
      <c r="E17" s="2">
        <v>28</v>
      </c>
      <c r="F17" s="2">
        <f t="shared" si="0"/>
        <v>3.1785714285714284</v>
      </c>
    </row>
    <row r="18" spans="3:6" x14ac:dyDescent="0.35">
      <c r="C18" s="2">
        <v>5</v>
      </c>
      <c r="D18" s="2">
        <v>140</v>
      </c>
      <c r="E18" s="2">
        <v>9</v>
      </c>
      <c r="F18" s="2">
        <f t="shared" si="0"/>
        <v>15.555555555555555</v>
      </c>
    </row>
    <row r="19" spans="3:6" x14ac:dyDescent="0.35">
      <c r="C19" s="70">
        <v>6</v>
      </c>
      <c r="D19" s="70">
        <v>30</v>
      </c>
      <c r="E19" s="70">
        <v>12</v>
      </c>
      <c r="F19" s="70">
        <f t="shared" si="0"/>
        <v>2.5</v>
      </c>
    </row>
    <row r="20" spans="3:6" x14ac:dyDescent="0.35">
      <c r="C20" s="75" t="s">
        <v>59</v>
      </c>
      <c r="D20" s="74">
        <f>SUM(D14:D19)</f>
        <v>426</v>
      </c>
      <c r="E20" s="74">
        <f>SUM(E14:E19)</f>
        <v>91</v>
      </c>
      <c r="F20" s="74">
        <f>SUM(F14:F19)</f>
        <v>38.898412698412699</v>
      </c>
    </row>
    <row r="21" spans="3:6" x14ac:dyDescent="0.35">
      <c r="C21" s="75" t="s">
        <v>60</v>
      </c>
      <c r="D21" s="74">
        <f>AVERAGE(D14:D19)</f>
        <v>71</v>
      </c>
      <c r="E21" s="74">
        <f t="shared" ref="E21:F21" si="1">AVERAGE(E14:E19)</f>
        <v>15.166666666666666</v>
      </c>
      <c r="F21" s="74">
        <f t="shared" si="1"/>
        <v>6.4830687830687834</v>
      </c>
    </row>
    <row r="22" spans="3:6" x14ac:dyDescent="0.35">
      <c r="C22" s="71" t="s">
        <v>31</v>
      </c>
      <c r="D22" s="72"/>
      <c r="E22" s="72"/>
      <c r="F22" s="73"/>
    </row>
    <row r="23" spans="3:6" x14ac:dyDescent="0.35">
      <c r="C23" s="3">
        <v>7</v>
      </c>
      <c r="D23" s="3">
        <v>40</v>
      </c>
      <c r="E23" s="3">
        <v>68</v>
      </c>
      <c r="F23" s="3">
        <f t="shared" ref="F23:F31" si="2">D23/E23</f>
        <v>0.58823529411764708</v>
      </c>
    </row>
    <row r="24" spans="3:6" x14ac:dyDescent="0.35">
      <c r="C24" s="3">
        <v>8</v>
      </c>
      <c r="D24" s="3">
        <v>42</v>
      </c>
      <c r="E24" s="3">
        <v>66</v>
      </c>
      <c r="F24" s="3">
        <f t="shared" si="2"/>
        <v>0.63636363636363635</v>
      </c>
    </row>
    <row r="25" spans="3:6" x14ac:dyDescent="0.35">
      <c r="C25" s="3">
        <v>9</v>
      </c>
      <c r="D25" s="3">
        <v>20</v>
      </c>
      <c r="E25" s="3">
        <v>28</v>
      </c>
      <c r="F25" s="3">
        <f t="shared" si="2"/>
        <v>0.7142857142857143</v>
      </c>
    </row>
    <row r="26" spans="3:6" x14ac:dyDescent="0.35">
      <c r="C26" s="3">
        <v>10</v>
      </c>
      <c r="D26" s="3">
        <v>20</v>
      </c>
      <c r="E26" s="3">
        <v>50</v>
      </c>
      <c r="F26" s="3">
        <f t="shared" si="2"/>
        <v>0.4</v>
      </c>
    </row>
    <row r="27" spans="3:6" x14ac:dyDescent="0.35">
      <c r="C27" s="3">
        <v>11</v>
      </c>
      <c r="D27" s="3">
        <v>15</v>
      </c>
      <c r="E27" s="3">
        <v>13</v>
      </c>
      <c r="F27" s="3">
        <f t="shared" si="2"/>
        <v>1.1538461538461537</v>
      </c>
    </row>
    <row r="28" spans="3:6" x14ac:dyDescent="0.35">
      <c r="C28" s="3">
        <v>12</v>
      </c>
      <c r="D28" s="3">
        <v>20</v>
      </c>
      <c r="E28" s="3">
        <v>13</v>
      </c>
      <c r="F28" s="3">
        <f t="shared" si="2"/>
        <v>1.5384615384615385</v>
      </c>
    </row>
    <row r="29" spans="3:6" x14ac:dyDescent="0.35">
      <c r="C29" s="3">
        <v>13</v>
      </c>
      <c r="D29" s="3">
        <v>50</v>
      </c>
      <c r="E29" s="3">
        <v>54</v>
      </c>
      <c r="F29" s="3">
        <f t="shared" si="2"/>
        <v>0.92592592592592593</v>
      </c>
    </row>
    <row r="30" spans="3:6" x14ac:dyDescent="0.35">
      <c r="C30" s="3">
        <v>14</v>
      </c>
      <c r="D30" s="3">
        <v>15</v>
      </c>
      <c r="E30" s="3">
        <v>11</v>
      </c>
      <c r="F30" s="3">
        <f t="shared" si="2"/>
        <v>1.3636363636363635</v>
      </c>
    </row>
    <row r="31" spans="3:6" x14ac:dyDescent="0.35">
      <c r="C31" s="76">
        <v>15</v>
      </c>
      <c r="D31" s="76">
        <v>120</v>
      </c>
      <c r="E31" s="76">
        <v>20</v>
      </c>
      <c r="F31" s="76">
        <f t="shared" si="2"/>
        <v>6</v>
      </c>
    </row>
    <row r="32" spans="3:6" x14ac:dyDescent="0.35">
      <c r="C32" s="75" t="s">
        <v>59</v>
      </c>
      <c r="D32" s="77">
        <f>SUM(D23:D31)</f>
        <v>342</v>
      </c>
      <c r="E32" s="77">
        <f t="shared" ref="E32:F32" si="3">SUM(E23:E31)</f>
        <v>323</v>
      </c>
      <c r="F32" s="77">
        <f t="shared" si="3"/>
        <v>13.32075462663698</v>
      </c>
    </row>
    <row r="33" spans="3:6" x14ac:dyDescent="0.35">
      <c r="C33" s="75" t="s">
        <v>60</v>
      </c>
      <c r="D33" s="77">
        <f>AVERAGE(D23:D31)</f>
        <v>38</v>
      </c>
      <c r="E33" s="77">
        <f t="shared" ref="E33:F33" si="4">AVERAGE(E23:E31)</f>
        <v>35.888888888888886</v>
      </c>
      <c r="F33" s="77">
        <f t="shared" si="4"/>
        <v>1.4800838474041089</v>
      </c>
    </row>
  </sheetData>
  <mergeCells count="16">
    <mergeCell ref="C3:I3"/>
    <mergeCell ref="C13:F13"/>
    <mergeCell ref="C22:F22"/>
    <mergeCell ref="D5:E5"/>
    <mergeCell ref="D6:E6"/>
    <mergeCell ref="D7:E7"/>
    <mergeCell ref="C5:C8"/>
    <mergeCell ref="F5:F8"/>
    <mergeCell ref="C4:I4"/>
    <mergeCell ref="C9:I9"/>
    <mergeCell ref="D8:E8"/>
    <mergeCell ref="I5:I6"/>
    <mergeCell ref="I7:I8"/>
    <mergeCell ref="G5:G8"/>
    <mergeCell ref="H5:H6"/>
    <mergeCell ref="H7:H8"/>
  </mergeCells>
  <hyperlinks>
    <hyperlink ref="C9" r:id="rId1" xr:uid="{8212DAFB-CD83-4320-A7D3-908AFB0479D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B404B-0533-4063-B925-EEFDB6D57E64}">
  <dimension ref="C3:I33"/>
  <sheetViews>
    <sheetView topLeftCell="A28" workbookViewId="0">
      <selection activeCell="H21" sqref="H21"/>
    </sheetView>
  </sheetViews>
  <sheetFormatPr baseColWidth="10" defaultRowHeight="14.5" x14ac:dyDescent="0.35"/>
  <cols>
    <col min="3" max="3" width="14.81640625" customWidth="1"/>
    <col min="5" max="5" width="13" customWidth="1"/>
    <col min="6" max="6" width="13.7265625" customWidth="1"/>
    <col min="7" max="7" width="23" customWidth="1"/>
    <col min="8" max="8" width="19" customWidth="1"/>
    <col min="9" max="9" width="14.453125" customWidth="1"/>
  </cols>
  <sheetData>
    <row r="3" spans="3:9" x14ac:dyDescent="0.35">
      <c r="C3" s="36" t="s">
        <v>4</v>
      </c>
      <c r="D3" s="36"/>
      <c r="E3" s="36"/>
      <c r="F3" s="36"/>
      <c r="G3" s="36"/>
      <c r="H3" s="36"/>
      <c r="I3" s="36"/>
    </row>
    <row r="4" spans="3:9" x14ac:dyDescent="0.35">
      <c r="C4" s="45" t="s">
        <v>15</v>
      </c>
      <c r="D4" s="45"/>
      <c r="E4" s="45"/>
      <c r="F4" s="45"/>
      <c r="G4" s="45"/>
      <c r="H4" s="45"/>
      <c r="I4" s="45"/>
    </row>
    <row r="5" spans="3:9" x14ac:dyDescent="0.35">
      <c r="C5" s="40" t="s">
        <v>10</v>
      </c>
      <c r="D5" s="42" t="s">
        <v>11</v>
      </c>
      <c r="E5" s="42"/>
      <c r="F5" s="40" t="s">
        <v>6</v>
      </c>
      <c r="G5" s="41" t="s">
        <v>7</v>
      </c>
      <c r="H5" s="40" t="s">
        <v>8</v>
      </c>
      <c r="I5" s="46">
        <v>45691</v>
      </c>
    </row>
    <row r="6" spans="3:9" x14ac:dyDescent="0.35">
      <c r="C6" s="40"/>
      <c r="D6" s="42" t="s">
        <v>12</v>
      </c>
      <c r="E6" s="42"/>
      <c r="F6" s="40"/>
      <c r="G6" s="41"/>
      <c r="H6" s="40"/>
      <c r="I6" s="46"/>
    </row>
    <row r="7" spans="3:9" x14ac:dyDescent="0.35">
      <c r="C7" s="40"/>
      <c r="D7" s="42" t="s">
        <v>13</v>
      </c>
      <c r="E7" s="42"/>
      <c r="F7" s="40"/>
      <c r="G7" s="41"/>
      <c r="H7" s="40" t="s">
        <v>9</v>
      </c>
      <c r="I7" s="41"/>
    </row>
    <row r="8" spans="3:9" x14ac:dyDescent="0.35">
      <c r="C8" s="40"/>
      <c r="D8" s="42" t="s">
        <v>14</v>
      </c>
      <c r="E8" s="42"/>
      <c r="F8" s="40"/>
      <c r="G8" s="41"/>
      <c r="H8" s="40"/>
      <c r="I8" s="41"/>
    </row>
    <row r="9" spans="3:9" x14ac:dyDescent="0.35">
      <c r="C9" s="43" t="s">
        <v>46</v>
      </c>
      <c r="D9" s="44"/>
      <c r="E9" s="44"/>
      <c r="F9" s="44"/>
      <c r="G9" s="44"/>
      <c r="H9" s="44"/>
      <c r="I9" s="44"/>
    </row>
    <row r="12" spans="3:9" ht="26" x14ac:dyDescent="0.35">
      <c r="C12" s="14" t="s">
        <v>0</v>
      </c>
      <c r="D12" s="14" t="s">
        <v>1</v>
      </c>
      <c r="E12" s="14" t="s">
        <v>2</v>
      </c>
      <c r="F12" s="14" t="s">
        <v>3</v>
      </c>
      <c r="G12" s="14" t="s">
        <v>17</v>
      </c>
    </row>
    <row r="13" spans="3:9" ht="15" customHeight="1" x14ac:dyDescent="0.35">
      <c r="C13" s="37" t="s">
        <v>30</v>
      </c>
      <c r="D13" s="38"/>
      <c r="E13" s="38"/>
      <c r="F13" s="38"/>
      <c r="G13" s="39"/>
    </row>
    <row r="14" spans="3:9" ht="39" x14ac:dyDescent="0.35">
      <c r="C14" s="8">
        <v>1</v>
      </c>
      <c r="D14" s="8">
        <f>'Estimación 6.2'!D14</f>
        <v>90</v>
      </c>
      <c r="E14" s="8">
        <f>'Estimación 6.2'!E14</f>
        <v>28</v>
      </c>
      <c r="F14" s="8">
        <f>'Estimación 6.2'!F14</f>
        <v>3.2142857142857144</v>
      </c>
      <c r="G14" s="8" t="s">
        <v>33</v>
      </c>
    </row>
    <row r="15" spans="3:9" ht="60.75" customHeight="1" x14ac:dyDescent="0.35">
      <c r="C15" s="8">
        <v>2</v>
      </c>
      <c r="D15" s="8">
        <f>'Estimación 6.2'!D15</f>
        <v>45</v>
      </c>
      <c r="E15" s="8">
        <f>'Estimación 6.2'!E15</f>
        <v>4</v>
      </c>
      <c r="F15" s="8">
        <f>'Estimación 6.2'!F15</f>
        <v>11.25</v>
      </c>
      <c r="G15" s="8" t="s">
        <v>34</v>
      </c>
    </row>
    <row r="16" spans="3:9" ht="60" customHeight="1" x14ac:dyDescent="0.35">
      <c r="C16" s="8">
        <v>3</v>
      </c>
      <c r="D16" s="8">
        <f>'Estimación 6.2'!D16</f>
        <v>32</v>
      </c>
      <c r="E16" s="8">
        <f>'Estimación 6.2'!E16</f>
        <v>10</v>
      </c>
      <c r="F16" s="8">
        <f>'Estimación 6.2'!F16</f>
        <v>3.2</v>
      </c>
      <c r="G16" s="8" t="s">
        <v>35</v>
      </c>
    </row>
    <row r="17" spans="3:7" ht="48" customHeight="1" x14ac:dyDescent="0.35">
      <c r="C17" s="8">
        <v>4</v>
      </c>
      <c r="D17" s="8">
        <f>'Estimación 6.2'!D17</f>
        <v>89</v>
      </c>
      <c r="E17" s="8">
        <f>'Estimación 6.2'!E17</f>
        <v>28</v>
      </c>
      <c r="F17" s="8">
        <f>'Estimación 6.2'!F17</f>
        <v>3.1785714285714284</v>
      </c>
      <c r="G17" s="8" t="s">
        <v>36</v>
      </c>
    </row>
    <row r="18" spans="3:7" ht="60.75" customHeight="1" x14ac:dyDescent="0.35">
      <c r="C18" s="8">
        <v>5</v>
      </c>
      <c r="D18" s="8">
        <f>'Estimación 6.2'!D18</f>
        <v>140</v>
      </c>
      <c r="E18" s="8">
        <f>'Estimación 6.2'!E18</f>
        <v>9</v>
      </c>
      <c r="F18" s="8">
        <f>'Estimación 6.2'!F18</f>
        <v>15.555555555555555</v>
      </c>
      <c r="G18" s="8" t="s">
        <v>37</v>
      </c>
    </row>
    <row r="19" spans="3:7" ht="49.5" customHeight="1" x14ac:dyDescent="0.35">
      <c r="C19" s="78">
        <v>6</v>
      </c>
      <c r="D19" s="78">
        <f>'Estimación 6.2'!D19</f>
        <v>30</v>
      </c>
      <c r="E19" s="78">
        <f>'Estimación 6.2'!E19</f>
        <v>12</v>
      </c>
      <c r="F19" s="78">
        <f>'Estimación 6.2'!F19</f>
        <v>2.5</v>
      </c>
      <c r="G19" s="78" t="s">
        <v>38</v>
      </c>
    </row>
    <row r="20" spans="3:7" ht="49.5" customHeight="1" x14ac:dyDescent="0.35">
      <c r="C20" s="75" t="s">
        <v>59</v>
      </c>
      <c r="D20" s="82">
        <f>'Estimación 6.2'!D20</f>
        <v>426</v>
      </c>
      <c r="E20" s="82">
        <f>'Estimación 6.2'!E20</f>
        <v>91</v>
      </c>
      <c r="F20" s="82">
        <f>'Estimación 6.2'!F20</f>
        <v>38.898412698412699</v>
      </c>
      <c r="G20" s="82" t="s">
        <v>29</v>
      </c>
    </row>
    <row r="21" spans="3:7" ht="49.5" customHeight="1" x14ac:dyDescent="0.35">
      <c r="C21" s="75" t="s">
        <v>60</v>
      </c>
      <c r="D21" s="82">
        <f>'Estimación 6.2'!D21</f>
        <v>71</v>
      </c>
      <c r="E21" s="82">
        <f>'Estimación 6.2'!E21</f>
        <v>15.166666666666666</v>
      </c>
      <c r="F21" s="82">
        <f>'Estimación 6.2'!F21</f>
        <v>6.4830687830687834</v>
      </c>
      <c r="G21" s="82" t="s">
        <v>29</v>
      </c>
    </row>
    <row r="22" spans="3:7" ht="15" customHeight="1" x14ac:dyDescent="0.35">
      <c r="C22" s="79" t="s">
        <v>31</v>
      </c>
      <c r="D22" s="80"/>
      <c r="E22" s="80"/>
      <c r="F22" s="80"/>
      <c r="G22" s="81"/>
    </row>
    <row r="23" spans="3:7" ht="36" customHeight="1" x14ac:dyDescent="0.35">
      <c r="C23" s="7">
        <v>7</v>
      </c>
      <c r="D23" s="7">
        <f>'Estimación 6.2'!D23</f>
        <v>40</v>
      </c>
      <c r="E23" s="7">
        <f>'Estimación 6.2'!E23</f>
        <v>68</v>
      </c>
      <c r="F23" s="7">
        <f>'Estimación 6.2'!F23</f>
        <v>0.58823529411764708</v>
      </c>
      <c r="G23" s="7" t="s">
        <v>39</v>
      </c>
    </row>
    <row r="24" spans="3:7" ht="48" customHeight="1" x14ac:dyDescent="0.35">
      <c r="C24" s="7">
        <v>8</v>
      </c>
      <c r="D24" s="7">
        <f>'Estimación 6.2'!D24</f>
        <v>42</v>
      </c>
      <c r="E24" s="7">
        <f>'Estimación 6.2'!E24</f>
        <v>66</v>
      </c>
      <c r="F24" s="7">
        <f>'Estimación 6.2'!F24</f>
        <v>0.63636363636363635</v>
      </c>
      <c r="G24" s="7" t="s">
        <v>40</v>
      </c>
    </row>
    <row r="25" spans="3:7" ht="51.75" customHeight="1" x14ac:dyDescent="0.35">
      <c r="C25" s="7">
        <v>9</v>
      </c>
      <c r="D25" s="7">
        <f>'Estimación 6.2'!D25</f>
        <v>20</v>
      </c>
      <c r="E25" s="7">
        <f>'Estimación 6.2'!E25</f>
        <v>28</v>
      </c>
      <c r="F25" s="7">
        <f>'Estimación 6.2'!F25</f>
        <v>0.7142857142857143</v>
      </c>
      <c r="G25" s="7" t="s">
        <v>41</v>
      </c>
    </row>
    <row r="26" spans="3:7" ht="50.25" customHeight="1" x14ac:dyDescent="0.35">
      <c r="C26" s="7">
        <v>10</v>
      </c>
      <c r="D26" s="7">
        <f>'Estimación 6.2'!D26</f>
        <v>20</v>
      </c>
      <c r="E26" s="7">
        <f>'Estimación 6.2'!E26</f>
        <v>50</v>
      </c>
      <c r="F26" s="7">
        <f>'Estimación 6.2'!F26</f>
        <v>0.4</v>
      </c>
      <c r="G26" s="7" t="s">
        <v>42</v>
      </c>
    </row>
    <row r="27" spans="3:7" ht="49.5" customHeight="1" x14ac:dyDescent="0.35">
      <c r="C27" s="7">
        <v>11</v>
      </c>
      <c r="D27" s="7">
        <f>'Estimación 6.2'!D27</f>
        <v>15</v>
      </c>
      <c r="E27" s="7">
        <f>'Estimación 6.2'!E27</f>
        <v>13</v>
      </c>
      <c r="F27" s="7">
        <f>'Estimación 6.2'!F27</f>
        <v>1.1538461538461537</v>
      </c>
      <c r="G27" s="7" t="s">
        <v>43</v>
      </c>
    </row>
    <row r="28" spans="3:7" ht="33.75" customHeight="1" x14ac:dyDescent="0.35">
      <c r="C28" s="7">
        <v>12</v>
      </c>
      <c r="D28" s="7">
        <f>'Estimación 6.2'!D28</f>
        <v>20</v>
      </c>
      <c r="E28" s="7">
        <f>'Estimación 6.2'!E28</f>
        <v>13</v>
      </c>
      <c r="F28" s="7">
        <f>'Estimación 6.2'!F28</f>
        <v>1.5384615384615385</v>
      </c>
      <c r="G28" s="7" t="s">
        <v>44</v>
      </c>
    </row>
    <row r="29" spans="3:7" ht="34.5" customHeight="1" x14ac:dyDescent="0.35">
      <c r="C29" s="9">
        <v>13</v>
      </c>
      <c r="D29" s="9">
        <f>'Estimación 6.2'!D29</f>
        <v>50</v>
      </c>
      <c r="E29" s="9">
        <f>'Estimación 6.2'!E29</f>
        <v>54</v>
      </c>
      <c r="F29" s="9">
        <f>'Estimación 6.2'!F29</f>
        <v>0.92592592592592593</v>
      </c>
      <c r="G29" s="9" t="s">
        <v>18</v>
      </c>
    </row>
    <row r="30" spans="3:7" ht="26.25" customHeight="1" x14ac:dyDescent="0.35">
      <c r="C30" s="9">
        <v>14</v>
      </c>
      <c r="D30" s="9">
        <f>'Estimación 6.2'!D30</f>
        <v>15</v>
      </c>
      <c r="E30" s="9">
        <f>'Estimación 6.2'!E30</f>
        <v>11</v>
      </c>
      <c r="F30" s="9">
        <f>'Estimación 6.2'!F30</f>
        <v>1.3636363636363635</v>
      </c>
      <c r="G30" s="9" t="s">
        <v>45</v>
      </c>
    </row>
    <row r="31" spans="3:7" ht="29.25" customHeight="1" x14ac:dyDescent="0.35">
      <c r="C31" s="7">
        <v>15</v>
      </c>
      <c r="D31" s="10">
        <f>'Estimación 6.2'!D31</f>
        <v>120</v>
      </c>
      <c r="E31" s="7">
        <f>'Estimación 6.2'!E31</f>
        <v>20</v>
      </c>
      <c r="F31" s="11">
        <f>'Estimación 6.2'!F31</f>
        <v>6</v>
      </c>
      <c r="G31" s="9" t="s">
        <v>19</v>
      </c>
    </row>
    <row r="32" spans="3:7" x14ac:dyDescent="0.35">
      <c r="C32" s="75" t="s">
        <v>59</v>
      </c>
      <c r="D32" s="10">
        <f>'Estimación 6.2'!D32</f>
        <v>342</v>
      </c>
      <c r="E32" s="7">
        <f>'Estimación 6.2'!E32</f>
        <v>323</v>
      </c>
      <c r="F32" s="11">
        <f>'Estimación 6.2'!F32</f>
        <v>13.32075462663698</v>
      </c>
      <c r="G32" s="83" t="s">
        <v>29</v>
      </c>
    </row>
    <row r="33" spans="3:7" x14ac:dyDescent="0.35">
      <c r="C33" s="75" t="s">
        <v>60</v>
      </c>
      <c r="D33" s="10">
        <f>'Estimación 6.2'!D33</f>
        <v>38</v>
      </c>
      <c r="E33" s="7">
        <f>'Estimación 6.2'!E33</f>
        <v>35.888888888888886</v>
      </c>
      <c r="F33" s="11">
        <f>'Estimación 6.2'!F33</f>
        <v>1.4800838474041089</v>
      </c>
      <c r="G33" s="83" t="s">
        <v>29</v>
      </c>
    </row>
  </sheetData>
  <mergeCells count="16">
    <mergeCell ref="C3:I3"/>
    <mergeCell ref="C4:I4"/>
    <mergeCell ref="C5:C8"/>
    <mergeCell ref="D5:E5"/>
    <mergeCell ref="F5:F8"/>
    <mergeCell ref="G5:G8"/>
    <mergeCell ref="H5:H6"/>
    <mergeCell ref="I5:I6"/>
    <mergeCell ref="D6:E6"/>
    <mergeCell ref="D7:E7"/>
    <mergeCell ref="C22:G22"/>
    <mergeCell ref="C13:G13"/>
    <mergeCell ref="H7:H8"/>
    <mergeCell ref="I7:I8"/>
    <mergeCell ref="D8:E8"/>
    <mergeCell ref="C9:I9"/>
  </mergeCells>
  <hyperlinks>
    <hyperlink ref="C9" r:id="rId1" xr:uid="{18299660-8C7B-46AD-ABEC-51E0A58AE47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6B577-E8D8-4CB2-894C-35B51D0DEB61}">
  <dimension ref="C3:I30"/>
  <sheetViews>
    <sheetView topLeftCell="A26" workbookViewId="0">
      <selection activeCell="C40" sqref="C40"/>
    </sheetView>
  </sheetViews>
  <sheetFormatPr baseColWidth="10" defaultRowHeight="14.5" x14ac:dyDescent="0.35"/>
  <cols>
    <col min="3" max="3" width="15.81640625" customWidth="1"/>
    <col min="4" max="4" width="13.54296875" customWidth="1"/>
    <col min="5" max="5" width="23.1796875" customWidth="1"/>
    <col min="6" max="6" width="17.26953125" customWidth="1"/>
    <col min="7" max="7" width="18.453125" customWidth="1"/>
    <col min="9" max="9" width="14.26953125" customWidth="1"/>
  </cols>
  <sheetData>
    <row r="3" spans="3:9" x14ac:dyDescent="0.35">
      <c r="C3" s="36" t="s">
        <v>4</v>
      </c>
      <c r="D3" s="36"/>
      <c r="E3" s="36"/>
      <c r="F3" s="36"/>
      <c r="G3" s="36"/>
      <c r="H3" s="36"/>
      <c r="I3" s="36"/>
    </row>
    <row r="4" spans="3:9" x14ac:dyDescent="0.35">
      <c r="C4" s="45" t="s">
        <v>16</v>
      </c>
      <c r="D4" s="53"/>
      <c r="E4" s="53"/>
      <c r="F4" s="53"/>
      <c r="G4" s="53"/>
      <c r="H4" s="53"/>
      <c r="I4" s="54"/>
    </row>
    <row r="5" spans="3:9" x14ac:dyDescent="0.35">
      <c r="C5" s="40" t="s">
        <v>10</v>
      </c>
      <c r="D5" s="50" t="s">
        <v>11</v>
      </c>
      <c r="E5" s="56"/>
      <c r="F5" s="40" t="s">
        <v>6</v>
      </c>
      <c r="G5" s="41" t="s">
        <v>58</v>
      </c>
      <c r="H5" s="40" t="s">
        <v>8</v>
      </c>
      <c r="I5" s="46">
        <v>45691</v>
      </c>
    </row>
    <row r="6" spans="3:9" ht="14.5" customHeight="1" x14ac:dyDescent="0.35">
      <c r="C6" s="55"/>
      <c r="D6" s="50" t="s">
        <v>12</v>
      </c>
      <c r="E6" s="51"/>
      <c r="F6" s="55"/>
      <c r="G6" s="55"/>
      <c r="H6" s="23"/>
      <c r="I6" s="23"/>
    </row>
    <row r="7" spans="3:9" x14ac:dyDescent="0.35">
      <c r="C7" s="55"/>
      <c r="D7" s="50" t="s">
        <v>13</v>
      </c>
      <c r="E7" s="51"/>
      <c r="F7" s="55"/>
      <c r="G7" s="55"/>
      <c r="H7" s="40" t="s">
        <v>9</v>
      </c>
      <c r="I7" s="41"/>
    </row>
    <row r="8" spans="3:9" x14ac:dyDescent="0.35">
      <c r="C8" s="23"/>
      <c r="D8" s="50" t="s">
        <v>14</v>
      </c>
      <c r="E8" s="51"/>
      <c r="F8" s="23"/>
      <c r="G8" s="23"/>
      <c r="H8" s="23"/>
      <c r="I8" s="23"/>
    </row>
    <row r="9" spans="3:9" x14ac:dyDescent="0.35">
      <c r="C9" s="43" t="s">
        <v>46</v>
      </c>
      <c r="D9" s="52"/>
      <c r="E9" s="52"/>
      <c r="F9" s="52"/>
      <c r="G9" s="52"/>
      <c r="H9" s="52"/>
      <c r="I9" s="51"/>
    </row>
    <row r="12" spans="3:9" ht="26" customHeight="1" x14ac:dyDescent="0.35">
      <c r="C12" s="12" t="s">
        <v>0</v>
      </c>
      <c r="D12" s="12" t="s">
        <v>2</v>
      </c>
      <c r="E12" s="12" t="s">
        <v>20</v>
      </c>
      <c r="F12" s="12" t="s">
        <v>21</v>
      </c>
      <c r="G12" s="12" t="s">
        <v>22</v>
      </c>
      <c r="H12" s="12" t="s">
        <v>23</v>
      </c>
      <c r="I12" s="12" t="s">
        <v>24</v>
      </c>
    </row>
    <row r="13" spans="3:9" x14ac:dyDescent="0.35">
      <c r="C13" s="47" t="s">
        <v>30</v>
      </c>
      <c r="D13" s="48"/>
      <c r="E13" s="48"/>
      <c r="F13" s="48"/>
      <c r="G13" s="48"/>
      <c r="H13" s="48"/>
      <c r="I13" s="49"/>
    </row>
    <row r="14" spans="3:9" ht="46.5" customHeight="1" x14ac:dyDescent="0.35">
      <c r="C14" s="1">
        <v>1</v>
      </c>
      <c r="D14" s="1">
        <f>'Estimación 6.3'!E14</f>
        <v>28</v>
      </c>
      <c r="E14" s="1" t="str">
        <f>'Estimación 6.3'!G14</f>
        <v>Conexión con el microservicio de Paciente mediante FeignClient.</v>
      </c>
      <c r="F14" s="1" t="s">
        <v>25</v>
      </c>
      <c r="G14" s="1">
        <f t="shared" ref="G14:G19" si="0">H14-(H14*0.2)</f>
        <v>72</v>
      </c>
      <c r="H14" s="1">
        <f>'Estimación 6.3'!D14</f>
        <v>90</v>
      </c>
      <c r="I14" s="1">
        <f t="shared" ref="I14:I19" si="1">H14+(H14*0.2)</f>
        <v>108</v>
      </c>
    </row>
    <row r="15" spans="3:9" ht="57.75" customHeight="1" x14ac:dyDescent="0.35">
      <c r="C15" s="1">
        <v>2</v>
      </c>
      <c r="D15" s="1">
        <f>'Estimación 6.3'!E15</f>
        <v>4</v>
      </c>
      <c r="E15" s="1" t="str">
        <f>'Estimación 6.3'!G15</f>
        <v>Controlador REST para gestionar doctores (CRUD y gestión de pacientes con doctores).</v>
      </c>
      <c r="F15" s="1" t="s">
        <v>26</v>
      </c>
      <c r="G15" s="1">
        <f t="shared" si="0"/>
        <v>36</v>
      </c>
      <c r="H15" s="1">
        <f>'Estimación 6.3'!D15</f>
        <v>45</v>
      </c>
      <c r="I15" s="1">
        <f t="shared" si="1"/>
        <v>54</v>
      </c>
    </row>
    <row r="16" spans="3:9" ht="53.25" customHeight="1" x14ac:dyDescent="0.35">
      <c r="C16" s="1">
        <v>3</v>
      </c>
      <c r="D16" s="1">
        <f>'Estimación 6.3'!E16</f>
        <v>10</v>
      </c>
      <c r="E16" s="1" t="str">
        <f>'Estimación 6.3'!G16</f>
        <v>Entidad JPA que representa un doctor con su información y lista de pacientes.</v>
      </c>
      <c r="F16" s="1" t="s">
        <v>50</v>
      </c>
      <c r="G16" s="1">
        <f t="shared" si="0"/>
        <v>25.6</v>
      </c>
      <c r="H16" s="1">
        <f>'Estimación 6.3'!D16</f>
        <v>32</v>
      </c>
      <c r="I16" s="1">
        <f t="shared" si="1"/>
        <v>38.4</v>
      </c>
    </row>
    <row r="17" spans="3:9" ht="47.25" customHeight="1" x14ac:dyDescent="0.35">
      <c r="C17" s="1">
        <v>4</v>
      </c>
      <c r="D17" s="1">
        <f>'Estimación 6.3'!E17</f>
        <v>28</v>
      </c>
      <c r="E17" s="1" t="str">
        <f>'Estimación 6.3'!G17</f>
        <v>Entidad que representa la relación entre doctores y pacientes.</v>
      </c>
      <c r="F17" s="1" t="s">
        <v>47</v>
      </c>
      <c r="G17" s="1">
        <f t="shared" si="0"/>
        <v>71.2</v>
      </c>
      <c r="H17" s="1">
        <f>'Estimación 6.3'!D17</f>
        <v>89</v>
      </c>
      <c r="I17" s="1">
        <f t="shared" si="1"/>
        <v>106.8</v>
      </c>
    </row>
    <row r="18" spans="3:9" ht="56.25" customHeight="1" x14ac:dyDescent="0.35">
      <c r="C18" s="1">
        <v>5</v>
      </c>
      <c r="D18" s="1">
        <f>'Estimación 6.3'!E18</f>
        <v>9</v>
      </c>
      <c r="E18" s="1" t="str">
        <f>'Estimación 6.3'!G18</f>
        <v>Modelo que representa un paciente, con atributos personales y fecha de creación.</v>
      </c>
      <c r="F18" s="1" t="s">
        <v>49</v>
      </c>
      <c r="G18" s="1">
        <f t="shared" si="0"/>
        <v>112</v>
      </c>
      <c r="H18" s="1">
        <f>'Estimación 6.3'!D18</f>
        <v>140</v>
      </c>
      <c r="I18" s="1">
        <f t="shared" si="1"/>
        <v>168</v>
      </c>
    </row>
    <row r="19" spans="3:9" ht="45.75" customHeight="1" x14ac:dyDescent="0.35">
      <c r="C19" s="1">
        <v>6</v>
      </c>
      <c r="D19" s="1">
        <f>'Estimación 6.3'!E19</f>
        <v>12</v>
      </c>
      <c r="E19" s="1" t="str">
        <f>'Estimación 6.3'!G19</f>
        <v>Repositorio JPA para acceder a la base de datos de doctores.</v>
      </c>
      <c r="F19" s="1" t="s">
        <v>48</v>
      </c>
      <c r="G19" s="1">
        <f t="shared" si="0"/>
        <v>24</v>
      </c>
      <c r="H19" s="1">
        <f>'Estimación 6.3'!D19</f>
        <v>30</v>
      </c>
      <c r="I19" s="1">
        <f t="shared" si="1"/>
        <v>36</v>
      </c>
    </row>
    <row r="20" spans="3:9" x14ac:dyDescent="0.35">
      <c r="C20" s="47" t="s">
        <v>31</v>
      </c>
      <c r="D20" s="48"/>
      <c r="E20" s="48"/>
      <c r="F20" s="48"/>
      <c r="G20" s="48"/>
      <c r="H20" s="48"/>
      <c r="I20" s="49"/>
    </row>
    <row r="21" spans="3:9" ht="36.75" customHeight="1" x14ac:dyDescent="0.35">
      <c r="C21" s="4">
        <v>7</v>
      </c>
      <c r="D21" s="4">
        <f>'Estimación 6.3'!E23</f>
        <v>68</v>
      </c>
      <c r="E21" s="4" t="str">
        <f>'Estimación 6.3'!G23</f>
        <v xml:space="preserve"> Conexión con el microservicio de pacientes</v>
      </c>
      <c r="F21" s="4" t="s">
        <v>51</v>
      </c>
      <c r="G21" s="4">
        <f t="shared" ref="G21:G29" si="2">H21-(H21*0.2)</f>
        <v>32</v>
      </c>
      <c r="H21" s="4">
        <f>'Estimación 6.3'!D23</f>
        <v>40</v>
      </c>
      <c r="I21" s="4">
        <f t="shared" ref="I21:I29" si="3">H21+(H21*0.2)</f>
        <v>48</v>
      </c>
    </row>
    <row r="22" spans="3:9" ht="44.25" customHeight="1" x14ac:dyDescent="0.35">
      <c r="C22" s="4">
        <v>8</v>
      </c>
      <c r="D22" s="4">
        <f>'Estimación 6.3'!E24</f>
        <v>66</v>
      </c>
      <c r="E22" s="4" t="str">
        <f>'Estimación 6.3'!G24</f>
        <v>Interfaz de servicio para la lógica de negocios de doctores.</v>
      </c>
      <c r="F22" s="4" t="s">
        <v>52</v>
      </c>
      <c r="G22" s="4">
        <f t="shared" si="2"/>
        <v>33.6</v>
      </c>
      <c r="H22" s="4">
        <f>'Estimación 6.3'!D24</f>
        <v>42</v>
      </c>
      <c r="I22" s="4">
        <f t="shared" si="3"/>
        <v>50.4</v>
      </c>
    </row>
    <row r="23" spans="3:9" ht="48" customHeight="1" x14ac:dyDescent="0.35">
      <c r="C23" s="4">
        <v>9</v>
      </c>
      <c r="D23" s="4">
        <f>'Estimación 6.3'!E25</f>
        <v>28</v>
      </c>
      <c r="E23" s="4" t="str">
        <f>'Estimación 6.3'!G25</f>
        <v>Implementación del servicio de doctores, maneja la lógica de negocio.</v>
      </c>
      <c r="F23" s="4" t="s">
        <v>53</v>
      </c>
      <c r="G23" s="4">
        <f t="shared" si="2"/>
        <v>16</v>
      </c>
      <c r="H23" s="4">
        <f>'Estimación 6.3'!D25</f>
        <v>20</v>
      </c>
      <c r="I23" s="4">
        <f t="shared" si="3"/>
        <v>24</v>
      </c>
    </row>
    <row r="24" spans="3:9" ht="48" customHeight="1" x14ac:dyDescent="0.35">
      <c r="C24" s="4">
        <v>10</v>
      </c>
      <c r="D24" s="4">
        <f>'Estimación 6.3'!E26</f>
        <v>50</v>
      </c>
      <c r="E24" s="4" t="str">
        <f>'Estimación 6.3'!G26</f>
        <v>Método que elimina un paciente de un doctor en la base de datos.</v>
      </c>
      <c r="F24" s="4" t="s">
        <v>54</v>
      </c>
      <c r="G24" s="4">
        <f t="shared" si="2"/>
        <v>16</v>
      </c>
      <c r="H24" s="4">
        <f>'Estimación 6.3'!D26</f>
        <v>20</v>
      </c>
      <c r="I24" s="4">
        <f t="shared" si="3"/>
        <v>24</v>
      </c>
    </row>
    <row r="25" spans="3:9" ht="50.25" customHeight="1" x14ac:dyDescent="0.35">
      <c r="C25" s="4">
        <v>11</v>
      </c>
      <c r="D25" s="4">
        <f>'Estimación 6.3'!E27</f>
        <v>13</v>
      </c>
      <c r="E25" s="4" t="str">
        <f>'Estimación 6.3'!G27</f>
        <v>Agrega un paciente a un doctor, validando con el microservicio de Paciente.</v>
      </c>
      <c r="F25" s="4" t="s">
        <v>55</v>
      </c>
      <c r="G25" s="4">
        <f t="shared" si="2"/>
        <v>12</v>
      </c>
      <c r="H25" s="4">
        <f>'Estimación 6.3'!D27</f>
        <v>15</v>
      </c>
      <c r="I25" s="4">
        <f t="shared" si="3"/>
        <v>18</v>
      </c>
    </row>
    <row r="26" spans="3:9" ht="33.75" customHeight="1" x14ac:dyDescent="0.35">
      <c r="C26" s="4">
        <v>12</v>
      </c>
      <c r="D26" s="4">
        <f>'Estimación 6.3'!E28</f>
        <v>13</v>
      </c>
      <c r="E26" s="4" t="str">
        <f>'Estimación 6.3'!G28</f>
        <v>Elimina un paciente de un doctor</v>
      </c>
      <c r="F26" s="4" t="s">
        <v>54</v>
      </c>
      <c r="G26" s="4">
        <f t="shared" si="2"/>
        <v>16</v>
      </c>
      <c r="H26" s="4">
        <f>'Estimación 6.3'!D28</f>
        <v>20</v>
      </c>
      <c r="I26" s="4">
        <f t="shared" si="3"/>
        <v>24</v>
      </c>
    </row>
    <row r="27" spans="3:9" ht="36.75" customHeight="1" x14ac:dyDescent="0.35">
      <c r="C27" s="4">
        <v>13</v>
      </c>
      <c r="D27" s="4">
        <f>'Estimación 6.3'!E29</f>
        <v>54</v>
      </c>
      <c r="E27" s="4" t="str">
        <f>'Estimación 6.3'!G29</f>
        <v>Lista todos los cursos disponibles.</v>
      </c>
      <c r="F27" s="4" t="s">
        <v>56</v>
      </c>
      <c r="G27" s="4">
        <f t="shared" si="2"/>
        <v>40</v>
      </c>
      <c r="H27" s="4">
        <f>'Estimación 6.3'!D29</f>
        <v>50</v>
      </c>
      <c r="I27" s="4">
        <f t="shared" si="3"/>
        <v>60</v>
      </c>
    </row>
    <row r="28" spans="3:9" ht="24.75" customHeight="1" x14ac:dyDescent="0.35">
      <c r="C28" s="4">
        <v>14</v>
      </c>
      <c r="D28" s="4">
        <f>'Estimación 6.3'!E30</f>
        <v>11</v>
      </c>
      <c r="E28" s="4" t="str">
        <f>'Estimación 6.3'!G30</f>
        <v>Busca un doctor por su ID.</v>
      </c>
      <c r="F28" s="4" t="s">
        <v>57</v>
      </c>
      <c r="G28" s="4">
        <f t="shared" si="2"/>
        <v>12</v>
      </c>
      <c r="H28" s="4">
        <f>'Estimación 6.3'!D30</f>
        <v>15</v>
      </c>
      <c r="I28" s="4">
        <f t="shared" si="3"/>
        <v>18</v>
      </c>
    </row>
    <row r="29" spans="3:9" ht="36" customHeight="1" x14ac:dyDescent="0.35">
      <c r="C29" s="4">
        <v>15</v>
      </c>
      <c r="D29" s="4">
        <f>'Estimación 6.3'!E31</f>
        <v>20</v>
      </c>
      <c r="E29" s="4" t="str">
        <f>'Estimación 6.3'!G31</f>
        <v>Clase principal para ejecutar la aplicación Spring Boot.</v>
      </c>
      <c r="F29" s="4" t="s">
        <v>27</v>
      </c>
      <c r="G29" s="4">
        <f t="shared" si="2"/>
        <v>96</v>
      </c>
      <c r="H29" s="4">
        <f>'Estimación 6.3'!D31</f>
        <v>120</v>
      </c>
      <c r="I29" s="4">
        <f t="shared" si="3"/>
        <v>144</v>
      </c>
    </row>
    <row r="30" spans="3:9" x14ac:dyDescent="0.35">
      <c r="C30" s="5" t="s">
        <v>28</v>
      </c>
      <c r="D30" s="5" t="s">
        <v>29</v>
      </c>
      <c r="E30" s="5" t="s">
        <v>29</v>
      </c>
      <c r="F30" s="5" t="s">
        <v>29</v>
      </c>
      <c r="G30" s="5">
        <f t="shared" ref="G30:I30" si="4">SUM(G21:G29)+SUM(G14:G19)</f>
        <v>614.40000000000009</v>
      </c>
      <c r="H30" s="5">
        <f t="shared" si="4"/>
        <v>768</v>
      </c>
      <c r="I30" s="5">
        <f t="shared" si="4"/>
        <v>921.59999999999991</v>
      </c>
    </row>
  </sheetData>
  <mergeCells count="16">
    <mergeCell ref="C3:I3"/>
    <mergeCell ref="C4:I4"/>
    <mergeCell ref="C5:C8"/>
    <mergeCell ref="D5:E5"/>
    <mergeCell ref="F5:F8"/>
    <mergeCell ref="G5:G8"/>
    <mergeCell ref="H5:H6"/>
    <mergeCell ref="I5:I6"/>
    <mergeCell ref="D6:E6"/>
    <mergeCell ref="D7:E7"/>
    <mergeCell ref="C13:I13"/>
    <mergeCell ref="C20:I20"/>
    <mergeCell ref="H7:H8"/>
    <mergeCell ref="I7:I8"/>
    <mergeCell ref="D8:E8"/>
    <mergeCell ref="C9:I9"/>
  </mergeCells>
  <hyperlinks>
    <hyperlink ref="C9" r:id="rId1" xr:uid="{FCA6BC77-52C4-4357-AA52-DFD56458514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50C9F-6443-4B10-A64E-1F89BB465BE1}">
  <dimension ref="C3:I31"/>
  <sheetViews>
    <sheetView topLeftCell="A26" workbookViewId="0">
      <selection activeCell="K9" sqref="K9"/>
    </sheetView>
  </sheetViews>
  <sheetFormatPr baseColWidth="10" defaultRowHeight="14.5" x14ac:dyDescent="0.35"/>
  <cols>
    <col min="3" max="3" width="13.7265625" customWidth="1"/>
    <col min="4" max="4" width="13.1796875" customWidth="1"/>
    <col min="5" max="5" width="16.81640625" customWidth="1"/>
    <col min="6" max="6" width="19.1796875" customWidth="1"/>
    <col min="9" max="9" width="13.1796875" customWidth="1"/>
  </cols>
  <sheetData>
    <row r="3" spans="3:9" x14ac:dyDescent="0.35">
      <c r="C3" s="65" t="s">
        <v>4</v>
      </c>
      <c r="D3" s="65"/>
      <c r="E3" s="65"/>
      <c r="F3" s="65"/>
      <c r="G3" s="65"/>
      <c r="H3" s="65"/>
      <c r="I3" s="65"/>
    </row>
    <row r="4" spans="3:9" x14ac:dyDescent="0.35">
      <c r="C4" s="66" t="s">
        <v>32</v>
      </c>
      <c r="D4" s="67"/>
      <c r="E4" s="67"/>
      <c r="F4" s="67"/>
      <c r="G4" s="67"/>
      <c r="H4" s="67"/>
      <c r="I4" s="67"/>
    </row>
    <row r="5" spans="3:9" x14ac:dyDescent="0.35">
      <c r="C5" s="61" t="s">
        <v>10</v>
      </c>
      <c r="D5" s="59" t="s">
        <v>11</v>
      </c>
      <c r="E5" s="68"/>
      <c r="F5" s="61" t="s">
        <v>6</v>
      </c>
      <c r="G5" s="59" t="s">
        <v>58</v>
      </c>
      <c r="H5" s="61" t="s">
        <v>8</v>
      </c>
      <c r="I5" s="69">
        <v>45691</v>
      </c>
    </row>
    <row r="6" spans="3:9" ht="14.5" customHeight="1" x14ac:dyDescent="0.35">
      <c r="C6" s="60"/>
      <c r="D6" s="59" t="s">
        <v>12</v>
      </c>
      <c r="E6" s="60"/>
      <c r="F6" s="60"/>
      <c r="G6" s="60"/>
      <c r="H6" s="60"/>
      <c r="I6" s="60"/>
    </row>
    <row r="7" spans="3:9" x14ac:dyDescent="0.35">
      <c r="C7" s="60"/>
      <c r="D7" s="59" t="s">
        <v>13</v>
      </c>
      <c r="E7" s="60"/>
      <c r="F7" s="60"/>
      <c r="G7" s="60"/>
      <c r="H7" s="61" t="s">
        <v>9</v>
      </c>
      <c r="I7" s="59"/>
    </row>
    <row r="8" spans="3:9" x14ac:dyDescent="0.35">
      <c r="C8" s="60"/>
      <c r="D8" s="59" t="s">
        <v>14</v>
      </c>
      <c r="E8" s="60"/>
      <c r="F8" s="60"/>
      <c r="G8" s="60"/>
      <c r="H8" s="60"/>
      <c r="I8" s="60"/>
    </row>
    <row r="9" spans="3:9" x14ac:dyDescent="0.35">
      <c r="C9" s="22" t="s">
        <v>46</v>
      </c>
      <c r="D9" s="23"/>
      <c r="E9" s="23"/>
      <c r="F9" s="23"/>
      <c r="G9" s="23"/>
      <c r="H9" s="23"/>
      <c r="I9" s="23"/>
    </row>
    <row r="12" spans="3:9" x14ac:dyDescent="0.35">
      <c r="C12" s="12" t="s">
        <v>0</v>
      </c>
      <c r="D12" s="12" t="s">
        <v>2</v>
      </c>
      <c r="E12" s="12" t="s">
        <v>20</v>
      </c>
      <c r="F12" s="12" t="s">
        <v>21</v>
      </c>
      <c r="G12" s="12" t="s">
        <v>22</v>
      </c>
      <c r="H12" s="12" t="s">
        <v>23</v>
      </c>
      <c r="I12" s="12" t="s">
        <v>24</v>
      </c>
    </row>
    <row r="13" spans="3:9" ht="14.5" customHeight="1" x14ac:dyDescent="0.35">
      <c r="C13" s="62" t="s">
        <v>30</v>
      </c>
      <c r="D13" s="63"/>
      <c r="E13" s="63"/>
      <c r="F13" s="63"/>
      <c r="G13" s="63"/>
      <c r="H13" s="63"/>
      <c r="I13" s="64"/>
    </row>
    <row r="14" spans="3:9" ht="66" customHeight="1" x14ac:dyDescent="0.35">
      <c r="C14" s="1">
        <v>1</v>
      </c>
      <c r="D14" s="1">
        <f>'Estimación 6.4'!D14</f>
        <v>28</v>
      </c>
      <c r="E14" s="1" t="str">
        <f>'Estimación 6.4'!E14</f>
        <v>Conexión con el microservicio de Paciente mediante FeignClient.</v>
      </c>
      <c r="F14" s="1" t="str">
        <f>'Estimación 6.4'!F14</f>
        <v>FeignClient</v>
      </c>
      <c r="G14" s="1">
        <f>'Estimación 6.4'!G14</f>
        <v>72</v>
      </c>
      <c r="H14" s="1">
        <f>'Estimación 6.4'!H14</f>
        <v>90</v>
      </c>
      <c r="I14" s="1">
        <f>'Estimación 6.4'!I14</f>
        <v>108</v>
      </c>
    </row>
    <row r="15" spans="3:9" ht="72" customHeight="1" x14ac:dyDescent="0.35">
      <c r="C15" s="1">
        <v>2</v>
      </c>
      <c r="D15" s="1">
        <f>'Estimación 6.4'!D15</f>
        <v>4</v>
      </c>
      <c r="E15" s="1" t="str">
        <f>'Estimación 6.4'!E15</f>
        <v>Controlador REST para gestionar doctores (CRUD y gestión de pacientes con doctores).</v>
      </c>
      <c r="F15" s="1" t="str">
        <f>'Estimación 6.4'!F15</f>
        <v>Controlador REST</v>
      </c>
      <c r="G15" s="1">
        <f>'Estimación 6.4'!G15</f>
        <v>36</v>
      </c>
      <c r="H15" s="1">
        <f>'Estimación 6.4'!H15</f>
        <v>45</v>
      </c>
      <c r="I15" s="1">
        <f>'Estimación 6.4'!I15</f>
        <v>54</v>
      </c>
    </row>
    <row r="16" spans="3:9" ht="66" customHeight="1" x14ac:dyDescent="0.35">
      <c r="C16" s="1">
        <v>3</v>
      </c>
      <c r="D16" s="1">
        <f>'Estimación 6.4'!D16</f>
        <v>10</v>
      </c>
      <c r="E16" s="1" t="str">
        <f>'Estimación 6.4'!E16</f>
        <v>Entidad JPA que representa un doctor con su información y lista de pacientes.</v>
      </c>
      <c r="F16" s="1" t="str">
        <f>'Estimación 6.4'!F16</f>
        <v>Entidad JPA Doctores</v>
      </c>
      <c r="G16" s="1">
        <f>'Estimación 6.4'!G16</f>
        <v>25.6</v>
      </c>
      <c r="H16" s="1">
        <f>'Estimación 6.4'!H16</f>
        <v>32</v>
      </c>
      <c r="I16" s="1">
        <f>'Estimación 6.4'!I16</f>
        <v>38.4</v>
      </c>
    </row>
    <row r="17" spans="3:9" ht="62.25" customHeight="1" x14ac:dyDescent="0.35">
      <c r="C17" s="1">
        <v>4</v>
      </c>
      <c r="D17" s="1">
        <f>'Estimación 6.4'!D17</f>
        <v>28</v>
      </c>
      <c r="E17" s="1" t="str">
        <f>'Estimación 6.4'!E17</f>
        <v>Entidad que representa la relación entre doctores y pacientes.</v>
      </c>
      <c r="F17" s="1" t="str">
        <f>'Estimación 6.4'!F17</f>
        <v>Relación Doctor-Paciente</v>
      </c>
      <c r="G17" s="1">
        <f>'Estimación 6.4'!G17</f>
        <v>71.2</v>
      </c>
      <c r="H17" s="1">
        <f>'Estimación 6.4'!H17</f>
        <v>89</v>
      </c>
      <c r="I17" s="1">
        <f>'Estimación 6.4'!I17</f>
        <v>106.8</v>
      </c>
    </row>
    <row r="18" spans="3:9" ht="72.75" customHeight="1" x14ac:dyDescent="0.35">
      <c r="C18" s="1">
        <v>5</v>
      </c>
      <c r="D18" s="1">
        <f>'Estimación 6.4'!D18</f>
        <v>9</v>
      </c>
      <c r="E18" s="1" t="str">
        <f>'Estimación 6.4'!E18</f>
        <v>Modelo que representa un paciente, con atributos personales y fecha de creación.</v>
      </c>
      <c r="F18" s="1" t="str">
        <f>'Estimación 6.4'!F18</f>
        <v>Modelo Pacientes</v>
      </c>
      <c r="G18" s="1">
        <f>'Estimación 6.4'!G18</f>
        <v>112</v>
      </c>
      <c r="H18" s="1">
        <f>'Estimación 6.4'!H18</f>
        <v>140</v>
      </c>
      <c r="I18" s="1">
        <f>'Estimación 6.4'!I18</f>
        <v>168</v>
      </c>
    </row>
    <row r="19" spans="3:9" ht="51" customHeight="1" x14ac:dyDescent="0.35">
      <c r="C19" s="1">
        <v>6</v>
      </c>
      <c r="D19" s="1">
        <f>'Estimación 6.4'!D19</f>
        <v>12</v>
      </c>
      <c r="E19" s="1" t="str">
        <f>'Estimación 6.4'!E19</f>
        <v>Repositorio JPA para acceder a la base de datos de doctores.</v>
      </c>
      <c r="F19" s="1" t="str">
        <f>'Estimación 6.4'!F19</f>
        <v>Repositorio JPA Doctores</v>
      </c>
      <c r="G19" s="1">
        <f>'Estimación 6.4'!G19</f>
        <v>24</v>
      </c>
      <c r="H19" s="1">
        <f>'Estimación 6.4'!H19</f>
        <v>30</v>
      </c>
      <c r="I19" s="1">
        <f>'Estimación 6.4'!I19</f>
        <v>36</v>
      </c>
    </row>
    <row r="20" spans="3:9" ht="26" customHeight="1" x14ac:dyDescent="0.35">
      <c r="C20" s="37" t="s">
        <v>31</v>
      </c>
      <c r="D20" s="57"/>
      <c r="E20" s="57"/>
      <c r="F20" s="57"/>
      <c r="G20" s="57"/>
      <c r="H20" s="57"/>
      <c r="I20" s="58"/>
    </row>
    <row r="21" spans="3:9" ht="52.5" customHeight="1" x14ac:dyDescent="0.35">
      <c r="C21" s="4">
        <v>7</v>
      </c>
      <c r="D21" s="4">
        <f>'Estimación 6.4'!D21</f>
        <v>68</v>
      </c>
      <c r="E21" s="4" t="str">
        <f>'Estimación 6.4'!E21</f>
        <v xml:space="preserve"> Conexión con el microservicio de pacientes</v>
      </c>
      <c r="F21" s="4" t="str">
        <f>'Estimación 6.4'!F21</f>
        <v>Microservicio Pacientes</v>
      </c>
      <c r="G21" s="1">
        <f>'Estimación 6.4'!G21</f>
        <v>32</v>
      </c>
      <c r="H21" s="1">
        <f>'Estimación 6.4'!H21</f>
        <v>40</v>
      </c>
      <c r="I21" s="1">
        <f>'Estimación 6.4'!I21</f>
        <v>48</v>
      </c>
    </row>
    <row r="22" spans="3:9" ht="56.25" customHeight="1" x14ac:dyDescent="0.35">
      <c r="C22" s="4">
        <v>8</v>
      </c>
      <c r="D22" s="4">
        <f>'Estimación 6.4'!D22</f>
        <v>66</v>
      </c>
      <c r="E22" s="4" t="str">
        <f>'Estimación 6.4'!E22</f>
        <v>Interfaz de servicio para la lógica de negocios de doctores.</v>
      </c>
      <c r="F22" s="4" t="str">
        <f>'Estimación 6.4'!F22</f>
        <v>Interfaz Servicio Doctores</v>
      </c>
      <c r="G22" s="1">
        <f>'Estimación 6.4'!G22</f>
        <v>33.6</v>
      </c>
      <c r="H22" s="1">
        <f>'Estimación 6.4'!H22</f>
        <v>42</v>
      </c>
      <c r="I22" s="1">
        <f>'Estimación 6.4'!I22</f>
        <v>50.4</v>
      </c>
    </row>
    <row r="23" spans="3:9" ht="65.25" customHeight="1" x14ac:dyDescent="0.35">
      <c r="C23" s="4">
        <v>9</v>
      </c>
      <c r="D23" s="4">
        <f>'Estimación 6.4'!D23</f>
        <v>28</v>
      </c>
      <c r="E23" s="4" t="str">
        <f>'Estimación 6.4'!E23</f>
        <v>Implementación del servicio de doctores, maneja la lógica de negocio.</v>
      </c>
      <c r="F23" s="4" t="str">
        <f>'Estimación 6.4'!F23</f>
        <v>Implementación Servicio Doctores</v>
      </c>
      <c r="G23" s="1">
        <f>'Estimación 6.4'!G23</f>
        <v>16</v>
      </c>
      <c r="H23" s="1">
        <f>'Estimación 6.4'!H23</f>
        <v>20</v>
      </c>
      <c r="I23" s="1">
        <f>'Estimación 6.4'!I23</f>
        <v>24</v>
      </c>
    </row>
    <row r="24" spans="3:9" ht="57.75" customHeight="1" x14ac:dyDescent="0.35">
      <c r="C24" s="4">
        <v>10</v>
      </c>
      <c r="D24" s="4">
        <f>'Estimación 6.4'!D24</f>
        <v>50</v>
      </c>
      <c r="E24" s="4" t="str">
        <f>'Estimación 6.4'!E24</f>
        <v>Método que elimina un paciente de un doctor en la base de datos.</v>
      </c>
      <c r="F24" s="4" t="str">
        <f>'Estimación 6.4'!F24</f>
        <v>Eliminar Paciente</v>
      </c>
      <c r="G24" s="1">
        <f>'Estimación 6.4'!G24</f>
        <v>16</v>
      </c>
      <c r="H24" s="1">
        <f>'Estimación 6.4'!H24</f>
        <v>20</v>
      </c>
      <c r="I24" s="1">
        <f>'Estimación 6.4'!I24</f>
        <v>24</v>
      </c>
    </row>
    <row r="25" spans="3:9" ht="63.75" customHeight="1" x14ac:dyDescent="0.35">
      <c r="C25" s="4">
        <v>11</v>
      </c>
      <c r="D25" s="4">
        <f>'Estimación 6.4'!D25</f>
        <v>13</v>
      </c>
      <c r="E25" s="4" t="str">
        <f>'Estimación 6.4'!E25</f>
        <v>Agrega un paciente a un doctor, validando con el microservicio de Paciente.</v>
      </c>
      <c r="F25" s="4" t="str">
        <f>'Estimación 6.4'!F25</f>
        <v>Agregar Paciente</v>
      </c>
      <c r="G25" s="1">
        <f>'Estimación 6.4'!G25</f>
        <v>12</v>
      </c>
      <c r="H25" s="1">
        <f>'Estimación 6.4'!H25</f>
        <v>15</v>
      </c>
      <c r="I25" s="1">
        <f>'Estimación 6.4'!I25</f>
        <v>18</v>
      </c>
    </row>
    <row r="26" spans="3:9" ht="41.25" customHeight="1" x14ac:dyDescent="0.35">
      <c r="C26" s="4">
        <v>12</v>
      </c>
      <c r="D26" s="4">
        <f>'Estimación 6.4'!D26</f>
        <v>13</v>
      </c>
      <c r="E26" s="4" t="str">
        <f>'Estimación 6.4'!E26</f>
        <v>Elimina un paciente de un doctor</v>
      </c>
      <c r="F26" s="4" t="str">
        <f>'Estimación 6.4'!F26</f>
        <v>Eliminar Paciente</v>
      </c>
      <c r="G26" s="1">
        <f>'Estimación 6.4'!G26</f>
        <v>16</v>
      </c>
      <c r="H26" s="1">
        <f>'Estimación 6.4'!H26</f>
        <v>20</v>
      </c>
      <c r="I26" s="1">
        <f>'Estimación 6.4'!I26</f>
        <v>24</v>
      </c>
    </row>
    <row r="27" spans="3:9" ht="42" customHeight="1" x14ac:dyDescent="0.35">
      <c r="C27" s="4">
        <v>13</v>
      </c>
      <c r="D27" s="4">
        <f>'Estimación 6.4'!D27</f>
        <v>54</v>
      </c>
      <c r="E27" s="4" t="str">
        <f>'Estimación 6.4'!E27</f>
        <v>Lista todos los cursos disponibles.</v>
      </c>
      <c r="F27" s="4" t="str">
        <f>'Estimación 6.4'!F27</f>
        <v>Listar Doctores</v>
      </c>
      <c r="G27" s="1">
        <f>'Estimación 6.4'!G27</f>
        <v>40</v>
      </c>
      <c r="H27" s="1">
        <f>'Estimación 6.4'!H27</f>
        <v>50</v>
      </c>
      <c r="I27" s="1">
        <f>'Estimación 6.4'!I27</f>
        <v>60</v>
      </c>
    </row>
    <row r="28" spans="3:9" ht="34.5" customHeight="1" x14ac:dyDescent="0.35">
      <c r="C28" s="4">
        <v>14</v>
      </c>
      <c r="D28" s="4">
        <f>'Estimación 6.4'!D28</f>
        <v>11</v>
      </c>
      <c r="E28" s="4" t="str">
        <f>'Estimación 6.4'!E28</f>
        <v>Busca un doctor por su ID.</v>
      </c>
      <c r="F28" s="4" t="str">
        <f>'Estimación 6.4'!F28</f>
        <v>Buscar Doctor</v>
      </c>
      <c r="G28" s="1">
        <f>'Estimación 6.4'!G28</f>
        <v>12</v>
      </c>
      <c r="H28" s="1">
        <f>'Estimación 6.4'!H28</f>
        <v>15</v>
      </c>
      <c r="I28" s="1">
        <f>'Estimación 6.4'!I28</f>
        <v>18</v>
      </c>
    </row>
    <row r="29" spans="3:9" ht="56.25" customHeight="1" x14ac:dyDescent="0.35">
      <c r="C29" s="4">
        <v>15</v>
      </c>
      <c r="D29" s="4">
        <f>'Estimación 6.4'!D29</f>
        <v>20</v>
      </c>
      <c r="E29" s="4" t="str">
        <f>'Estimación 6.4'!E29</f>
        <v>Clase principal para ejecutar la aplicación Spring Boot.</v>
      </c>
      <c r="F29" s="4" t="str">
        <f>'Estimación 6.4'!F29</f>
        <v>Aplicación Principal</v>
      </c>
      <c r="G29" s="1">
        <f>'Estimación 6.4'!G29</f>
        <v>96</v>
      </c>
      <c r="H29" s="1">
        <f>'Estimación 6.4'!H29</f>
        <v>120</v>
      </c>
      <c r="I29" s="1">
        <f>'Estimación 6.4'!I29</f>
        <v>144</v>
      </c>
    </row>
    <row r="30" spans="3:9" x14ac:dyDescent="0.35">
      <c r="C30" s="5" t="s">
        <v>28</v>
      </c>
      <c r="D30" s="5" t="str">
        <f>'[1]Estimación 6.4'!E29</f>
        <v>-</v>
      </c>
      <c r="E30" s="5" t="s">
        <v>29</v>
      </c>
      <c r="F30" s="5" t="s">
        <v>29</v>
      </c>
      <c r="G30" s="1">
        <f>'Estimación 6.4'!G30</f>
        <v>614.40000000000009</v>
      </c>
      <c r="H30" s="1">
        <f>'Estimación 6.4'!H30</f>
        <v>768</v>
      </c>
      <c r="I30" s="1">
        <f>'Estimación 6.4'!I30</f>
        <v>921.59999999999991</v>
      </c>
    </row>
    <row r="31" spans="3:9" x14ac:dyDescent="0.35">
      <c r="C31" s="6"/>
      <c r="D31" s="6"/>
      <c r="E31" s="6"/>
      <c r="F31" s="6"/>
      <c r="G31" s="1">
        <f>'[1]Estimación 6.4'!H30</f>
        <v>0</v>
      </c>
      <c r="H31" s="6"/>
      <c r="I31" s="6"/>
    </row>
  </sheetData>
  <mergeCells count="16">
    <mergeCell ref="C3:I3"/>
    <mergeCell ref="C4:I4"/>
    <mergeCell ref="C5:C8"/>
    <mergeCell ref="D5:E5"/>
    <mergeCell ref="F5:F8"/>
    <mergeCell ref="G5:G8"/>
    <mergeCell ref="H5:H6"/>
    <mergeCell ref="I5:I6"/>
    <mergeCell ref="D6:E6"/>
    <mergeCell ref="C20:I20"/>
    <mergeCell ref="D7:E7"/>
    <mergeCell ref="H7:H8"/>
    <mergeCell ref="I7:I8"/>
    <mergeCell ref="D8:E8"/>
    <mergeCell ref="C9:I9"/>
    <mergeCell ref="C13:I13"/>
  </mergeCells>
  <hyperlinks>
    <hyperlink ref="C9" r:id="rId1" xr:uid="{6BB5E395-A346-4465-AF15-79965D21E86A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9e1e765-a31e-469c-98a1-55ccf9526bb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FA18BA1BE70E24A8F436108C37A6F2D" ma:contentTypeVersion="11" ma:contentTypeDescription="Crear nuevo documento." ma:contentTypeScope="" ma:versionID="0c7fc0367c3b80091c2ffed4827a3774">
  <xsd:schema xmlns:xsd="http://www.w3.org/2001/XMLSchema" xmlns:xs="http://www.w3.org/2001/XMLSchema" xmlns:p="http://schemas.microsoft.com/office/2006/metadata/properties" xmlns:ns3="59e1e765-a31e-469c-98a1-55ccf9526bb1" xmlns:ns4="7ea4c7e9-8aa4-41d0-914b-90fca6e857d4" targetNamespace="http://schemas.microsoft.com/office/2006/metadata/properties" ma:root="true" ma:fieldsID="8d64762df12e2b77bb072fad17c85190" ns3:_="" ns4:_="">
    <xsd:import namespace="59e1e765-a31e-469c-98a1-55ccf9526bb1"/>
    <xsd:import namespace="7ea4c7e9-8aa4-41d0-914b-90fca6e857d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e1e765-a31e-469c-98a1-55ccf9526b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a4c7e9-8aa4-41d0-914b-90fca6e857d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1C60B97-8E5E-4CE6-9322-8368B3CDFA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BBD025F-D99A-4518-B48F-6253E3D6352F}">
  <ds:schemaRefs>
    <ds:schemaRef ds:uri="http://schemas.microsoft.com/office/2006/documentManagement/types"/>
    <ds:schemaRef ds:uri="59e1e765-a31e-469c-98a1-55ccf9526bb1"/>
    <ds:schemaRef ds:uri="http://www.w3.org/XML/1998/namespace"/>
    <ds:schemaRef ds:uri="7ea4c7e9-8aa4-41d0-914b-90fca6e857d4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24459270-74A8-46C8-A8EF-AAC3FA9B7D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e1e765-a31e-469c-98a1-55ccf9526bb1"/>
    <ds:schemaRef ds:uri="7ea4c7e9-8aa4-41d0-914b-90fca6e857d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Estimación 6.2</vt:lpstr>
      <vt:lpstr>Estimación 6.3</vt:lpstr>
      <vt:lpstr>Estimación 6.4</vt:lpstr>
      <vt:lpstr>Estimación 6.5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Bazurto Mora</dc:creator>
  <cp:lastModifiedBy>Christopher Bazurto Mora</cp:lastModifiedBy>
  <dcterms:created xsi:type="dcterms:W3CDTF">2025-02-03T18:23:25Z</dcterms:created>
  <dcterms:modified xsi:type="dcterms:W3CDTF">2025-02-05T13:15:28Z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0x0101004FA18BA1BE70E24A8F436108C37A6F2D</vt:lpwstr>
  </property>
</Properties>
</file>