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HLAseq of donors" sheetId="2" r:id="rId5"/>
    <sheet name="Total Spike WT, vaccine-induced" sheetId="3" r:id="rId6"/>
    <sheet name="Peptide sequences for mutations" sheetId="4" r:id="rId7"/>
    <sheet name="Pooled IFN summary for mutation" sheetId="5" r:id="rId8"/>
    <sheet name="CD4+ response IFNg+" sheetId="6" r:id="rId9"/>
    <sheet name="CD8+ response IFNg+" sheetId="7" r:id="rId10"/>
    <sheet name="Marcus_UPDATES - MARCUS NOTE_ I" sheetId="8" r:id="rId11"/>
    <sheet name="CD8+ response IFNg+ NORMALIZED" sheetId="9" r:id="rId12"/>
    <sheet name="CD8+ response IFNg+ FILTERED" sheetId="10" r:id="rId13"/>
    <sheet name="CD4+ response IFNg and TNFa+" sheetId="11" r:id="rId14"/>
    <sheet name="CD8+ response IFNg and TNFa+" sheetId="12" r:id="rId15"/>
    <sheet name="CD8+ response IFNg and TNFa+ NO" sheetId="13" r:id="rId16"/>
    <sheet name="CD8+ response IFNg and TNFa+ FI" sheetId="14" r:id="rId17"/>
  </sheets>
</workbook>
</file>

<file path=xl/sharedStrings.xml><?xml version="1.0" encoding="utf-8"?>
<sst xmlns="http://schemas.openxmlformats.org/spreadsheetml/2006/main" uniqueCount="212">
  <si>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</si>
  <si>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</si>
  <si>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</si>
  <si>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</si>
  <si>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HLAseq of donors</t>
  </si>
  <si>
    <t>Table 1</t>
  </si>
  <si>
    <t>HLA class I</t>
  </si>
  <si>
    <t>:</t>
  </si>
  <si>
    <t>Pt ID</t>
  </si>
  <si>
    <t>A*</t>
  </si>
  <si>
    <t>B*</t>
  </si>
  <si>
    <t>C*</t>
  </si>
  <si>
    <t>DRB1*</t>
  </si>
  <si>
    <t>DRB3*</t>
  </si>
  <si>
    <t>DRB4*</t>
  </si>
  <si>
    <t>DRB5*</t>
  </si>
  <si>
    <t>DQB1*</t>
  </si>
  <si>
    <t>DQA1*</t>
  </si>
  <si>
    <t>DPB1*</t>
  </si>
  <si>
    <t>DPA1*</t>
  </si>
  <si>
    <t>24:02:01</t>
  </si>
  <si>
    <t>40:01:01</t>
  </si>
  <si>
    <t>52:01:01</t>
  </si>
  <si>
    <t>04:01:01</t>
  </si>
  <si>
    <t>12:CWKXY</t>
  </si>
  <si>
    <t>09:01:02</t>
  </si>
  <si>
    <t>15:02:01</t>
  </si>
  <si>
    <t>01:03:02</t>
  </si>
  <si>
    <t>01:02</t>
  </si>
  <si>
    <t>03:03:02</t>
  </si>
  <si>
    <t>06:01:01</t>
  </si>
  <si>
    <t>01:03:01</t>
  </si>
  <si>
    <t>03:CEYDB</t>
  </si>
  <si>
    <t>02:01:02</t>
  </si>
  <si>
    <t>09:01:01</t>
  </si>
  <si>
    <t>02:01:01</t>
  </si>
  <si>
    <t>02:03:01</t>
  </si>
  <si>
    <t>26:01:01</t>
  </si>
  <si>
    <t>35:03:01</t>
  </si>
  <si>
    <t>08:01:01</t>
  </si>
  <si>
    <t>12:03:01</t>
  </si>
  <si>
    <t>14:CENAU</t>
  </si>
  <si>
    <t>02:02:01</t>
  </si>
  <si>
    <t>05:03:01</t>
  </si>
  <si>
    <t>05:01:01</t>
  </si>
  <si>
    <t>01:01:01</t>
  </si>
  <si>
    <t>13:01:01</t>
  </si>
  <si>
    <t>02:02:02</t>
  </si>
  <si>
    <t>24:17</t>
  </si>
  <si>
    <t>07:02:01</t>
  </si>
  <si>
    <t>03:01:01</t>
  </si>
  <si>
    <t>12:02:01</t>
  </si>
  <si>
    <t>03:01:03</t>
  </si>
  <si>
    <t>04:02:01</t>
  </si>
  <si>
    <t>31:01:02</t>
  </si>
  <si>
    <t>07:01:01</t>
  </si>
  <si>
    <t>01:02:01</t>
  </si>
  <si>
    <t>01:01:02</t>
  </si>
  <si>
    <t>11:01:01</t>
  </si>
  <si>
    <t>51:01:01</t>
  </si>
  <si>
    <t>55:01:01</t>
  </si>
  <si>
    <t>03:03:01</t>
  </si>
  <si>
    <t>15:01:01</t>
  </si>
  <si>
    <t>06:02:01</t>
  </si>
  <si>
    <t>44:02:01</t>
  </si>
  <si>
    <t>16:04:01</t>
  </si>
  <si>
    <t>11:04:01</t>
  </si>
  <si>
    <t>05:BZCGW</t>
  </si>
  <si>
    <t>23:01:01</t>
  </si>
  <si>
    <t>69:01:01</t>
  </si>
  <si>
    <t>35:08:01</t>
  </si>
  <si>
    <t>49:01:01</t>
  </si>
  <si>
    <t>01:03:01:02N</t>
  </si>
  <si>
    <t>01:03:04</t>
  </si>
  <si>
    <t>30:02:01</t>
  </si>
  <si>
    <t>38:01:01</t>
  </si>
  <si>
    <t>01:KDJV</t>
  </si>
  <si>
    <t>03:02:01</t>
  </si>
  <si>
    <t>03:01:01:01</t>
  </si>
  <si>
    <t>29:02:01</t>
  </si>
  <si>
    <t>14:02:01</t>
  </si>
  <si>
    <t>08:02:01</t>
  </si>
  <si>
    <t>46:01:01</t>
  </si>
  <si>
    <t>68:02:01</t>
  </si>
  <si>
    <t>15:15:01</t>
  </si>
  <si>
    <t>35:01:01</t>
  </si>
  <si>
    <t>18:01:01</t>
  </si>
  <si>
    <t>02:DKCVG</t>
  </si>
  <si>
    <t>05:02:01</t>
  </si>
  <si>
    <t>14:01:01</t>
  </si>
  <si>
    <t>17:01:01</t>
  </si>
  <si>
    <t>15:17:01</t>
  </si>
  <si>
    <t>10:01:01</t>
  </si>
  <si>
    <t>Total Spike WT, vaccine-induced</t>
  </si>
  <si>
    <t>Spike mega pool_N</t>
  </si>
  <si>
    <t>Spike mega pool_C</t>
  </si>
  <si>
    <t>Baseline (V0)</t>
  </si>
  <si>
    <t>V2D14</t>
  </si>
  <si>
    <t>Patients</t>
  </si>
  <si>
    <t>CD8+</t>
  </si>
  <si>
    <t>CD4+</t>
  </si>
  <si>
    <t>Peptide sequences for mutations</t>
  </si>
  <si>
    <t>Peptide ID</t>
  </si>
  <si>
    <t>Mutation</t>
  </si>
  <si>
    <t xml:space="preserve">WT Sequence </t>
  </si>
  <si>
    <t>Mutant Sequence</t>
  </si>
  <si>
    <t>D614G</t>
  </si>
  <si>
    <r>
      <rPr>
        <sz val="10"/>
        <color indexed="17"/>
        <rFont val="Courier New"/>
      </rPr>
      <t>GTNTSNQVAVLYQ</t>
    </r>
    <r>
      <rPr>
        <b val="1"/>
        <sz val="10"/>
        <color indexed="18"/>
        <rFont val="Courier New"/>
      </rPr>
      <t>D</t>
    </r>
    <r>
      <rPr>
        <sz val="10"/>
        <color indexed="17"/>
        <rFont val="Courier New"/>
      </rPr>
      <t>VNCTEVPVAIHADQ</t>
    </r>
  </si>
  <si>
    <r>
      <rPr>
        <sz val="10"/>
        <color indexed="17"/>
        <rFont val="Courier New"/>
      </rPr>
      <t>GTNTSNQVAVLYQ</t>
    </r>
    <r>
      <rPr>
        <b val="1"/>
        <sz val="10"/>
        <color indexed="11"/>
        <rFont val="Courier New"/>
      </rPr>
      <t>G</t>
    </r>
    <r>
      <rPr>
        <sz val="10"/>
        <color indexed="17"/>
        <rFont val="Courier New"/>
      </rPr>
      <t>VNCTEVPVAIHADQ</t>
    </r>
  </si>
  <si>
    <t>A570D</t>
  </si>
  <si>
    <r>
      <rPr>
        <sz val="10"/>
        <color indexed="17"/>
        <rFont val="Courier New"/>
      </rPr>
      <t>NKKFLPFQQFGRDI</t>
    </r>
    <r>
      <rPr>
        <b val="1"/>
        <sz val="10"/>
        <color indexed="18"/>
        <rFont val="Courier New"/>
      </rPr>
      <t>A</t>
    </r>
    <r>
      <rPr>
        <sz val="10"/>
        <color indexed="17"/>
        <rFont val="Courier New"/>
      </rPr>
      <t>DTTDAVRDPQTLEI</t>
    </r>
  </si>
  <si>
    <r>
      <rPr>
        <sz val="10"/>
        <color indexed="17"/>
        <rFont val="Courier New"/>
      </rPr>
      <t>NKKFLPFQQFGRDI</t>
    </r>
    <r>
      <rPr>
        <b val="1"/>
        <sz val="10"/>
        <color indexed="11"/>
        <rFont val="Courier New"/>
      </rPr>
      <t>D</t>
    </r>
    <r>
      <rPr>
        <sz val="10"/>
        <color indexed="17"/>
        <rFont val="Courier New"/>
      </rPr>
      <t>DTTDAVRDPQTLEI</t>
    </r>
  </si>
  <si>
    <t>P681H</t>
  </si>
  <si>
    <r>
      <rPr>
        <sz val="10"/>
        <color indexed="17"/>
        <rFont val="Courier New"/>
      </rPr>
      <t>CASYQTQTNS</t>
    </r>
    <r>
      <rPr>
        <b val="1"/>
        <sz val="10"/>
        <color indexed="18"/>
        <rFont val="Courier New"/>
      </rPr>
      <t>P</t>
    </r>
    <r>
      <rPr>
        <sz val="10"/>
        <color indexed="17"/>
        <rFont val="Courier New"/>
      </rPr>
      <t>RRARSVASQSIIAY</t>
    </r>
  </si>
  <si>
    <r>
      <rPr>
        <sz val="10"/>
        <color indexed="17"/>
        <rFont val="Courier New"/>
      </rPr>
      <t>CASYQTQTNS</t>
    </r>
    <r>
      <rPr>
        <b val="1"/>
        <sz val="10"/>
        <color indexed="11"/>
        <rFont val="Courier New"/>
      </rPr>
      <t>H</t>
    </r>
    <r>
      <rPr>
        <sz val="10"/>
        <color indexed="17"/>
        <rFont val="Courier New"/>
      </rPr>
      <t>RRARSVASQSIIAY</t>
    </r>
  </si>
  <si>
    <t>S982A</t>
  </si>
  <si>
    <r>
      <rPr>
        <sz val="10"/>
        <color indexed="17"/>
        <rFont val="Courier New"/>
      </rPr>
      <t>GAISSVLNDIL</t>
    </r>
    <r>
      <rPr>
        <b val="1"/>
        <sz val="10"/>
        <color indexed="18"/>
        <rFont val="Courier New"/>
      </rPr>
      <t>S</t>
    </r>
    <r>
      <rPr>
        <sz val="10"/>
        <color indexed="17"/>
        <rFont val="Courier New"/>
      </rPr>
      <t>RLDKVEAEVQIDR</t>
    </r>
  </si>
  <si>
    <r>
      <rPr>
        <sz val="10"/>
        <color indexed="17"/>
        <rFont val="Courier New"/>
      </rPr>
      <t>GAISSVLNDIL</t>
    </r>
    <r>
      <rPr>
        <b val="1"/>
        <sz val="10"/>
        <color indexed="11"/>
        <rFont val="Courier New"/>
      </rPr>
      <t>A</t>
    </r>
    <r>
      <rPr>
        <sz val="10"/>
        <color indexed="17"/>
        <rFont val="Courier New"/>
      </rPr>
      <t>RLDKVEAEVQIDR</t>
    </r>
  </si>
  <si>
    <t>N501Y</t>
  </si>
  <si>
    <r>
      <rPr>
        <sz val="10"/>
        <color indexed="17"/>
        <rFont val="Courier New"/>
      </rPr>
      <t>PLQSYGFQPT</t>
    </r>
    <r>
      <rPr>
        <b val="1"/>
        <sz val="10"/>
        <color indexed="18"/>
        <rFont val="Courier New"/>
      </rPr>
      <t>N</t>
    </r>
    <r>
      <rPr>
        <sz val="10"/>
        <color indexed="17"/>
        <rFont val="Courier New"/>
      </rPr>
      <t>GVGYQPYRVVVLSF</t>
    </r>
  </si>
  <si>
    <r>
      <rPr>
        <sz val="10"/>
        <color indexed="17"/>
        <rFont val="Courier New"/>
      </rPr>
      <t>PLQSYGFQPT</t>
    </r>
    <r>
      <rPr>
        <b val="1"/>
        <sz val="10"/>
        <color indexed="11"/>
        <rFont val="Courier New"/>
      </rPr>
      <t>Y</t>
    </r>
    <r>
      <rPr>
        <sz val="10"/>
        <color indexed="17"/>
        <rFont val="Courier New"/>
      </rPr>
      <t>GVGYQPYRVVVLSF</t>
    </r>
  </si>
  <si>
    <t>T716I</t>
  </si>
  <si>
    <r>
      <rPr>
        <sz val="10"/>
        <color indexed="17"/>
        <rFont val="Courier New"/>
      </rPr>
      <t>AYSNNSIAIP</t>
    </r>
    <r>
      <rPr>
        <b val="1"/>
        <sz val="10"/>
        <color indexed="18"/>
        <rFont val="Courier New"/>
      </rPr>
      <t>T</t>
    </r>
    <r>
      <rPr>
        <sz val="10"/>
        <color indexed="17"/>
        <rFont val="Courier New"/>
      </rPr>
      <t>NFTISVTTEILPVS</t>
    </r>
  </si>
  <si>
    <r>
      <rPr>
        <sz val="10"/>
        <color indexed="17"/>
        <rFont val="Courier New"/>
      </rPr>
      <t>AYSNNSIAIP</t>
    </r>
    <r>
      <rPr>
        <b val="1"/>
        <sz val="10"/>
        <color indexed="11"/>
        <rFont val="Courier New"/>
      </rPr>
      <t>I</t>
    </r>
    <r>
      <rPr>
        <sz val="10"/>
        <color indexed="17"/>
        <rFont val="Courier New"/>
      </rPr>
      <t>NFTISVTTEILPVS</t>
    </r>
  </si>
  <si>
    <t>D1118H</t>
  </si>
  <si>
    <r>
      <rPr>
        <sz val="10"/>
        <color indexed="17"/>
        <rFont val="Courier New"/>
      </rPr>
      <t>QRNFYEPQIITT</t>
    </r>
    <r>
      <rPr>
        <b val="1"/>
        <sz val="10"/>
        <color indexed="18"/>
        <rFont val="Courier New"/>
      </rPr>
      <t>D</t>
    </r>
    <r>
      <rPr>
        <sz val="10"/>
        <color indexed="17"/>
        <rFont val="Courier New"/>
      </rPr>
      <t>NTFVSGNCDVVI</t>
    </r>
  </si>
  <si>
    <r>
      <rPr>
        <sz val="10"/>
        <color indexed="17"/>
        <rFont val="Courier New"/>
      </rPr>
      <t>QRNFYEPQIITT</t>
    </r>
    <r>
      <rPr>
        <b val="1"/>
        <sz val="10"/>
        <color indexed="11"/>
        <rFont val="Courier New"/>
      </rPr>
      <t>H</t>
    </r>
    <r>
      <rPr>
        <sz val="10"/>
        <color indexed="17"/>
        <rFont val="Courier New"/>
      </rPr>
      <t>NTFVSGNCDVVI</t>
    </r>
  </si>
  <si>
    <t>K417N</t>
  </si>
  <si>
    <r>
      <rPr>
        <sz val="10"/>
        <color indexed="17"/>
        <rFont val="Courier New"/>
      </rPr>
      <t>EVRQIAPGQTG</t>
    </r>
    <r>
      <rPr>
        <b val="1"/>
        <sz val="10"/>
        <color indexed="18"/>
        <rFont val="Courier New"/>
      </rPr>
      <t>K</t>
    </r>
    <r>
      <rPr>
        <sz val="10"/>
        <color indexed="17"/>
        <rFont val="Courier New"/>
      </rPr>
      <t>IADYNYKLPDDFT</t>
    </r>
  </si>
  <si>
    <r>
      <rPr>
        <sz val="10"/>
        <color indexed="17"/>
        <rFont val="Courier New"/>
      </rPr>
      <t>EVRQIAPGQTG</t>
    </r>
    <r>
      <rPr>
        <b val="1"/>
        <sz val="10"/>
        <color indexed="11"/>
        <rFont val="Courier New"/>
      </rPr>
      <t>N</t>
    </r>
    <r>
      <rPr>
        <sz val="10"/>
        <color indexed="17"/>
        <rFont val="Courier New"/>
      </rPr>
      <t>IADYNYKLPDDFT</t>
    </r>
  </si>
  <si>
    <t>E484K</t>
  </si>
  <si>
    <r>
      <rPr>
        <sz val="10"/>
        <color indexed="17"/>
        <rFont val="Courier New"/>
      </rPr>
      <t>EIYQAGSTPCNGV</t>
    </r>
    <r>
      <rPr>
        <b val="1"/>
        <sz val="10"/>
        <color indexed="18"/>
        <rFont val="Courier New"/>
      </rPr>
      <t>E</t>
    </r>
    <r>
      <rPr>
        <sz val="10"/>
        <color indexed="17"/>
        <rFont val="Courier New"/>
      </rPr>
      <t>GFNCYFPLQSY</t>
    </r>
  </si>
  <si>
    <r>
      <rPr>
        <sz val="10"/>
        <color indexed="17"/>
        <rFont val="Courier New"/>
      </rPr>
      <t>EIYQAGSTPCNGV</t>
    </r>
    <r>
      <rPr>
        <b val="1"/>
        <sz val="10"/>
        <color indexed="11"/>
        <rFont val="Courier New"/>
      </rPr>
      <t>K</t>
    </r>
    <r>
      <rPr>
        <sz val="10"/>
        <color indexed="17"/>
        <rFont val="Courier New"/>
      </rPr>
      <t>GFNCYFPLQSY</t>
    </r>
  </si>
  <si>
    <t>A701V</t>
  </si>
  <si>
    <r>
      <rPr>
        <sz val="10"/>
        <color indexed="17"/>
        <rFont val="Courier New"/>
      </rPr>
      <t>SIIAYTMSLG</t>
    </r>
    <r>
      <rPr>
        <b val="1"/>
        <sz val="10"/>
        <color indexed="18"/>
        <rFont val="Courier New"/>
      </rPr>
      <t>A</t>
    </r>
    <r>
      <rPr>
        <sz val="10"/>
        <color indexed="17"/>
        <rFont val="Courier New"/>
      </rPr>
      <t>ENSVAYSNNSIAIP</t>
    </r>
  </si>
  <si>
    <r>
      <rPr>
        <sz val="10"/>
        <color indexed="17"/>
        <rFont val="Courier New"/>
      </rPr>
      <t>SIIAYTMSLG</t>
    </r>
    <r>
      <rPr>
        <b val="1"/>
        <sz val="10"/>
        <color indexed="11"/>
        <rFont val="Courier New"/>
      </rPr>
      <t>V</t>
    </r>
    <r>
      <rPr>
        <sz val="10"/>
        <color indexed="17"/>
        <rFont val="Courier New"/>
      </rPr>
      <t>ENSVAYSNNSIAIP</t>
    </r>
  </si>
  <si>
    <t>L18F</t>
  </si>
  <si>
    <r>
      <rPr>
        <sz val="10"/>
        <color indexed="17"/>
        <rFont val="Courier New"/>
      </rPr>
      <t>VLLPLVSSQCVN</t>
    </r>
    <r>
      <rPr>
        <b val="1"/>
        <sz val="10"/>
        <color indexed="18"/>
        <rFont val="Courier New"/>
      </rPr>
      <t>L</t>
    </r>
    <r>
      <rPr>
        <sz val="10"/>
        <color indexed="17"/>
        <rFont val="Courier New"/>
      </rPr>
      <t>TTRTQLPPAYTN</t>
    </r>
  </si>
  <si>
    <r>
      <rPr>
        <sz val="10"/>
        <color indexed="17"/>
        <rFont val="Courier New"/>
      </rPr>
      <t>VLLPLVSSQCVN</t>
    </r>
    <r>
      <rPr>
        <b val="1"/>
        <sz val="10"/>
        <color indexed="11"/>
        <rFont val="Courier New"/>
      </rPr>
      <t>F</t>
    </r>
    <r>
      <rPr>
        <sz val="10"/>
        <color indexed="17"/>
        <rFont val="Courier New"/>
      </rPr>
      <t>TTRTQLPPAYTN</t>
    </r>
  </si>
  <si>
    <t>T20N&amp;L18F</t>
  </si>
  <si>
    <r>
      <rPr>
        <sz val="10"/>
        <color indexed="17"/>
        <rFont val="Courier New"/>
      </rPr>
      <t>VLLPLVSSQCVN</t>
    </r>
    <r>
      <rPr>
        <b val="1"/>
        <sz val="10"/>
        <color indexed="18"/>
        <rFont val="Courier New"/>
      </rPr>
      <t>L</t>
    </r>
    <r>
      <rPr>
        <sz val="10"/>
        <color indexed="17"/>
        <rFont val="Courier New"/>
      </rPr>
      <t>T</t>
    </r>
    <r>
      <rPr>
        <b val="1"/>
        <sz val="10"/>
        <color indexed="18"/>
        <rFont val="Courier New"/>
      </rPr>
      <t>T</t>
    </r>
    <r>
      <rPr>
        <sz val="10"/>
        <color indexed="17"/>
        <rFont val="Courier New"/>
      </rPr>
      <t>RTQLPPAYTN</t>
    </r>
  </si>
  <si>
    <r>
      <rPr>
        <sz val="10"/>
        <color indexed="17"/>
        <rFont val="Courier New"/>
      </rPr>
      <t>VLLPLVSSQCVN</t>
    </r>
    <r>
      <rPr>
        <b val="1"/>
        <sz val="10"/>
        <color indexed="19"/>
        <rFont val="Courier New"/>
      </rPr>
      <t>F</t>
    </r>
    <r>
      <rPr>
        <sz val="10"/>
        <color indexed="17"/>
        <rFont val="Courier New"/>
      </rPr>
      <t>T</t>
    </r>
    <r>
      <rPr>
        <b val="1"/>
        <sz val="10"/>
        <color indexed="11"/>
        <rFont val="Courier New"/>
      </rPr>
      <t>N</t>
    </r>
    <r>
      <rPr>
        <sz val="10"/>
        <color indexed="17"/>
        <rFont val="Courier New"/>
      </rPr>
      <t>RTQLPPAYTN</t>
    </r>
  </si>
  <si>
    <t>P26S</t>
  </si>
  <si>
    <r>
      <rPr>
        <sz val="10"/>
        <color indexed="17"/>
        <rFont val="Courier New"/>
      </rPr>
      <t>VNLTTRTQLP</t>
    </r>
    <r>
      <rPr>
        <b val="1"/>
        <sz val="10"/>
        <color indexed="18"/>
        <rFont val="Courier New"/>
      </rPr>
      <t>P</t>
    </r>
    <r>
      <rPr>
        <sz val="10"/>
        <color indexed="17"/>
        <rFont val="Courier New"/>
      </rPr>
      <t>AYTNSFTRGVYYPD</t>
    </r>
  </si>
  <si>
    <r>
      <rPr>
        <sz val="10"/>
        <color indexed="17"/>
        <rFont val="Courier New"/>
      </rPr>
      <t>VNLTTRTQLP</t>
    </r>
    <r>
      <rPr>
        <b val="1"/>
        <sz val="10"/>
        <color indexed="11"/>
        <rFont val="Courier New"/>
      </rPr>
      <t>S</t>
    </r>
    <r>
      <rPr>
        <sz val="10"/>
        <color indexed="17"/>
        <rFont val="Courier New"/>
      </rPr>
      <t>AYTNSFTRGVYYPD</t>
    </r>
  </si>
  <si>
    <t>D138Y</t>
  </si>
  <si>
    <r>
      <rPr>
        <sz val="10"/>
        <color indexed="17"/>
        <rFont val="Courier New"/>
      </rPr>
      <t>VVIKVCEFQFCN</t>
    </r>
    <r>
      <rPr>
        <b val="1"/>
        <sz val="10"/>
        <color indexed="18"/>
        <rFont val="Courier New"/>
      </rPr>
      <t>D</t>
    </r>
    <r>
      <rPr>
        <sz val="10"/>
        <color indexed="17"/>
        <rFont val="Courier New"/>
      </rPr>
      <t>PFLGVYYHKNNK</t>
    </r>
  </si>
  <si>
    <r>
      <rPr>
        <sz val="10"/>
        <color indexed="17"/>
        <rFont val="Courier New"/>
      </rPr>
      <t>VVIKVCEFQFCN</t>
    </r>
    <r>
      <rPr>
        <b val="1"/>
        <sz val="10"/>
        <color indexed="11"/>
        <rFont val="Courier New"/>
      </rPr>
      <t>Y</t>
    </r>
    <r>
      <rPr>
        <sz val="10"/>
        <color indexed="17"/>
        <rFont val="Courier New"/>
      </rPr>
      <t>PFLGVYYHKNNK</t>
    </r>
  </si>
  <si>
    <t>R190S</t>
  </si>
  <si>
    <r>
      <rPr>
        <sz val="10"/>
        <color indexed="17"/>
        <rFont val="Courier New"/>
      </rPr>
      <t>LMDLEGKQGNFKNL</t>
    </r>
    <r>
      <rPr>
        <b val="1"/>
        <sz val="10"/>
        <color indexed="18"/>
        <rFont val="Courier New"/>
      </rPr>
      <t>R</t>
    </r>
    <r>
      <rPr>
        <sz val="10"/>
        <color indexed="17"/>
        <rFont val="Courier New"/>
      </rPr>
      <t>EFVFKNIDGYFKIY</t>
    </r>
  </si>
  <si>
    <r>
      <rPr>
        <sz val="10"/>
        <color indexed="17"/>
        <rFont val="Courier New"/>
      </rPr>
      <t>LMDLEGKQGNFKNL</t>
    </r>
    <r>
      <rPr>
        <b val="1"/>
        <sz val="10"/>
        <color indexed="11"/>
        <rFont val="Courier New"/>
      </rPr>
      <t>S</t>
    </r>
    <r>
      <rPr>
        <sz val="10"/>
        <color indexed="17"/>
        <rFont val="Courier New"/>
      </rPr>
      <t>EFVFKNIDGYFKIY</t>
    </r>
  </si>
  <si>
    <t>K417T</t>
  </si>
  <si>
    <r>
      <rPr>
        <sz val="10"/>
        <color indexed="17"/>
        <rFont val="Courier New"/>
      </rPr>
      <t>EVRQIAPGQTG</t>
    </r>
    <r>
      <rPr>
        <b val="1"/>
        <sz val="10"/>
        <color indexed="11"/>
        <rFont val="Courier New"/>
      </rPr>
      <t>T</t>
    </r>
    <r>
      <rPr>
        <sz val="10"/>
        <color indexed="17"/>
        <rFont val="Courier New"/>
      </rPr>
      <t>IADYNYKLPDDFT</t>
    </r>
  </si>
  <si>
    <t>T1027I</t>
  </si>
  <si>
    <r>
      <rPr>
        <sz val="10"/>
        <color indexed="17"/>
        <rFont val="Courier New"/>
      </rPr>
      <t>AEIRASANLAA</t>
    </r>
    <r>
      <rPr>
        <b val="1"/>
        <sz val="10"/>
        <color indexed="18"/>
        <rFont val="Courier New"/>
      </rPr>
      <t>T</t>
    </r>
    <r>
      <rPr>
        <sz val="10"/>
        <color indexed="17"/>
        <rFont val="Courier New"/>
      </rPr>
      <t>KMSECVLGQSKRV</t>
    </r>
  </si>
  <si>
    <r>
      <rPr>
        <sz val="10"/>
        <color indexed="17"/>
        <rFont val="Courier New"/>
      </rPr>
      <t>AEIRASANLAA</t>
    </r>
    <r>
      <rPr>
        <b val="1"/>
        <sz val="10"/>
        <color indexed="11"/>
        <rFont val="Courier New"/>
      </rPr>
      <t>I</t>
    </r>
    <r>
      <rPr>
        <sz val="10"/>
        <color indexed="17"/>
        <rFont val="Courier New"/>
      </rPr>
      <t>KMSECVLGQSKRV</t>
    </r>
  </si>
  <si>
    <t>H655Y</t>
  </si>
  <si>
    <r>
      <rPr>
        <sz val="10"/>
        <color indexed="17"/>
        <rFont val="Courier New"/>
      </rPr>
      <t>NVFQTRAGCLIGAE</t>
    </r>
    <r>
      <rPr>
        <b val="1"/>
        <sz val="10"/>
        <color indexed="18"/>
        <rFont val="Courier New"/>
      </rPr>
      <t>H</t>
    </r>
    <r>
      <rPr>
        <sz val="10"/>
        <color indexed="17"/>
        <rFont val="Courier New"/>
      </rPr>
      <t>VNNSYECDIPIGAG</t>
    </r>
  </si>
  <si>
    <r>
      <rPr>
        <sz val="10"/>
        <color indexed="17"/>
        <rFont val="Courier New"/>
      </rPr>
      <t>NVFQTRAGCLIGAE</t>
    </r>
    <r>
      <rPr>
        <b val="1"/>
        <sz val="10"/>
        <color indexed="11"/>
        <rFont val="Courier New"/>
      </rPr>
      <t>Y</t>
    </r>
    <r>
      <rPr>
        <sz val="10"/>
        <color indexed="17"/>
        <rFont val="Courier New"/>
      </rPr>
      <t>VNNSYECDIPIGAG</t>
    </r>
  </si>
  <si>
    <t>D80A</t>
  </si>
  <si>
    <r>
      <rPr>
        <sz val="10"/>
        <color indexed="17"/>
        <rFont val="Courier New"/>
      </rPr>
      <t>HAIHVSGTNGTKRF</t>
    </r>
    <r>
      <rPr>
        <b val="1"/>
        <sz val="10"/>
        <color indexed="18"/>
        <rFont val="Courier New"/>
      </rPr>
      <t>D</t>
    </r>
    <r>
      <rPr>
        <sz val="10"/>
        <color indexed="17"/>
        <rFont val="Courier New"/>
      </rPr>
      <t>NPVLPFNDGVYFAS</t>
    </r>
  </si>
  <si>
    <r>
      <rPr>
        <sz val="10"/>
        <color indexed="17"/>
        <rFont val="Courier New"/>
      </rPr>
      <t>HAIHVSGTNGTKRF</t>
    </r>
    <r>
      <rPr>
        <b val="1"/>
        <sz val="10"/>
        <color indexed="11"/>
        <rFont val="Courier New"/>
      </rPr>
      <t>A</t>
    </r>
    <r>
      <rPr>
        <sz val="10"/>
        <color indexed="17"/>
        <rFont val="Courier New"/>
      </rPr>
      <t>NPVLPFNDGVYFAS</t>
    </r>
  </si>
  <si>
    <t>D215G</t>
  </si>
  <si>
    <r>
      <rPr>
        <sz val="10"/>
        <color indexed="17"/>
        <rFont val="Courier New"/>
      </rPr>
      <t>FKIYSKHTPINLVR</t>
    </r>
    <r>
      <rPr>
        <b val="1"/>
        <sz val="10"/>
        <color indexed="18"/>
        <rFont val="Courier New"/>
      </rPr>
      <t>D</t>
    </r>
    <r>
      <rPr>
        <sz val="10"/>
        <color indexed="17"/>
        <rFont val="Courier New"/>
      </rPr>
      <t>LPQGFSALEPLVDL</t>
    </r>
  </si>
  <si>
    <r>
      <rPr>
        <sz val="10"/>
        <color indexed="17"/>
        <rFont val="Courier New"/>
      </rPr>
      <t>FKIYSKHTPINLVR</t>
    </r>
    <r>
      <rPr>
        <b val="1"/>
        <sz val="10"/>
        <color indexed="11"/>
        <rFont val="Courier New"/>
      </rPr>
      <t>G</t>
    </r>
    <r>
      <rPr>
        <sz val="10"/>
        <color indexed="17"/>
        <rFont val="Courier New"/>
      </rPr>
      <t>LPQGFSALEPLVDL</t>
    </r>
  </si>
  <si>
    <t>R246I</t>
  </si>
  <si>
    <r>
      <rPr>
        <sz val="10"/>
        <color indexed="17"/>
        <rFont val="Courier New"/>
      </rPr>
      <t>TRFQTLLALH</t>
    </r>
    <r>
      <rPr>
        <b val="1"/>
        <sz val="10"/>
        <color indexed="18"/>
        <rFont val="Courier New"/>
      </rPr>
      <t>R</t>
    </r>
    <r>
      <rPr>
        <sz val="10"/>
        <color indexed="17"/>
        <rFont val="Courier New"/>
      </rPr>
      <t>SYLTPGDSSSGWTA</t>
    </r>
  </si>
  <si>
    <r>
      <rPr>
        <sz val="10"/>
        <color indexed="17"/>
        <rFont val="Courier New"/>
      </rPr>
      <t>TRFQTLLALH</t>
    </r>
    <r>
      <rPr>
        <b val="1"/>
        <sz val="10"/>
        <color indexed="11"/>
        <rFont val="Courier New"/>
      </rPr>
      <t>I</t>
    </r>
    <r>
      <rPr>
        <sz val="10"/>
        <color indexed="17"/>
        <rFont val="Courier New"/>
      </rPr>
      <t>SYLTPGDSSSGWTA</t>
    </r>
  </si>
  <si>
    <t>∆242-244</t>
  </si>
  <si>
    <r>
      <rPr>
        <sz val="10"/>
        <color indexed="17"/>
        <rFont val="Courier New"/>
      </rPr>
      <t>IGINITRFQTLLALH</t>
    </r>
    <r>
      <rPr>
        <sz val="10"/>
        <color indexed="20"/>
        <rFont val="Courier New"/>
      </rPr>
      <t>R</t>
    </r>
    <r>
      <rPr>
        <sz val="10"/>
        <color indexed="17"/>
        <rFont val="Courier New"/>
      </rPr>
      <t>SYLTPGDSS</t>
    </r>
  </si>
  <si>
    <r>
      <rPr>
        <sz val="10"/>
        <color indexed="17"/>
        <rFont val="Courier New"/>
      </rPr>
      <t>IGINITRFQTLH</t>
    </r>
    <r>
      <rPr>
        <sz val="10"/>
        <color indexed="20"/>
        <rFont val="Courier New"/>
      </rPr>
      <t>R</t>
    </r>
    <r>
      <rPr>
        <sz val="10"/>
        <color indexed="17"/>
        <rFont val="Courier New"/>
      </rPr>
      <t>SYLTPGDSSSGW</t>
    </r>
  </si>
  <si>
    <t>T20N</t>
  </si>
  <si>
    <r>
      <rPr>
        <sz val="10"/>
        <color indexed="17"/>
        <rFont val="Courier New"/>
      </rPr>
      <t>VLLPLVSSQCVN</t>
    </r>
    <r>
      <rPr>
        <sz val="10"/>
        <color indexed="21"/>
        <rFont val="Courier New"/>
      </rPr>
      <t>L</t>
    </r>
    <r>
      <rPr>
        <sz val="10"/>
        <color indexed="17"/>
        <rFont val="Courier New"/>
      </rPr>
      <t>T</t>
    </r>
    <r>
      <rPr>
        <b val="1"/>
        <sz val="10"/>
        <color indexed="18"/>
        <rFont val="Courier New"/>
      </rPr>
      <t>T</t>
    </r>
    <r>
      <rPr>
        <sz val="10"/>
        <color indexed="17"/>
        <rFont val="Courier New"/>
      </rPr>
      <t>RTQLPPAYTN</t>
    </r>
  </si>
  <si>
    <r>
      <rPr>
        <sz val="10"/>
        <color indexed="17"/>
        <rFont val="Courier New"/>
      </rPr>
      <t>VLLPLVSSQCVN</t>
    </r>
    <r>
      <rPr>
        <sz val="10"/>
        <color indexed="21"/>
        <rFont val="Courier New"/>
      </rPr>
      <t>L</t>
    </r>
    <r>
      <rPr>
        <sz val="10"/>
        <color indexed="17"/>
        <rFont val="Courier New"/>
      </rPr>
      <t>T</t>
    </r>
    <r>
      <rPr>
        <b val="1"/>
        <sz val="10"/>
        <color indexed="11"/>
        <rFont val="Courier New"/>
      </rPr>
      <t>N</t>
    </r>
    <r>
      <rPr>
        <sz val="10"/>
        <color indexed="17"/>
        <rFont val="Courier New"/>
      </rPr>
      <t>RTQLPPAYTN</t>
    </r>
  </si>
  <si>
    <t>Pooled IFN summary for mutation</t>
  </si>
  <si>
    <t>Alpha (UK) Pool</t>
  </si>
  <si>
    <t>Mutations included in the Alpha (UK) pool</t>
  </si>
  <si>
    <t>IFNg+ CD4+ T cells</t>
  </si>
  <si>
    <t>IFNg+ CD8+ T cells</t>
  </si>
  <si>
    <t>Donors</t>
  </si>
  <si>
    <t>WT--&gt;WT</t>
  </si>
  <si>
    <t>WT--&gt;MUT</t>
  </si>
  <si>
    <t>MUT--&gt;MUT</t>
  </si>
  <si>
    <t>MUT--&gt;WT</t>
  </si>
  <si>
    <t>Beta (SA) Pool</t>
  </si>
  <si>
    <t>Mutations included in the Beta (SA) pool</t>
  </si>
  <si>
    <t>Gamma (Brazil) Pool</t>
  </si>
  <si>
    <t>Mutations included in the Gamma (Brazil) pool</t>
  </si>
  <si>
    <t>CD4+ response IFNg+</t>
  </si>
  <si>
    <t>NORMALIZED</t>
  </si>
  <si>
    <t>Donors:</t>
  </si>
  <si>
    <t>WT</t>
  </si>
  <si>
    <t>Mut</t>
  </si>
  <si>
    <t>DMSO</t>
  </si>
  <si>
    <t>SD</t>
  </si>
  <si>
    <t>3xSD</t>
  </si>
  <si>
    <t>FILTERED</t>
  </si>
  <si>
    <t>CD8+ response IFNg+</t>
  </si>
  <si>
    <t>Marcus_UPDATES</t>
  </si>
  <si>
    <t>MARCUS NOTE: I created the NORMALIZED and FILTERED versions of the CD8 tabs by:</t>
  </si>
  <si>
    <t>Marcus_UPDATES - MARCUS NOTE_ I</t>
  </si>
  <si>
    <t>1. Duplicate tab</t>
  </si>
  <si>
    <t xml:space="preserve">2. NORMALIZED: delete dmso and filtered rows. </t>
  </si>
  <si>
    <t>3. FILTERED: copy FILTERED rows, paste formula results in-place from edit menu. Delete dmso and normalized rows.</t>
  </si>
  <si>
    <t>CD8+ response IFNg+ NORMALIZED</t>
  </si>
  <si>
    <t>CD8+ response IFNg+ FILTERED</t>
  </si>
  <si>
    <t>CD4+ response IFNg and TNFa+</t>
  </si>
  <si>
    <t>CD8+ response IFNg and TNFa+</t>
  </si>
  <si>
    <t>CD8+ response IFNg and TNFa+ NORMALIZED</t>
  </si>
  <si>
    <t>CD8+ response IFNg and TNFa+ NO</t>
  </si>
  <si>
    <t>CD8+ response IFNg and TNFa+ FILTERED</t>
  </si>
  <si>
    <t>CD8+ response IFNg and TNFa+ FI</t>
  </si>
</sst>
</file>

<file path=xl/styles.xml><?xml version="1.0" encoding="utf-8"?>
<styleSheet xmlns="http://schemas.openxmlformats.org/spreadsheetml/2006/main">
  <numFmts count="1">
    <numFmt numFmtId="0" formatCode="General"/>
  </numFmts>
  <fonts count="18">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13"/>
      <name val="Calibri"/>
    </font>
    <font>
      <b val="1"/>
      <sz val="11"/>
      <color indexed="16"/>
      <name val="Calibri"/>
    </font>
    <font>
      <b val="1"/>
      <sz val="11"/>
      <color indexed="8"/>
      <name val="Calibri"/>
    </font>
    <font>
      <b val="1"/>
      <sz val="9"/>
      <color indexed="8"/>
      <name val="Arial"/>
    </font>
    <font>
      <sz val="9"/>
      <color indexed="8"/>
      <name val="Arial"/>
    </font>
    <font>
      <sz val="10"/>
      <color indexed="17"/>
      <name val="Courier New"/>
    </font>
    <font>
      <b val="1"/>
      <sz val="10"/>
      <color indexed="18"/>
      <name val="Courier New"/>
    </font>
    <font>
      <b val="1"/>
      <sz val="10"/>
      <color indexed="11"/>
      <name val="Courier New"/>
    </font>
    <font>
      <b val="1"/>
      <sz val="10"/>
      <color indexed="19"/>
      <name val="Courier New"/>
    </font>
    <font>
      <sz val="10"/>
      <color indexed="20"/>
      <name val="Courier New"/>
    </font>
    <font>
      <sz val="10"/>
      <color indexed="21"/>
      <name val="Courier New"/>
    </font>
    <font>
      <b val="1"/>
      <sz val="11"/>
      <color indexed="18"/>
      <name val="Calibri"/>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s>
  <borders count="78">
    <border>
      <left/>
      <right/>
      <top/>
      <bottom/>
      <diagonal/>
    </border>
    <border>
      <left style="thin">
        <color indexed="12"/>
      </left>
      <right style="medium">
        <color indexed="13"/>
      </right>
      <top style="thin">
        <color indexed="12"/>
      </top>
      <bottom style="medium">
        <color indexed="13"/>
      </bottom>
      <diagonal/>
    </border>
    <border>
      <left style="medium">
        <color indexed="13"/>
      </left>
      <right style="medium">
        <color indexed="13"/>
      </right>
      <top style="medium">
        <color indexed="13"/>
      </top>
      <bottom style="medium">
        <color indexed="13"/>
      </bottom>
      <diagonal/>
    </border>
    <border>
      <left style="medium">
        <color indexed="13"/>
      </left>
      <right/>
      <top style="medium">
        <color indexed="13"/>
      </top>
      <bottom style="medium">
        <color indexed="13"/>
      </bottom>
      <diagonal/>
    </border>
    <border>
      <left/>
      <right/>
      <top style="medium">
        <color indexed="13"/>
      </top>
      <bottom style="medium">
        <color indexed="13"/>
      </bottom>
      <diagonal/>
    </border>
    <border>
      <left/>
      <right style="medium">
        <color indexed="13"/>
      </right>
      <top style="medium">
        <color indexed="13"/>
      </top>
      <bottom style="medium">
        <color indexed="13"/>
      </bottom>
      <diagonal/>
    </border>
    <border>
      <left style="thin">
        <color indexed="12"/>
      </left>
      <right style="thick">
        <color indexed="8"/>
      </right>
      <top style="thin">
        <color indexed="12"/>
      </top>
      <bottom style="thin">
        <color indexed="12"/>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12"/>
      </right>
      <top style="thin">
        <color indexed="12"/>
      </top>
      <bottom style="thin">
        <color indexed="12"/>
      </bottom>
      <diagonal/>
    </border>
    <border>
      <left style="thin">
        <color indexed="12"/>
      </left>
      <right style="thick">
        <color indexed="8"/>
      </right>
      <top style="thin">
        <color indexed="12"/>
      </top>
      <bottom style="thin">
        <color indexed="8"/>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ck">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ck">
        <color indexed="8"/>
      </bottom>
      <diagonal/>
    </border>
    <border>
      <left style="thick">
        <color indexed="8"/>
      </left>
      <right style="thick">
        <color indexed="8"/>
      </right>
      <top style="thick">
        <color indexed="8"/>
      </top>
      <bottom style="thick">
        <color indexed="8"/>
      </bottom>
      <diagonal/>
    </border>
    <border>
      <left style="thin">
        <color indexed="12"/>
      </left>
      <right style="thin">
        <color indexed="12"/>
      </right>
      <top style="thin">
        <color indexed="12"/>
      </top>
      <bottom style="thin">
        <color indexed="18"/>
      </bottom>
      <diagonal/>
    </border>
    <border>
      <left style="thin">
        <color indexed="12"/>
      </left>
      <right style="thin">
        <color indexed="18"/>
      </right>
      <top style="thin">
        <color indexed="12"/>
      </top>
      <bottom style="thin">
        <color indexed="12"/>
      </bottom>
      <diagonal/>
    </border>
    <border>
      <left style="thin">
        <color indexed="18"/>
      </left>
      <right style="thin">
        <color indexed="12"/>
      </right>
      <top style="thin">
        <color indexed="18"/>
      </top>
      <bottom style="thin">
        <color indexed="18"/>
      </bottom>
      <diagonal/>
    </border>
    <border>
      <left style="thin">
        <color indexed="12"/>
      </left>
      <right style="thin">
        <color indexed="12"/>
      </right>
      <top style="thin">
        <color indexed="18"/>
      </top>
      <bottom style="thin">
        <color indexed="18"/>
      </bottom>
      <diagonal/>
    </border>
    <border>
      <left style="thin">
        <color indexed="12"/>
      </left>
      <right style="thin">
        <color indexed="18"/>
      </right>
      <top style="thin">
        <color indexed="18"/>
      </top>
      <bottom style="thin">
        <color indexed="18"/>
      </bottom>
      <diagonal/>
    </border>
    <border>
      <left style="thin">
        <color indexed="18"/>
      </left>
      <right style="thin">
        <color indexed="12"/>
      </right>
      <top style="thin">
        <color indexed="12"/>
      </top>
      <bottom style="thin">
        <color indexed="12"/>
      </bottom>
      <diagonal/>
    </border>
    <border>
      <left style="thin">
        <color indexed="18"/>
      </left>
      <right style="thin">
        <color indexed="12"/>
      </right>
      <top style="thin">
        <color indexed="18"/>
      </top>
      <bottom style="thin">
        <color indexed="12"/>
      </bottom>
      <diagonal/>
    </border>
    <border>
      <left style="thin">
        <color indexed="12"/>
      </left>
      <right style="thin">
        <color indexed="12"/>
      </right>
      <top style="thin">
        <color indexed="18"/>
      </top>
      <bottom style="thin">
        <color indexed="12"/>
      </bottom>
      <diagonal/>
    </border>
    <border>
      <left style="thin">
        <color indexed="12"/>
      </left>
      <right style="thin">
        <color indexed="18"/>
      </right>
      <top style="thin">
        <color indexed="18"/>
      </top>
      <bottom style="thin">
        <color indexed="12"/>
      </bottom>
      <diagonal/>
    </border>
    <border>
      <left style="thin">
        <color indexed="18"/>
      </left>
      <right style="thin">
        <color indexed="12"/>
      </right>
      <top style="thin">
        <color indexed="18"/>
      </top>
      <bottom/>
      <diagonal/>
    </border>
    <border>
      <left style="thin">
        <color indexed="12"/>
      </left>
      <right style="thin">
        <color indexed="12"/>
      </right>
      <top style="thin">
        <color indexed="18"/>
      </top>
      <bottom/>
      <diagonal/>
    </border>
    <border>
      <left style="thin">
        <color indexed="12"/>
      </left>
      <right style="thin">
        <color indexed="18"/>
      </right>
      <top style="thin">
        <color indexed="18"/>
      </top>
      <bottom/>
      <diagonal/>
    </border>
    <border>
      <left style="thin">
        <color indexed="18"/>
      </left>
      <right/>
      <top/>
      <bottom/>
      <diagonal/>
    </border>
    <border>
      <left/>
      <right/>
      <top/>
      <bottom/>
      <diagonal/>
    </border>
    <border>
      <left/>
      <right style="thin">
        <color indexed="18"/>
      </right>
      <top/>
      <bottom/>
      <diagonal/>
    </border>
    <border>
      <left style="thin">
        <color indexed="1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18"/>
      </right>
      <top/>
      <bottom style="thin">
        <color indexed="12"/>
      </bottom>
      <diagonal/>
    </border>
    <border>
      <left style="thin">
        <color indexed="18"/>
      </left>
      <right style="thin">
        <color indexed="12"/>
      </right>
      <top style="thin">
        <color indexed="12"/>
      </top>
      <bottom style="thin">
        <color indexed="18"/>
      </bottom>
      <diagonal/>
    </border>
    <border>
      <left style="thin">
        <color indexed="12"/>
      </left>
      <right style="thin">
        <color indexed="18"/>
      </right>
      <top style="thin">
        <color indexed="12"/>
      </top>
      <bottom style="thin">
        <color indexed="18"/>
      </bottom>
      <diagonal/>
    </border>
    <border>
      <left style="medium">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medium">
        <color indexed="8"/>
      </right>
      <top style="medium">
        <color indexed="8"/>
      </top>
      <bottom style="thin">
        <color indexed="12"/>
      </bottom>
      <diagonal/>
    </border>
    <border>
      <left style="medium">
        <color indexed="8"/>
      </left>
      <right style="thin">
        <color indexed="12"/>
      </right>
      <top style="thin">
        <color indexed="12"/>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thin">
        <color indexed="12"/>
      </top>
      <bottom style="medium">
        <color indexed="8"/>
      </bottom>
      <diagonal/>
    </border>
    <border>
      <left style="thin">
        <color indexed="12"/>
      </left>
      <right style="thin">
        <color indexed="12"/>
      </right>
      <top style="thin">
        <color indexed="12"/>
      </top>
      <bottom style="medium">
        <color indexed="8"/>
      </bottom>
      <diagonal/>
    </border>
    <border>
      <left style="thin">
        <color indexed="12"/>
      </left>
      <right style="medium">
        <color indexed="8"/>
      </right>
      <top style="thin">
        <color indexed="12"/>
      </top>
      <bottom style="medium">
        <color indexed="8"/>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bottom/>
      <diagonal/>
    </border>
    <border>
      <left/>
      <right style="thin">
        <color indexed="12"/>
      </right>
      <top/>
      <bottom style="thin">
        <color indexed="12"/>
      </bottom>
      <diagonal/>
    </border>
    <border>
      <left style="thin">
        <color indexed="12"/>
      </left>
      <right/>
      <top/>
      <bottom style="thin">
        <color indexed="12"/>
      </bottom>
      <diagonal/>
    </border>
    <border>
      <left/>
      <right/>
      <top/>
      <bottom style="medium">
        <color indexed="8"/>
      </bottom>
      <diagonal/>
    </border>
    <border>
      <left/>
      <right/>
      <top style="medium">
        <color indexed="8"/>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ck">
        <color indexed="18"/>
      </bottom>
      <diagonal/>
    </border>
    <border>
      <left style="thick">
        <color indexed="18"/>
      </left>
      <right style="thin">
        <color indexed="12"/>
      </right>
      <top style="thick">
        <color indexed="18"/>
      </top>
      <bottom style="thin">
        <color indexed="12"/>
      </bottom>
      <diagonal/>
    </border>
    <border>
      <left style="thin">
        <color indexed="12"/>
      </left>
      <right style="thin">
        <color indexed="12"/>
      </right>
      <top style="thick">
        <color indexed="18"/>
      </top>
      <bottom style="thin">
        <color indexed="12"/>
      </bottom>
      <diagonal/>
    </border>
    <border>
      <left style="thin">
        <color indexed="12"/>
      </left>
      <right style="thick">
        <color indexed="18"/>
      </right>
      <top style="thick">
        <color indexed="18"/>
      </top>
      <bottom style="thin">
        <color indexed="12"/>
      </bottom>
      <diagonal/>
    </border>
    <border>
      <left style="thick">
        <color indexed="18"/>
      </left>
      <right style="thin">
        <color indexed="12"/>
      </right>
      <top style="thin">
        <color indexed="12"/>
      </top>
      <bottom style="thin">
        <color indexed="12"/>
      </bottom>
      <diagonal/>
    </border>
    <border>
      <left style="thin">
        <color indexed="12"/>
      </left>
      <right style="thick">
        <color indexed="18"/>
      </right>
      <top style="thin">
        <color indexed="12"/>
      </top>
      <bottom style="thin">
        <color indexed="12"/>
      </bottom>
      <diagonal/>
    </border>
    <border>
      <left style="thick">
        <color indexed="18"/>
      </left>
      <right style="thin">
        <color indexed="12"/>
      </right>
      <top style="thin">
        <color indexed="12"/>
      </top>
      <bottom style="thick">
        <color indexed="18"/>
      </bottom>
      <diagonal/>
    </border>
    <border>
      <left style="thin">
        <color indexed="12"/>
      </left>
      <right style="thick">
        <color indexed="18"/>
      </right>
      <top style="thin">
        <color indexed="12"/>
      </top>
      <bottom style="thick">
        <color indexed="18"/>
      </bottom>
      <diagonal/>
    </border>
    <border>
      <left style="thick">
        <color indexed="8"/>
      </left>
      <right style="thin">
        <color indexed="12"/>
      </right>
      <top style="thick">
        <color indexed="8"/>
      </top>
      <bottom style="thin">
        <color indexed="12"/>
      </bottom>
      <diagonal/>
    </border>
    <border>
      <left style="thin">
        <color indexed="12"/>
      </left>
      <right style="thick">
        <color indexed="8"/>
      </right>
      <top style="thick">
        <color indexed="8"/>
      </top>
      <bottom style="thin">
        <color indexed="12"/>
      </bottom>
      <diagonal/>
    </border>
    <border>
      <left style="thick">
        <color indexed="8"/>
      </left>
      <right style="thin">
        <color indexed="12"/>
      </right>
      <top style="thin">
        <color indexed="12"/>
      </top>
      <bottom style="thick">
        <color indexed="8"/>
      </bottom>
      <diagonal/>
    </border>
    <border>
      <left style="thin">
        <color indexed="12"/>
      </left>
      <right style="thick">
        <color indexed="8"/>
      </right>
      <top style="thin">
        <color indexed="12"/>
      </top>
      <bottom style="thick">
        <color indexed="8"/>
      </bottom>
      <diagonal/>
    </border>
    <border>
      <left style="thin">
        <color indexed="27"/>
      </left>
      <right style="thin">
        <color indexed="27"/>
      </right>
      <top style="thin">
        <color indexed="27"/>
      </top>
      <bottom style="thin">
        <color indexed="21"/>
      </bottom>
      <diagonal/>
    </border>
    <border>
      <left style="thin">
        <color indexed="27"/>
      </left>
      <right style="thin">
        <color indexed="21"/>
      </right>
      <top style="thin">
        <color indexed="21"/>
      </top>
      <bottom style="thin">
        <color indexed="27"/>
      </bottom>
      <diagonal/>
    </border>
    <border>
      <left style="thin">
        <color indexed="21"/>
      </left>
      <right style="thin">
        <color indexed="27"/>
      </right>
      <top style="thin">
        <color indexed="21"/>
      </top>
      <bottom style="thin">
        <color indexed="27"/>
      </bottom>
      <diagonal/>
    </border>
    <border>
      <left style="thin">
        <color indexed="27"/>
      </left>
      <right style="thin">
        <color indexed="27"/>
      </right>
      <top style="thin">
        <color indexed="21"/>
      </top>
      <bottom style="thin">
        <color indexed="27"/>
      </bottom>
      <diagonal/>
    </border>
    <border>
      <left style="thin">
        <color indexed="27"/>
      </left>
      <right style="thin">
        <color indexed="21"/>
      </right>
      <top style="thin">
        <color indexed="27"/>
      </top>
      <bottom style="thin">
        <color indexed="27"/>
      </bottom>
      <diagonal/>
    </border>
    <border>
      <left style="thin">
        <color indexed="21"/>
      </left>
      <right style="thin">
        <color indexed="27"/>
      </right>
      <top style="thin">
        <color indexed="27"/>
      </top>
      <bottom style="thin">
        <color indexed="27"/>
      </bottom>
      <diagonal/>
    </border>
    <border>
      <left style="thin">
        <color indexed="27"/>
      </left>
      <right style="thin">
        <color indexed="27"/>
      </right>
      <top style="thin">
        <color indexed="27"/>
      </top>
      <bottom style="thin">
        <color indexed="27"/>
      </bottom>
      <diagonal/>
    </border>
  </borders>
  <cellStyleXfs count="1">
    <xf numFmtId="0" fontId="0" applyNumberFormat="0" applyFont="1" applyFill="0" applyBorder="0" applyAlignment="1" applyProtection="0">
      <alignment vertical="bottom"/>
    </xf>
  </cellStyleXfs>
  <cellXfs count="18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fillId="4" borderId="2" applyNumberFormat="1" applyFont="1" applyFill="1" applyBorder="1" applyAlignment="1" applyProtection="0">
      <alignment horizontal="center" vertical="bottom"/>
    </xf>
    <xf numFmtId="0" fontId="6" fillId="4" borderId="2" applyNumberFormat="0" applyFont="1" applyFill="1" applyBorder="1" applyAlignment="1" applyProtection="0">
      <alignment horizontal="center" vertical="bottom"/>
    </xf>
    <xf numFmtId="49" fontId="6" fillId="5" borderId="3" applyNumberFormat="1" applyFont="1" applyFill="1" applyBorder="1" applyAlignment="1" applyProtection="0">
      <alignment horizontal="center" vertical="bottom"/>
    </xf>
    <xf numFmtId="0" fontId="0" fillId="5" borderId="4" applyNumberFormat="0" applyFont="1" applyFill="1" applyBorder="1" applyAlignment="1" applyProtection="0">
      <alignment horizontal="center" vertical="bottom"/>
    </xf>
    <xf numFmtId="0" fontId="0" fillId="5" borderId="5" applyNumberFormat="0" applyFont="1" applyFill="1" applyBorder="1" applyAlignment="1" applyProtection="0">
      <alignment horizontal="center" vertical="bottom"/>
    </xf>
    <xf numFmtId="49" fontId="6" borderId="2" applyNumberFormat="1" applyFont="1" applyFill="0" applyBorder="1" applyAlignment="1" applyProtection="0">
      <alignment horizontal="center" vertical="bottom"/>
    </xf>
    <xf numFmtId="49" fontId="6" fillId="4" borderId="3" applyNumberFormat="1" applyFont="1" applyFill="1" applyBorder="1" applyAlignment="1" applyProtection="0">
      <alignment horizontal="center" vertical="bottom"/>
    </xf>
    <xf numFmtId="0" fontId="6" fillId="4" borderId="5" applyNumberFormat="0" applyFont="1" applyFill="1" applyBorder="1" applyAlignment="1" applyProtection="0">
      <alignment horizontal="center" vertical="bottom"/>
    </xf>
    <xf numFmtId="49" fontId="6" fillId="5" borderId="2" applyNumberFormat="1" applyFont="1" applyFill="1" applyBorder="1" applyAlignment="1" applyProtection="0">
      <alignment horizontal="center" vertical="bottom"/>
    </xf>
    <xf numFmtId="49" fontId="6" fillId="5" borderId="5" applyNumberFormat="1" applyFont="1" applyFill="1" applyBorder="1" applyAlignment="1" applyProtection="0">
      <alignment horizontal="center" vertical="bottom"/>
    </xf>
    <xf numFmtId="0" fontId="7" borderId="2" applyNumberFormat="1" applyFont="1" applyFill="0" applyBorder="1" applyAlignment="1" applyProtection="0">
      <alignment horizontal="center" vertical="bottom"/>
    </xf>
    <xf numFmtId="49" fontId="8" borderId="2"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0" fontId="0" borderId="6" applyNumberFormat="0" applyFont="1" applyFill="0" applyBorder="1" applyAlignment="1" applyProtection="0">
      <alignment vertical="bottom"/>
    </xf>
    <xf numFmtId="49" fontId="8" borderId="7" applyNumberFormat="1" applyFont="1" applyFill="0" applyBorder="1" applyAlignment="1" applyProtection="0">
      <alignment horizontal="center" vertical="bottom"/>
    </xf>
    <xf numFmtId="0" fontId="8" borderId="8" applyNumberFormat="0" applyFont="1" applyFill="0" applyBorder="1" applyAlignment="1" applyProtection="0">
      <alignment horizontal="center" vertical="bottom"/>
    </xf>
    <xf numFmtId="0" fontId="8" borderId="9" applyNumberFormat="0" applyFont="1" applyFill="0" applyBorder="1" applyAlignment="1" applyProtection="0">
      <alignment horizontal="center"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49" fontId="8" borderId="12" applyNumberFormat="1" applyFont="1" applyFill="0" applyBorder="1" applyAlignment="1" applyProtection="0">
      <alignment horizontal="center" vertical="bottom"/>
    </xf>
    <xf numFmtId="0" fontId="8" borderId="13" applyNumberFormat="0" applyFont="1" applyFill="0" applyBorder="1" applyAlignment="1" applyProtection="0">
      <alignment horizontal="center" vertical="bottom"/>
    </xf>
    <xf numFmtId="49" fontId="8" borderId="13" applyNumberFormat="1" applyFont="1" applyFill="0" applyBorder="1" applyAlignment="1" applyProtection="0">
      <alignment horizontal="center" vertical="bottom"/>
    </xf>
    <xf numFmtId="0" fontId="8" borderId="14" applyNumberFormat="0" applyFont="1" applyFill="0" applyBorder="1" applyAlignment="1" applyProtection="0">
      <alignment horizontal="center" vertical="bottom"/>
    </xf>
    <xf numFmtId="49" fontId="9" borderId="15" applyNumberFormat="1" applyFont="1" applyFill="0" applyBorder="1" applyAlignment="1" applyProtection="0">
      <alignment horizontal="center" vertical="bottom"/>
    </xf>
    <xf numFmtId="49" fontId="10" borderId="16" applyNumberFormat="1" applyFont="1" applyFill="0" applyBorder="1" applyAlignment="1" applyProtection="0">
      <alignment horizontal="center" vertical="bottom"/>
    </xf>
    <xf numFmtId="0" fontId="10" borderId="17" applyNumberFormat="0" applyFont="1" applyFill="0" applyBorder="1" applyAlignment="1" applyProtection="0">
      <alignment horizontal="center" vertical="bottom"/>
    </xf>
    <xf numFmtId="49" fontId="10" borderId="17" applyNumberFormat="1" applyFont="1" applyFill="0" applyBorder="1" applyAlignment="1" applyProtection="0">
      <alignment horizontal="center" vertical="bottom"/>
    </xf>
    <xf numFmtId="0" fontId="10" borderId="15" applyNumberFormat="0" applyFont="1" applyFill="0" applyBorder="1" applyAlignment="1" applyProtection="0">
      <alignment horizontal="center" vertical="bottom"/>
    </xf>
    <xf numFmtId="49" fontId="9" borderId="16" applyNumberFormat="1" applyFont="1" applyFill="0" applyBorder="1" applyAlignment="1" applyProtection="0">
      <alignment horizontal="center" vertical="bottom"/>
    </xf>
    <xf numFmtId="0" fontId="9" borderId="17" applyNumberFormat="0" applyFont="1" applyFill="0" applyBorder="1" applyAlignment="1" applyProtection="0">
      <alignment horizontal="center" vertical="bottom"/>
    </xf>
    <xf numFmtId="49" fontId="9" borderId="17" applyNumberFormat="1" applyFont="1" applyFill="0" applyBorder="1" applyAlignment="1" applyProtection="0">
      <alignment horizontal="center" vertical="bottom"/>
    </xf>
    <xf numFmtId="0" fontId="9" borderId="15" applyNumberFormat="0" applyFont="1" applyFill="0" applyBorder="1" applyAlignment="1" applyProtection="0">
      <alignment horizontal="center" vertical="bottom"/>
    </xf>
    <xf numFmtId="0" fontId="9" borderId="15" applyNumberFormat="1" applyFont="1" applyFill="0" applyBorder="1" applyAlignment="1" applyProtection="0">
      <alignment horizontal="center" vertical="bottom"/>
    </xf>
    <xf numFmtId="0" fontId="10" borderId="16" applyNumberFormat="1" applyFont="1" applyFill="0" applyBorder="1" applyAlignment="1" applyProtection="0">
      <alignment vertical="bottom"/>
    </xf>
    <xf numFmtId="0" fontId="10" borderId="17" applyNumberFormat="1" applyFont="1" applyFill="0" applyBorder="1" applyAlignment="1" applyProtection="0">
      <alignment vertical="bottom"/>
    </xf>
    <xf numFmtId="0" fontId="10" borderId="15" applyNumberFormat="1" applyFont="1" applyFill="0" applyBorder="1" applyAlignment="1" applyProtection="0">
      <alignment vertical="bottom"/>
    </xf>
    <xf numFmtId="0" fontId="10" borderId="16" applyNumberFormat="0" applyFont="1" applyFill="0" applyBorder="1" applyAlignment="1" applyProtection="0">
      <alignment vertical="bottom"/>
    </xf>
    <xf numFmtId="0" fontId="10" borderId="17" applyNumberFormat="0" applyFont="1" applyFill="0" applyBorder="1" applyAlignment="1" applyProtection="0">
      <alignment vertical="bottom"/>
    </xf>
    <xf numFmtId="0" fontId="10" borderId="15" applyNumberFormat="0" applyFont="1" applyFill="0" applyBorder="1" applyAlignment="1" applyProtection="0">
      <alignment vertical="bottom"/>
    </xf>
    <xf numFmtId="0" fontId="10" borderId="7" applyNumberFormat="1" applyFont="1" applyFill="0" applyBorder="1" applyAlignment="1" applyProtection="0">
      <alignment vertical="bottom"/>
    </xf>
    <xf numFmtId="0" fontId="10" borderId="8" applyNumberFormat="1" applyFont="1" applyFill="0" applyBorder="1" applyAlignment="1" applyProtection="0">
      <alignment vertical="bottom"/>
    </xf>
    <xf numFmtId="0" fontId="10" borderId="9"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borderId="21" applyNumberFormat="0" applyFont="1" applyFill="0" applyBorder="1" applyAlignment="1" applyProtection="0">
      <alignment vertical="bottom"/>
    </xf>
    <xf numFmtId="0" fontId="0" borderId="22"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20" applyNumberFormat="1" applyFont="1" applyFill="0" applyBorder="1" applyAlignment="1" applyProtection="0">
      <alignment vertical="bottom"/>
    </xf>
    <xf numFmtId="0" fontId="0" borderId="20" applyNumberFormat="1" applyFont="1" applyFill="0" applyBorder="1" applyAlignment="1" applyProtection="0">
      <alignment vertical="bottom"/>
    </xf>
    <xf numFmtId="49" fontId="10" borderId="20" applyNumberFormat="1" applyFont="1" applyFill="0" applyBorder="1" applyAlignment="1" applyProtection="0">
      <alignment horizontal="left" vertical="bottom"/>
    </xf>
    <xf numFmtId="49" fontId="11" borderId="20" applyNumberFormat="1" applyFont="1" applyFill="0" applyBorder="1" applyAlignment="1" applyProtection="0">
      <alignment vertical="bottom"/>
    </xf>
    <xf numFmtId="0" fontId="0" applyNumberFormat="1" applyFont="1" applyFill="0" applyBorder="0" applyAlignment="1" applyProtection="0">
      <alignment vertical="bottom"/>
    </xf>
    <xf numFmtId="49" fontId="8" borderId="23" applyNumberFormat="1" applyFont="1" applyFill="0" applyBorder="1" applyAlignment="1" applyProtection="0">
      <alignment horizontal="center" vertical="bottom"/>
    </xf>
    <xf numFmtId="0" fontId="8" borderId="23" applyNumberFormat="0" applyFont="1" applyFill="0" applyBorder="1" applyAlignment="1" applyProtection="0">
      <alignment horizontal="center" vertical="bottom"/>
    </xf>
    <xf numFmtId="49" fontId="0" fillId="6" borderId="20" applyNumberFormat="1" applyFont="1" applyFill="1" applyBorder="1" applyAlignment="1" applyProtection="0">
      <alignment horizontal="center" vertical="bottom" wrapText="1"/>
    </xf>
    <xf numFmtId="0" fontId="0" fillId="6" borderId="20" applyNumberFormat="0" applyFont="1" applyFill="1" applyBorder="1" applyAlignment="1" applyProtection="0">
      <alignment horizontal="center" vertical="bottom" wrapText="1"/>
    </xf>
    <xf numFmtId="0" fontId="0" borderId="24" applyNumberFormat="0" applyFont="1" applyFill="0" applyBorder="1" applyAlignment="1" applyProtection="0">
      <alignment vertical="bottom"/>
    </xf>
    <xf numFmtId="49" fontId="8" borderId="25" applyNumberFormat="1" applyFont="1" applyFill="0" applyBorder="1" applyAlignment="1" applyProtection="0">
      <alignment horizontal="center" vertical="bottom"/>
    </xf>
    <xf numFmtId="0" fontId="8" borderId="26" applyNumberFormat="0" applyFont="1" applyFill="0" applyBorder="1" applyAlignment="1" applyProtection="0">
      <alignment horizontal="center" vertical="bottom"/>
    </xf>
    <xf numFmtId="0" fontId="8" borderId="27" applyNumberFormat="0" applyFont="1" applyFill="0" applyBorder="1" applyAlignment="1" applyProtection="0">
      <alignment horizontal="center" vertical="bottom"/>
    </xf>
    <xf numFmtId="0" fontId="0" borderId="28" applyNumberFormat="0" applyFont="1" applyFill="0" applyBorder="1" applyAlignment="1" applyProtection="0">
      <alignment vertical="bottom"/>
    </xf>
    <xf numFmtId="49" fontId="8" borderId="24" applyNumberFormat="1" applyFont="1" applyFill="0" applyBorder="1" applyAlignment="1" applyProtection="0">
      <alignment horizontal="right" vertical="bottom"/>
    </xf>
    <xf numFmtId="49" fontId="9" borderId="29" applyNumberFormat="1" applyFont="1" applyFill="0" applyBorder="1" applyAlignment="1" applyProtection="0">
      <alignment horizontal="center" vertical="bottom"/>
    </xf>
    <xf numFmtId="49" fontId="9" borderId="30" applyNumberFormat="1" applyFont="1" applyFill="0" applyBorder="1" applyAlignment="1" applyProtection="0">
      <alignment horizontal="center" vertical="bottom"/>
    </xf>
    <xf numFmtId="49" fontId="9" borderId="31" applyNumberFormat="1" applyFont="1" applyFill="0" applyBorder="1" applyAlignment="1" applyProtection="0">
      <alignment horizontal="center" vertical="bottom"/>
    </xf>
    <xf numFmtId="49" fontId="9" borderId="32" applyNumberFormat="1" applyFont="1" applyFill="0" applyBorder="1" applyAlignment="1" applyProtection="0">
      <alignment horizontal="center" vertical="bottom"/>
    </xf>
    <xf numFmtId="49" fontId="9" borderId="33" applyNumberFormat="1" applyFont="1" applyFill="0" applyBorder="1" applyAlignment="1" applyProtection="0">
      <alignment horizontal="center" vertical="bottom"/>
    </xf>
    <xf numFmtId="49" fontId="9" borderId="34" applyNumberFormat="1" applyFont="1" applyFill="0" applyBorder="1" applyAlignment="1" applyProtection="0">
      <alignment horizontal="center" vertical="bottom"/>
    </xf>
    <xf numFmtId="49" fontId="8" borderId="20" applyNumberFormat="1" applyFont="1" applyFill="0" applyBorder="1" applyAlignment="1" applyProtection="0">
      <alignment horizontal="center" vertical="bottom"/>
    </xf>
    <xf numFmtId="0" fontId="8" borderId="24" applyNumberFormat="1" applyFont="1" applyFill="0" applyBorder="1" applyAlignment="1" applyProtection="0">
      <alignment vertical="bottom"/>
    </xf>
    <xf numFmtId="0" fontId="10" borderId="28" applyNumberFormat="1" applyFont="1" applyFill="0" applyBorder="1" applyAlignment="1" applyProtection="0">
      <alignment vertical="bottom"/>
    </xf>
    <xf numFmtId="0" fontId="10" borderId="20" applyNumberFormat="1" applyFont="1" applyFill="0" applyBorder="1" applyAlignment="1" applyProtection="0">
      <alignment vertical="bottom"/>
    </xf>
    <xf numFmtId="0" fontId="10" borderId="24" applyNumberFormat="1" applyFont="1" applyFill="0" applyBorder="1" applyAlignment="1" applyProtection="0">
      <alignment vertical="bottom"/>
    </xf>
    <xf numFmtId="0" fontId="10" fillId="7" borderId="35" applyNumberFormat="1" applyFont="1" applyFill="1" applyBorder="1" applyAlignment="1" applyProtection="0">
      <alignment vertical="bottom"/>
    </xf>
    <xf numFmtId="0" fontId="10" fillId="7" borderId="36" applyNumberFormat="1" applyFont="1" applyFill="1" applyBorder="1" applyAlignment="1" applyProtection="0">
      <alignment vertical="bottom"/>
    </xf>
    <xf numFmtId="0" fontId="10" fillId="7" borderId="37" applyNumberFormat="1" applyFont="1" applyFill="1" applyBorder="1" applyAlignment="1" applyProtection="0">
      <alignment vertical="bottom"/>
    </xf>
    <xf numFmtId="0" fontId="0" borderId="20" applyNumberFormat="1" applyFont="1" applyFill="0" applyBorder="1" applyAlignment="1" applyProtection="0">
      <alignment horizontal="center" vertical="bottom"/>
    </xf>
    <xf numFmtId="49" fontId="10" borderId="20" applyNumberFormat="1" applyFont="1" applyFill="0" applyBorder="1" applyAlignment="1" applyProtection="0">
      <alignment horizontal="center" vertical="bottom"/>
    </xf>
    <xf numFmtId="0" fontId="10" borderId="38" applyNumberFormat="1" applyFont="1" applyFill="0" applyBorder="1" applyAlignment="1" applyProtection="0">
      <alignment vertical="bottom"/>
    </xf>
    <xf numFmtId="0" fontId="10" borderId="39" applyNumberFormat="1" applyFont="1" applyFill="0" applyBorder="1" applyAlignment="1" applyProtection="0">
      <alignment vertical="bottom"/>
    </xf>
    <xf numFmtId="0" fontId="10" borderId="40" applyNumberFormat="1" applyFont="1" applyFill="0" applyBorder="1" applyAlignment="1" applyProtection="0">
      <alignment vertical="bottom"/>
    </xf>
    <xf numFmtId="0" fontId="10" borderId="41" applyNumberFormat="1" applyFont="1" applyFill="0" applyBorder="1" applyAlignment="1" applyProtection="0">
      <alignment vertical="bottom"/>
    </xf>
    <xf numFmtId="0" fontId="10" borderId="23" applyNumberFormat="1" applyFont="1" applyFill="0" applyBorder="1" applyAlignment="1" applyProtection="0">
      <alignment vertical="bottom"/>
    </xf>
    <xf numFmtId="0" fontId="10" borderId="42" applyNumberFormat="1" applyFont="1" applyFill="0" applyBorder="1" applyAlignment="1" applyProtection="0">
      <alignment vertical="bottom"/>
    </xf>
    <xf numFmtId="0" fontId="0" borderId="30" applyNumberFormat="0" applyFont="1" applyFill="0" applyBorder="1" applyAlignment="1" applyProtection="0">
      <alignment vertical="bottom"/>
    </xf>
    <xf numFmtId="0" fontId="10" borderId="23" applyNumberFormat="0" applyFont="1" applyFill="0" applyBorder="1" applyAlignment="1" applyProtection="0">
      <alignment vertical="bottom"/>
    </xf>
    <xf numFmtId="0" fontId="0" applyNumberFormat="1" applyFont="1" applyFill="0" applyBorder="0" applyAlignment="1" applyProtection="0">
      <alignment vertical="bottom"/>
    </xf>
    <xf numFmtId="49" fontId="17" borderId="43" applyNumberFormat="1" applyFont="1" applyFill="0" applyBorder="1" applyAlignment="1" applyProtection="0">
      <alignment vertical="bottom"/>
    </xf>
    <xf numFmtId="49" fontId="8" borderId="44" applyNumberFormat="1" applyFont="1" applyFill="0" applyBorder="1" applyAlignment="1" applyProtection="0">
      <alignment vertical="bottom"/>
    </xf>
    <xf numFmtId="0" fontId="8" borderId="44" applyNumberFormat="1" applyFont="1" applyFill="0" applyBorder="1" applyAlignment="1" applyProtection="0">
      <alignment horizontal="center" vertical="bottom"/>
    </xf>
    <xf numFmtId="0" fontId="8" borderId="44" applyNumberFormat="0" applyFont="1" applyFill="0" applyBorder="1" applyAlignment="1" applyProtection="0">
      <alignment horizontal="center" vertical="bottom"/>
    </xf>
    <xf numFmtId="0" fontId="8" borderId="45" applyNumberFormat="0" applyFont="1" applyFill="0" applyBorder="1" applyAlignment="1" applyProtection="0">
      <alignment horizontal="center" vertical="bottom"/>
    </xf>
    <xf numFmtId="49" fontId="0" borderId="46" applyNumberFormat="1" applyFont="1" applyFill="0" applyBorder="1" applyAlignment="1" applyProtection="0">
      <alignment vertical="bottom"/>
    </xf>
    <xf numFmtId="49" fontId="8" borderId="47" applyNumberFormat="1" applyFont="1" applyFill="0" applyBorder="1" applyAlignment="1" applyProtection="0">
      <alignment horizontal="center" vertical="bottom"/>
    </xf>
    <xf numFmtId="0" fontId="0" borderId="46" applyNumberFormat="1" applyFont="1" applyFill="0" applyBorder="1" applyAlignment="1" applyProtection="0">
      <alignment vertical="bottom"/>
    </xf>
    <xf numFmtId="0" fontId="0" borderId="47" applyNumberFormat="1" applyFont="1" applyFill="0" applyBorder="1" applyAlignment="1" applyProtection="0">
      <alignment vertical="bottom"/>
    </xf>
    <xf numFmtId="0" fontId="0" borderId="48" applyNumberFormat="1" applyFont="1" applyFill="0" applyBorder="1" applyAlignment="1" applyProtection="0">
      <alignment vertical="bottom"/>
    </xf>
    <xf numFmtId="49" fontId="10" borderId="49" applyNumberFormat="1" applyFont="1" applyFill="0" applyBorder="1" applyAlignment="1" applyProtection="0">
      <alignment horizontal="left" vertical="bottom"/>
    </xf>
    <xf numFmtId="0" fontId="0" borderId="49" applyNumberFormat="1" applyFont="1" applyFill="0" applyBorder="1" applyAlignment="1" applyProtection="0">
      <alignment vertical="bottom"/>
    </xf>
    <xf numFmtId="0" fontId="0" borderId="50" applyNumberFormat="1" applyFont="1" applyFill="0" applyBorder="1" applyAlignment="1" applyProtection="0">
      <alignment vertical="bottom"/>
    </xf>
    <xf numFmtId="0" fontId="0" borderId="44" applyNumberFormat="0" applyFont="1" applyFill="0" applyBorder="1" applyAlignment="1" applyProtection="0">
      <alignment vertical="bottom"/>
    </xf>
    <xf numFmtId="0" fontId="0" borderId="51" applyNumberFormat="0" applyFont="1" applyFill="0" applyBorder="1" applyAlignment="1" applyProtection="0">
      <alignment vertical="bottom"/>
    </xf>
    <xf numFmtId="49" fontId="8" fillId="6" borderId="20" applyNumberFormat="1" applyFont="1" applyFill="1" applyBorder="1" applyAlignment="1" applyProtection="0">
      <alignment horizontal="center" vertical="center"/>
    </xf>
    <xf numFmtId="0" fontId="0" borderId="52" applyNumberFormat="0" applyFont="1" applyFill="0" applyBorder="1" applyAlignment="1" applyProtection="0">
      <alignment vertical="bottom"/>
    </xf>
    <xf numFmtId="0" fontId="0" fillId="8" borderId="36" applyNumberFormat="1" applyFont="1" applyFill="1" applyBorder="1" applyAlignment="1" applyProtection="0">
      <alignment vertical="bottom"/>
    </xf>
    <xf numFmtId="0" fontId="0" fillId="8" borderId="36" applyNumberFormat="1" applyFont="1" applyFill="1" applyBorder="1" applyAlignment="1" applyProtection="0">
      <alignment vertical="bottom" wrapText="1"/>
    </xf>
    <xf numFmtId="0" fontId="0" fillId="8" borderId="53" applyNumberFormat="1" applyFont="1" applyFill="1" applyBorder="1" applyAlignment="1" applyProtection="0">
      <alignment vertical="bottom"/>
    </xf>
    <xf numFmtId="0" fontId="8" fillId="6" borderId="20" applyNumberFormat="0" applyFont="1" applyFill="1" applyBorder="1" applyAlignment="1" applyProtection="0">
      <alignment horizontal="center" vertical="center"/>
    </xf>
    <xf numFmtId="0" fontId="0" borderId="54"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55" applyNumberFormat="0" applyFont="1" applyFill="0" applyBorder="1" applyAlignment="1" applyProtection="0">
      <alignment vertical="bottom"/>
    </xf>
    <xf numFmtId="0" fontId="0" fillId="8" borderId="56" applyNumberFormat="1" applyFont="1" applyFill="1" applyBorder="1" applyAlignment="1" applyProtection="0">
      <alignment vertical="bottom"/>
    </xf>
    <xf numFmtId="0" fontId="0" fillId="9" borderId="57" applyNumberFormat="1" applyFont="1" applyFill="1" applyBorder="1" applyAlignment="1" applyProtection="0">
      <alignment vertical="bottom"/>
    </xf>
    <xf numFmtId="0" fontId="0" borderId="58" applyNumberFormat="0" applyFont="1" applyFill="0" applyBorder="1" applyAlignment="1" applyProtection="0">
      <alignment vertical="bottom"/>
    </xf>
    <xf numFmtId="0" fontId="0" borderId="39" applyNumberFormat="1" applyFont="1" applyFill="0" applyBorder="1" applyAlignment="1" applyProtection="0">
      <alignment vertical="bottom"/>
    </xf>
    <xf numFmtId="0" fontId="8" borderId="59" applyNumberFormat="0" applyFont="1" applyFill="0" applyBorder="1" applyAlignment="1" applyProtection="0">
      <alignment horizontal="center" vertical="bottom"/>
    </xf>
    <xf numFmtId="0" fontId="0" borderId="59" applyNumberFormat="0" applyFont="1" applyFill="0" applyBorder="1" applyAlignment="1" applyProtection="0">
      <alignment vertical="bottom"/>
    </xf>
    <xf numFmtId="49" fontId="17" borderId="60" applyNumberFormat="1" applyFont="1" applyFill="0" applyBorder="1" applyAlignment="1" applyProtection="0">
      <alignment vertical="bottom"/>
    </xf>
    <xf numFmtId="49" fontId="8" borderId="61" applyNumberFormat="1" applyFont="1" applyFill="0" applyBorder="1" applyAlignment="1" applyProtection="0">
      <alignment vertical="bottom"/>
    </xf>
    <xf numFmtId="0" fontId="8" borderId="61" applyNumberFormat="1" applyFont="1" applyFill="0" applyBorder="1" applyAlignment="1" applyProtection="0">
      <alignment horizontal="center" vertical="bottom"/>
    </xf>
    <xf numFmtId="0" fontId="8" borderId="61" applyNumberFormat="0" applyFont="1" applyFill="0" applyBorder="1" applyAlignment="1" applyProtection="0">
      <alignment horizontal="center" vertical="bottom"/>
    </xf>
    <xf numFmtId="0" fontId="8" borderId="62" applyNumberFormat="0" applyFont="1" applyFill="0" applyBorder="1" applyAlignment="1" applyProtection="0">
      <alignment horizontal="center" vertical="bottom"/>
    </xf>
    <xf numFmtId="49" fontId="8" borderId="63" applyNumberFormat="1" applyFont="1" applyFill="0" applyBorder="1" applyAlignment="1" applyProtection="0">
      <alignment vertical="bottom"/>
    </xf>
    <xf numFmtId="49" fontId="8" borderId="20" applyNumberFormat="1" applyFont="1" applyFill="0" applyBorder="1" applyAlignment="1" applyProtection="0">
      <alignment vertical="bottom"/>
    </xf>
    <xf numFmtId="49" fontId="8" borderId="64" applyNumberFormat="1" applyFont="1" applyFill="0" applyBorder="1" applyAlignment="1" applyProtection="0">
      <alignment horizontal="center" vertical="bottom"/>
    </xf>
    <xf numFmtId="0" fontId="0" borderId="63" applyNumberFormat="1" applyFont="1" applyFill="0" applyBorder="1" applyAlignment="1" applyProtection="0">
      <alignment vertical="bottom"/>
    </xf>
    <xf numFmtId="0" fontId="0" borderId="64" applyNumberFormat="1" applyFont="1" applyFill="0" applyBorder="1" applyAlignment="1" applyProtection="0">
      <alignment vertical="bottom"/>
    </xf>
    <xf numFmtId="0" fontId="0" borderId="65" applyNumberFormat="1" applyFont="1" applyFill="0" applyBorder="1" applyAlignment="1" applyProtection="0">
      <alignment vertical="bottom"/>
    </xf>
    <xf numFmtId="49" fontId="10" borderId="59" applyNumberFormat="1" applyFont="1" applyFill="0" applyBorder="1" applyAlignment="1" applyProtection="0">
      <alignment horizontal="left" vertical="bottom"/>
    </xf>
    <xf numFmtId="0" fontId="0" borderId="59" applyNumberFormat="1" applyFont="1" applyFill="0" applyBorder="1" applyAlignment="1" applyProtection="0">
      <alignment vertical="bottom"/>
    </xf>
    <xf numFmtId="0" fontId="0" borderId="66" applyNumberFormat="1" applyFont="1" applyFill="0" applyBorder="1" applyAlignment="1" applyProtection="0">
      <alignment vertical="bottom"/>
    </xf>
    <xf numFmtId="0" fontId="0" applyNumberFormat="1" applyFont="1" applyFill="0" applyBorder="0" applyAlignment="1" applyProtection="0">
      <alignment vertical="bottom"/>
    </xf>
    <xf numFmtId="49" fontId="17" borderId="67" applyNumberFormat="1" applyFont="1" applyFill="0" applyBorder="1" applyAlignment="1" applyProtection="0">
      <alignment vertical="bottom"/>
    </xf>
    <xf numFmtId="49" fontId="8" borderId="19" applyNumberFormat="1" applyFont="1" applyFill="0" applyBorder="1" applyAlignment="1" applyProtection="0">
      <alignment vertical="bottom"/>
    </xf>
    <xf numFmtId="0" fontId="8" borderId="19" applyNumberFormat="1" applyFont="1" applyFill="0" applyBorder="1" applyAlignment="1" applyProtection="0">
      <alignment horizontal="center" vertical="bottom"/>
    </xf>
    <xf numFmtId="0" fontId="8" borderId="19" applyNumberFormat="0" applyFont="1" applyFill="0" applyBorder="1" applyAlignment="1" applyProtection="0">
      <alignment horizontal="center" vertical="bottom"/>
    </xf>
    <xf numFmtId="0" fontId="8" borderId="68" applyNumberFormat="0" applyFont="1" applyFill="0" applyBorder="1" applyAlignment="1" applyProtection="0">
      <alignment horizontal="center" vertical="bottom"/>
    </xf>
    <xf numFmtId="49" fontId="0" borderId="10" applyNumberFormat="1" applyFont="1" applyFill="0" applyBorder="1" applyAlignment="1" applyProtection="0">
      <alignment vertical="bottom"/>
    </xf>
    <xf numFmtId="49" fontId="8" borderId="51" applyNumberFormat="1" applyFont="1" applyFill="0" applyBorder="1" applyAlignment="1" applyProtection="0">
      <alignment horizontal="center" vertical="bottom"/>
    </xf>
    <xf numFmtId="49" fontId="8" borderId="6" applyNumberFormat="1" applyFont="1" applyFill="0" applyBorder="1" applyAlignment="1" applyProtection="0">
      <alignment horizontal="center" vertical="bottom"/>
    </xf>
    <xf numFmtId="0" fontId="0" borderId="10" applyNumberFormat="1" applyFont="1" applyFill="0" applyBorder="1" applyAlignment="1" applyProtection="0">
      <alignment vertical="bottom"/>
    </xf>
    <xf numFmtId="49" fontId="10" borderId="52" applyNumberFormat="1" applyFont="1" applyFill="0" applyBorder="1" applyAlignment="1" applyProtection="0">
      <alignment horizontal="left" vertical="bottom"/>
    </xf>
    <xf numFmtId="0" fontId="0" fillId="7" borderId="36" applyNumberFormat="1" applyFont="1" applyFill="1" applyBorder="1" applyAlignment="1" applyProtection="0">
      <alignment vertical="bottom"/>
    </xf>
    <xf numFmtId="0" fontId="0" borderId="58"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69" applyNumberFormat="1" applyFont="1" applyFill="0" applyBorder="1" applyAlignment="1" applyProtection="0">
      <alignment vertical="bottom"/>
    </xf>
    <xf numFmtId="49" fontId="10" borderId="21" applyNumberFormat="1" applyFont="1" applyFill="0" applyBorder="1" applyAlignment="1" applyProtection="0">
      <alignment horizontal="left" vertical="bottom"/>
    </xf>
    <xf numFmtId="0" fontId="0" borderId="21" applyNumberFormat="1" applyFont="1" applyFill="0" applyBorder="1" applyAlignment="1" applyProtection="0">
      <alignment vertical="bottom"/>
    </xf>
    <xf numFmtId="0" fontId="0" borderId="70" applyNumberFormat="1" applyFont="1" applyFill="0" applyBorder="1" applyAlignment="1" applyProtection="0">
      <alignment vertical="bottom"/>
    </xf>
    <xf numFmtId="0" fontId="0"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0" fontId="8" fillId="10" borderId="71" applyNumberFormat="0" applyFont="1" applyFill="1" applyBorder="1" applyAlignment="1" applyProtection="0">
      <alignment vertical="bottom"/>
    </xf>
    <xf numFmtId="49" fontId="8" fillId="10" borderId="71" applyNumberFormat="1" applyFont="1" applyFill="1" applyBorder="1" applyAlignment="1" applyProtection="0">
      <alignment vertical="bottom"/>
    </xf>
    <xf numFmtId="0" fontId="8" fillId="11" borderId="72" applyNumberFormat="0" applyFont="1" applyFill="1" applyBorder="1" applyAlignment="1" applyProtection="0">
      <alignment vertical="bottom"/>
    </xf>
    <xf numFmtId="0" fontId="0" borderId="73" applyNumberFormat="0" applyFont="1" applyFill="0" applyBorder="1" applyAlignment="1" applyProtection="0">
      <alignment vertical="bottom"/>
    </xf>
    <xf numFmtId="0" fontId="0" borderId="74" applyNumberFormat="0" applyFont="1" applyFill="0" applyBorder="1" applyAlignment="1" applyProtection="0">
      <alignment vertical="bottom"/>
    </xf>
    <xf numFmtId="0" fontId="8" fillId="11" borderId="75" applyNumberFormat="0" applyFont="1" applyFill="1" applyBorder="1" applyAlignment="1" applyProtection="0">
      <alignment vertical="bottom"/>
    </xf>
    <xf numFmtId="0" fontId="0" borderId="76" applyNumberFormat="0" applyFont="1" applyFill="0" applyBorder="1" applyAlignment="1" applyProtection="0">
      <alignment vertical="bottom"/>
    </xf>
    <xf numFmtId="0" fontId="0" borderId="77"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8" borderId="10" applyNumberFormat="1" applyFont="1" applyFill="0" applyBorder="1" applyAlignment="1" applyProtection="0">
      <alignment vertical="bottom"/>
    </xf>
    <xf numFmtId="0" fontId="0" borderId="61" applyNumberFormat="0" applyFont="1" applyFill="0" applyBorder="1" applyAlignment="1" applyProtection="0">
      <alignment vertical="bottom"/>
    </xf>
    <xf numFmtId="0" fontId="10" borderId="61"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7" borderId="20" applyNumberFormat="1" applyFont="1" applyFill="0" applyBorder="1" applyAlignment="1" applyProtection="0">
      <alignment vertical="bottom"/>
    </xf>
    <xf numFmtId="0" fontId="8" borderId="20" applyNumberFormat="1" applyFont="1" applyFill="0" applyBorder="1" applyAlignment="1" applyProtection="0">
      <alignment horizontal="center" vertical="bottom"/>
    </xf>
    <xf numFmtId="0" fontId="8" borderId="20" applyNumberFormat="0" applyFont="1" applyFill="0"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00000"/>
      <rgbColor rgb="ffdeeaf6"/>
      <rgbColor rgb="ffececec"/>
      <rgbColor rgb="ff525252"/>
      <rgbColor rgb="ff626262"/>
      <rgbColor rgb="ffff0000"/>
      <rgbColor rgb="ff381be9"/>
      <rgbColor rgb="ff7f7f7f"/>
      <rgbColor rgb="ff404040"/>
      <rgbColor rgb="ffffffff"/>
      <rgbColor rgb="ffffff00"/>
      <rgbColor rgb="ffe2eeda"/>
      <rgbColor rgb="ffd9e2f3"/>
      <rgbColor rgb="ffbdc0bf"/>
      <rgbColor rgb="ffa5a5a5"/>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241300</xdr:colOff>
      <xdr:row>16</xdr:row>
      <xdr:rowOff>57150</xdr:rowOff>
    </xdr:from>
    <xdr:to>
      <xdr:col>16</xdr:col>
      <xdr:colOff>298450</xdr:colOff>
      <xdr:row>31</xdr:row>
      <xdr:rowOff>69215</xdr:rowOff>
    </xdr:to>
    <xdr:grpSp>
      <xdr:nvGrpSpPr>
        <xdr:cNvPr id="4" name="Group"/>
        <xdr:cNvGrpSpPr/>
      </xdr:nvGrpSpPr>
      <xdr:grpSpPr>
        <a:xfrm>
          <a:off x="9359900" y="3009900"/>
          <a:ext cx="2749550" cy="2762250"/>
          <a:chOff x="0" y="0"/>
          <a:chExt cx="2749550" cy="2762250"/>
        </a:xfrm>
      </xdr:grpSpPr>
      <xdr:sp>
        <xdr:nvSpPr>
          <xdr:cNvPr id="2" name="Rectangle"/>
          <xdr:cNvSpPr/>
        </xdr:nvSpPr>
        <xdr:spPr>
          <a:xfrm>
            <a:off x="0" y="0"/>
            <a:ext cx="2749550" cy="2762250"/>
          </a:xfrm>
          <a:prstGeom prst="rect">
            <a:avLst/>
          </a:prstGeom>
          <a:solidFill>
            <a:srgbClr val="FFFFFF"/>
          </a:solidFill>
          <a:ln w="12700" cap="flat">
            <a:noFill/>
            <a:miter lim="400000"/>
          </a:ln>
          <a:effectLst/>
        </xdr:spPr>
        <xdr:txBody>
          <a:bodyPr/>
          <a:lstStyle/>
          <a:p>
            <a:pPr/>
          </a:p>
        </xdr:txBody>
      </xdr:sp>
      <xdr:pic>
        <xdr:nvPicPr>
          <xdr:cNvPr id="3" name="Image" descr="Image"/>
          <xdr:cNvPicPr>
            <a:picLocks noChangeAspect="1"/>
          </xdr:cNvPicPr>
        </xdr:nvPicPr>
        <xdr:blipFill>
          <a:blip r:embed="rId1">
            <a:extLst/>
          </a:blip>
          <a:stretch>
            <a:fillRect/>
          </a:stretch>
        </xdr:blipFill>
        <xdr:spPr>
          <a:xfrm>
            <a:off x="0" y="0"/>
            <a:ext cx="2749550" cy="2762250"/>
          </a:xfrm>
          <a:prstGeom prst="rect">
            <a:avLst/>
          </a:prstGeom>
          <a:ln w="9525" cap="flat">
            <a:solidFill>
              <a:srgbClr val="000000"/>
            </a:solidFill>
            <a:prstDash val="solid"/>
            <a:round/>
          </a:ln>
          <a:effectLst/>
        </xdr:spPr>
      </xdr:pic>
    </xdr:grpSp>
    <xdr:clientData/>
  </xdr:twoCellAnchor>
  <xdr:twoCellAnchor>
    <xdr:from>
      <xdr:col>12</xdr:col>
      <xdr:colOff>222250</xdr:colOff>
      <xdr:row>31</xdr:row>
      <xdr:rowOff>164465</xdr:rowOff>
    </xdr:from>
    <xdr:to>
      <xdr:col>16</xdr:col>
      <xdr:colOff>298450</xdr:colOff>
      <xdr:row>47</xdr:row>
      <xdr:rowOff>24130</xdr:rowOff>
    </xdr:to>
    <xdr:grpSp>
      <xdr:nvGrpSpPr>
        <xdr:cNvPr id="7" name="Group"/>
        <xdr:cNvGrpSpPr/>
      </xdr:nvGrpSpPr>
      <xdr:grpSpPr>
        <a:xfrm>
          <a:off x="9340850" y="5867400"/>
          <a:ext cx="2768600" cy="2794000"/>
          <a:chOff x="0" y="0"/>
          <a:chExt cx="2768600" cy="2794000"/>
        </a:xfrm>
      </xdr:grpSpPr>
      <xdr:sp>
        <xdr:nvSpPr>
          <xdr:cNvPr id="5" name="Rectangle"/>
          <xdr:cNvSpPr/>
        </xdr:nvSpPr>
        <xdr:spPr>
          <a:xfrm>
            <a:off x="0" y="0"/>
            <a:ext cx="2768600" cy="2794000"/>
          </a:xfrm>
          <a:prstGeom prst="rect">
            <a:avLst/>
          </a:prstGeom>
          <a:solidFill>
            <a:srgbClr val="FFFFFF"/>
          </a:solidFill>
          <a:ln w="12700" cap="flat">
            <a:noFill/>
            <a:miter lim="400000"/>
          </a:ln>
          <a:effectLst/>
        </xdr:spPr>
        <xdr:txBody>
          <a:bodyPr/>
          <a:lstStyle/>
          <a:p>
            <a:pPr/>
          </a:p>
        </xdr:txBody>
      </xdr:sp>
      <xdr:pic>
        <xdr:nvPicPr>
          <xdr:cNvPr id="6" name="Image" descr="Image"/>
          <xdr:cNvPicPr>
            <a:picLocks noChangeAspect="1"/>
          </xdr:cNvPicPr>
        </xdr:nvPicPr>
        <xdr:blipFill>
          <a:blip r:embed="rId2">
            <a:extLst/>
          </a:blip>
          <a:stretch>
            <a:fillRect/>
          </a:stretch>
        </xdr:blipFill>
        <xdr:spPr>
          <a:xfrm>
            <a:off x="0" y="0"/>
            <a:ext cx="2768600" cy="2794000"/>
          </a:xfrm>
          <a:prstGeom prst="rect">
            <a:avLst/>
          </a:prstGeom>
          <a:ln w="9525" cap="flat">
            <a:solidFill>
              <a:srgbClr val="000000"/>
            </a:solidFill>
            <a:prstDash val="solid"/>
            <a:round/>
          </a:ln>
          <a:effectLst/>
        </xdr:spPr>
      </xdr:pic>
    </xdr:grpSp>
    <xdr:clientData/>
  </xdr:twoCellAnchor>
  <xdr:twoCellAnchor>
    <xdr:from>
      <xdr:col>12</xdr:col>
      <xdr:colOff>247650</xdr:colOff>
      <xdr:row>0</xdr:row>
      <xdr:rowOff>88900</xdr:rowOff>
    </xdr:from>
    <xdr:to>
      <xdr:col>16</xdr:col>
      <xdr:colOff>311067</xdr:colOff>
      <xdr:row>15</xdr:row>
      <xdr:rowOff>101600</xdr:rowOff>
    </xdr:to>
    <xdr:grpSp>
      <xdr:nvGrpSpPr>
        <xdr:cNvPr id="10" name="Group"/>
        <xdr:cNvGrpSpPr/>
      </xdr:nvGrpSpPr>
      <xdr:grpSpPr>
        <a:xfrm>
          <a:off x="9366250" y="88900"/>
          <a:ext cx="2755818" cy="2781300"/>
          <a:chOff x="0" y="0"/>
          <a:chExt cx="2755817" cy="2781300"/>
        </a:xfrm>
      </xdr:grpSpPr>
      <xdr:sp>
        <xdr:nvSpPr>
          <xdr:cNvPr id="8" name="Rectangle"/>
          <xdr:cNvSpPr/>
        </xdr:nvSpPr>
        <xdr:spPr>
          <a:xfrm>
            <a:off x="0" y="0"/>
            <a:ext cx="2755818" cy="2781300"/>
          </a:xfrm>
          <a:prstGeom prst="rect">
            <a:avLst/>
          </a:prstGeom>
          <a:solidFill>
            <a:srgbClr val="FFFFFF"/>
          </a:solidFill>
          <a:ln w="12700" cap="flat">
            <a:noFill/>
            <a:miter lim="400000"/>
          </a:ln>
          <a:effectLst/>
        </xdr:spPr>
        <xdr:txBody>
          <a:bodyPr/>
          <a:lstStyle/>
          <a:p>
            <a:pPr/>
          </a:p>
        </xdr:txBody>
      </xdr:sp>
      <xdr:pic>
        <xdr:nvPicPr>
          <xdr:cNvPr id="9" name="Image" descr="Image"/>
          <xdr:cNvPicPr>
            <a:picLocks noChangeAspect="1"/>
          </xdr:cNvPicPr>
        </xdr:nvPicPr>
        <xdr:blipFill>
          <a:blip r:embed="rId3">
            <a:extLst/>
          </a:blip>
          <a:stretch>
            <a:fillRect/>
          </a:stretch>
        </xdr:blipFill>
        <xdr:spPr>
          <a:xfrm>
            <a:off x="0" y="0"/>
            <a:ext cx="2755818" cy="2781300"/>
          </a:xfrm>
          <a:prstGeom prst="rect">
            <a:avLst/>
          </a:prstGeom>
          <a:ln w="9525" cap="flat">
            <a:solidFill>
              <a:srgbClr val="000000"/>
            </a:solidFill>
            <a:prstDash val="solid"/>
            <a:round/>
          </a:ln>
          <a:effectLst/>
        </xdr:spPr>
      </xdr:pic>
    </xdr:grp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93</v>
      </c>
      <c r="C11" s="3"/>
      <c r="D11" s="3"/>
    </row>
    <row r="12">
      <c r="B12" s="4"/>
      <c r="C12" t="s" s="4">
        <v>5</v>
      </c>
      <c r="D12" t="s" s="5">
        <v>93</v>
      </c>
    </row>
    <row r="13">
      <c r="B13" t="s" s="3">
        <v>101</v>
      </c>
      <c r="C13" s="3"/>
      <c r="D13" s="3"/>
    </row>
    <row r="14">
      <c r="B14" s="4"/>
      <c r="C14" t="s" s="4">
        <v>5</v>
      </c>
      <c r="D14" t="s" s="5">
        <v>101</v>
      </c>
    </row>
    <row r="15">
      <c r="B15" t="s" s="3">
        <v>174</v>
      </c>
      <c r="C15" s="3"/>
      <c r="D15" s="3"/>
    </row>
    <row r="16">
      <c r="B16" s="4"/>
      <c r="C16" t="s" s="4">
        <v>5</v>
      </c>
      <c r="D16" t="s" s="5">
        <v>174</v>
      </c>
    </row>
    <row r="17">
      <c r="B17" t="s" s="3">
        <v>188</v>
      </c>
      <c r="C17" s="3"/>
      <c r="D17" s="3"/>
    </row>
    <row r="18">
      <c r="B18" s="4"/>
      <c r="C18" t="s" s="4">
        <v>5</v>
      </c>
      <c r="D18" t="s" s="5">
        <v>188</v>
      </c>
    </row>
    <row r="19">
      <c r="B19" t="s" s="3">
        <v>197</v>
      </c>
      <c r="C19" s="3"/>
      <c r="D19" s="3"/>
    </row>
    <row r="20">
      <c r="B20" s="4"/>
      <c r="C20" t="s" s="4">
        <v>5</v>
      </c>
      <c r="D20" t="s" s="5">
        <v>197</v>
      </c>
    </row>
    <row r="21">
      <c r="B21" t="s" s="3">
        <v>198</v>
      </c>
      <c r="C21" s="3"/>
      <c r="D21" s="3"/>
    </row>
    <row r="22">
      <c r="B22" s="4"/>
      <c r="C22" t="s" s="4">
        <v>199</v>
      </c>
      <c r="D22" t="s" s="5">
        <v>200</v>
      </c>
    </row>
    <row r="23">
      <c r="B23" t="s" s="3">
        <v>204</v>
      </c>
      <c r="C23" s="3"/>
      <c r="D23" s="3"/>
    </row>
    <row r="24">
      <c r="B24" s="4"/>
      <c r="C24" t="s" s="4">
        <v>5</v>
      </c>
      <c r="D24" t="s" s="5">
        <v>204</v>
      </c>
    </row>
    <row r="25">
      <c r="B25" t="s" s="3">
        <v>205</v>
      </c>
      <c r="C25" s="3"/>
      <c r="D25" s="3"/>
    </row>
    <row r="26">
      <c r="B26" s="4"/>
      <c r="C26" t="s" s="4">
        <v>5</v>
      </c>
      <c r="D26" t="s" s="5">
        <v>205</v>
      </c>
    </row>
    <row r="27">
      <c r="B27" t="s" s="3">
        <v>206</v>
      </c>
      <c r="C27" s="3"/>
      <c r="D27" s="3"/>
    </row>
    <row r="28">
      <c r="B28" s="4"/>
      <c r="C28" t="s" s="4">
        <v>5</v>
      </c>
      <c r="D28" t="s" s="5">
        <v>206</v>
      </c>
    </row>
    <row r="29">
      <c r="B29" t="s" s="3">
        <v>207</v>
      </c>
      <c r="C29" s="3"/>
      <c r="D29" s="3"/>
    </row>
    <row r="30">
      <c r="B30" s="4"/>
      <c r="C30" t="s" s="4">
        <v>5</v>
      </c>
      <c r="D30" t="s" s="5">
        <v>207</v>
      </c>
    </row>
    <row r="31">
      <c r="B31" t="s" s="3">
        <v>208</v>
      </c>
      <c r="C31" s="3"/>
      <c r="D31" s="3"/>
    </row>
    <row r="32">
      <c r="B32" s="4"/>
      <c r="C32" t="s" s="4">
        <v>5</v>
      </c>
      <c r="D32" t="s" s="5">
        <v>209</v>
      </c>
    </row>
    <row r="33">
      <c r="B33" t="s" s="3">
        <v>210</v>
      </c>
      <c r="C33" s="3"/>
      <c r="D33" s="3"/>
    </row>
    <row r="34">
      <c r="B34" s="4"/>
      <c r="C34" t="s" s="4">
        <v>5</v>
      </c>
      <c r="D34" t="s" s="5">
        <v>211</v>
      </c>
    </row>
  </sheetData>
  <mergeCells count="1">
    <mergeCell ref="B3:D3"/>
  </mergeCells>
  <hyperlinks>
    <hyperlink ref="D10" location="'HLAseq of donors'!R1C1" tooltip="" display="HLAseq of donors"/>
    <hyperlink ref="D12" location="'Total Spike WT, vaccine-induced'!R1C1" tooltip="" display="Total Spike WT, vaccine-induced"/>
    <hyperlink ref="D14" location="'Peptide sequences for mutations'!R1C1" tooltip="" display="Peptide sequences for mutations"/>
    <hyperlink ref="D16" location="'Pooled IFN summary for mutation'!R1C1" tooltip="" display="Pooled IFN summary for mutation"/>
    <hyperlink ref="D18" location="'CD4+ response IFNg+'!R1C1" tooltip="" display="CD4+ response IFNg+"/>
    <hyperlink ref="D20" location="'CD8+ response IFNg+'!R1C1" tooltip="" display="CD8+ response IFNg+"/>
    <hyperlink ref="D22" location="'Marcus_UPDATES - MARCUS NOTE_ I'!R2C1" tooltip="" display="Marcus_UPDATES - MARCUS NOTE_ I"/>
    <hyperlink ref="D24" location="'CD8+ response IFNg+ NORMALIZED'!R1C1" tooltip="" display="CD8+ response IFNg+ NORMALIZED"/>
    <hyperlink ref="D26" location="'CD8+ response IFNg+ FILTERED'!R1C1" tooltip="" display="CD8+ response IFNg+ FILTERED"/>
    <hyperlink ref="D28" location="'CD4+ response IFNg and TNFa+'!R1C1" tooltip="" display="CD4+ response IFNg and TNFa+"/>
    <hyperlink ref="D30" location="'CD8+ response IFNg and TNFa+'!R1C1" tooltip="" display="CD8+ response IFNg and TNFa+"/>
    <hyperlink ref="D32" location="'CD8+ response IFNg and TNFa+ NO'!R1C1" tooltip="" display="CD8+ response IFNg and TNFa+ NO"/>
    <hyperlink ref="D34" location="'CD8+ response IFNg and TNFa+ FI'!R1C1" tooltip="" display="CD8+ response IFNg and TNFa+ FI"/>
  </hyperlinks>
</worksheet>
</file>

<file path=xl/worksheets/sheet10.xml><?xml version="1.0" encoding="utf-8"?>
<worksheet xmlns:r="http://schemas.openxmlformats.org/officeDocument/2006/relationships" xmlns="http://schemas.openxmlformats.org/spreadsheetml/2006/main">
  <dimension ref="A1:Z25"/>
  <sheetViews>
    <sheetView workbookViewId="0" showGridLines="0" defaultGridColor="1"/>
  </sheetViews>
  <sheetFormatPr defaultColWidth="8.83333" defaultRowHeight="14.5" customHeight="1" outlineLevelRow="0" outlineLevelCol="0"/>
  <cols>
    <col min="1" max="1" width="12.1719" style="169" customWidth="1"/>
    <col min="2" max="26" width="8.85156" style="169" customWidth="1"/>
    <col min="27" max="16384" width="8.85156" style="169" customWidth="1"/>
  </cols>
  <sheetData>
    <row r="1" ht="15" customHeight="1">
      <c r="A1" t="s" s="126">
        <v>196</v>
      </c>
      <c r="B1" t="s" s="127">
        <v>190</v>
      </c>
      <c r="C1" s="128">
        <v>8001</v>
      </c>
      <c r="D1" s="129"/>
      <c r="E1" s="128">
        <v>8009</v>
      </c>
      <c r="F1" s="129"/>
      <c r="G1" s="128">
        <v>8052</v>
      </c>
      <c r="H1" s="129"/>
      <c r="I1" s="128">
        <v>9001</v>
      </c>
      <c r="J1" s="129"/>
      <c r="K1" s="128">
        <v>9003</v>
      </c>
      <c r="L1" s="129"/>
      <c r="M1" s="128">
        <v>9005</v>
      </c>
      <c r="N1" s="129"/>
      <c r="O1" s="128">
        <v>9006</v>
      </c>
      <c r="P1" s="129"/>
      <c r="Q1" s="128">
        <v>9008</v>
      </c>
      <c r="R1" s="129"/>
      <c r="S1" s="128">
        <v>9012</v>
      </c>
      <c r="T1" s="129"/>
      <c r="U1" s="128">
        <v>9017</v>
      </c>
      <c r="V1" s="129"/>
      <c r="W1" s="128">
        <v>9019</v>
      </c>
      <c r="X1" s="129"/>
      <c r="Y1" s="128">
        <v>9020</v>
      </c>
      <c r="Z1" s="130"/>
    </row>
    <row r="2" ht="13.55" customHeight="1">
      <c r="A2" t="s" s="131">
        <v>102</v>
      </c>
      <c r="B2" t="s" s="132">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33">
        <v>192</v>
      </c>
    </row>
    <row r="3" ht="13.55" customHeight="1">
      <c r="A3" s="134">
        <v>1</v>
      </c>
      <c r="B3" t="s" s="58">
        <v>106</v>
      </c>
      <c r="C3" s="57">
        <v>0</v>
      </c>
      <c r="D3" s="57">
        <v>0</v>
      </c>
      <c r="E3" s="57">
        <v>0.66</v>
      </c>
      <c r="F3" s="57">
        <v>0.97</v>
      </c>
      <c r="G3" s="57">
        <v>0</v>
      </c>
      <c r="H3" s="57">
        <v>0</v>
      </c>
      <c r="I3" s="57">
        <v>0</v>
      </c>
      <c r="J3" s="57">
        <v>0</v>
      </c>
      <c r="K3" s="57">
        <v>0</v>
      </c>
      <c r="L3" s="57">
        <v>0.925</v>
      </c>
      <c r="M3" s="57">
        <v>1.605</v>
      </c>
      <c r="N3" s="57">
        <v>0.68</v>
      </c>
      <c r="O3" s="57">
        <v>0</v>
      </c>
      <c r="P3" s="57">
        <v>0.57</v>
      </c>
      <c r="Q3" s="57">
        <v>0</v>
      </c>
      <c r="R3" s="57">
        <v>0</v>
      </c>
      <c r="S3" s="57">
        <v>0.39</v>
      </c>
      <c r="T3" s="57">
        <v>0.98</v>
      </c>
      <c r="U3" s="57">
        <v>0.756666666666667</v>
      </c>
      <c r="V3" s="57">
        <v>2.25666666666667</v>
      </c>
      <c r="W3" s="57">
        <v>0.151666666666667</v>
      </c>
      <c r="X3" s="57">
        <v>0.351666666666667</v>
      </c>
      <c r="Y3" s="57">
        <v>0</v>
      </c>
      <c r="Z3" s="135">
        <v>0</v>
      </c>
    </row>
    <row r="4" ht="13.55" customHeight="1">
      <c r="A4" s="134">
        <v>2</v>
      </c>
      <c r="B4" t="s" s="58">
        <v>109</v>
      </c>
      <c r="C4" s="57">
        <v>0</v>
      </c>
      <c r="D4" s="57">
        <v>0</v>
      </c>
      <c r="E4" s="57">
        <v>0.87</v>
      </c>
      <c r="F4" s="57">
        <v>1.24</v>
      </c>
      <c r="G4" s="57">
        <v>0</v>
      </c>
      <c r="H4" s="57">
        <v>0</v>
      </c>
      <c r="I4" s="57">
        <v>0</v>
      </c>
      <c r="J4" s="57">
        <v>0</v>
      </c>
      <c r="K4" s="57">
        <v>0.875</v>
      </c>
      <c r="L4" s="57">
        <v>1.165</v>
      </c>
      <c r="M4" s="57">
        <v>1.25</v>
      </c>
      <c r="N4" s="57">
        <v>0.75</v>
      </c>
      <c r="O4" s="57">
        <v>0</v>
      </c>
      <c r="P4" s="57">
        <v>0</v>
      </c>
      <c r="Q4" s="57">
        <v>0</v>
      </c>
      <c r="R4" s="57">
        <v>0</v>
      </c>
      <c r="S4" s="57">
        <v>0.52</v>
      </c>
      <c r="T4" s="57">
        <v>1.19</v>
      </c>
      <c r="U4" s="57">
        <v>1.52666666666667</v>
      </c>
      <c r="V4" s="57">
        <v>2.26666666666667</v>
      </c>
      <c r="W4" s="57">
        <v>0</v>
      </c>
      <c r="X4" s="57">
        <v>0.721666666666667</v>
      </c>
      <c r="Y4" s="57">
        <v>0</v>
      </c>
      <c r="Z4" s="135">
        <v>0</v>
      </c>
    </row>
    <row r="5" ht="13.55" customHeight="1">
      <c r="A5" s="134">
        <v>3</v>
      </c>
      <c r="B5" t="s" s="58">
        <v>112</v>
      </c>
      <c r="C5" s="57">
        <v>0</v>
      </c>
      <c r="D5" s="57">
        <v>0</v>
      </c>
      <c r="E5" s="57">
        <v>0.87</v>
      </c>
      <c r="F5" s="57">
        <v>2.71</v>
      </c>
      <c r="G5" s="57">
        <v>0</v>
      </c>
      <c r="H5" s="57">
        <v>0</v>
      </c>
      <c r="I5" s="57">
        <v>0</v>
      </c>
      <c r="J5" s="57">
        <v>0</v>
      </c>
      <c r="K5" s="57">
        <v>0.645</v>
      </c>
      <c r="L5" s="57">
        <v>1.225</v>
      </c>
      <c r="M5" s="57">
        <v>1.76</v>
      </c>
      <c r="N5" s="57">
        <v>0.8100000000000001</v>
      </c>
      <c r="O5" s="57">
        <v>0</v>
      </c>
      <c r="P5" s="57">
        <v>0</v>
      </c>
      <c r="Q5" s="57">
        <v>0</v>
      </c>
      <c r="R5" s="57">
        <v>0</v>
      </c>
      <c r="S5" s="57">
        <v>0.2</v>
      </c>
      <c r="T5" s="57">
        <v>1.39</v>
      </c>
      <c r="U5" s="57">
        <v>1.64666666666667</v>
      </c>
      <c r="V5" s="57">
        <v>2.02666666666667</v>
      </c>
      <c r="W5" s="57">
        <v>0.411666666666667</v>
      </c>
      <c r="X5" s="57">
        <v>0.691666666666667</v>
      </c>
      <c r="Y5" s="57">
        <v>6.7775</v>
      </c>
      <c r="Z5" s="135">
        <v>0</v>
      </c>
    </row>
    <row r="6" ht="13.55" customHeight="1">
      <c r="A6" s="134">
        <v>4</v>
      </c>
      <c r="B6" t="s" s="58">
        <v>115</v>
      </c>
      <c r="C6" s="57">
        <v>0</v>
      </c>
      <c r="D6" s="57">
        <v>0</v>
      </c>
      <c r="E6" s="57">
        <v>1.01</v>
      </c>
      <c r="F6" s="57">
        <v>1.82</v>
      </c>
      <c r="G6" s="57">
        <v>0</v>
      </c>
      <c r="H6" s="57">
        <v>0</v>
      </c>
      <c r="I6" s="57">
        <v>0</v>
      </c>
      <c r="J6" s="57">
        <v>0</v>
      </c>
      <c r="K6" s="57">
        <v>0</v>
      </c>
      <c r="L6" s="57">
        <v>0</v>
      </c>
      <c r="M6" s="57">
        <v>1.29</v>
      </c>
      <c r="N6" s="57">
        <v>0.5600000000000001</v>
      </c>
      <c r="O6" s="57">
        <v>0</v>
      </c>
      <c r="P6" s="57">
        <v>0</v>
      </c>
      <c r="Q6" s="57">
        <v>0</v>
      </c>
      <c r="R6" s="57">
        <v>0</v>
      </c>
      <c r="S6" s="57">
        <v>0.33</v>
      </c>
      <c r="T6" s="57">
        <v>0.6</v>
      </c>
      <c r="U6" s="57">
        <v>0.736666666666667</v>
      </c>
      <c r="V6" s="57">
        <v>2.27666666666667</v>
      </c>
      <c r="W6" s="57">
        <v>0</v>
      </c>
      <c r="X6" s="57">
        <v>0</v>
      </c>
      <c r="Y6" s="57">
        <v>0</v>
      </c>
      <c r="Z6" s="135">
        <v>0</v>
      </c>
    </row>
    <row r="7" ht="13.55" customHeight="1">
      <c r="A7" s="134">
        <v>5</v>
      </c>
      <c r="B7" t="s" s="58">
        <v>118</v>
      </c>
      <c r="C7" s="57">
        <v>0</v>
      </c>
      <c r="D7" s="57">
        <v>0</v>
      </c>
      <c r="E7" s="57">
        <v>1.87</v>
      </c>
      <c r="F7" s="57">
        <v>1.29</v>
      </c>
      <c r="G7" s="57">
        <v>0.215</v>
      </c>
      <c r="H7" s="57">
        <v>0</v>
      </c>
      <c r="I7" s="57">
        <v>0</v>
      </c>
      <c r="J7" s="57">
        <v>0</v>
      </c>
      <c r="K7" s="57">
        <v>0.635</v>
      </c>
      <c r="L7" s="57">
        <v>0.955</v>
      </c>
      <c r="M7" s="57">
        <v>1.49</v>
      </c>
      <c r="N7" s="57">
        <v>0.78</v>
      </c>
      <c r="O7" s="57">
        <v>0</v>
      </c>
      <c r="P7" s="57">
        <v>0</v>
      </c>
      <c r="Q7" s="57">
        <v>0</v>
      </c>
      <c r="R7" s="57">
        <v>0</v>
      </c>
      <c r="S7" s="57">
        <v>0.13</v>
      </c>
      <c r="T7" s="57">
        <v>0.51</v>
      </c>
      <c r="U7" s="57">
        <v>0.846666666666667</v>
      </c>
      <c r="V7" s="57">
        <v>1.84666666666667</v>
      </c>
      <c r="W7" s="57">
        <v>0</v>
      </c>
      <c r="X7" s="57">
        <v>0</v>
      </c>
      <c r="Y7" s="57">
        <v>8.577500000000001</v>
      </c>
      <c r="Z7" s="135">
        <v>0</v>
      </c>
    </row>
    <row r="8" ht="13.55" customHeight="1">
      <c r="A8" s="134">
        <v>6</v>
      </c>
      <c r="B8" t="s" s="58">
        <v>121</v>
      </c>
      <c r="C8" s="57">
        <v>0</v>
      </c>
      <c r="D8" s="57">
        <v>0</v>
      </c>
      <c r="E8" s="57">
        <v>0.63</v>
      </c>
      <c r="F8" s="57">
        <v>2.18</v>
      </c>
      <c r="G8" s="57">
        <v>0</v>
      </c>
      <c r="H8" s="57">
        <v>0</v>
      </c>
      <c r="I8" s="57">
        <v>0</v>
      </c>
      <c r="J8" s="57">
        <v>0</v>
      </c>
      <c r="K8" s="57">
        <v>0</v>
      </c>
      <c r="L8" s="57">
        <v>0.8149999999999999</v>
      </c>
      <c r="M8" s="57">
        <v>0</v>
      </c>
      <c r="N8" s="57">
        <v>0</v>
      </c>
      <c r="O8" s="57">
        <v>0.37</v>
      </c>
      <c r="P8" s="57">
        <v>0</v>
      </c>
      <c r="Q8" s="57">
        <v>0</v>
      </c>
      <c r="R8" s="57">
        <v>0</v>
      </c>
      <c r="S8" s="57">
        <v>0.22</v>
      </c>
      <c r="T8" s="57">
        <v>0.18</v>
      </c>
      <c r="U8" s="57">
        <v>0.846666666666667</v>
      </c>
      <c r="V8" s="57">
        <v>2.23666666666667</v>
      </c>
      <c r="W8" s="57">
        <v>0.231666666666667</v>
      </c>
      <c r="X8" s="57">
        <v>0.621666666666667</v>
      </c>
      <c r="Y8" s="57">
        <v>0</v>
      </c>
      <c r="Z8" s="135">
        <v>0</v>
      </c>
    </row>
    <row r="9" ht="13.55" customHeight="1">
      <c r="A9" s="134">
        <v>7</v>
      </c>
      <c r="B9" t="s" s="58">
        <v>124</v>
      </c>
      <c r="C9" s="57">
        <v>0</v>
      </c>
      <c r="D9" s="57">
        <v>0</v>
      </c>
      <c r="E9" s="57">
        <v>1.3</v>
      </c>
      <c r="F9" s="57">
        <v>0.75</v>
      </c>
      <c r="G9" s="57">
        <v>0</v>
      </c>
      <c r="H9" s="57">
        <v>0.615</v>
      </c>
      <c r="I9" s="57">
        <v>0</v>
      </c>
      <c r="J9" s="57">
        <v>0</v>
      </c>
      <c r="K9" s="57">
        <v>0</v>
      </c>
      <c r="L9" s="57">
        <v>0.625</v>
      </c>
      <c r="M9" s="57">
        <v>1.57</v>
      </c>
      <c r="N9" s="57">
        <v>0.54</v>
      </c>
      <c r="O9" s="57">
        <v>0</v>
      </c>
      <c r="P9" s="57">
        <v>0</v>
      </c>
      <c r="Q9" s="57">
        <v>0</v>
      </c>
      <c r="R9" s="57">
        <v>6.12333333333333</v>
      </c>
      <c r="S9" s="57">
        <v>0.47</v>
      </c>
      <c r="T9" s="57">
        <v>0.61</v>
      </c>
      <c r="U9" s="57">
        <v>1.28666666666667</v>
      </c>
      <c r="V9" s="57">
        <v>1.73666666666667</v>
      </c>
      <c r="W9" s="57">
        <v>0</v>
      </c>
      <c r="X9" s="57">
        <v>0.381666666666667</v>
      </c>
      <c r="Y9" s="57">
        <v>0</v>
      </c>
      <c r="Z9" s="135">
        <v>0</v>
      </c>
    </row>
    <row r="10" ht="13.55" customHeight="1">
      <c r="A10" s="134">
        <v>8</v>
      </c>
      <c r="B10" t="s" s="58">
        <v>127</v>
      </c>
      <c r="C10" s="57">
        <v>0</v>
      </c>
      <c r="D10" s="57">
        <v>0</v>
      </c>
      <c r="E10" s="57">
        <v>0.6899999999999999</v>
      </c>
      <c r="F10" s="57">
        <v>0.66</v>
      </c>
      <c r="G10" s="57">
        <v>0</v>
      </c>
      <c r="H10" s="57">
        <v>0</v>
      </c>
      <c r="I10" s="57">
        <v>0.53</v>
      </c>
      <c r="J10" s="57">
        <v>0</v>
      </c>
      <c r="K10" s="57">
        <v>0</v>
      </c>
      <c r="L10" s="57">
        <v>0</v>
      </c>
      <c r="M10" s="57">
        <v>0.62</v>
      </c>
      <c r="N10" s="57">
        <v>1.2</v>
      </c>
      <c r="O10" s="57">
        <v>0</v>
      </c>
      <c r="P10" s="57">
        <v>0</v>
      </c>
      <c r="Q10" s="57">
        <v>0</v>
      </c>
      <c r="R10" s="57">
        <v>0</v>
      </c>
      <c r="S10" s="57">
        <v>1</v>
      </c>
      <c r="T10" s="57">
        <v>3.32</v>
      </c>
      <c r="U10" s="57">
        <v>1.55666666666667</v>
      </c>
      <c r="V10" s="57">
        <v>0.706666666666667</v>
      </c>
      <c r="W10" s="57">
        <v>0</v>
      </c>
      <c r="X10" s="57">
        <v>0</v>
      </c>
      <c r="Y10" s="57">
        <v>0</v>
      </c>
      <c r="Z10" s="135">
        <v>0</v>
      </c>
    </row>
    <row r="11" ht="13.55" customHeight="1">
      <c r="A11" s="134">
        <v>9</v>
      </c>
      <c r="B11" t="s" s="58">
        <v>130</v>
      </c>
      <c r="C11" s="57">
        <v>0</v>
      </c>
      <c r="D11" s="57">
        <v>0</v>
      </c>
      <c r="E11" s="57">
        <v>0.41</v>
      </c>
      <c r="F11" s="57">
        <v>0.87</v>
      </c>
      <c r="G11" s="57">
        <v>0</v>
      </c>
      <c r="H11" s="57">
        <v>0</v>
      </c>
      <c r="I11" s="57">
        <v>0</v>
      </c>
      <c r="J11" s="57">
        <v>0</v>
      </c>
      <c r="K11" s="57">
        <v>0</v>
      </c>
      <c r="L11" s="57">
        <v>0</v>
      </c>
      <c r="M11" s="57">
        <v>1</v>
      </c>
      <c r="N11" s="57">
        <v>0.985</v>
      </c>
      <c r="O11" s="57">
        <v>0.42</v>
      </c>
      <c r="P11" s="57">
        <v>0</v>
      </c>
      <c r="Q11" s="57">
        <v>0</v>
      </c>
      <c r="R11" s="57">
        <v>0</v>
      </c>
      <c r="S11" s="57">
        <v>1.08</v>
      </c>
      <c r="T11" s="57">
        <v>0.93</v>
      </c>
      <c r="U11" s="57">
        <v>1.14666666666667</v>
      </c>
      <c r="V11" s="57">
        <v>0.796666666666667</v>
      </c>
      <c r="W11" s="57">
        <v>0</v>
      </c>
      <c r="X11" s="57">
        <v>0</v>
      </c>
      <c r="Y11" s="57">
        <v>0</v>
      </c>
      <c r="Z11" s="135">
        <v>0</v>
      </c>
    </row>
    <row r="12" ht="13.55" customHeight="1">
      <c r="A12" s="134">
        <v>10</v>
      </c>
      <c r="B12" t="s" s="58">
        <v>133</v>
      </c>
      <c r="C12" s="57">
        <v>0</v>
      </c>
      <c r="D12" s="57">
        <v>0</v>
      </c>
      <c r="E12" s="57">
        <v>0.35</v>
      </c>
      <c r="F12" s="57">
        <v>2.35</v>
      </c>
      <c r="G12" s="57">
        <v>0</v>
      </c>
      <c r="H12" s="57">
        <v>0</v>
      </c>
      <c r="I12" s="57">
        <v>0</v>
      </c>
      <c r="J12" s="57">
        <v>0</v>
      </c>
      <c r="K12" s="57">
        <v>0</v>
      </c>
      <c r="L12" s="57">
        <v>0</v>
      </c>
      <c r="M12" s="57">
        <v>0</v>
      </c>
      <c r="N12" s="57">
        <v>0</v>
      </c>
      <c r="O12" s="57">
        <v>0.57</v>
      </c>
      <c r="P12" s="57">
        <v>0</v>
      </c>
      <c r="Q12" s="57">
        <v>0</v>
      </c>
      <c r="R12" s="57">
        <v>0</v>
      </c>
      <c r="S12" s="57">
        <v>0.5600000000000001</v>
      </c>
      <c r="T12" s="57">
        <v>0.09</v>
      </c>
      <c r="U12" s="57">
        <v>1.35666666666667</v>
      </c>
      <c r="V12" s="57">
        <v>0.556666666666667</v>
      </c>
      <c r="W12" s="57">
        <v>0.281666666666667</v>
      </c>
      <c r="X12" s="57">
        <v>0</v>
      </c>
      <c r="Y12" s="57">
        <v>0</v>
      </c>
      <c r="Z12" s="135">
        <v>0</v>
      </c>
    </row>
    <row r="13" ht="13.55" customHeight="1">
      <c r="A13" s="134">
        <v>11</v>
      </c>
      <c r="B13" t="s" s="58">
        <v>136</v>
      </c>
      <c r="C13" s="57">
        <v>0</v>
      </c>
      <c r="D13" s="57">
        <v>0</v>
      </c>
      <c r="E13" s="57">
        <v>0.87</v>
      </c>
      <c r="F13" s="57">
        <v>0.54</v>
      </c>
      <c r="G13" s="57">
        <v>0</v>
      </c>
      <c r="H13" s="57">
        <v>0</v>
      </c>
      <c r="I13" s="57">
        <v>0</v>
      </c>
      <c r="J13" s="57">
        <v>0</v>
      </c>
      <c r="K13" s="57">
        <v>0.615</v>
      </c>
      <c r="L13" s="57">
        <v>0.595</v>
      </c>
      <c r="M13" s="57">
        <v>0</v>
      </c>
      <c r="N13" s="57">
        <v>0.74</v>
      </c>
      <c r="O13" s="57">
        <v>0.61</v>
      </c>
      <c r="P13" s="57">
        <v>0</v>
      </c>
      <c r="Q13" s="57">
        <v>0</v>
      </c>
      <c r="R13" s="57">
        <v>2.32333333333333</v>
      </c>
      <c r="S13" s="57">
        <v>0.15</v>
      </c>
      <c r="T13" s="57">
        <v>0.6</v>
      </c>
      <c r="U13" s="57">
        <v>1.70666666666667</v>
      </c>
      <c r="V13" s="57">
        <v>0.616666666666667</v>
      </c>
      <c r="W13" s="57">
        <v>0</v>
      </c>
      <c r="X13" s="57">
        <v>0</v>
      </c>
      <c r="Y13" s="57">
        <v>0</v>
      </c>
      <c r="Z13" s="135">
        <v>0</v>
      </c>
    </row>
    <row r="14" ht="13.55" customHeight="1">
      <c r="A14" s="134">
        <v>12</v>
      </c>
      <c r="B14" t="s" s="58">
        <v>139</v>
      </c>
      <c r="C14" s="57">
        <v>0</v>
      </c>
      <c r="D14" s="57">
        <v>0</v>
      </c>
      <c r="E14" s="57">
        <v>0.87</v>
      </c>
      <c r="F14" s="57">
        <v>0.55</v>
      </c>
      <c r="G14" s="57">
        <v>0</v>
      </c>
      <c r="H14" s="57">
        <v>0</v>
      </c>
      <c r="I14" s="57">
        <v>0</v>
      </c>
      <c r="J14" s="57">
        <v>0</v>
      </c>
      <c r="K14" s="57">
        <v>0.615</v>
      </c>
      <c r="L14" s="57">
        <v>0.975</v>
      </c>
      <c r="M14" s="57">
        <v>0</v>
      </c>
      <c r="N14" s="57">
        <v>0.78</v>
      </c>
      <c r="O14" s="57">
        <v>0.61</v>
      </c>
      <c r="P14" s="57">
        <v>0</v>
      </c>
      <c r="Q14" s="57">
        <v>0</v>
      </c>
      <c r="R14" s="57">
        <v>0</v>
      </c>
      <c r="S14" s="57">
        <v>0.15</v>
      </c>
      <c r="T14" s="57">
        <v>0.47</v>
      </c>
      <c r="U14" s="57">
        <v>1.70666666666667</v>
      </c>
      <c r="V14" s="57">
        <v>0.476666666666667</v>
      </c>
      <c r="W14" s="57">
        <v>0</v>
      </c>
      <c r="X14" s="57">
        <v>0</v>
      </c>
      <c r="Y14" s="57">
        <v>0</v>
      </c>
      <c r="Z14" s="135">
        <v>0</v>
      </c>
    </row>
    <row r="15" ht="13.55" customHeight="1">
      <c r="A15" s="134">
        <v>13</v>
      </c>
      <c r="B15" t="s" s="58">
        <v>142</v>
      </c>
      <c r="C15" s="57">
        <v>0</v>
      </c>
      <c r="D15" s="57">
        <v>0</v>
      </c>
      <c r="E15" s="57">
        <v>1.33</v>
      </c>
      <c r="F15" s="57">
        <v>0</v>
      </c>
      <c r="G15" s="57">
        <v>0</v>
      </c>
      <c r="H15" s="57">
        <v>0</v>
      </c>
      <c r="I15" s="57">
        <v>0</v>
      </c>
      <c r="J15" s="57">
        <v>0</v>
      </c>
      <c r="K15" s="57">
        <v>0.605</v>
      </c>
      <c r="L15" s="57">
        <v>0</v>
      </c>
      <c r="M15" s="57">
        <v>0</v>
      </c>
      <c r="N15" s="57">
        <v>0.97</v>
      </c>
      <c r="O15" s="57">
        <v>0.43</v>
      </c>
      <c r="P15" s="57">
        <v>0</v>
      </c>
      <c r="Q15" s="57">
        <v>0</v>
      </c>
      <c r="R15" s="57">
        <v>4.01333333333333</v>
      </c>
      <c r="S15" s="57">
        <v>0</v>
      </c>
      <c r="T15" s="57">
        <v>0</v>
      </c>
      <c r="U15" s="57">
        <v>1.83666666666667</v>
      </c>
      <c r="V15" s="57">
        <v>0.636666666666667</v>
      </c>
      <c r="W15" s="57">
        <v>0.191666666666667</v>
      </c>
      <c r="X15" s="57">
        <v>0</v>
      </c>
      <c r="Y15" s="57">
        <v>0</v>
      </c>
      <c r="Z15" s="135">
        <v>0</v>
      </c>
    </row>
    <row r="16" ht="13.55" customHeight="1">
      <c r="A16" s="134">
        <v>14</v>
      </c>
      <c r="B16" t="s" s="58">
        <v>145</v>
      </c>
      <c r="C16" s="57">
        <v>0</v>
      </c>
      <c r="D16" s="57">
        <v>0</v>
      </c>
      <c r="E16" s="57">
        <v>0.98</v>
      </c>
      <c r="F16" s="57">
        <v>0.91</v>
      </c>
      <c r="G16" s="57">
        <v>0</v>
      </c>
      <c r="H16" s="57">
        <v>0</v>
      </c>
      <c r="I16" s="57">
        <v>0</v>
      </c>
      <c r="J16" s="57">
        <v>0</v>
      </c>
      <c r="K16" s="57">
        <v>0</v>
      </c>
      <c r="L16" s="57">
        <v>0.8149999999999999</v>
      </c>
      <c r="M16" s="57">
        <v>0.44</v>
      </c>
      <c r="N16" s="57">
        <v>0.77</v>
      </c>
      <c r="O16" s="57">
        <v>0.66</v>
      </c>
      <c r="P16" s="57">
        <v>0</v>
      </c>
      <c r="Q16" s="57">
        <v>0</v>
      </c>
      <c r="R16" s="57">
        <v>0</v>
      </c>
      <c r="S16" s="57">
        <v>0.12</v>
      </c>
      <c r="T16" s="57">
        <v>0.35</v>
      </c>
      <c r="U16" s="57">
        <v>1.39666666666667</v>
      </c>
      <c r="V16" s="57">
        <v>0.416666666666667</v>
      </c>
      <c r="W16" s="57">
        <v>0</v>
      </c>
      <c r="X16" s="57">
        <v>0</v>
      </c>
      <c r="Y16" s="57">
        <v>0</v>
      </c>
      <c r="Z16" s="135">
        <v>0</v>
      </c>
    </row>
    <row r="17" ht="13.55" customHeight="1">
      <c r="A17" s="134">
        <v>15</v>
      </c>
      <c r="B17" t="s" s="58">
        <v>148</v>
      </c>
      <c r="C17" s="57">
        <v>0</v>
      </c>
      <c r="D17" s="57">
        <v>0</v>
      </c>
      <c r="E17" s="57">
        <v>1.19</v>
      </c>
      <c r="F17" s="57">
        <v>0.63</v>
      </c>
      <c r="G17" s="57">
        <v>0</v>
      </c>
      <c r="H17" s="57">
        <v>0</v>
      </c>
      <c r="I17" s="57">
        <v>0</v>
      </c>
      <c r="J17" s="57">
        <v>0</v>
      </c>
      <c r="K17" s="57">
        <v>0</v>
      </c>
      <c r="L17" s="57">
        <v>0</v>
      </c>
      <c r="M17" s="57">
        <v>0</v>
      </c>
      <c r="N17" s="57">
        <v>0.98</v>
      </c>
      <c r="O17" s="57">
        <v>2.12</v>
      </c>
      <c r="P17" s="57">
        <v>0</v>
      </c>
      <c r="Q17" s="57">
        <v>0</v>
      </c>
      <c r="R17" s="57">
        <v>5.86333333333333</v>
      </c>
      <c r="S17" s="57">
        <v>0.95</v>
      </c>
      <c r="T17" s="57">
        <v>0</v>
      </c>
      <c r="U17" s="57">
        <v>1.33666666666667</v>
      </c>
      <c r="V17" s="57">
        <v>0.156666666666667</v>
      </c>
      <c r="W17" s="57">
        <v>0.271666666666667</v>
      </c>
      <c r="X17" s="57">
        <v>0.161666666666667</v>
      </c>
      <c r="Y17" s="57">
        <v>0</v>
      </c>
      <c r="Z17" s="135">
        <v>8.977499999999999</v>
      </c>
    </row>
    <row r="18" ht="13.55" customHeight="1">
      <c r="A18" s="134">
        <v>16</v>
      </c>
      <c r="B18" t="s" s="58">
        <v>151</v>
      </c>
      <c r="C18" s="57">
        <v>0</v>
      </c>
      <c r="D18" s="57">
        <v>0</v>
      </c>
      <c r="E18" s="57">
        <v>0.7</v>
      </c>
      <c r="F18" s="57">
        <v>0.9</v>
      </c>
      <c r="G18" s="57">
        <v>0</v>
      </c>
      <c r="H18" s="57">
        <v>0.345</v>
      </c>
      <c r="I18" s="57">
        <v>0</v>
      </c>
      <c r="J18" s="57">
        <v>0</v>
      </c>
      <c r="K18" s="57">
        <v>0</v>
      </c>
      <c r="L18" s="57">
        <v>1.105</v>
      </c>
      <c r="M18" s="57">
        <v>0</v>
      </c>
      <c r="N18" s="57">
        <v>0.8100000000000001</v>
      </c>
      <c r="O18" s="57">
        <v>0.54</v>
      </c>
      <c r="P18" s="57">
        <v>0</v>
      </c>
      <c r="Q18" s="57">
        <v>0</v>
      </c>
      <c r="R18" s="57">
        <v>0</v>
      </c>
      <c r="S18" s="57">
        <v>0.57</v>
      </c>
      <c r="T18" s="57">
        <v>0</v>
      </c>
      <c r="U18" s="57">
        <v>1.89666666666667</v>
      </c>
      <c r="V18" s="57">
        <v>0.356666666666667</v>
      </c>
      <c r="W18" s="57">
        <v>0.141666666666667</v>
      </c>
      <c r="X18" s="57">
        <v>0</v>
      </c>
      <c r="Y18" s="57">
        <v>0</v>
      </c>
      <c r="Z18" s="135">
        <v>0</v>
      </c>
    </row>
    <row r="19" ht="13.55" customHeight="1">
      <c r="A19" s="134">
        <v>17</v>
      </c>
      <c r="B19" t="s" s="58">
        <v>153</v>
      </c>
      <c r="C19" s="57">
        <v>0</v>
      </c>
      <c r="D19" s="57">
        <v>0</v>
      </c>
      <c r="E19" s="57">
        <v>0.3</v>
      </c>
      <c r="F19" s="57">
        <v>0.91</v>
      </c>
      <c r="G19" s="57">
        <v>0</v>
      </c>
      <c r="H19" s="57">
        <v>0</v>
      </c>
      <c r="I19" s="57">
        <v>0</v>
      </c>
      <c r="J19" s="57">
        <v>0</v>
      </c>
      <c r="K19" s="57">
        <v>0.645</v>
      </c>
      <c r="L19" s="57">
        <v>0.695</v>
      </c>
      <c r="M19" s="57">
        <v>0</v>
      </c>
      <c r="N19" s="57">
        <v>0</v>
      </c>
      <c r="O19" s="57">
        <v>0.57</v>
      </c>
      <c r="P19" s="57">
        <v>0</v>
      </c>
      <c r="Q19" s="57">
        <v>0</v>
      </c>
      <c r="R19" s="57">
        <v>1.34333333333333</v>
      </c>
      <c r="S19" s="57">
        <v>0.9399999999999999</v>
      </c>
      <c r="T19" s="57">
        <v>0</v>
      </c>
      <c r="U19" s="57">
        <v>1.33666666666667</v>
      </c>
      <c r="V19" s="57">
        <v>0</v>
      </c>
      <c r="W19" s="57">
        <v>0.171666666666667</v>
      </c>
      <c r="X19" s="57">
        <v>0</v>
      </c>
      <c r="Y19" s="57">
        <v>0</v>
      </c>
      <c r="Z19" s="135">
        <v>0</v>
      </c>
    </row>
    <row r="20" ht="13.55" customHeight="1">
      <c r="A20" s="134">
        <v>18</v>
      </c>
      <c r="B20" t="s" s="58">
        <v>156</v>
      </c>
      <c r="C20" s="57">
        <v>0</v>
      </c>
      <c r="D20" s="57">
        <v>0</v>
      </c>
      <c r="E20" s="57">
        <v>0.34</v>
      </c>
      <c r="F20" s="57">
        <v>1.66</v>
      </c>
      <c r="G20" s="57">
        <v>0</v>
      </c>
      <c r="H20" s="57">
        <v>0</v>
      </c>
      <c r="I20" s="57">
        <v>0</v>
      </c>
      <c r="J20" s="57">
        <v>0</v>
      </c>
      <c r="K20" s="57">
        <v>0</v>
      </c>
      <c r="L20" s="57">
        <v>0.625</v>
      </c>
      <c r="M20" s="57">
        <v>0</v>
      </c>
      <c r="N20" s="57">
        <v>0.6</v>
      </c>
      <c r="O20" s="57">
        <v>0.62</v>
      </c>
      <c r="P20" s="57">
        <v>0</v>
      </c>
      <c r="Q20" s="57">
        <v>6.86333333333333</v>
      </c>
      <c r="R20" s="57">
        <v>0.813333333333334</v>
      </c>
      <c r="S20" s="57">
        <v>1.16</v>
      </c>
      <c r="T20" s="57">
        <v>0</v>
      </c>
      <c r="U20" s="57">
        <v>1.37666666666667</v>
      </c>
      <c r="V20" s="57">
        <v>0</v>
      </c>
      <c r="W20" s="57">
        <v>0</v>
      </c>
      <c r="X20" s="57">
        <v>0.181666666666667</v>
      </c>
      <c r="Y20" s="57">
        <v>0</v>
      </c>
      <c r="Z20" s="135">
        <v>0</v>
      </c>
    </row>
    <row r="21" ht="13.55" customHeight="1">
      <c r="A21" s="134">
        <v>19</v>
      </c>
      <c r="B21" t="s" s="58">
        <v>159</v>
      </c>
      <c r="C21" s="57">
        <v>0</v>
      </c>
      <c r="D21" s="57">
        <v>0</v>
      </c>
      <c r="E21" s="57">
        <v>0.59</v>
      </c>
      <c r="F21" s="57">
        <v>1.74</v>
      </c>
      <c r="G21" s="57">
        <v>0</v>
      </c>
      <c r="H21" s="57">
        <v>0</v>
      </c>
      <c r="I21" s="57">
        <v>0</v>
      </c>
      <c r="J21" s="57">
        <v>0</v>
      </c>
      <c r="K21" s="57">
        <v>0</v>
      </c>
      <c r="L21" s="57">
        <v>0</v>
      </c>
      <c r="M21" s="57">
        <v>1.46</v>
      </c>
      <c r="N21" s="57">
        <v>1.14</v>
      </c>
      <c r="O21" s="57">
        <v>0.33</v>
      </c>
      <c r="P21" s="57">
        <v>0</v>
      </c>
      <c r="Q21" s="57">
        <v>0</v>
      </c>
      <c r="R21" s="57">
        <v>0</v>
      </c>
      <c r="S21" s="57">
        <v>0.93</v>
      </c>
      <c r="T21" s="57">
        <v>0.52</v>
      </c>
      <c r="U21" s="57">
        <v>0.946666666666667</v>
      </c>
      <c r="V21" s="57">
        <v>0.356666666666667</v>
      </c>
      <c r="W21" s="57">
        <v>0.211666666666667</v>
      </c>
      <c r="X21" s="57">
        <v>0</v>
      </c>
      <c r="Y21" s="57">
        <v>0</v>
      </c>
      <c r="Z21" s="135">
        <v>0</v>
      </c>
    </row>
    <row r="22" ht="13.55" customHeight="1">
      <c r="A22" s="134">
        <v>20</v>
      </c>
      <c r="B22" t="s" s="58">
        <v>162</v>
      </c>
      <c r="C22" s="57">
        <v>0</v>
      </c>
      <c r="D22" s="57">
        <v>0</v>
      </c>
      <c r="E22" s="57">
        <v>0.78</v>
      </c>
      <c r="F22" s="57">
        <v>1.21</v>
      </c>
      <c r="G22" s="57">
        <v>0</v>
      </c>
      <c r="H22" s="57">
        <v>0.285</v>
      </c>
      <c r="I22" s="57">
        <v>0</v>
      </c>
      <c r="J22" s="57">
        <v>0</v>
      </c>
      <c r="K22" s="57">
        <v>0</v>
      </c>
      <c r="L22" s="57">
        <v>0</v>
      </c>
      <c r="M22" s="57">
        <v>0</v>
      </c>
      <c r="N22" s="57">
        <v>1.06</v>
      </c>
      <c r="O22" s="57">
        <v>0</v>
      </c>
      <c r="P22" s="57">
        <v>0</v>
      </c>
      <c r="Q22" s="57">
        <v>0</v>
      </c>
      <c r="R22" s="57">
        <v>1.01333333333333</v>
      </c>
      <c r="S22" s="57">
        <v>0.88</v>
      </c>
      <c r="T22" s="57">
        <v>0.35</v>
      </c>
      <c r="U22" s="57">
        <v>1.37666666666667</v>
      </c>
      <c r="V22" s="57">
        <v>0.7666666666666671</v>
      </c>
      <c r="W22" s="57">
        <v>0.231666666666667</v>
      </c>
      <c r="X22" s="57">
        <v>0</v>
      </c>
      <c r="Y22" s="57">
        <v>0</v>
      </c>
      <c r="Z22" s="135">
        <v>0</v>
      </c>
    </row>
    <row r="23" ht="13.55" customHeight="1">
      <c r="A23" s="134">
        <v>21</v>
      </c>
      <c r="B23" t="s" s="58">
        <v>165</v>
      </c>
      <c r="C23" s="57">
        <v>0</v>
      </c>
      <c r="D23" s="57">
        <v>0</v>
      </c>
      <c r="E23" s="57">
        <v>0.87</v>
      </c>
      <c r="F23" s="57">
        <v>0.97</v>
      </c>
      <c r="G23" s="57">
        <v>0</v>
      </c>
      <c r="H23" s="57">
        <v>0</v>
      </c>
      <c r="I23" s="57">
        <v>0</v>
      </c>
      <c r="J23" s="57">
        <v>0</v>
      </c>
      <c r="K23" s="57">
        <v>0</v>
      </c>
      <c r="L23" s="57">
        <v>0</v>
      </c>
      <c r="M23" s="57">
        <v>0.58</v>
      </c>
      <c r="N23" s="57">
        <v>0.67</v>
      </c>
      <c r="O23" s="57">
        <v>0.31</v>
      </c>
      <c r="P23" s="57">
        <v>0</v>
      </c>
      <c r="Q23" s="57">
        <v>0</v>
      </c>
      <c r="R23" s="57">
        <v>0</v>
      </c>
      <c r="S23" s="57">
        <v>1.66</v>
      </c>
      <c r="T23" s="57">
        <v>0.43</v>
      </c>
      <c r="U23" s="57">
        <v>1.35666666666667</v>
      </c>
      <c r="V23" s="57">
        <v>0.576666666666667</v>
      </c>
      <c r="W23" s="57">
        <v>0.241666666666667</v>
      </c>
      <c r="X23" s="57">
        <v>0</v>
      </c>
      <c r="Y23" s="57">
        <v>0</v>
      </c>
      <c r="Z23" s="135">
        <v>0</v>
      </c>
    </row>
    <row r="24" ht="13.55" customHeight="1">
      <c r="A24" s="134">
        <v>22</v>
      </c>
      <c r="B24" t="s" s="58">
        <v>168</v>
      </c>
      <c r="C24" s="57">
        <v>0</v>
      </c>
      <c r="D24" s="57">
        <v>0</v>
      </c>
      <c r="E24" s="57">
        <v>0.76</v>
      </c>
      <c r="F24" s="57">
        <v>0</v>
      </c>
      <c r="G24" s="57">
        <v>0</v>
      </c>
      <c r="H24" s="57">
        <v>0</v>
      </c>
      <c r="I24" s="57">
        <v>0</v>
      </c>
      <c r="J24" s="57">
        <v>0</v>
      </c>
      <c r="K24" s="57">
        <v>0</v>
      </c>
      <c r="L24" s="57">
        <v>0</v>
      </c>
      <c r="M24" s="57">
        <v>1.16</v>
      </c>
      <c r="N24" s="57">
        <v>1.49</v>
      </c>
      <c r="O24" s="57">
        <v>0</v>
      </c>
      <c r="P24" s="57">
        <v>0</v>
      </c>
      <c r="Q24" s="57">
        <v>0</v>
      </c>
      <c r="R24" s="57">
        <v>0.883333333333334</v>
      </c>
      <c r="S24" s="57">
        <v>1.2</v>
      </c>
      <c r="T24" s="57">
        <v>0</v>
      </c>
      <c r="U24" s="57">
        <v>1.69666666666667</v>
      </c>
      <c r="V24" s="57">
        <v>0.336666666666667</v>
      </c>
      <c r="W24" s="57">
        <v>0</v>
      </c>
      <c r="X24" s="57">
        <v>0</v>
      </c>
      <c r="Y24" s="57">
        <v>0</v>
      </c>
      <c r="Z24" s="135">
        <v>0</v>
      </c>
    </row>
    <row r="25" ht="15" customHeight="1">
      <c r="A25" s="136">
        <v>23</v>
      </c>
      <c r="B25" t="s" s="137">
        <v>171</v>
      </c>
      <c r="C25" s="138">
        <v>0</v>
      </c>
      <c r="D25" s="138">
        <v>0</v>
      </c>
      <c r="E25" s="138">
        <v>0.87</v>
      </c>
      <c r="F25" s="138">
        <v>1.12</v>
      </c>
      <c r="G25" s="138">
        <v>0</v>
      </c>
      <c r="H25" s="138">
        <v>0</v>
      </c>
      <c r="I25" s="138">
        <v>0</v>
      </c>
      <c r="J25" s="138">
        <v>0</v>
      </c>
      <c r="K25" s="138">
        <v>0.615</v>
      </c>
      <c r="L25" s="138">
        <v>0</v>
      </c>
      <c r="M25" s="138">
        <v>0</v>
      </c>
      <c r="N25" s="138">
        <v>0.75</v>
      </c>
      <c r="O25" s="138">
        <v>0.61</v>
      </c>
      <c r="P25" s="138">
        <v>0</v>
      </c>
      <c r="Q25" s="138">
        <v>0</v>
      </c>
      <c r="R25" s="138">
        <v>0</v>
      </c>
      <c r="S25" s="138">
        <v>0.15</v>
      </c>
      <c r="T25" s="138">
        <v>0.35</v>
      </c>
      <c r="U25" s="138">
        <v>1.70666666666667</v>
      </c>
      <c r="V25" s="138">
        <v>0.586666666666667</v>
      </c>
      <c r="W25" s="138">
        <v>0</v>
      </c>
      <c r="X25" s="138">
        <v>0</v>
      </c>
      <c r="Y25" s="138">
        <v>0</v>
      </c>
      <c r="Z25" s="139">
        <v>0</v>
      </c>
    </row>
  </sheetData>
  <mergeCells count="12">
    <mergeCell ref="C1:D1"/>
    <mergeCell ref="E1:F1"/>
    <mergeCell ref="G1:H1"/>
    <mergeCell ref="I1:J1"/>
    <mergeCell ref="U1:V1"/>
    <mergeCell ref="W1:X1"/>
    <mergeCell ref="Y1:Z1"/>
    <mergeCell ref="K1:L1"/>
    <mergeCell ref="M1:N1"/>
    <mergeCell ref="O1:P1"/>
    <mergeCell ref="Q1:R1"/>
    <mergeCell ref="S1:T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Z59"/>
  <sheetViews>
    <sheetView workbookViewId="0" showGridLines="0" defaultGridColor="1"/>
  </sheetViews>
  <sheetFormatPr defaultColWidth="8.83333" defaultRowHeight="14.5" customHeight="1" outlineLevelRow="0" outlineLevelCol="0"/>
  <cols>
    <col min="1" max="1" width="12.1719" style="170" customWidth="1"/>
    <col min="2" max="2" width="10" style="170" customWidth="1"/>
    <col min="3" max="6" width="8.85156" style="170" customWidth="1"/>
    <col min="7" max="7" width="12" style="170" customWidth="1"/>
    <col min="8" max="8" width="8.85156" style="170" customWidth="1"/>
    <col min="9" max="9" width="12" style="170" customWidth="1"/>
    <col min="10" max="26" width="8.85156" style="170" customWidth="1"/>
    <col min="27" max="16384" width="8.85156" style="170" customWidth="1"/>
  </cols>
  <sheetData>
    <row r="1" ht="15" customHeight="1">
      <c r="A1" t="s" s="141">
        <v>189</v>
      </c>
      <c r="B1" t="s" s="142">
        <v>190</v>
      </c>
      <c r="C1" s="143">
        <v>8001</v>
      </c>
      <c r="D1" s="144"/>
      <c r="E1" s="143">
        <v>8009</v>
      </c>
      <c r="F1" s="144"/>
      <c r="G1" s="143">
        <v>8052</v>
      </c>
      <c r="H1" s="144"/>
      <c r="I1" s="143">
        <v>9001</v>
      </c>
      <c r="J1" s="144"/>
      <c r="K1" s="143">
        <v>9003</v>
      </c>
      <c r="L1" s="144"/>
      <c r="M1" s="143">
        <v>9005</v>
      </c>
      <c r="N1" s="144"/>
      <c r="O1" s="143">
        <v>9006</v>
      </c>
      <c r="P1" s="144"/>
      <c r="Q1" s="143">
        <v>9008</v>
      </c>
      <c r="R1" s="144"/>
      <c r="S1" s="143">
        <v>9012</v>
      </c>
      <c r="T1" s="144"/>
      <c r="U1" s="143">
        <v>9017</v>
      </c>
      <c r="V1" s="144"/>
      <c r="W1" s="143">
        <v>9019</v>
      </c>
      <c r="X1" s="144"/>
      <c r="Y1" s="143">
        <v>9020</v>
      </c>
      <c r="Z1" s="145"/>
    </row>
    <row r="2" ht="13.55" customHeight="1">
      <c r="A2" t="s" s="146">
        <v>102</v>
      </c>
      <c r="B2" t="s" s="56">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48">
        <v>192</v>
      </c>
    </row>
    <row r="3" ht="13.55" customHeight="1">
      <c r="A3" s="149">
        <v>1</v>
      </c>
      <c r="B3" t="s" s="58">
        <v>106</v>
      </c>
      <c r="C3" s="57">
        <v>0.08366666666666669</v>
      </c>
      <c r="D3" s="57">
        <v>0.08366666666666669</v>
      </c>
      <c r="E3" s="57">
        <v>0.22</v>
      </c>
      <c r="F3" s="57">
        <v>0.28</v>
      </c>
      <c r="G3" s="57">
        <v>0.02533</v>
      </c>
      <c r="H3" s="57">
        <v>0</v>
      </c>
      <c r="I3" s="57">
        <v>0</v>
      </c>
      <c r="J3" s="57">
        <v>0</v>
      </c>
      <c r="K3" s="57">
        <v>0</v>
      </c>
      <c r="L3" s="57">
        <v>0.225</v>
      </c>
      <c r="M3" s="57">
        <v>0.9455</v>
      </c>
      <c r="N3" s="57">
        <v>0.4755</v>
      </c>
      <c r="O3" s="57">
        <v>0.14</v>
      </c>
      <c r="P3" s="57">
        <v>0</v>
      </c>
      <c r="Q3" s="57">
        <v>1.94</v>
      </c>
      <c r="R3" s="57">
        <v>0.17</v>
      </c>
      <c r="S3" s="57">
        <v>3.1</v>
      </c>
      <c r="T3" s="57">
        <v>0.35</v>
      </c>
      <c r="U3" s="57">
        <v>0.04</v>
      </c>
      <c r="V3" s="57">
        <v>0.03</v>
      </c>
      <c r="W3" s="57">
        <v>0.266666666666667</v>
      </c>
      <c r="X3" s="57">
        <v>0</v>
      </c>
      <c r="Y3" s="57">
        <v>0.04775</v>
      </c>
      <c r="Z3" s="153">
        <v>0.30775</v>
      </c>
    </row>
    <row r="4" ht="13.55" customHeight="1">
      <c r="A4" s="149">
        <v>2</v>
      </c>
      <c r="B4" t="s" s="58">
        <v>109</v>
      </c>
      <c r="C4" s="57">
        <v>0.983666666666667</v>
      </c>
      <c r="D4" s="57">
        <v>0.693666666666667</v>
      </c>
      <c r="E4" s="57">
        <v>0.61</v>
      </c>
      <c r="F4" s="57">
        <v>0.57</v>
      </c>
      <c r="G4" s="57">
        <v>0</v>
      </c>
      <c r="H4" s="57">
        <v>0</v>
      </c>
      <c r="I4" s="57">
        <v>0.330666666666667</v>
      </c>
      <c r="J4" s="57">
        <v>0.330666666666667</v>
      </c>
      <c r="K4" s="57">
        <v>0</v>
      </c>
      <c r="L4" s="57">
        <v>0.385</v>
      </c>
      <c r="M4" s="57">
        <v>0.5955</v>
      </c>
      <c r="N4" s="57">
        <v>3.7755</v>
      </c>
      <c r="O4" s="57">
        <v>0</v>
      </c>
      <c r="P4" s="57">
        <v>0</v>
      </c>
      <c r="Q4" s="57">
        <v>0.15</v>
      </c>
      <c r="R4" s="57">
        <v>0.16</v>
      </c>
      <c r="S4" s="57">
        <v>0.13</v>
      </c>
      <c r="T4" s="57">
        <v>0</v>
      </c>
      <c r="U4" s="57">
        <v>0</v>
      </c>
      <c r="V4" s="57">
        <v>0.06</v>
      </c>
      <c r="W4" s="57">
        <v>0</v>
      </c>
      <c r="X4" s="57">
        <v>0</v>
      </c>
      <c r="Y4" s="57">
        <v>3.16775</v>
      </c>
      <c r="Z4" s="153">
        <v>4.27775</v>
      </c>
    </row>
    <row r="5" ht="13.55" customHeight="1">
      <c r="A5" s="149">
        <v>3</v>
      </c>
      <c r="B5" t="s" s="58">
        <v>112</v>
      </c>
      <c r="C5" s="57">
        <v>0.0436666666666667</v>
      </c>
      <c r="D5" s="57">
        <v>0</v>
      </c>
      <c r="E5" s="57">
        <v>0.82</v>
      </c>
      <c r="F5" s="57">
        <v>3.13</v>
      </c>
      <c r="G5" s="57">
        <v>0</v>
      </c>
      <c r="H5" s="57">
        <v>0</v>
      </c>
      <c r="I5" s="57">
        <v>0</v>
      </c>
      <c r="J5" s="57">
        <v>0</v>
      </c>
      <c r="K5" s="57">
        <v>0</v>
      </c>
      <c r="L5" s="57">
        <v>0.385</v>
      </c>
      <c r="M5" s="57">
        <v>1.7255</v>
      </c>
      <c r="N5" s="57">
        <v>0.9855</v>
      </c>
      <c r="O5" s="57">
        <v>0</v>
      </c>
      <c r="P5" s="57">
        <v>0.32</v>
      </c>
      <c r="Q5" s="57">
        <v>0.06</v>
      </c>
      <c r="R5" s="57">
        <v>0.06</v>
      </c>
      <c r="S5" s="57">
        <v>0.16</v>
      </c>
      <c r="T5" s="57">
        <v>0</v>
      </c>
      <c r="U5" s="57">
        <v>0.41</v>
      </c>
      <c r="V5" s="57">
        <v>0.01</v>
      </c>
      <c r="W5" s="57">
        <v>0.176666666666667</v>
      </c>
      <c r="X5" s="57">
        <v>0</v>
      </c>
      <c r="Y5" s="57">
        <v>0.14775</v>
      </c>
      <c r="Z5" s="153">
        <v>0.11775</v>
      </c>
    </row>
    <row r="6" ht="13.55" customHeight="1">
      <c r="A6" s="149">
        <v>4</v>
      </c>
      <c r="B6" t="s" s="58">
        <v>115</v>
      </c>
      <c r="C6" s="57">
        <v>0.0736666666666667</v>
      </c>
      <c r="D6" s="57">
        <v>0</v>
      </c>
      <c r="E6" s="57">
        <v>0.43</v>
      </c>
      <c r="F6" s="57">
        <v>1.45</v>
      </c>
      <c r="G6" s="57">
        <v>0</v>
      </c>
      <c r="H6" s="57">
        <v>0</v>
      </c>
      <c r="I6" s="57">
        <v>0.660666666666667</v>
      </c>
      <c r="J6" s="57">
        <v>0</v>
      </c>
      <c r="K6" s="57">
        <v>0</v>
      </c>
      <c r="L6" s="57">
        <v>0.705</v>
      </c>
      <c r="M6" s="57">
        <v>0.1555</v>
      </c>
      <c r="N6" s="57">
        <v>0.1955</v>
      </c>
      <c r="O6" s="57">
        <v>0.6899999999999999</v>
      </c>
      <c r="P6" s="57">
        <v>0.02</v>
      </c>
      <c r="Q6" s="57">
        <v>0.03</v>
      </c>
      <c r="R6" s="57">
        <v>0.1</v>
      </c>
      <c r="S6" s="57">
        <v>0.38</v>
      </c>
      <c r="T6" s="57">
        <v>0.02</v>
      </c>
      <c r="U6" s="57">
        <v>0.02</v>
      </c>
      <c r="V6" s="57">
        <v>0.09</v>
      </c>
      <c r="W6" s="57">
        <v>0</v>
      </c>
      <c r="X6" s="57">
        <v>0</v>
      </c>
      <c r="Y6" s="57">
        <v>2.23775</v>
      </c>
      <c r="Z6" s="153">
        <v>0.49775</v>
      </c>
    </row>
    <row r="7" ht="13.55" customHeight="1">
      <c r="A7" s="149">
        <v>5</v>
      </c>
      <c r="B7" t="s" s="58">
        <v>118</v>
      </c>
      <c r="C7" s="57">
        <v>0</v>
      </c>
      <c r="D7" s="57">
        <v>0</v>
      </c>
      <c r="E7" s="57">
        <v>1.03</v>
      </c>
      <c r="F7" s="57">
        <v>0.9399999999999999</v>
      </c>
      <c r="G7" s="57">
        <v>0</v>
      </c>
      <c r="H7" s="57">
        <v>0</v>
      </c>
      <c r="I7" s="57">
        <v>0.250666666666667</v>
      </c>
      <c r="J7" s="57">
        <v>0.0606666666666667</v>
      </c>
      <c r="K7" s="57">
        <v>0.075</v>
      </c>
      <c r="L7" s="57">
        <v>0.735</v>
      </c>
      <c r="M7" s="57">
        <v>0.9905</v>
      </c>
      <c r="N7" s="57">
        <v>0.3355</v>
      </c>
      <c r="O7" s="57">
        <v>0.15</v>
      </c>
      <c r="P7" s="57">
        <v>0</v>
      </c>
      <c r="Q7" s="57">
        <v>5.77</v>
      </c>
      <c r="R7" s="57">
        <v>0.01</v>
      </c>
      <c r="S7" s="57">
        <v>0.2</v>
      </c>
      <c r="T7" s="57">
        <v>0.12</v>
      </c>
      <c r="U7" s="57">
        <v>0</v>
      </c>
      <c r="V7" s="57">
        <v>0.08</v>
      </c>
      <c r="W7" s="57">
        <v>0.126666666666667</v>
      </c>
      <c r="X7" s="57">
        <v>0</v>
      </c>
      <c r="Y7" s="57">
        <v>0.17775</v>
      </c>
      <c r="Z7" s="153">
        <v>0.23775</v>
      </c>
    </row>
    <row r="8" ht="13.55" customHeight="1">
      <c r="A8" s="149">
        <v>6</v>
      </c>
      <c r="B8" t="s" s="58">
        <v>121</v>
      </c>
      <c r="C8" s="57">
        <v>2.95366666666667</v>
      </c>
      <c r="D8" s="57">
        <v>1.90366666666667</v>
      </c>
      <c r="E8" s="57">
        <v>1.5</v>
      </c>
      <c r="F8" s="57">
        <v>2.31</v>
      </c>
      <c r="G8" s="57">
        <v>0</v>
      </c>
      <c r="H8" s="57">
        <v>0</v>
      </c>
      <c r="I8" s="52"/>
      <c r="J8" s="52"/>
      <c r="K8" s="57">
        <v>0.745</v>
      </c>
      <c r="L8" s="57">
        <v>1.085</v>
      </c>
      <c r="M8" s="52"/>
      <c r="N8" s="52"/>
      <c r="O8" s="57">
        <v>0.1</v>
      </c>
      <c r="P8" s="57">
        <v>0.22</v>
      </c>
      <c r="Q8" s="57">
        <v>0.4</v>
      </c>
      <c r="R8" s="57">
        <v>2.29</v>
      </c>
      <c r="S8" s="57">
        <v>0.16</v>
      </c>
      <c r="T8" s="57">
        <v>0.11</v>
      </c>
      <c r="U8" s="57">
        <v>0.07000000000000001</v>
      </c>
      <c r="V8" s="57">
        <v>0.31</v>
      </c>
      <c r="W8" s="57">
        <v>0</v>
      </c>
      <c r="X8" s="57">
        <v>0</v>
      </c>
      <c r="Y8" s="57">
        <v>0.27775</v>
      </c>
      <c r="Z8" s="153">
        <v>4.20775</v>
      </c>
    </row>
    <row r="9" ht="13.55" customHeight="1">
      <c r="A9" s="149">
        <v>7</v>
      </c>
      <c r="B9" t="s" s="58">
        <v>124</v>
      </c>
      <c r="C9" s="57">
        <v>1.37366666666667</v>
      </c>
      <c r="D9" s="57">
        <v>1.91366666666667</v>
      </c>
      <c r="E9" s="57">
        <v>0.4</v>
      </c>
      <c r="F9" s="57">
        <v>1.11</v>
      </c>
      <c r="G9" s="57">
        <v>0.295</v>
      </c>
      <c r="H9" s="57">
        <v>0</v>
      </c>
      <c r="I9" s="57">
        <v>0.08066666666666671</v>
      </c>
      <c r="J9" s="57">
        <v>0.370666666666667</v>
      </c>
      <c r="K9" s="57">
        <v>0</v>
      </c>
      <c r="L9" s="57">
        <v>0.075</v>
      </c>
      <c r="M9" s="57">
        <v>0.0655</v>
      </c>
      <c r="N9" s="57">
        <v>0.0755</v>
      </c>
      <c r="O9" s="57">
        <v>0.03</v>
      </c>
      <c r="P9" s="57">
        <v>0</v>
      </c>
      <c r="Q9" s="57">
        <v>0.09</v>
      </c>
      <c r="R9" s="57">
        <v>0.32</v>
      </c>
      <c r="S9" s="57">
        <v>0</v>
      </c>
      <c r="T9" s="57">
        <v>0.13</v>
      </c>
      <c r="U9" s="57">
        <v>1.73</v>
      </c>
      <c r="V9" s="57">
        <v>2.77</v>
      </c>
      <c r="W9" s="57">
        <v>0.166666666666667</v>
      </c>
      <c r="X9" s="57">
        <v>0</v>
      </c>
      <c r="Y9" s="57">
        <v>8.767749999999999</v>
      </c>
      <c r="Z9" s="153">
        <v>7.23775</v>
      </c>
    </row>
    <row r="10" ht="13.55" customHeight="1">
      <c r="A10" s="149">
        <v>8</v>
      </c>
      <c r="B10" t="s" s="58">
        <v>127</v>
      </c>
      <c r="C10" s="57">
        <v>1.21366666666667</v>
      </c>
      <c r="D10" s="57">
        <v>0.08366666666666669</v>
      </c>
      <c r="E10" s="57">
        <v>0.35</v>
      </c>
      <c r="F10" s="57">
        <v>0.33</v>
      </c>
      <c r="G10" s="57">
        <v>0</v>
      </c>
      <c r="H10" s="57">
        <v>0</v>
      </c>
      <c r="I10" s="57">
        <v>0.0106666666666667</v>
      </c>
      <c r="J10" s="57">
        <v>0</v>
      </c>
      <c r="K10" s="57">
        <v>0.295</v>
      </c>
      <c r="L10" s="57">
        <v>0.075</v>
      </c>
      <c r="M10" s="57">
        <v>0.2655</v>
      </c>
      <c r="N10" s="57">
        <v>0.5755</v>
      </c>
      <c r="O10" s="57">
        <v>0.1</v>
      </c>
      <c r="P10" s="57">
        <v>0.08</v>
      </c>
      <c r="Q10" s="57">
        <v>0.05</v>
      </c>
      <c r="R10" s="57">
        <v>0</v>
      </c>
      <c r="S10" s="57">
        <v>0.28</v>
      </c>
      <c r="T10" s="57">
        <v>0.06</v>
      </c>
      <c r="U10" s="57">
        <v>0.03</v>
      </c>
      <c r="V10" s="57">
        <v>0</v>
      </c>
      <c r="W10" s="57">
        <v>0</v>
      </c>
      <c r="X10" s="57">
        <v>0</v>
      </c>
      <c r="Y10" s="57">
        <v>0.06775</v>
      </c>
      <c r="Z10" s="153">
        <v>0.03775</v>
      </c>
    </row>
    <row r="11" ht="13.55" customHeight="1">
      <c r="A11" s="149">
        <v>9</v>
      </c>
      <c r="B11" t="s" s="58">
        <v>130</v>
      </c>
      <c r="C11" s="57">
        <v>0.233666666666667</v>
      </c>
      <c r="D11" s="57">
        <v>1.19366666666667</v>
      </c>
      <c r="E11" s="57">
        <v>0.29</v>
      </c>
      <c r="F11" s="57">
        <v>1.72</v>
      </c>
      <c r="G11" s="57">
        <v>0</v>
      </c>
      <c r="H11" s="57">
        <v>0</v>
      </c>
      <c r="I11" s="57">
        <v>0.00533</v>
      </c>
      <c r="J11" s="57">
        <v>0</v>
      </c>
      <c r="K11" s="57">
        <v>0</v>
      </c>
      <c r="L11" s="57">
        <v>0.175</v>
      </c>
      <c r="M11" s="57">
        <v>2.6405</v>
      </c>
      <c r="N11" s="57">
        <v>10.2905</v>
      </c>
      <c r="O11" s="57">
        <v>0</v>
      </c>
      <c r="P11" s="57">
        <v>0</v>
      </c>
      <c r="Q11" s="57">
        <v>0.37</v>
      </c>
      <c r="R11" s="57">
        <v>3.74</v>
      </c>
      <c r="S11" s="57">
        <v>0.47</v>
      </c>
      <c r="T11" s="57">
        <v>1.65</v>
      </c>
      <c r="U11" s="57">
        <v>0.24</v>
      </c>
      <c r="V11" s="57">
        <v>0.37</v>
      </c>
      <c r="W11" s="57">
        <v>0</v>
      </c>
      <c r="X11" s="57">
        <v>0</v>
      </c>
      <c r="Y11" s="57">
        <v>0.72775</v>
      </c>
      <c r="Z11" s="153">
        <v>0.31775</v>
      </c>
    </row>
    <row r="12" ht="13.55" customHeight="1">
      <c r="A12" s="149">
        <v>10</v>
      </c>
      <c r="B12" t="s" s="58">
        <v>133</v>
      </c>
      <c r="C12" s="57">
        <v>3.54366666666667</v>
      </c>
      <c r="D12" s="57">
        <v>6.87366666666667</v>
      </c>
      <c r="E12" s="57">
        <v>3.35</v>
      </c>
      <c r="F12" s="57">
        <v>1.71</v>
      </c>
      <c r="G12" s="57">
        <v>0</v>
      </c>
      <c r="H12" s="57">
        <v>0</v>
      </c>
      <c r="I12" s="52"/>
      <c r="J12" s="52"/>
      <c r="K12" s="57">
        <v>0</v>
      </c>
      <c r="L12" s="57">
        <v>0.745</v>
      </c>
      <c r="M12" s="52"/>
      <c r="N12" s="52"/>
      <c r="O12" s="57">
        <v>0.52</v>
      </c>
      <c r="P12" s="57">
        <v>0</v>
      </c>
      <c r="Q12" s="57">
        <v>1.13</v>
      </c>
      <c r="R12" s="57">
        <v>0.61</v>
      </c>
      <c r="S12" s="57">
        <v>2.27</v>
      </c>
      <c r="T12" s="57">
        <v>3.71</v>
      </c>
      <c r="U12" s="57">
        <v>0.02</v>
      </c>
      <c r="V12" s="57">
        <v>0</v>
      </c>
      <c r="W12" s="57">
        <v>0</v>
      </c>
      <c r="X12" s="57">
        <v>0.0426666666666667</v>
      </c>
      <c r="Y12" s="57">
        <v>0.44775</v>
      </c>
      <c r="Z12" s="153">
        <v>0.16775</v>
      </c>
    </row>
    <row r="13" ht="13.55" customHeight="1">
      <c r="A13" s="149">
        <v>11</v>
      </c>
      <c r="B13" t="s" s="58">
        <v>136</v>
      </c>
      <c r="C13" s="57">
        <v>0</v>
      </c>
      <c r="D13" s="57">
        <v>0</v>
      </c>
      <c r="E13" s="57">
        <v>0.23</v>
      </c>
      <c r="F13" s="57">
        <v>0.18</v>
      </c>
      <c r="G13" s="57">
        <v>0</v>
      </c>
      <c r="H13" s="57">
        <v>0</v>
      </c>
      <c r="I13" s="57">
        <v>0</v>
      </c>
      <c r="J13" s="57">
        <v>0</v>
      </c>
      <c r="K13" s="57">
        <v>0.315</v>
      </c>
      <c r="L13" s="57">
        <v>0.265</v>
      </c>
      <c r="M13" s="57">
        <v>0.0555</v>
      </c>
      <c r="N13" s="57">
        <v>0.2355</v>
      </c>
      <c r="O13" s="57">
        <v>0.13</v>
      </c>
      <c r="P13" s="57">
        <v>0.01</v>
      </c>
      <c r="Q13" s="57">
        <v>0.06</v>
      </c>
      <c r="R13" s="57">
        <v>0.23</v>
      </c>
      <c r="S13" s="57">
        <v>0</v>
      </c>
      <c r="T13" s="57">
        <v>0.07000000000000001</v>
      </c>
      <c r="U13" s="57">
        <v>0.33</v>
      </c>
      <c r="V13" s="57">
        <v>0.11</v>
      </c>
      <c r="W13" s="57">
        <v>0</v>
      </c>
      <c r="X13" s="57">
        <v>0.0256666666666667</v>
      </c>
      <c r="Y13" s="57">
        <v>0.25775</v>
      </c>
      <c r="Z13" s="153">
        <v>0.22775</v>
      </c>
    </row>
    <row r="14" ht="13.55" customHeight="1">
      <c r="A14" s="149">
        <v>12</v>
      </c>
      <c r="B14" t="s" s="58">
        <v>139</v>
      </c>
      <c r="C14" s="57">
        <v>0</v>
      </c>
      <c r="D14" s="57">
        <v>0</v>
      </c>
      <c r="E14" s="57">
        <v>0.23</v>
      </c>
      <c r="F14" s="57">
        <v>0.26</v>
      </c>
      <c r="G14" s="57">
        <v>0</v>
      </c>
      <c r="H14" s="57">
        <v>0</v>
      </c>
      <c r="I14" s="57">
        <v>0</v>
      </c>
      <c r="J14" s="57">
        <v>0.0606666666666667</v>
      </c>
      <c r="K14" s="57">
        <v>0.315</v>
      </c>
      <c r="L14" s="57">
        <v>0.225</v>
      </c>
      <c r="M14" s="57">
        <v>0.0555</v>
      </c>
      <c r="N14" s="57">
        <v>0.1455</v>
      </c>
      <c r="O14" s="57">
        <v>0.13</v>
      </c>
      <c r="P14" s="57">
        <v>0</v>
      </c>
      <c r="Q14" s="57">
        <v>0.06</v>
      </c>
      <c r="R14" s="57">
        <v>0.18</v>
      </c>
      <c r="S14" s="57">
        <v>0</v>
      </c>
      <c r="T14" s="57">
        <v>0.43</v>
      </c>
      <c r="U14" s="57">
        <v>0.33</v>
      </c>
      <c r="V14" s="57">
        <v>0</v>
      </c>
      <c r="W14" s="57">
        <v>0</v>
      </c>
      <c r="X14" s="57">
        <v>0</v>
      </c>
      <c r="Y14" s="57">
        <v>0.25775</v>
      </c>
      <c r="Z14" s="153">
        <v>0.20775</v>
      </c>
    </row>
    <row r="15" ht="13.55" customHeight="1">
      <c r="A15" s="149">
        <v>13</v>
      </c>
      <c r="B15" t="s" s="58">
        <v>142</v>
      </c>
      <c r="C15" s="57">
        <v>1.00366666666667</v>
      </c>
      <c r="D15" s="57">
        <v>3.94366666666667</v>
      </c>
      <c r="E15" s="57">
        <v>0.28</v>
      </c>
      <c r="F15" s="57">
        <v>0.9</v>
      </c>
      <c r="G15" s="57">
        <v>0</v>
      </c>
      <c r="H15" s="57">
        <v>0</v>
      </c>
      <c r="I15" s="57">
        <v>0.08066666666666671</v>
      </c>
      <c r="J15" s="57">
        <v>0.100666666666667</v>
      </c>
      <c r="K15" s="57">
        <v>0.455</v>
      </c>
      <c r="L15" s="57">
        <v>0</v>
      </c>
      <c r="M15" s="57">
        <v>0.2655</v>
      </c>
      <c r="N15" s="57">
        <v>0.1255</v>
      </c>
      <c r="O15" s="57">
        <v>0.22</v>
      </c>
      <c r="P15" s="57">
        <v>0</v>
      </c>
      <c r="Q15" s="57">
        <v>2.24</v>
      </c>
      <c r="R15" s="57">
        <v>0.82</v>
      </c>
      <c r="S15" s="57">
        <v>2.28</v>
      </c>
      <c r="T15" s="57">
        <v>0.09</v>
      </c>
      <c r="U15" s="57">
        <v>0.95</v>
      </c>
      <c r="V15" s="57">
        <v>0.31</v>
      </c>
      <c r="W15" s="57">
        <v>0.0866666666666667</v>
      </c>
      <c r="X15" s="57">
        <v>0.00466666666666667</v>
      </c>
      <c r="Y15" s="57">
        <v>4.92775</v>
      </c>
      <c r="Z15" s="153">
        <v>1.75775</v>
      </c>
    </row>
    <row r="16" ht="13.55" customHeight="1">
      <c r="A16" s="149">
        <v>14</v>
      </c>
      <c r="B16" t="s" s="58">
        <v>145</v>
      </c>
      <c r="C16" s="57">
        <v>2.37366666666667</v>
      </c>
      <c r="D16" s="57">
        <v>0.963666666666667</v>
      </c>
      <c r="E16" s="57">
        <v>1.33</v>
      </c>
      <c r="F16" s="57">
        <v>0.12</v>
      </c>
      <c r="G16" s="57">
        <v>0.665</v>
      </c>
      <c r="H16" s="57">
        <v>0</v>
      </c>
      <c r="I16" s="57">
        <v>1.15066666666667</v>
      </c>
      <c r="J16" s="57">
        <v>0</v>
      </c>
      <c r="K16" s="57">
        <v>0.705</v>
      </c>
      <c r="L16" s="57">
        <v>0.255</v>
      </c>
      <c r="M16" s="57">
        <v>4.9555</v>
      </c>
      <c r="N16" s="57">
        <v>0.1555</v>
      </c>
      <c r="O16" s="57">
        <v>0.48</v>
      </c>
      <c r="P16" s="57">
        <v>0</v>
      </c>
      <c r="Q16" s="57">
        <v>3.48</v>
      </c>
      <c r="R16" s="57">
        <v>0.05</v>
      </c>
      <c r="S16" s="57">
        <v>2.25</v>
      </c>
      <c r="T16" s="57">
        <v>0.5</v>
      </c>
      <c r="U16" s="57">
        <v>0.82</v>
      </c>
      <c r="V16" s="57">
        <v>0</v>
      </c>
      <c r="W16" s="57">
        <v>0.09666666666666671</v>
      </c>
      <c r="X16" s="57">
        <v>0</v>
      </c>
      <c r="Y16" s="57">
        <v>0.81775</v>
      </c>
      <c r="Z16" s="153">
        <v>0.32775</v>
      </c>
    </row>
    <row r="17" ht="13.55" customHeight="1">
      <c r="A17" s="149">
        <v>15</v>
      </c>
      <c r="B17" t="s" s="58">
        <v>148</v>
      </c>
      <c r="C17" s="57">
        <v>0.413666666666667</v>
      </c>
      <c r="D17" s="57">
        <v>2.95366666666667</v>
      </c>
      <c r="E17" s="57">
        <v>1.04</v>
      </c>
      <c r="F17" s="57">
        <v>0.41</v>
      </c>
      <c r="G17" s="57">
        <v>0</v>
      </c>
      <c r="H17" s="57">
        <v>0.545</v>
      </c>
      <c r="I17" s="57">
        <v>0</v>
      </c>
      <c r="J17" s="57">
        <v>0</v>
      </c>
      <c r="K17" s="57">
        <v>0.435</v>
      </c>
      <c r="L17" s="57">
        <v>0.135</v>
      </c>
      <c r="M17" s="57">
        <v>2.8055</v>
      </c>
      <c r="N17" s="57">
        <v>5.1255</v>
      </c>
      <c r="O17" s="57">
        <v>0.01</v>
      </c>
      <c r="P17" s="57">
        <v>0</v>
      </c>
      <c r="Q17" s="57">
        <v>0.15</v>
      </c>
      <c r="R17" s="57">
        <v>0.84</v>
      </c>
      <c r="S17" s="57">
        <v>0.26</v>
      </c>
      <c r="T17" s="57">
        <v>0</v>
      </c>
      <c r="U17" s="57">
        <v>0.44</v>
      </c>
      <c r="V17" s="57">
        <v>0</v>
      </c>
      <c r="W17" s="57">
        <v>0.0136666666666667</v>
      </c>
      <c r="X17" s="57">
        <v>0</v>
      </c>
      <c r="Y17" s="57">
        <v>1.32775</v>
      </c>
      <c r="Z17" s="153">
        <v>0.72775</v>
      </c>
    </row>
    <row r="18" ht="13.55" customHeight="1">
      <c r="A18" s="149">
        <v>16</v>
      </c>
      <c r="B18" t="s" s="58">
        <v>151</v>
      </c>
      <c r="C18" s="57">
        <v>0</v>
      </c>
      <c r="D18" s="57">
        <v>0</v>
      </c>
      <c r="E18" s="57">
        <v>0.52</v>
      </c>
      <c r="F18" s="57">
        <v>0.6899999999999999</v>
      </c>
      <c r="G18" s="57">
        <v>0</v>
      </c>
      <c r="H18" s="57">
        <v>0</v>
      </c>
      <c r="I18" s="57">
        <v>0</v>
      </c>
      <c r="J18" s="57">
        <v>0</v>
      </c>
      <c r="K18" s="57">
        <v>0.215</v>
      </c>
      <c r="L18" s="57">
        <v>0</v>
      </c>
      <c r="M18" s="57">
        <v>0.2555</v>
      </c>
      <c r="N18" s="57">
        <v>0.1955</v>
      </c>
      <c r="O18" s="57">
        <v>0.04</v>
      </c>
      <c r="P18" s="57">
        <v>0</v>
      </c>
      <c r="Q18" s="57">
        <v>0</v>
      </c>
      <c r="R18" s="57">
        <v>0</v>
      </c>
      <c r="S18" s="57">
        <v>0.2</v>
      </c>
      <c r="T18" s="57">
        <v>0.07000000000000001</v>
      </c>
      <c r="U18" s="57">
        <v>0.43</v>
      </c>
      <c r="V18" s="57">
        <v>0</v>
      </c>
      <c r="W18" s="57">
        <v>0.0456666666666667</v>
      </c>
      <c r="X18" s="57">
        <v>0</v>
      </c>
      <c r="Y18" s="57">
        <v>0.34775</v>
      </c>
      <c r="Z18" s="153">
        <v>0.18775</v>
      </c>
    </row>
    <row r="19" ht="13.55" customHeight="1">
      <c r="A19" s="149">
        <v>17</v>
      </c>
      <c r="B19" t="s" s="58">
        <v>153</v>
      </c>
      <c r="C19" s="57">
        <v>0</v>
      </c>
      <c r="D19" s="57">
        <v>0.133666666666667</v>
      </c>
      <c r="E19" s="57">
        <v>2.12</v>
      </c>
      <c r="F19" s="57">
        <v>0.92</v>
      </c>
      <c r="G19" s="57">
        <v>0</v>
      </c>
      <c r="H19" s="57">
        <v>0</v>
      </c>
      <c r="I19" s="57">
        <v>0</v>
      </c>
      <c r="J19" s="57">
        <v>0.0606666666666667</v>
      </c>
      <c r="K19" s="57">
        <v>0.305</v>
      </c>
      <c r="L19" s="57">
        <v>0.175</v>
      </c>
      <c r="M19" s="57">
        <v>0.3855</v>
      </c>
      <c r="N19" s="57">
        <v>0.2955</v>
      </c>
      <c r="O19" s="57">
        <v>0.72</v>
      </c>
      <c r="P19" s="57">
        <v>0.06</v>
      </c>
      <c r="Q19" s="57">
        <v>0</v>
      </c>
      <c r="R19" s="57">
        <v>0.62</v>
      </c>
      <c r="S19" s="57">
        <v>6.3</v>
      </c>
      <c r="T19" s="57">
        <v>4.44</v>
      </c>
      <c r="U19" s="57">
        <v>0.19</v>
      </c>
      <c r="V19" s="57">
        <v>0.12</v>
      </c>
      <c r="W19" s="57">
        <v>0.0616666666666667</v>
      </c>
      <c r="X19" s="57">
        <v>0</v>
      </c>
      <c r="Y19" s="57">
        <v>0.49775</v>
      </c>
      <c r="Z19" s="153">
        <v>0.13775</v>
      </c>
    </row>
    <row r="20" ht="13.55" customHeight="1">
      <c r="A20" s="149">
        <v>18</v>
      </c>
      <c r="B20" t="s" s="58">
        <v>156</v>
      </c>
      <c r="C20" s="57">
        <v>0</v>
      </c>
      <c r="D20" s="57">
        <v>0.00366666666666668</v>
      </c>
      <c r="E20" s="57">
        <v>0.42</v>
      </c>
      <c r="F20" s="57">
        <v>0.8100000000000001</v>
      </c>
      <c r="G20" s="57">
        <v>0</v>
      </c>
      <c r="H20" s="57">
        <v>0</v>
      </c>
      <c r="I20" s="57">
        <v>0</v>
      </c>
      <c r="J20" s="57">
        <v>0</v>
      </c>
      <c r="K20" s="57">
        <v>0.255</v>
      </c>
      <c r="L20" s="57">
        <v>0.095</v>
      </c>
      <c r="M20" s="57">
        <v>0.7455000000000001</v>
      </c>
      <c r="N20" s="57">
        <v>3.2455</v>
      </c>
      <c r="O20" s="57">
        <v>0</v>
      </c>
      <c r="P20" s="57">
        <v>0</v>
      </c>
      <c r="Q20" s="57">
        <v>0.67</v>
      </c>
      <c r="R20" s="57">
        <v>0.19</v>
      </c>
      <c r="S20" s="57">
        <v>0.22</v>
      </c>
      <c r="T20" s="57">
        <v>0.39</v>
      </c>
      <c r="U20" s="57">
        <v>0.3</v>
      </c>
      <c r="V20" s="57">
        <v>0.07000000000000001</v>
      </c>
      <c r="W20" s="57">
        <v>0</v>
      </c>
      <c r="X20" s="57">
        <v>0</v>
      </c>
      <c r="Y20" s="57">
        <v>0</v>
      </c>
      <c r="Z20" s="153">
        <v>0.19775</v>
      </c>
    </row>
    <row r="21" ht="13.55" customHeight="1">
      <c r="A21" s="149">
        <v>19</v>
      </c>
      <c r="B21" t="s" s="58">
        <v>159</v>
      </c>
      <c r="C21" s="57">
        <v>0.0236666666666667</v>
      </c>
      <c r="D21" s="57">
        <v>0.393666666666667</v>
      </c>
      <c r="E21" s="57">
        <v>0.46</v>
      </c>
      <c r="F21" s="57">
        <v>0.38</v>
      </c>
      <c r="G21" s="57">
        <v>0</v>
      </c>
      <c r="H21" s="57">
        <v>0</v>
      </c>
      <c r="I21" s="57">
        <v>0</v>
      </c>
      <c r="J21" s="57">
        <v>0</v>
      </c>
      <c r="K21" s="57">
        <v>0</v>
      </c>
      <c r="L21" s="57">
        <v>0.195</v>
      </c>
      <c r="M21" s="57">
        <v>0.1755</v>
      </c>
      <c r="N21" s="57">
        <v>0.4555</v>
      </c>
      <c r="O21" s="57">
        <v>0</v>
      </c>
      <c r="P21" s="57">
        <v>0.03</v>
      </c>
      <c r="Q21" s="57">
        <v>0</v>
      </c>
      <c r="R21" s="57">
        <v>0</v>
      </c>
      <c r="S21" s="57">
        <v>1.55</v>
      </c>
      <c r="T21" s="57">
        <v>1.15</v>
      </c>
      <c r="U21" s="57">
        <v>0.06</v>
      </c>
      <c r="V21" s="57">
        <v>0</v>
      </c>
      <c r="W21" s="57">
        <v>0.0866666666666667</v>
      </c>
      <c r="X21" s="57">
        <v>0</v>
      </c>
      <c r="Y21" s="57">
        <v>4.31775</v>
      </c>
      <c r="Z21" s="153">
        <v>0.22775</v>
      </c>
    </row>
    <row r="22" ht="13.55" customHeight="1">
      <c r="A22" s="149">
        <v>20</v>
      </c>
      <c r="B22" t="s" s="58">
        <v>162</v>
      </c>
      <c r="C22" s="57">
        <v>5.10366666666667</v>
      </c>
      <c r="D22" s="57">
        <v>1.94366666666667</v>
      </c>
      <c r="E22" s="57">
        <v>0.6899999999999999</v>
      </c>
      <c r="F22" s="57">
        <v>0.32</v>
      </c>
      <c r="G22" s="57">
        <v>0</v>
      </c>
      <c r="H22" s="57">
        <v>0</v>
      </c>
      <c r="I22" s="57">
        <v>0</v>
      </c>
      <c r="J22" s="57">
        <v>0</v>
      </c>
      <c r="K22" s="57">
        <v>0.525</v>
      </c>
      <c r="L22" s="57">
        <v>0.175</v>
      </c>
      <c r="M22" s="52"/>
      <c r="N22" s="57">
        <v>0.2955</v>
      </c>
      <c r="O22" s="57">
        <v>0</v>
      </c>
      <c r="P22" s="57">
        <v>0</v>
      </c>
      <c r="Q22" s="57">
        <v>0.17</v>
      </c>
      <c r="R22" s="57">
        <v>0.43</v>
      </c>
      <c r="S22" s="57">
        <v>0.31</v>
      </c>
      <c r="T22" s="57">
        <v>0.09</v>
      </c>
      <c r="U22" s="57">
        <v>0.09</v>
      </c>
      <c r="V22" s="57">
        <v>0.22</v>
      </c>
      <c r="W22" s="57">
        <v>0.176666666666667</v>
      </c>
      <c r="X22" s="57">
        <v>0</v>
      </c>
      <c r="Y22" s="57">
        <v>0.11775</v>
      </c>
      <c r="Z22" s="153">
        <v>0</v>
      </c>
    </row>
    <row r="23" ht="13.55" customHeight="1">
      <c r="A23" s="149">
        <v>21</v>
      </c>
      <c r="B23" t="s" s="58">
        <v>165</v>
      </c>
      <c r="C23" s="57">
        <v>5.30366666666667</v>
      </c>
      <c r="D23" s="57">
        <v>0.843666666666667</v>
      </c>
      <c r="E23" s="57">
        <v>0.35</v>
      </c>
      <c r="F23" s="57">
        <v>1.17</v>
      </c>
      <c r="G23" s="57">
        <v>0</v>
      </c>
      <c r="H23" s="57">
        <v>0</v>
      </c>
      <c r="I23" s="57">
        <v>15.2106666666667</v>
      </c>
      <c r="J23" s="57">
        <v>1.00066666666667</v>
      </c>
      <c r="K23" s="57">
        <v>0.025</v>
      </c>
      <c r="L23" s="57">
        <v>0</v>
      </c>
      <c r="M23" s="57">
        <v>3.4855</v>
      </c>
      <c r="N23" s="57">
        <v>4.7155</v>
      </c>
      <c r="O23" s="57">
        <v>0.33</v>
      </c>
      <c r="P23" s="57">
        <v>0</v>
      </c>
      <c r="Q23" s="57">
        <v>1.36</v>
      </c>
      <c r="R23" s="57">
        <v>0.45</v>
      </c>
      <c r="S23" s="57">
        <v>3.83</v>
      </c>
      <c r="T23" s="57">
        <v>0.3</v>
      </c>
      <c r="U23" s="57">
        <v>0.03</v>
      </c>
      <c r="V23" s="57">
        <v>0</v>
      </c>
      <c r="W23" s="57">
        <v>0.0426666666666667</v>
      </c>
      <c r="X23" s="57">
        <v>0.0226666666666667</v>
      </c>
      <c r="Y23" s="57">
        <v>1.71775</v>
      </c>
      <c r="Z23" s="153">
        <v>0</v>
      </c>
    </row>
    <row r="24" ht="13.55" customHeight="1">
      <c r="A24" s="149">
        <v>22</v>
      </c>
      <c r="B24" t="s" s="58">
        <v>168</v>
      </c>
      <c r="C24" s="57">
        <v>5.62366666666667</v>
      </c>
      <c r="D24" s="57">
        <v>0.193666666666667</v>
      </c>
      <c r="E24" s="57">
        <v>0.43</v>
      </c>
      <c r="F24" s="57">
        <v>0.4</v>
      </c>
      <c r="G24" s="57">
        <v>0</v>
      </c>
      <c r="H24" s="57">
        <v>0</v>
      </c>
      <c r="I24" s="57">
        <v>11.7106666666667</v>
      </c>
      <c r="J24" s="57">
        <v>0.0306666666666667</v>
      </c>
      <c r="K24" s="57">
        <v>0</v>
      </c>
      <c r="L24" s="57">
        <v>0.075</v>
      </c>
      <c r="M24" s="57">
        <v>4.7055</v>
      </c>
      <c r="N24" s="57">
        <v>0.5255</v>
      </c>
      <c r="O24" s="57">
        <v>0.18</v>
      </c>
      <c r="P24" s="57">
        <v>0</v>
      </c>
      <c r="Q24" s="57">
        <v>2.47</v>
      </c>
      <c r="R24" s="57">
        <v>0</v>
      </c>
      <c r="S24" s="57">
        <v>6.58</v>
      </c>
      <c r="T24" s="57">
        <v>3.41</v>
      </c>
      <c r="U24" s="57">
        <v>0.27</v>
      </c>
      <c r="V24" s="57">
        <v>0</v>
      </c>
      <c r="W24" s="57">
        <v>0.0866666666666667</v>
      </c>
      <c r="X24" s="57">
        <v>0</v>
      </c>
      <c r="Y24" s="57">
        <v>1.88775</v>
      </c>
      <c r="Z24" s="153">
        <v>0</v>
      </c>
    </row>
    <row r="25" ht="15" customHeight="1">
      <c r="A25" s="154">
        <v>23</v>
      </c>
      <c r="B25" t="s" s="155">
        <v>171</v>
      </c>
      <c r="C25" s="156">
        <v>0</v>
      </c>
      <c r="D25" s="156">
        <v>0</v>
      </c>
      <c r="E25" s="156">
        <v>0.23</v>
      </c>
      <c r="F25" s="156">
        <v>0.28</v>
      </c>
      <c r="G25" s="156">
        <v>0</v>
      </c>
      <c r="H25" s="156">
        <v>0</v>
      </c>
      <c r="I25" s="156">
        <v>0</v>
      </c>
      <c r="J25" s="156">
        <v>0</v>
      </c>
      <c r="K25" s="156">
        <v>0.315</v>
      </c>
      <c r="L25" s="156">
        <v>0</v>
      </c>
      <c r="M25" s="156">
        <v>0.0555</v>
      </c>
      <c r="N25" s="156">
        <v>0.1555</v>
      </c>
      <c r="O25" s="156">
        <v>0.13</v>
      </c>
      <c r="P25" s="156">
        <v>0</v>
      </c>
      <c r="Q25" s="156">
        <v>0.06</v>
      </c>
      <c r="R25" s="156">
        <v>0.24</v>
      </c>
      <c r="S25" s="156">
        <v>0</v>
      </c>
      <c r="T25" s="156">
        <v>0</v>
      </c>
      <c r="U25" s="156">
        <v>0.33</v>
      </c>
      <c r="V25" s="156">
        <v>0.08</v>
      </c>
      <c r="W25" s="156">
        <v>0</v>
      </c>
      <c r="X25" s="156">
        <v>0.246666666666667</v>
      </c>
      <c r="Y25" s="156">
        <v>0.25775</v>
      </c>
      <c r="Z25" s="157">
        <v>0.03775</v>
      </c>
    </row>
    <row r="26" ht="1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3.55" customHeight="1">
      <c r="A27" s="52"/>
      <c r="B27" s="52"/>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ht="13.55" customHeight="1">
      <c r="A28" t="s" s="111">
        <v>193</v>
      </c>
      <c r="B28" s="112"/>
      <c r="C28" s="113">
        <v>0</v>
      </c>
      <c r="D28" s="113">
        <v>0</v>
      </c>
      <c r="E28" s="113">
        <v>0.15</v>
      </c>
      <c r="F28" s="113">
        <v>0.15</v>
      </c>
      <c r="G28" s="113">
        <v>0.59</v>
      </c>
      <c r="H28" s="113">
        <v>0.59</v>
      </c>
      <c r="I28" s="113">
        <v>0.11</v>
      </c>
      <c r="J28" s="113">
        <v>0.11</v>
      </c>
      <c r="K28" s="114">
        <v>0.15</v>
      </c>
      <c r="L28" s="114">
        <v>0.15</v>
      </c>
      <c r="M28" s="114">
        <v>1.06</v>
      </c>
      <c r="N28" s="114">
        <v>1.06</v>
      </c>
      <c r="O28" s="113">
        <v>0.29</v>
      </c>
      <c r="P28" s="113">
        <v>0.29</v>
      </c>
      <c r="Q28" s="113">
        <v>0.14</v>
      </c>
      <c r="R28" s="113">
        <v>0.14</v>
      </c>
      <c r="S28" s="113">
        <v>0.13</v>
      </c>
      <c r="T28" s="113">
        <v>0.13</v>
      </c>
      <c r="U28" s="113">
        <v>0.22</v>
      </c>
      <c r="V28" s="113">
        <v>0.22</v>
      </c>
      <c r="W28" s="113">
        <v>0.052</v>
      </c>
      <c r="X28" s="113">
        <v>0.052</v>
      </c>
      <c r="Y28" s="113">
        <v>0.079</v>
      </c>
      <c r="Z28" s="115">
        <v>0.079</v>
      </c>
    </row>
    <row r="29" ht="13.55" customHeight="1">
      <c r="A29" s="116"/>
      <c r="B29" s="112"/>
      <c r="C29" s="113">
        <v>0.059</v>
      </c>
      <c r="D29" s="113">
        <v>0.059</v>
      </c>
      <c r="E29" s="113">
        <v>0.13</v>
      </c>
      <c r="F29" s="113">
        <v>0.13</v>
      </c>
      <c r="G29" s="113">
        <v>2.66</v>
      </c>
      <c r="H29" s="113">
        <v>2.66</v>
      </c>
      <c r="I29" s="113">
        <v>0.038</v>
      </c>
      <c r="J29" s="113">
        <v>0.038</v>
      </c>
      <c r="K29" s="114">
        <v>0.16</v>
      </c>
      <c r="L29" s="114">
        <v>0.16</v>
      </c>
      <c r="M29" s="114">
        <v>0.86</v>
      </c>
      <c r="N29" s="114">
        <v>0.86</v>
      </c>
      <c r="O29" s="113">
        <v>0.21</v>
      </c>
      <c r="P29" s="113">
        <v>0.21</v>
      </c>
      <c r="Q29" s="113">
        <v>0.59</v>
      </c>
      <c r="R29" s="113">
        <v>0.59</v>
      </c>
      <c r="S29" s="113">
        <v>0.17</v>
      </c>
      <c r="T29" s="113">
        <v>0.17</v>
      </c>
      <c r="U29" s="113">
        <v>0.14</v>
      </c>
      <c r="V29" s="113">
        <v>0.14</v>
      </c>
      <c r="W29" s="113">
        <v>0</v>
      </c>
      <c r="X29" s="113">
        <v>0</v>
      </c>
      <c r="Y29" s="113">
        <v>0.12</v>
      </c>
      <c r="Z29" s="115">
        <v>0.12</v>
      </c>
    </row>
    <row r="30" ht="15" customHeight="1">
      <c r="A30" s="116"/>
      <c r="B30" s="112"/>
      <c r="C30" s="113">
        <v>0.35</v>
      </c>
      <c r="D30" s="113">
        <v>0.35</v>
      </c>
      <c r="E30" s="117"/>
      <c r="F30" s="118"/>
      <c r="G30" s="118"/>
      <c r="H30" s="119"/>
      <c r="I30" s="120">
        <v>0.07099999999999999</v>
      </c>
      <c r="J30" s="120">
        <v>0.07099999999999999</v>
      </c>
      <c r="K30" s="117"/>
      <c r="L30" s="118"/>
      <c r="M30" s="118"/>
      <c r="N30" s="118"/>
      <c r="O30" s="118"/>
      <c r="P30" s="119"/>
      <c r="Q30" s="113">
        <v>0.26</v>
      </c>
      <c r="R30" s="113">
        <v>0.26</v>
      </c>
      <c r="S30" s="113">
        <v>0.18</v>
      </c>
      <c r="T30" s="113">
        <v>0.18</v>
      </c>
      <c r="U30" s="113">
        <v>0.36</v>
      </c>
      <c r="V30" s="113">
        <v>0.36</v>
      </c>
      <c r="W30" s="113">
        <v>0.018</v>
      </c>
      <c r="X30" s="113">
        <v>0.018</v>
      </c>
      <c r="Y30" s="113">
        <v>0</v>
      </c>
      <c r="Z30" s="115">
        <v>0</v>
      </c>
    </row>
    <row r="31" ht="14.05" customHeight="1">
      <c r="A31" s="116"/>
      <c r="B31" s="52"/>
      <c r="C31" s="118"/>
      <c r="D31" s="118"/>
      <c r="E31" s="52"/>
      <c r="F31" s="52"/>
      <c r="G31" s="52"/>
      <c r="H31" s="112"/>
      <c r="I31" s="121">
        <v>0.12</v>
      </c>
      <c r="J31" s="121">
        <v>0.12</v>
      </c>
      <c r="K31" s="122"/>
      <c r="L31" s="52"/>
      <c r="M31" s="52"/>
      <c r="N31" s="52"/>
      <c r="O31" s="52"/>
      <c r="P31" s="52"/>
      <c r="Q31" s="118"/>
      <c r="R31" s="118"/>
      <c r="S31" s="118"/>
      <c r="T31" s="118"/>
      <c r="U31" s="118"/>
      <c r="V31" s="118"/>
      <c r="W31" s="118"/>
      <c r="X31" s="119"/>
      <c r="Y31" s="113">
        <v>0.13</v>
      </c>
      <c r="Z31" s="115">
        <v>0.13</v>
      </c>
    </row>
    <row r="32" ht="13.55" customHeight="1">
      <c r="A32" t="s" s="77">
        <v>194</v>
      </c>
      <c r="B32" s="52"/>
      <c r="C32" s="57">
        <f>STDEV(C28:C31)</f>
        <v>0.187377515549047</v>
      </c>
      <c r="D32" s="57">
        <f>STDEV(D28:D31)</f>
        <v>0.187377515549047</v>
      </c>
      <c r="E32" s="57">
        <f>STDEV(E28:E31)</f>
        <v>0.014142135623731</v>
      </c>
      <c r="F32" s="57">
        <f>STDEV(F28:F31)</f>
        <v>0.014142135623731</v>
      </c>
      <c r="G32" s="57">
        <f>STDEV(G28:G31)</f>
        <v>1.46371103705615</v>
      </c>
      <c r="H32" s="57">
        <f>STDEV(H28:H31)</f>
        <v>1.46371103705615</v>
      </c>
      <c r="I32" s="123">
        <f>STDEV(I28:I31)</f>
        <v>0.0376596601153011</v>
      </c>
      <c r="J32" s="123">
        <f>STDEV(J28:J31)</f>
        <v>0.0376596601153011</v>
      </c>
      <c r="K32" s="57">
        <f>STDEV(K28:K31)</f>
        <v>0.00707106781186548</v>
      </c>
      <c r="L32" s="57">
        <f>STDEV(L28:L31)</f>
        <v>0.00707106781186548</v>
      </c>
      <c r="M32" s="57">
        <f>STDEV(M28:M31)</f>
        <v>0.14142135623731</v>
      </c>
      <c r="N32" s="57">
        <f>STDEV(N28:N31)</f>
        <v>0.14142135623731</v>
      </c>
      <c r="O32" s="57">
        <f>STDEV(O28:O31)</f>
        <v>0.0565685424949238</v>
      </c>
      <c r="P32" s="57">
        <f>STDEV(P28:P31)</f>
        <v>0.0565685424949238</v>
      </c>
      <c r="Q32" s="57">
        <f>STDEV(Q28:Q31)</f>
        <v>0.233023603954621</v>
      </c>
      <c r="R32" s="57">
        <f>STDEV(R28:R31)</f>
        <v>0.233023603954621</v>
      </c>
      <c r="S32" s="57">
        <f>STDEV(S28:S31)</f>
        <v>0.0264575131106459</v>
      </c>
      <c r="T32" s="57">
        <f>STDEV(T28:T31)</f>
        <v>0.0264575131106459</v>
      </c>
      <c r="U32" s="57">
        <f>STDEV(U28:U31)</f>
        <v>0.1113552872566</v>
      </c>
      <c r="V32" s="57">
        <f>STDEV(V28:V31)</f>
        <v>0.1113552872566</v>
      </c>
      <c r="W32" s="57">
        <f>STDEV(W28:W31)</f>
        <v>0.0264070697604511</v>
      </c>
      <c r="X32" s="57">
        <f>STDEV(X28:X31)</f>
        <v>0.0264070697604511</v>
      </c>
      <c r="Y32" s="123">
        <f>STDEV(Y28:Y31)</f>
        <v>0.0591065422210886</v>
      </c>
      <c r="Z32" s="123">
        <f>STDEV(Z28:Z31)</f>
        <v>0.0591065422210886</v>
      </c>
    </row>
    <row r="33" ht="13.55" customHeight="1">
      <c r="A33" t="s" s="77">
        <v>195</v>
      </c>
      <c r="B33" s="52"/>
      <c r="C33" s="57">
        <f>C32*3</f>
        <v>0.562132546647141</v>
      </c>
      <c r="D33" s="57">
        <f>D32*3</f>
        <v>0.562132546647141</v>
      </c>
      <c r="E33" s="57">
        <f>E32*3</f>
        <v>0.042426406871193</v>
      </c>
      <c r="F33" s="57">
        <f>F32*3</f>
        <v>0.042426406871193</v>
      </c>
      <c r="G33" s="57">
        <f>G32*3</f>
        <v>4.39113311116845</v>
      </c>
      <c r="H33" s="57">
        <f>H32*3</f>
        <v>4.39113311116845</v>
      </c>
      <c r="I33" s="57">
        <f>I32*3</f>
        <v>0.112978980345903</v>
      </c>
      <c r="J33" s="57">
        <f>J32*3</f>
        <v>0.112978980345903</v>
      </c>
      <c r="K33" s="57">
        <f>K32*3</f>
        <v>0.0212132034355964</v>
      </c>
      <c r="L33" s="57">
        <f>L32*3</f>
        <v>0.0212132034355964</v>
      </c>
      <c r="M33" s="57">
        <f>M32*3</f>
        <v>0.42426406871193</v>
      </c>
      <c r="N33" s="57">
        <f>N32*3</f>
        <v>0.42426406871193</v>
      </c>
      <c r="O33" s="57">
        <f>O32*3</f>
        <v>0.169705627484771</v>
      </c>
      <c r="P33" s="57">
        <f>P32*3</f>
        <v>0.169705627484771</v>
      </c>
      <c r="Q33" s="57">
        <f>Q32*3</f>
        <v>0.699070811863863</v>
      </c>
      <c r="R33" s="57">
        <f>R32*3</f>
        <v>0.699070811863863</v>
      </c>
      <c r="S33" s="57">
        <f>S32*3</f>
        <v>0.07937253933193771</v>
      </c>
      <c r="T33" s="57">
        <f>T32*3</f>
        <v>0.07937253933193771</v>
      </c>
      <c r="U33" s="57">
        <f>U32*3</f>
        <v>0.3340658617698</v>
      </c>
      <c r="V33" s="57">
        <f>V32*3</f>
        <v>0.3340658617698</v>
      </c>
      <c r="W33" s="57">
        <f>W32*3</f>
        <v>0.0792212092813533</v>
      </c>
      <c r="X33" s="57">
        <f>X32*3</f>
        <v>0.0792212092813533</v>
      </c>
      <c r="Y33" s="57">
        <f>Y32*3</f>
        <v>0.177319626663266</v>
      </c>
      <c r="Z33" s="57">
        <f>Z32*3</f>
        <v>0.177319626663266</v>
      </c>
    </row>
    <row r="34" ht="15" customHeight="1">
      <c r="A34" s="124"/>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5" customHeight="1">
      <c r="A35" t="s" s="126">
        <v>196</v>
      </c>
      <c r="B35" t="s" s="127">
        <v>190</v>
      </c>
      <c r="C35" s="128">
        <v>8001</v>
      </c>
      <c r="D35" s="129"/>
      <c r="E35" s="128">
        <v>8009</v>
      </c>
      <c r="F35" s="129"/>
      <c r="G35" s="128">
        <v>8052</v>
      </c>
      <c r="H35" s="129"/>
      <c r="I35" s="128">
        <v>9001</v>
      </c>
      <c r="J35" s="129"/>
      <c r="K35" s="128">
        <v>9003</v>
      </c>
      <c r="L35" s="129"/>
      <c r="M35" s="128">
        <v>9005</v>
      </c>
      <c r="N35" s="129"/>
      <c r="O35" s="128">
        <v>9006</v>
      </c>
      <c r="P35" s="129"/>
      <c r="Q35" s="128">
        <v>9008</v>
      </c>
      <c r="R35" s="129"/>
      <c r="S35" s="128">
        <v>9012</v>
      </c>
      <c r="T35" s="129"/>
      <c r="U35" s="128">
        <v>9017</v>
      </c>
      <c r="V35" s="129"/>
      <c r="W35" s="128">
        <v>9019</v>
      </c>
      <c r="X35" s="129"/>
      <c r="Y35" s="128">
        <v>9020</v>
      </c>
      <c r="Z35" s="130"/>
    </row>
    <row r="36" ht="13.55" customHeight="1">
      <c r="A36" t="s" s="131">
        <v>102</v>
      </c>
      <c r="B36" t="s" s="132">
        <v>103</v>
      </c>
      <c r="C36" t="s" s="77">
        <v>191</v>
      </c>
      <c r="D36" t="s" s="77">
        <v>192</v>
      </c>
      <c r="E36" t="s" s="77">
        <v>191</v>
      </c>
      <c r="F36" t="s" s="77">
        <v>192</v>
      </c>
      <c r="G36" t="s" s="77">
        <v>191</v>
      </c>
      <c r="H36" t="s" s="77">
        <v>192</v>
      </c>
      <c r="I36" t="s" s="77">
        <v>191</v>
      </c>
      <c r="J36" t="s" s="77">
        <v>192</v>
      </c>
      <c r="K36" t="s" s="77">
        <v>191</v>
      </c>
      <c r="L36" t="s" s="77">
        <v>192</v>
      </c>
      <c r="M36" t="s" s="77">
        <v>191</v>
      </c>
      <c r="N36" t="s" s="77">
        <v>192</v>
      </c>
      <c r="O36" t="s" s="77">
        <v>191</v>
      </c>
      <c r="P36" t="s" s="77">
        <v>192</v>
      </c>
      <c r="Q36" t="s" s="77">
        <v>191</v>
      </c>
      <c r="R36" t="s" s="77">
        <v>192</v>
      </c>
      <c r="S36" t="s" s="77">
        <v>191</v>
      </c>
      <c r="T36" t="s" s="77">
        <v>192</v>
      </c>
      <c r="U36" t="s" s="77">
        <v>191</v>
      </c>
      <c r="V36" t="s" s="77">
        <v>192</v>
      </c>
      <c r="W36" t="s" s="77">
        <v>191</v>
      </c>
      <c r="X36" t="s" s="77">
        <v>192</v>
      </c>
      <c r="Y36" t="s" s="77">
        <v>191</v>
      </c>
      <c r="Z36" t="s" s="133">
        <v>192</v>
      </c>
    </row>
    <row r="37" ht="13.55" customHeight="1">
      <c r="A37" s="134">
        <v>1</v>
      </c>
      <c r="B37" t="s" s="58">
        <v>106</v>
      </c>
      <c r="C37" s="57">
        <f>IF(C3&gt;C$33,C3,0)</f>
        <v>0</v>
      </c>
      <c r="D37" s="57">
        <f>IF(D3&gt;D$33,D3,0)</f>
        <v>0</v>
      </c>
      <c r="E37" s="57">
        <f>IF(E3&gt;E$33,E3,0)</f>
        <v>0.22</v>
      </c>
      <c r="F37" s="57">
        <f>IF(F3&gt;F$33,F3,0)</f>
        <v>0.28</v>
      </c>
      <c r="G37" s="57">
        <f>IF(G3&gt;G$33,G3,0)</f>
        <v>0</v>
      </c>
      <c r="H37" s="57">
        <f>IF(H3&gt;H$33,H3,0)</f>
        <v>0</v>
      </c>
      <c r="I37" s="57">
        <f>IF(I3&gt;I$33,I3,0)</f>
        <v>0</v>
      </c>
      <c r="J37" s="57">
        <f>IF(J3&gt;J$33,J3,0)</f>
        <v>0</v>
      </c>
      <c r="K37" s="57">
        <f>IF(K3&gt;K$33,K3,0)</f>
        <v>0</v>
      </c>
      <c r="L37" s="57">
        <f>IF(L3&gt;L$33,L3,0)</f>
        <v>0.225</v>
      </c>
      <c r="M37" s="57">
        <f>IF(M3&gt;M$33,M3,0)</f>
        <v>0.9455</v>
      </c>
      <c r="N37" s="57">
        <f>IF(N3&gt;N$33,N3,0)</f>
        <v>0.4755</v>
      </c>
      <c r="O37" s="57">
        <f>IF(O3&gt;O$33,O3,0)</f>
        <v>0</v>
      </c>
      <c r="P37" s="57">
        <f>IF(P3&gt;P$33,P3,0)</f>
        <v>0</v>
      </c>
      <c r="Q37" s="57">
        <f>IF(Q3&gt;Q$33,Q3,0)</f>
        <v>1.94</v>
      </c>
      <c r="R37" s="57">
        <f>IF(R3&gt;R$33,R3,0)</f>
        <v>0</v>
      </c>
      <c r="S37" s="57">
        <f>IF(S3&gt;S$33,S3,0)</f>
        <v>3.1</v>
      </c>
      <c r="T37" s="57">
        <f>IF(T3&gt;T$33,T3,0)</f>
        <v>0.35</v>
      </c>
      <c r="U37" s="57">
        <f>IF(U3&gt;U$33,U3,0)</f>
        <v>0</v>
      </c>
      <c r="V37" s="57">
        <f>IF(V3&gt;V$33,V3,0)</f>
        <v>0</v>
      </c>
      <c r="W37" s="57">
        <f>IF(W3&gt;W$33,W3,0)</f>
        <v>0.266666666666667</v>
      </c>
      <c r="X37" s="57">
        <f>IF(X3&gt;X$33,X3,0)</f>
        <v>0</v>
      </c>
      <c r="Y37" s="57">
        <f>IF(Y3&gt;Y$33,Y3,0)</f>
        <v>0</v>
      </c>
      <c r="Z37" s="135">
        <f>IF(Z3&gt;Z$33,Z3,0)</f>
        <v>0.30775</v>
      </c>
    </row>
    <row r="38" ht="13.55" customHeight="1">
      <c r="A38" s="134">
        <v>2</v>
      </c>
      <c r="B38" t="s" s="58">
        <v>109</v>
      </c>
      <c r="C38" s="57">
        <f>IF(C4&gt;C$33,C4,0)</f>
        <v>0.983666666666667</v>
      </c>
      <c r="D38" s="57">
        <f>IF(D4&gt;D$33,D4,0)</f>
        <v>0.693666666666667</v>
      </c>
      <c r="E38" s="57">
        <f>IF(E4&gt;E$33,E4,0)</f>
        <v>0.61</v>
      </c>
      <c r="F38" s="57">
        <f>IF(F4&gt;F$33,F4,0)</f>
        <v>0.57</v>
      </c>
      <c r="G38" s="57">
        <f>IF(G4&gt;G$33,G4,0)</f>
        <v>0</v>
      </c>
      <c r="H38" s="57">
        <f>IF(H4&gt;H$33,H4,0)</f>
        <v>0</v>
      </c>
      <c r="I38" s="57">
        <f>IF(I4&gt;I$33,I4,0)</f>
        <v>0.330666666666667</v>
      </c>
      <c r="J38" s="57">
        <f>IF(J4&gt;J$33,J4,0)</f>
        <v>0.330666666666667</v>
      </c>
      <c r="K38" s="57">
        <f>IF(K4&gt;K$33,K4,0)</f>
        <v>0</v>
      </c>
      <c r="L38" s="57">
        <f>IF(L4&gt;L$33,L4,0)</f>
        <v>0.385</v>
      </c>
      <c r="M38" s="57">
        <f>IF(M4&gt;M$33,M4,0)</f>
        <v>0.5955</v>
      </c>
      <c r="N38" s="57">
        <f>IF(N4&gt;N$33,N4,0)</f>
        <v>3.7755</v>
      </c>
      <c r="O38" s="57">
        <f>IF(O4&gt;O$33,O4,0)</f>
        <v>0</v>
      </c>
      <c r="P38" s="57">
        <f>IF(P4&gt;P$33,P4,0)</f>
        <v>0</v>
      </c>
      <c r="Q38" s="57">
        <f>IF(Q4&gt;Q$33,Q4,0)</f>
        <v>0</v>
      </c>
      <c r="R38" s="57">
        <f>IF(R4&gt;R$33,R4,0)</f>
        <v>0</v>
      </c>
      <c r="S38" s="57">
        <f>IF(S4&gt;S$33,S4,0)</f>
        <v>0.13</v>
      </c>
      <c r="T38" s="57">
        <f>IF(T4&gt;T$33,T4,0)</f>
        <v>0</v>
      </c>
      <c r="U38" s="57">
        <f>IF(U4&gt;U$33,U4,0)</f>
        <v>0</v>
      </c>
      <c r="V38" s="57">
        <f>IF(V4&gt;V$33,V4,0)</f>
        <v>0</v>
      </c>
      <c r="W38" s="57">
        <f>IF(W4&gt;W$33,W4,0)</f>
        <v>0</v>
      </c>
      <c r="X38" s="57">
        <f>IF(X4&gt;X$33,X4,0)</f>
        <v>0</v>
      </c>
      <c r="Y38" s="57">
        <f>IF(Y4&gt;Y$33,Y4,0)</f>
        <v>3.16775</v>
      </c>
      <c r="Z38" s="135">
        <f>IF(Z4&gt;Z$33,Z4,0)</f>
        <v>4.27775</v>
      </c>
    </row>
    <row r="39" ht="13.55" customHeight="1">
      <c r="A39" s="134">
        <v>3</v>
      </c>
      <c r="B39" t="s" s="58">
        <v>112</v>
      </c>
      <c r="C39" s="57">
        <f>IF(C5&gt;C$33,C5,0)</f>
        <v>0</v>
      </c>
      <c r="D39" s="57">
        <f>IF(D5&gt;D$33,D5,0)</f>
        <v>0</v>
      </c>
      <c r="E39" s="57">
        <f>IF(E5&gt;E$33,E5,0)</f>
        <v>0.82</v>
      </c>
      <c r="F39" s="57">
        <f>IF(F5&gt;F$33,F5,0)</f>
        <v>3.13</v>
      </c>
      <c r="G39" s="57">
        <f>IF(G5&gt;G$33,G5,0)</f>
        <v>0</v>
      </c>
      <c r="H39" s="57">
        <f>IF(H5&gt;H$33,H5,0)</f>
        <v>0</v>
      </c>
      <c r="I39" s="57">
        <f>IF(I5&gt;I$33,I5,0)</f>
        <v>0</v>
      </c>
      <c r="J39" s="57">
        <f>IF(J5&gt;J$33,J5,0)</f>
        <v>0</v>
      </c>
      <c r="K39" s="57">
        <f>IF(K5&gt;K$33,K5,0)</f>
        <v>0</v>
      </c>
      <c r="L39" s="57">
        <f>IF(L5&gt;L$33,L5,0)</f>
        <v>0.385</v>
      </c>
      <c r="M39" s="57">
        <f>IF(M5&gt;M$33,M5,0)</f>
        <v>1.7255</v>
      </c>
      <c r="N39" s="57">
        <f>IF(N5&gt;N$33,N5,0)</f>
        <v>0.9855</v>
      </c>
      <c r="O39" s="57">
        <f>IF(O5&gt;O$33,O5,0)</f>
        <v>0</v>
      </c>
      <c r="P39" s="57">
        <f>IF(P5&gt;P$33,P5,0)</f>
        <v>0.32</v>
      </c>
      <c r="Q39" s="57">
        <f>IF(Q5&gt;Q$33,Q5,0)</f>
        <v>0</v>
      </c>
      <c r="R39" s="57">
        <f>IF(R5&gt;R$33,R5,0)</f>
        <v>0</v>
      </c>
      <c r="S39" s="57">
        <f>IF(S5&gt;S$33,S5,0)</f>
        <v>0.16</v>
      </c>
      <c r="T39" s="57">
        <f>IF(T5&gt;T$33,T5,0)</f>
        <v>0</v>
      </c>
      <c r="U39" s="57">
        <f>IF(U5&gt;U$33,U5,0)</f>
        <v>0.41</v>
      </c>
      <c r="V39" s="57">
        <f>IF(V5&gt;V$33,V5,0)</f>
        <v>0</v>
      </c>
      <c r="W39" s="57">
        <f>IF(W5&gt;W$33,W5,0)</f>
        <v>0.176666666666667</v>
      </c>
      <c r="X39" s="57">
        <f>IF(X5&gt;X$33,X5,0)</f>
        <v>0</v>
      </c>
      <c r="Y39" s="57">
        <f>IF(Y5&gt;Y$33,Y5,0)</f>
        <v>0</v>
      </c>
      <c r="Z39" s="135">
        <f>IF(Z5&gt;Z$33,Z5,0)</f>
        <v>0</v>
      </c>
    </row>
    <row r="40" ht="13.55" customHeight="1">
      <c r="A40" s="134">
        <v>4</v>
      </c>
      <c r="B40" t="s" s="58">
        <v>115</v>
      </c>
      <c r="C40" s="57">
        <f>IF(C6&gt;C$33,C6,0)</f>
        <v>0</v>
      </c>
      <c r="D40" s="57">
        <f>IF(D6&gt;D$33,D6,0)</f>
        <v>0</v>
      </c>
      <c r="E40" s="57">
        <f>IF(E6&gt;E$33,E6,0)</f>
        <v>0.43</v>
      </c>
      <c r="F40" s="57">
        <f>IF(F6&gt;F$33,F6,0)</f>
        <v>1.45</v>
      </c>
      <c r="G40" s="57">
        <f>IF(G6&gt;G$33,G6,0)</f>
        <v>0</v>
      </c>
      <c r="H40" s="57">
        <f>IF(H6&gt;H$33,H6,0)</f>
        <v>0</v>
      </c>
      <c r="I40" s="57">
        <f>IF(I6&gt;I$33,I6,0)</f>
        <v>0.660666666666667</v>
      </c>
      <c r="J40" s="57">
        <f>IF(J6&gt;J$33,J6,0)</f>
        <v>0</v>
      </c>
      <c r="K40" s="57">
        <f>IF(K6&gt;K$33,K6,0)</f>
        <v>0</v>
      </c>
      <c r="L40" s="57">
        <f>IF(L6&gt;L$33,L6,0)</f>
        <v>0.705</v>
      </c>
      <c r="M40" s="57">
        <f>IF(M6&gt;M$33,M6,0)</f>
        <v>0</v>
      </c>
      <c r="N40" s="57">
        <f>IF(N6&gt;N$33,N6,0)</f>
        <v>0</v>
      </c>
      <c r="O40" s="57">
        <f>IF(O6&gt;O$33,O6,0)</f>
        <v>0.6899999999999999</v>
      </c>
      <c r="P40" s="57">
        <f>IF(P6&gt;P$33,P6,0)</f>
        <v>0</v>
      </c>
      <c r="Q40" s="57">
        <f>IF(Q6&gt;Q$33,Q6,0)</f>
        <v>0</v>
      </c>
      <c r="R40" s="57">
        <f>IF(R6&gt;R$33,R6,0)</f>
        <v>0</v>
      </c>
      <c r="S40" s="57">
        <f>IF(S6&gt;S$33,S6,0)</f>
        <v>0.38</v>
      </c>
      <c r="T40" s="57">
        <f>IF(T6&gt;T$33,T6,0)</f>
        <v>0</v>
      </c>
      <c r="U40" s="57">
        <f>IF(U6&gt;U$33,U6,0)</f>
        <v>0</v>
      </c>
      <c r="V40" s="57">
        <f>IF(V6&gt;V$33,V6,0)</f>
        <v>0</v>
      </c>
      <c r="W40" s="57">
        <f>IF(W6&gt;W$33,W6,0)</f>
        <v>0</v>
      </c>
      <c r="X40" s="57">
        <f>IF(X6&gt;X$33,X6,0)</f>
        <v>0</v>
      </c>
      <c r="Y40" s="57">
        <f>IF(Y6&gt;Y$33,Y6,0)</f>
        <v>2.23775</v>
      </c>
      <c r="Z40" s="135">
        <f>IF(Z6&gt;Z$33,Z6,0)</f>
        <v>0.49775</v>
      </c>
    </row>
    <row r="41" ht="13.55" customHeight="1">
      <c r="A41" s="134">
        <v>5</v>
      </c>
      <c r="B41" t="s" s="58">
        <v>118</v>
      </c>
      <c r="C41" s="57">
        <f>IF(C7&gt;C$33,C7,0)</f>
        <v>0</v>
      </c>
      <c r="D41" s="57">
        <f>IF(D7&gt;D$33,D7,0)</f>
        <v>0</v>
      </c>
      <c r="E41" s="57">
        <f>IF(E7&gt;E$33,E7,0)</f>
        <v>1.03</v>
      </c>
      <c r="F41" s="57">
        <f>IF(F7&gt;F$33,F7,0)</f>
        <v>0.9399999999999999</v>
      </c>
      <c r="G41" s="57">
        <f>IF(G7&gt;G$33,G7,0)</f>
        <v>0</v>
      </c>
      <c r="H41" s="57">
        <f>IF(H7&gt;H$33,H7,0)</f>
        <v>0</v>
      </c>
      <c r="I41" s="57">
        <f>IF(I7&gt;I$33,I7,0)</f>
        <v>0.250666666666667</v>
      </c>
      <c r="J41" s="57">
        <f>IF(J7&gt;J$33,J7,0)</f>
        <v>0</v>
      </c>
      <c r="K41" s="57">
        <f>IF(K7&gt;K$33,K7,0)</f>
        <v>0.075</v>
      </c>
      <c r="L41" s="57">
        <f>IF(L7&gt;L$33,L7,0)</f>
        <v>0.735</v>
      </c>
      <c r="M41" s="57">
        <f>IF(M7&gt;M$33,M7,0)</f>
        <v>0.9905</v>
      </c>
      <c r="N41" s="57">
        <f>IF(N7&gt;N$33,N7,0)</f>
        <v>0</v>
      </c>
      <c r="O41" s="57">
        <f>IF(O7&gt;O$33,O7,0)</f>
        <v>0</v>
      </c>
      <c r="P41" s="57">
        <f>IF(P7&gt;P$33,P7,0)</f>
        <v>0</v>
      </c>
      <c r="Q41" s="57">
        <f>IF(Q7&gt;Q$33,Q7,0)</f>
        <v>5.77</v>
      </c>
      <c r="R41" s="57">
        <f>IF(R7&gt;R$33,R7,0)</f>
        <v>0</v>
      </c>
      <c r="S41" s="57">
        <f>IF(S7&gt;S$33,S7,0)</f>
        <v>0.2</v>
      </c>
      <c r="T41" s="57">
        <f>IF(T7&gt;T$33,T7,0)</f>
        <v>0.12</v>
      </c>
      <c r="U41" s="57">
        <f>IF(U7&gt;U$33,U7,0)</f>
        <v>0</v>
      </c>
      <c r="V41" s="57">
        <f>IF(V7&gt;V$33,V7,0)</f>
        <v>0</v>
      </c>
      <c r="W41" s="57">
        <f>IF(W7&gt;W$33,W7,0)</f>
        <v>0.126666666666667</v>
      </c>
      <c r="X41" s="57">
        <f>IF(X7&gt;X$33,X7,0)</f>
        <v>0</v>
      </c>
      <c r="Y41" s="57">
        <f>IF(Y7&gt;Y$33,Y7,0)</f>
        <v>0.17775</v>
      </c>
      <c r="Z41" s="135">
        <f>IF(Z7&gt;Z$33,Z7,0)</f>
        <v>0.23775</v>
      </c>
    </row>
    <row r="42" ht="13.55" customHeight="1">
      <c r="A42" s="134">
        <v>6</v>
      </c>
      <c r="B42" t="s" s="58">
        <v>121</v>
      </c>
      <c r="C42" s="57">
        <f>IF(C8&gt;C$33,C8,0)</f>
        <v>2.95366666666667</v>
      </c>
      <c r="D42" s="57">
        <f>IF(D8&gt;D$33,D8,0)</f>
        <v>1.90366666666667</v>
      </c>
      <c r="E42" s="57">
        <f>IF(E8&gt;E$33,E8,0)</f>
        <v>1.5</v>
      </c>
      <c r="F42" s="57">
        <f>IF(F8&gt;F$33,F8,0)</f>
        <v>2.31</v>
      </c>
      <c r="G42" s="57">
        <f>IF(G8&gt;G$33,G8,0)</f>
        <v>0</v>
      </c>
      <c r="H42" s="57">
        <f>IF(H8&gt;H$33,H8,0)</f>
        <v>0</v>
      </c>
      <c r="I42" s="57">
        <f>IF(I8&gt;I$33,I8,0)</f>
        <v>0</v>
      </c>
      <c r="J42" s="57">
        <f>IF(J8&gt;J$33,J8,0)</f>
        <v>0</v>
      </c>
      <c r="K42" s="57">
        <f>IF(K8&gt;K$33,K8,0)</f>
        <v>0.745</v>
      </c>
      <c r="L42" s="57">
        <f>IF(L8&gt;L$33,L8,0)</f>
        <v>1.085</v>
      </c>
      <c r="M42" s="57">
        <f>IF(M8&gt;M$33,M8,0)</f>
        <v>0</v>
      </c>
      <c r="N42" s="57">
        <f>IF(N8&gt;N$33,N8,0)</f>
        <v>0</v>
      </c>
      <c r="O42" s="57">
        <f>IF(O8&gt;O$33,O8,0)</f>
        <v>0</v>
      </c>
      <c r="P42" s="57">
        <f>IF(P8&gt;P$33,P8,0)</f>
        <v>0.22</v>
      </c>
      <c r="Q42" s="57">
        <f>IF(Q8&gt;Q$33,Q8,0)</f>
        <v>0</v>
      </c>
      <c r="R42" s="57">
        <f>IF(R8&gt;R$33,R8,0)</f>
        <v>2.29</v>
      </c>
      <c r="S42" s="57">
        <f>IF(S8&gt;S$33,S8,0)</f>
        <v>0.16</v>
      </c>
      <c r="T42" s="57">
        <f>IF(T8&gt;T$33,T8,0)</f>
        <v>0.11</v>
      </c>
      <c r="U42" s="57">
        <f>IF(U8&gt;U$33,U8,0)</f>
        <v>0</v>
      </c>
      <c r="V42" s="57">
        <f>IF(V8&gt;V$33,V8,0)</f>
        <v>0</v>
      </c>
      <c r="W42" s="57">
        <f>IF(W8&gt;W$33,W8,0)</f>
        <v>0</v>
      </c>
      <c r="X42" s="57">
        <f>IF(X8&gt;X$33,X8,0)</f>
        <v>0</v>
      </c>
      <c r="Y42" s="57">
        <f>IF(Y8&gt;Y$33,Y8,0)</f>
        <v>0.27775</v>
      </c>
      <c r="Z42" s="135">
        <f>IF(Z8&gt;Z$33,Z8,0)</f>
        <v>4.20775</v>
      </c>
    </row>
    <row r="43" ht="13.55" customHeight="1">
      <c r="A43" s="134">
        <v>7</v>
      </c>
      <c r="B43" t="s" s="58">
        <v>124</v>
      </c>
      <c r="C43" s="57">
        <f>IF(C9&gt;C$33,C9,0)</f>
        <v>1.37366666666667</v>
      </c>
      <c r="D43" s="57">
        <f>IF(D9&gt;D$33,D9,0)</f>
        <v>1.91366666666667</v>
      </c>
      <c r="E43" s="57">
        <f>IF(E9&gt;E$33,E9,0)</f>
        <v>0.4</v>
      </c>
      <c r="F43" s="57">
        <f>IF(F9&gt;F$33,F9,0)</f>
        <v>1.11</v>
      </c>
      <c r="G43" s="57">
        <f>IF(G9&gt;G$33,G9,0)</f>
        <v>0</v>
      </c>
      <c r="H43" s="57">
        <f>IF(H9&gt;H$33,H9,0)</f>
        <v>0</v>
      </c>
      <c r="I43" s="57">
        <f>IF(I9&gt;I$33,I9,0)</f>
        <v>0</v>
      </c>
      <c r="J43" s="57">
        <f>IF(J9&gt;J$33,J9,0)</f>
        <v>0.370666666666667</v>
      </c>
      <c r="K43" s="57">
        <f>IF(K9&gt;K$33,K9,0)</f>
        <v>0</v>
      </c>
      <c r="L43" s="57">
        <f>IF(L9&gt;L$33,L9,0)</f>
        <v>0.075</v>
      </c>
      <c r="M43" s="57">
        <f>IF(M9&gt;M$33,M9,0)</f>
        <v>0</v>
      </c>
      <c r="N43" s="57">
        <f>IF(N9&gt;N$33,N9,0)</f>
        <v>0</v>
      </c>
      <c r="O43" s="57">
        <f>IF(O9&gt;O$33,O9,0)</f>
        <v>0</v>
      </c>
      <c r="P43" s="57">
        <f>IF(P9&gt;P$33,P9,0)</f>
        <v>0</v>
      </c>
      <c r="Q43" s="57">
        <f>IF(Q9&gt;Q$33,Q9,0)</f>
        <v>0</v>
      </c>
      <c r="R43" s="57">
        <f>IF(R9&gt;R$33,R9,0)</f>
        <v>0</v>
      </c>
      <c r="S43" s="57">
        <f>IF(S9&gt;S$33,S9,0)</f>
        <v>0</v>
      </c>
      <c r="T43" s="57">
        <f>IF(T9&gt;T$33,T9,0)</f>
        <v>0.13</v>
      </c>
      <c r="U43" s="57">
        <f>IF(U9&gt;U$33,U9,0)</f>
        <v>1.73</v>
      </c>
      <c r="V43" s="57">
        <f>IF(V9&gt;V$33,V9,0)</f>
        <v>2.77</v>
      </c>
      <c r="W43" s="57">
        <f>IF(W9&gt;W$33,W9,0)</f>
        <v>0.166666666666667</v>
      </c>
      <c r="X43" s="57">
        <f>IF(X9&gt;X$33,X9,0)</f>
        <v>0</v>
      </c>
      <c r="Y43" s="57">
        <f>IF(Y9&gt;Y$33,Y9,0)</f>
        <v>8.767749999999999</v>
      </c>
      <c r="Z43" s="135">
        <f>IF(Z9&gt;Z$33,Z9,0)</f>
        <v>7.23775</v>
      </c>
    </row>
    <row r="44" ht="13.55" customHeight="1">
      <c r="A44" s="134">
        <v>8</v>
      </c>
      <c r="B44" t="s" s="58">
        <v>127</v>
      </c>
      <c r="C44" s="57">
        <f>IF(C10&gt;C$33,C10,0)</f>
        <v>1.21366666666667</v>
      </c>
      <c r="D44" s="57">
        <f>IF(D10&gt;D$33,D10,0)</f>
        <v>0</v>
      </c>
      <c r="E44" s="57">
        <f>IF(E10&gt;E$33,E10,0)</f>
        <v>0.35</v>
      </c>
      <c r="F44" s="57">
        <f>IF(F10&gt;F$33,F10,0)</f>
        <v>0.33</v>
      </c>
      <c r="G44" s="57">
        <f>IF(G10&gt;G$33,G10,0)</f>
        <v>0</v>
      </c>
      <c r="H44" s="57">
        <f>IF(H10&gt;H$33,H10,0)</f>
        <v>0</v>
      </c>
      <c r="I44" s="57">
        <f>IF(I10&gt;I$33,I10,0)</f>
        <v>0</v>
      </c>
      <c r="J44" s="57">
        <f>IF(J10&gt;J$33,J10,0)</f>
        <v>0</v>
      </c>
      <c r="K44" s="57">
        <f>IF(K10&gt;K$33,K10,0)</f>
        <v>0.295</v>
      </c>
      <c r="L44" s="57">
        <f>IF(L10&gt;L$33,L10,0)</f>
        <v>0.075</v>
      </c>
      <c r="M44" s="57">
        <f>IF(M10&gt;M$33,M10,0)</f>
        <v>0</v>
      </c>
      <c r="N44" s="57">
        <f>IF(N10&gt;N$33,N10,0)</f>
        <v>0.5755</v>
      </c>
      <c r="O44" s="57">
        <f>IF(O10&gt;O$33,O10,0)</f>
        <v>0</v>
      </c>
      <c r="P44" s="57">
        <f>IF(P10&gt;P$33,P10,0)</f>
        <v>0</v>
      </c>
      <c r="Q44" s="57">
        <f>IF(Q10&gt;Q$33,Q10,0)</f>
        <v>0</v>
      </c>
      <c r="R44" s="57">
        <f>IF(R10&gt;R$33,R10,0)</f>
        <v>0</v>
      </c>
      <c r="S44" s="57">
        <f>IF(S10&gt;S$33,S10,0)</f>
        <v>0.28</v>
      </c>
      <c r="T44" s="57">
        <f>IF(T10&gt;T$33,T10,0)</f>
        <v>0</v>
      </c>
      <c r="U44" s="57">
        <f>IF(U10&gt;U$33,U10,0)</f>
        <v>0</v>
      </c>
      <c r="V44" s="57">
        <f>IF(V10&gt;V$33,V10,0)</f>
        <v>0</v>
      </c>
      <c r="W44" s="57">
        <f>IF(W10&gt;W$33,W10,0)</f>
        <v>0</v>
      </c>
      <c r="X44" s="57">
        <f>IF(X10&gt;X$33,X10,0)</f>
        <v>0</v>
      </c>
      <c r="Y44" s="57">
        <f>IF(Y10&gt;Y$33,Y10,0)</f>
        <v>0</v>
      </c>
      <c r="Z44" s="135">
        <f>IF(Z10&gt;Z$33,Z10,0)</f>
        <v>0</v>
      </c>
    </row>
    <row r="45" ht="13.55" customHeight="1">
      <c r="A45" s="134">
        <v>9</v>
      </c>
      <c r="B45" t="s" s="58">
        <v>130</v>
      </c>
      <c r="C45" s="57">
        <f>IF(C11&gt;C$33,C11,0)</f>
        <v>0</v>
      </c>
      <c r="D45" s="57">
        <f>IF(D11&gt;D$33,D11,0)</f>
        <v>1.19366666666667</v>
      </c>
      <c r="E45" s="57">
        <f>IF(E11&gt;E$33,E11,0)</f>
        <v>0.29</v>
      </c>
      <c r="F45" s="57">
        <f>IF(F11&gt;F$33,F11,0)</f>
        <v>1.72</v>
      </c>
      <c r="G45" s="57">
        <f>IF(G11&gt;G$33,G11,0)</f>
        <v>0</v>
      </c>
      <c r="H45" s="57">
        <f>IF(H11&gt;H$33,H11,0)</f>
        <v>0</v>
      </c>
      <c r="I45" s="57">
        <f>IF(I11&gt;I$33,I11,0)</f>
        <v>0</v>
      </c>
      <c r="J45" s="57">
        <f>IF(J11&gt;J$33,J11,0)</f>
        <v>0</v>
      </c>
      <c r="K45" s="57">
        <f>IF(K11&gt;K$33,K11,0)</f>
        <v>0</v>
      </c>
      <c r="L45" s="57">
        <f>IF(L11&gt;L$33,L11,0)</f>
        <v>0.175</v>
      </c>
      <c r="M45" s="57">
        <f>IF(M11&gt;M$33,M11,0)</f>
        <v>2.6405</v>
      </c>
      <c r="N45" s="57">
        <f>IF(N11&gt;N$33,N11,0)</f>
        <v>10.2905</v>
      </c>
      <c r="O45" s="57">
        <f>IF(O11&gt;O$33,O11,0)</f>
        <v>0</v>
      </c>
      <c r="P45" s="57">
        <f>IF(P11&gt;P$33,P11,0)</f>
        <v>0</v>
      </c>
      <c r="Q45" s="57">
        <f>IF(Q11&gt;Q$33,Q11,0)</f>
        <v>0</v>
      </c>
      <c r="R45" s="57">
        <f>IF(R11&gt;R$33,R11,0)</f>
        <v>3.74</v>
      </c>
      <c r="S45" s="57">
        <f>IF(S11&gt;S$33,S11,0)</f>
        <v>0.47</v>
      </c>
      <c r="T45" s="57">
        <f>IF(T11&gt;T$33,T11,0)</f>
        <v>1.65</v>
      </c>
      <c r="U45" s="57">
        <f>IF(U11&gt;U$33,U11,0)</f>
        <v>0</v>
      </c>
      <c r="V45" s="57">
        <f>IF(V11&gt;V$33,V11,0)</f>
        <v>0.37</v>
      </c>
      <c r="W45" s="57">
        <f>IF(W11&gt;W$33,W11,0)</f>
        <v>0</v>
      </c>
      <c r="X45" s="57">
        <f>IF(X11&gt;X$33,X11,0)</f>
        <v>0</v>
      </c>
      <c r="Y45" s="57">
        <f>IF(Y11&gt;Y$33,Y11,0)</f>
        <v>0.72775</v>
      </c>
      <c r="Z45" s="135">
        <f>IF(Z11&gt;Z$33,Z11,0)</f>
        <v>0.31775</v>
      </c>
    </row>
    <row r="46" ht="13.55" customHeight="1">
      <c r="A46" s="134">
        <v>10</v>
      </c>
      <c r="B46" t="s" s="58">
        <v>133</v>
      </c>
      <c r="C46" s="57">
        <f>IF(C12&gt;C$33,C12,0)</f>
        <v>3.54366666666667</v>
      </c>
      <c r="D46" s="57">
        <f>IF(D12&gt;D$33,D12,0)</f>
        <v>6.87366666666667</v>
      </c>
      <c r="E46" s="57">
        <f>IF(E12&gt;E$33,E12,0)</f>
        <v>3.35</v>
      </c>
      <c r="F46" s="57">
        <f>IF(F12&gt;F$33,F12,0)</f>
        <v>1.71</v>
      </c>
      <c r="G46" s="57">
        <f>IF(G12&gt;G$33,G12,0)</f>
        <v>0</v>
      </c>
      <c r="H46" s="57">
        <f>IF(H12&gt;H$33,H12,0)</f>
        <v>0</v>
      </c>
      <c r="I46" s="57">
        <f>IF(I12&gt;I$33,I12,0)</f>
        <v>0</v>
      </c>
      <c r="J46" s="57">
        <f>IF(J12&gt;J$33,J12,0)</f>
        <v>0</v>
      </c>
      <c r="K46" s="57">
        <f>IF(K12&gt;K$33,K12,0)</f>
        <v>0</v>
      </c>
      <c r="L46" s="57">
        <f>IF(L12&gt;L$33,L12,0)</f>
        <v>0.745</v>
      </c>
      <c r="M46" s="57">
        <f>IF(M12&gt;M$33,M12,0)</f>
        <v>0</v>
      </c>
      <c r="N46" s="57">
        <f>IF(N12&gt;N$33,N12,0)</f>
        <v>0</v>
      </c>
      <c r="O46" s="57">
        <f>IF(O12&gt;O$33,O12,0)</f>
        <v>0.52</v>
      </c>
      <c r="P46" s="57">
        <f>IF(P12&gt;P$33,P12,0)</f>
        <v>0</v>
      </c>
      <c r="Q46" s="57">
        <f>IF(Q12&gt;Q$33,Q12,0)</f>
        <v>1.13</v>
      </c>
      <c r="R46" s="57">
        <f>IF(R12&gt;R$33,R12,0)</f>
        <v>0</v>
      </c>
      <c r="S46" s="57">
        <f>IF(S12&gt;S$33,S12,0)</f>
        <v>2.27</v>
      </c>
      <c r="T46" s="57">
        <f>IF(T12&gt;T$33,T12,0)</f>
        <v>3.71</v>
      </c>
      <c r="U46" s="57">
        <f>IF(U12&gt;U$33,U12,0)</f>
        <v>0</v>
      </c>
      <c r="V46" s="57">
        <f>IF(V12&gt;V$33,V12,0)</f>
        <v>0</v>
      </c>
      <c r="W46" s="57">
        <f>IF(W12&gt;W$33,W12,0)</f>
        <v>0</v>
      </c>
      <c r="X46" s="57">
        <f>IF(X12&gt;X$33,X12,0)</f>
        <v>0</v>
      </c>
      <c r="Y46" s="57">
        <f>IF(Y12&gt;Y$33,Y12,0)</f>
        <v>0.44775</v>
      </c>
      <c r="Z46" s="135">
        <f>IF(Z12&gt;Z$33,Z12,0)</f>
        <v>0</v>
      </c>
    </row>
    <row r="47" ht="13.55" customHeight="1">
      <c r="A47" s="134">
        <v>11</v>
      </c>
      <c r="B47" t="s" s="58">
        <v>136</v>
      </c>
      <c r="C47" s="57">
        <f>IF(C13&gt;C$33,C13,0)</f>
        <v>0</v>
      </c>
      <c r="D47" s="57">
        <f>IF(D13&gt;D$33,D13,0)</f>
        <v>0</v>
      </c>
      <c r="E47" s="57">
        <f>IF(E13&gt;E$33,E13,0)</f>
        <v>0.23</v>
      </c>
      <c r="F47" s="57">
        <f>IF(F13&gt;F$33,F13,0)</f>
        <v>0.18</v>
      </c>
      <c r="G47" s="57">
        <f>IF(G13&gt;G$33,G13,0)</f>
        <v>0</v>
      </c>
      <c r="H47" s="57">
        <f>IF(H13&gt;H$33,H13,0)</f>
        <v>0</v>
      </c>
      <c r="I47" s="57">
        <f>IF(I13&gt;I$33,I13,0)</f>
        <v>0</v>
      </c>
      <c r="J47" s="57">
        <f>IF(J13&gt;J$33,J13,0)</f>
        <v>0</v>
      </c>
      <c r="K47" s="57">
        <f>IF(K13&gt;K$33,K13,0)</f>
        <v>0.315</v>
      </c>
      <c r="L47" s="57">
        <f>IF(L13&gt;L$33,L13,0)</f>
        <v>0.265</v>
      </c>
      <c r="M47" s="57">
        <f>IF(M13&gt;M$33,M13,0)</f>
        <v>0</v>
      </c>
      <c r="N47" s="57">
        <f>IF(N13&gt;N$33,N13,0)</f>
        <v>0</v>
      </c>
      <c r="O47" s="57">
        <f>IF(O13&gt;O$33,O13,0)</f>
        <v>0</v>
      </c>
      <c r="P47" s="57">
        <f>IF(P13&gt;P$33,P13,0)</f>
        <v>0</v>
      </c>
      <c r="Q47" s="57">
        <f>IF(Q13&gt;Q$33,Q13,0)</f>
        <v>0</v>
      </c>
      <c r="R47" s="57">
        <f>IF(R13&gt;R$33,R13,0)</f>
        <v>0</v>
      </c>
      <c r="S47" s="57">
        <f>IF(S13&gt;S$33,S13,0)</f>
        <v>0</v>
      </c>
      <c r="T47" s="57">
        <f>IF(T13&gt;T$33,T13,0)</f>
        <v>0</v>
      </c>
      <c r="U47" s="57">
        <f>IF(U13&gt;U$33,U13,0)</f>
        <v>0</v>
      </c>
      <c r="V47" s="57">
        <f>IF(V13&gt;V$33,V13,0)</f>
        <v>0</v>
      </c>
      <c r="W47" s="57">
        <f>IF(W13&gt;W$33,W13,0)</f>
        <v>0</v>
      </c>
      <c r="X47" s="57">
        <f>IF(X13&gt;X$33,X13,0)</f>
        <v>0</v>
      </c>
      <c r="Y47" s="57">
        <f>IF(Y13&gt;Y$33,Y13,0)</f>
        <v>0.25775</v>
      </c>
      <c r="Z47" s="135">
        <f>IF(Z13&gt;Z$33,Z13,0)</f>
        <v>0.22775</v>
      </c>
    </row>
    <row r="48" ht="13.55" customHeight="1">
      <c r="A48" s="134">
        <v>12</v>
      </c>
      <c r="B48" t="s" s="58">
        <v>139</v>
      </c>
      <c r="C48" s="57">
        <f>IF(C14&gt;C$33,C14,0)</f>
        <v>0</v>
      </c>
      <c r="D48" s="57">
        <f>IF(D14&gt;D$33,D14,0)</f>
        <v>0</v>
      </c>
      <c r="E48" s="57">
        <f>IF(E14&gt;E$33,E14,0)</f>
        <v>0.23</v>
      </c>
      <c r="F48" s="57">
        <f>IF(F14&gt;F$33,F14,0)</f>
        <v>0.26</v>
      </c>
      <c r="G48" s="57">
        <f>IF(G14&gt;G$33,G14,0)</f>
        <v>0</v>
      </c>
      <c r="H48" s="57">
        <f>IF(H14&gt;H$33,H14,0)</f>
        <v>0</v>
      </c>
      <c r="I48" s="57">
        <f>IF(I14&gt;I$33,I14,0)</f>
        <v>0</v>
      </c>
      <c r="J48" s="57">
        <f>IF(J14&gt;J$33,J14,0)</f>
        <v>0</v>
      </c>
      <c r="K48" s="57">
        <f>IF(K14&gt;K$33,K14,0)</f>
        <v>0.315</v>
      </c>
      <c r="L48" s="57">
        <f>IF(L14&gt;L$33,L14,0)</f>
        <v>0.225</v>
      </c>
      <c r="M48" s="57">
        <f>IF(M14&gt;M$33,M14,0)</f>
        <v>0</v>
      </c>
      <c r="N48" s="57">
        <f>IF(N14&gt;N$33,N14,0)</f>
        <v>0</v>
      </c>
      <c r="O48" s="57">
        <f>IF(O14&gt;O$33,O14,0)</f>
        <v>0</v>
      </c>
      <c r="P48" s="57">
        <f>IF(P14&gt;P$33,P14,0)</f>
        <v>0</v>
      </c>
      <c r="Q48" s="57">
        <f>IF(Q14&gt;Q$33,Q14,0)</f>
        <v>0</v>
      </c>
      <c r="R48" s="57">
        <f>IF(R14&gt;R$33,R14,0)</f>
        <v>0</v>
      </c>
      <c r="S48" s="57">
        <f>IF(S14&gt;S$33,S14,0)</f>
        <v>0</v>
      </c>
      <c r="T48" s="57">
        <f>IF(T14&gt;T$33,T14,0)</f>
        <v>0.43</v>
      </c>
      <c r="U48" s="57">
        <f>IF(U14&gt;U$33,U14,0)</f>
        <v>0</v>
      </c>
      <c r="V48" s="57">
        <f>IF(V14&gt;V$33,V14,0)</f>
        <v>0</v>
      </c>
      <c r="W48" s="57">
        <f>IF(W14&gt;W$33,W14,0)</f>
        <v>0</v>
      </c>
      <c r="X48" s="57">
        <f>IF(X14&gt;X$33,X14,0)</f>
        <v>0</v>
      </c>
      <c r="Y48" s="57">
        <f>IF(Y14&gt;Y$33,Y14,0)</f>
        <v>0.25775</v>
      </c>
      <c r="Z48" s="135">
        <f>IF(Z14&gt;Z$33,Z14,0)</f>
        <v>0.20775</v>
      </c>
    </row>
    <row r="49" ht="13.55" customHeight="1">
      <c r="A49" s="134">
        <v>13</v>
      </c>
      <c r="B49" t="s" s="58">
        <v>142</v>
      </c>
      <c r="C49" s="57">
        <f>IF(C15&gt;C$33,C15,0)</f>
        <v>1.00366666666667</v>
      </c>
      <c r="D49" s="57">
        <f>IF(D15&gt;D$33,D15,0)</f>
        <v>3.94366666666667</v>
      </c>
      <c r="E49" s="57">
        <f>IF(E15&gt;E$33,E15,0)</f>
        <v>0.28</v>
      </c>
      <c r="F49" s="57">
        <f>IF(F15&gt;F$33,F15,0)</f>
        <v>0.9</v>
      </c>
      <c r="G49" s="57">
        <f>IF(G15&gt;G$33,G15,0)</f>
        <v>0</v>
      </c>
      <c r="H49" s="57">
        <f>IF(H15&gt;H$33,H15,0)</f>
        <v>0</v>
      </c>
      <c r="I49" s="57">
        <f>IF(I15&gt;I$33,I15,0)</f>
        <v>0</v>
      </c>
      <c r="J49" s="57">
        <f>IF(J15&gt;J$33,J15,0)</f>
        <v>0</v>
      </c>
      <c r="K49" s="57">
        <f>IF(K15&gt;K$33,K15,0)</f>
        <v>0.455</v>
      </c>
      <c r="L49" s="57">
        <f>IF(L15&gt;L$33,L15,0)</f>
        <v>0</v>
      </c>
      <c r="M49" s="57">
        <f>IF(M15&gt;M$33,M15,0)</f>
        <v>0</v>
      </c>
      <c r="N49" s="57">
        <f>IF(N15&gt;N$33,N15,0)</f>
        <v>0</v>
      </c>
      <c r="O49" s="57">
        <f>IF(O15&gt;O$33,O15,0)</f>
        <v>0.22</v>
      </c>
      <c r="P49" s="57">
        <f>IF(P15&gt;P$33,P15,0)</f>
        <v>0</v>
      </c>
      <c r="Q49" s="57">
        <f>IF(Q15&gt;Q$33,Q15,0)</f>
        <v>2.24</v>
      </c>
      <c r="R49" s="57">
        <f>IF(R15&gt;R$33,R15,0)</f>
        <v>0.82</v>
      </c>
      <c r="S49" s="57">
        <f>IF(S15&gt;S$33,S15,0)</f>
        <v>2.28</v>
      </c>
      <c r="T49" s="57">
        <f>IF(T15&gt;T$33,T15,0)</f>
        <v>0.09</v>
      </c>
      <c r="U49" s="57">
        <f>IF(U15&gt;U$33,U15,0)</f>
        <v>0.95</v>
      </c>
      <c r="V49" s="57">
        <f>IF(V15&gt;V$33,V15,0)</f>
        <v>0</v>
      </c>
      <c r="W49" s="57">
        <f>IF(W15&gt;W$33,W15,0)</f>
        <v>0.0866666666666667</v>
      </c>
      <c r="X49" s="57">
        <f>IF(X15&gt;X$33,X15,0)</f>
        <v>0</v>
      </c>
      <c r="Y49" s="57">
        <f>IF(Y15&gt;Y$33,Y15,0)</f>
        <v>4.92775</v>
      </c>
      <c r="Z49" s="135">
        <f>IF(Z15&gt;Z$33,Z15,0)</f>
        <v>1.75775</v>
      </c>
    </row>
    <row r="50" ht="13.55" customHeight="1">
      <c r="A50" s="134">
        <v>14</v>
      </c>
      <c r="B50" t="s" s="58">
        <v>145</v>
      </c>
      <c r="C50" s="57">
        <f>IF(C16&gt;C$33,C16,0)</f>
        <v>2.37366666666667</v>
      </c>
      <c r="D50" s="57">
        <f>IF(D16&gt;D$33,D16,0)</f>
        <v>0.963666666666667</v>
      </c>
      <c r="E50" s="57">
        <f>IF(E16&gt;E$33,E16,0)</f>
        <v>1.33</v>
      </c>
      <c r="F50" s="57">
        <f>IF(F16&gt;F$33,F16,0)</f>
        <v>0.12</v>
      </c>
      <c r="G50" s="57">
        <f>IF(G16&gt;G$33,G16,0)</f>
        <v>0</v>
      </c>
      <c r="H50" s="57">
        <f>IF(H16&gt;H$33,H16,0)</f>
        <v>0</v>
      </c>
      <c r="I50" s="57">
        <f>IF(I16&gt;I$33,I16,0)</f>
        <v>1.15066666666667</v>
      </c>
      <c r="J50" s="57">
        <f>IF(J16&gt;J$33,J16,0)</f>
        <v>0</v>
      </c>
      <c r="K50" s="57">
        <f>IF(K16&gt;K$33,K16,0)</f>
        <v>0.705</v>
      </c>
      <c r="L50" s="57">
        <f>IF(L16&gt;L$33,L16,0)</f>
        <v>0.255</v>
      </c>
      <c r="M50" s="57">
        <f>IF(M16&gt;M$33,M16,0)</f>
        <v>4.9555</v>
      </c>
      <c r="N50" s="57">
        <f>IF(N16&gt;N$33,N16,0)</f>
        <v>0</v>
      </c>
      <c r="O50" s="57">
        <f>IF(O16&gt;O$33,O16,0)</f>
        <v>0.48</v>
      </c>
      <c r="P50" s="57">
        <f>IF(P16&gt;P$33,P16,0)</f>
        <v>0</v>
      </c>
      <c r="Q50" s="57">
        <f>IF(Q16&gt;Q$33,Q16,0)</f>
        <v>3.48</v>
      </c>
      <c r="R50" s="57">
        <f>IF(R16&gt;R$33,R16,0)</f>
        <v>0</v>
      </c>
      <c r="S50" s="57">
        <f>IF(S16&gt;S$33,S16,0)</f>
        <v>2.25</v>
      </c>
      <c r="T50" s="57">
        <f>IF(T16&gt;T$33,T16,0)</f>
        <v>0.5</v>
      </c>
      <c r="U50" s="57">
        <f>IF(U16&gt;U$33,U16,0)</f>
        <v>0.82</v>
      </c>
      <c r="V50" s="57">
        <f>IF(V16&gt;V$33,V16,0)</f>
        <v>0</v>
      </c>
      <c r="W50" s="57">
        <f>IF(W16&gt;W$33,W16,0)</f>
        <v>0.09666666666666671</v>
      </c>
      <c r="X50" s="57">
        <f>IF(X16&gt;X$33,X16,0)</f>
        <v>0</v>
      </c>
      <c r="Y50" s="57">
        <f>IF(Y16&gt;Y$33,Y16,0)</f>
        <v>0.81775</v>
      </c>
      <c r="Z50" s="135">
        <f>IF(Z16&gt;Z$33,Z16,0)</f>
        <v>0.32775</v>
      </c>
    </row>
    <row r="51" ht="13.55" customHeight="1">
      <c r="A51" s="134">
        <v>15</v>
      </c>
      <c r="B51" t="s" s="58">
        <v>148</v>
      </c>
      <c r="C51" s="57">
        <f>IF(C17&gt;C$33,C17,0)</f>
        <v>0</v>
      </c>
      <c r="D51" s="57">
        <f>IF(D17&gt;D$33,D17,0)</f>
        <v>2.95366666666667</v>
      </c>
      <c r="E51" s="57">
        <f>IF(E17&gt;E$33,E17,0)</f>
        <v>1.04</v>
      </c>
      <c r="F51" s="57">
        <f>IF(F17&gt;F$33,F17,0)</f>
        <v>0.41</v>
      </c>
      <c r="G51" s="57">
        <f>IF(G17&gt;G$33,G17,0)</f>
        <v>0</v>
      </c>
      <c r="H51" s="57">
        <f>IF(H17&gt;H$33,H17,0)</f>
        <v>0</v>
      </c>
      <c r="I51" s="57">
        <f>IF(I17&gt;I$33,I17,0)</f>
        <v>0</v>
      </c>
      <c r="J51" s="57">
        <f>IF(J17&gt;J$33,J17,0)</f>
        <v>0</v>
      </c>
      <c r="K51" s="57">
        <f>IF(K17&gt;K$33,K17,0)</f>
        <v>0.435</v>
      </c>
      <c r="L51" s="57">
        <f>IF(L17&gt;L$33,L17,0)</f>
        <v>0.135</v>
      </c>
      <c r="M51" s="57">
        <f>IF(M17&gt;M$33,M17,0)</f>
        <v>2.8055</v>
      </c>
      <c r="N51" s="57">
        <f>IF(N17&gt;N$33,N17,0)</f>
        <v>5.1255</v>
      </c>
      <c r="O51" s="57">
        <f>IF(O17&gt;O$33,O17,0)</f>
        <v>0</v>
      </c>
      <c r="P51" s="57">
        <f>IF(P17&gt;P$33,P17,0)</f>
        <v>0</v>
      </c>
      <c r="Q51" s="57">
        <f>IF(Q17&gt;Q$33,Q17,0)</f>
        <v>0</v>
      </c>
      <c r="R51" s="57">
        <f>IF(R17&gt;R$33,R17,0)</f>
        <v>0.84</v>
      </c>
      <c r="S51" s="57">
        <f>IF(S17&gt;S$33,S17,0)</f>
        <v>0.26</v>
      </c>
      <c r="T51" s="57">
        <f>IF(T17&gt;T$33,T17,0)</f>
        <v>0</v>
      </c>
      <c r="U51" s="57">
        <f>IF(U17&gt;U$33,U17,0)</f>
        <v>0.44</v>
      </c>
      <c r="V51" s="57">
        <f>IF(V17&gt;V$33,V17,0)</f>
        <v>0</v>
      </c>
      <c r="W51" s="57">
        <f>IF(W17&gt;W$33,W17,0)</f>
        <v>0</v>
      </c>
      <c r="X51" s="57">
        <f>IF(X17&gt;X$33,X17,0)</f>
        <v>0</v>
      </c>
      <c r="Y51" s="57">
        <f>IF(Y17&gt;Y$33,Y17,0)</f>
        <v>1.32775</v>
      </c>
      <c r="Z51" s="135">
        <f>IF(Z17&gt;Z$33,Z17,0)</f>
        <v>0.72775</v>
      </c>
    </row>
    <row r="52" ht="13.55" customHeight="1">
      <c r="A52" s="134">
        <v>16</v>
      </c>
      <c r="B52" t="s" s="58">
        <v>151</v>
      </c>
      <c r="C52" s="57">
        <f>IF(C18&gt;C$33,C18,0)</f>
        <v>0</v>
      </c>
      <c r="D52" s="57">
        <f>IF(D18&gt;D$33,D18,0)</f>
        <v>0</v>
      </c>
      <c r="E52" s="57">
        <f>IF(E18&gt;E$33,E18,0)</f>
        <v>0.52</v>
      </c>
      <c r="F52" s="57">
        <f>IF(F18&gt;F$33,F18,0)</f>
        <v>0.6899999999999999</v>
      </c>
      <c r="G52" s="57">
        <f>IF(G18&gt;G$33,G18,0)</f>
        <v>0</v>
      </c>
      <c r="H52" s="57">
        <f>IF(H18&gt;H$33,H18,0)</f>
        <v>0</v>
      </c>
      <c r="I52" s="57">
        <f>IF(I18&gt;I$33,I18,0)</f>
        <v>0</v>
      </c>
      <c r="J52" s="57">
        <f>IF(J18&gt;J$33,J18,0)</f>
        <v>0</v>
      </c>
      <c r="K52" s="57">
        <f>IF(K18&gt;K$33,K18,0)</f>
        <v>0.215</v>
      </c>
      <c r="L52" s="57">
        <f>IF(L18&gt;L$33,L18,0)</f>
        <v>0</v>
      </c>
      <c r="M52" s="57">
        <f>IF(M18&gt;M$33,M18,0)</f>
        <v>0</v>
      </c>
      <c r="N52" s="57">
        <f>IF(N18&gt;N$33,N18,0)</f>
        <v>0</v>
      </c>
      <c r="O52" s="57">
        <f>IF(O18&gt;O$33,O18,0)</f>
        <v>0</v>
      </c>
      <c r="P52" s="57">
        <f>IF(P18&gt;P$33,P18,0)</f>
        <v>0</v>
      </c>
      <c r="Q52" s="57">
        <f>IF(Q18&gt;Q$33,Q18,0)</f>
        <v>0</v>
      </c>
      <c r="R52" s="57">
        <f>IF(R18&gt;R$33,R18,0)</f>
        <v>0</v>
      </c>
      <c r="S52" s="57">
        <f>IF(S18&gt;S$33,S18,0)</f>
        <v>0.2</v>
      </c>
      <c r="T52" s="57">
        <f>IF(T18&gt;T$33,T18,0)</f>
        <v>0</v>
      </c>
      <c r="U52" s="57">
        <f>IF(U18&gt;U$33,U18,0)</f>
        <v>0.43</v>
      </c>
      <c r="V52" s="57">
        <f>IF(V18&gt;V$33,V18,0)</f>
        <v>0</v>
      </c>
      <c r="W52" s="57">
        <f>IF(W18&gt;W$33,W18,0)</f>
        <v>0</v>
      </c>
      <c r="X52" s="57">
        <f>IF(X18&gt;X$33,X18,0)</f>
        <v>0</v>
      </c>
      <c r="Y52" s="57">
        <f>IF(Y18&gt;Y$33,Y18,0)</f>
        <v>0.34775</v>
      </c>
      <c r="Z52" s="135">
        <f>IF(Z18&gt;Z$33,Z18,0)</f>
        <v>0.18775</v>
      </c>
    </row>
    <row r="53" ht="13.55" customHeight="1">
      <c r="A53" s="134">
        <v>17</v>
      </c>
      <c r="B53" t="s" s="58">
        <v>153</v>
      </c>
      <c r="C53" s="57">
        <f>IF(C19&gt;C$33,C19,0)</f>
        <v>0</v>
      </c>
      <c r="D53" s="57">
        <f>IF(D19&gt;D$33,D19,0)</f>
        <v>0</v>
      </c>
      <c r="E53" s="57">
        <f>IF(E19&gt;E$33,E19,0)</f>
        <v>2.12</v>
      </c>
      <c r="F53" s="57">
        <f>IF(F19&gt;F$33,F19,0)</f>
        <v>0.92</v>
      </c>
      <c r="G53" s="57">
        <f>IF(G19&gt;G$33,G19,0)</f>
        <v>0</v>
      </c>
      <c r="H53" s="57">
        <f>IF(H19&gt;H$33,H19,0)</f>
        <v>0</v>
      </c>
      <c r="I53" s="57">
        <f>IF(I19&gt;I$33,I19,0)</f>
        <v>0</v>
      </c>
      <c r="J53" s="57">
        <f>IF(J19&gt;J$33,J19,0)</f>
        <v>0</v>
      </c>
      <c r="K53" s="57">
        <f>IF(K19&gt;K$33,K19,0)</f>
        <v>0.305</v>
      </c>
      <c r="L53" s="57">
        <f>IF(L19&gt;L$33,L19,0)</f>
        <v>0.175</v>
      </c>
      <c r="M53" s="57">
        <f>IF(M19&gt;M$33,M19,0)</f>
        <v>0</v>
      </c>
      <c r="N53" s="57">
        <f>IF(N19&gt;N$33,N19,0)</f>
        <v>0</v>
      </c>
      <c r="O53" s="57">
        <f>IF(O19&gt;O$33,O19,0)</f>
        <v>0.72</v>
      </c>
      <c r="P53" s="57">
        <f>IF(P19&gt;P$33,P19,0)</f>
        <v>0</v>
      </c>
      <c r="Q53" s="57">
        <f>IF(Q19&gt;Q$33,Q19,0)</f>
        <v>0</v>
      </c>
      <c r="R53" s="57">
        <f>IF(R19&gt;R$33,R19,0)</f>
        <v>0</v>
      </c>
      <c r="S53" s="57">
        <f>IF(S19&gt;S$33,S19,0)</f>
        <v>6.3</v>
      </c>
      <c r="T53" s="57">
        <f>IF(T19&gt;T$33,T19,0)</f>
        <v>4.44</v>
      </c>
      <c r="U53" s="57">
        <f>IF(U19&gt;U$33,U19,0)</f>
        <v>0</v>
      </c>
      <c r="V53" s="57">
        <f>IF(V19&gt;V$33,V19,0)</f>
        <v>0</v>
      </c>
      <c r="W53" s="57">
        <f>IF(W19&gt;W$33,W19,0)</f>
        <v>0</v>
      </c>
      <c r="X53" s="57">
        <f>IF(X19&gt;X$33,X19,0)</f>
        <v>0</v>
      </c>
      <c r="Y53" s="57">
        <f>IF(Y19&gt;Y$33,Y19,0)</f>
        <v>0.49775</v>
      </c>
      <c r="Z53" s="135">
        <f>IF(Z19&gt;Z$33,Z19,0)</f>
        <v>0</v>
      </c>
    </row>
    <row r="54" ht="13.55" customHeight="1">
      <c r="A54" s="134">
        <v>18</v>
      </c>
      <c r="B54" t="s" s="58">
        <v>156</v>
      </c>
      <c r="C54" s="57">
        <f>IF(C20&gt;C$33,C20,0)</f>
        <v>0</v>
      </c>
      <c r="D54" s="57">
        <f>IF(D20&gt;D$33,D20,0)</f>
        <v>0</v>
      </c>
      <c r="E54" s="57">
        <f>IF(E20&gt;E$33,E20,0)</f>
        <v>0.42</v>
      </c>
      <c r="F54" s="57">
        <f>IF(F20&gt;F$33,F20,0)</f>
        <v>0.8100000000000001</v>
      </c>
      <c r="G54" s="57">
        <f>IF(G20&gt;G$33,G20,0)</f>
        <v>0</v>
      </c>
      <c r="H54" s="57">
        <f>IF(H20&gt;H$33,H20,0)</f>
        <v>0</v>
      </c>
      <c r="I54" s="57">
        <f>IF(I20&gt;I$33,I20,0)</f>
        <v>0</v>
      </c>
      <c r="J54" s="57">
        <f>IF(J20&gt;J$33,J20,0)</f>
        <v>0</v>
      </c>
      <c r="K54" s="57">
        <f>IF(K20&gt;K$33,K20,0)</f>
        <v>0.255</v>
      </c>
      <c r="L54" s="57">
        <f>IF(L20&gt;L$33,L20,0)</f>
        <v>0.095</v>
      </c>
      <c r="M54" s="57">
        <f>IF(M20&gt;M$33,M20,0)</f>
        <v>0.7455000000000001</v>
      </c>
      <c r="N54" s="57">
        <f>IF(N20&gt;N$33,N20,0)</f>
        <v>3.2455</v>
      </c>
      <c r="O54" s="57">
        <f>IF(O20&gt;O$33,O20,0)</f>
        <v>0</v>
      </c>
      <c r="P54" s="57">
        <f>IF(P20&gt;P$33,P20,0)</f>
        <v>0</v>
      </c>
      <c r="Q54" s="57">
        <f>IF(Q20&gt;Q$33,Q20,0)</f>
        <v>0</v>
      </c>
      <c r="R54" s="57">
        <f>IF(R20&gt;R$33,R20,0)</f>
        <v>0</v>
      </c>
      <c r="S54" s="57">
        <f>IF(S20&gt;S$33,S20,0)</f>
        <v>0.22</v>
      </c>
      <c r="T54" s="57">
        <f>IF(T20&gt;T$33,T20,0)</f>
        <v>0.39</v>
      </c>
      <c r="U54" s="57">
        <f>IF(U20&gt;U$33,U20,0)</f>
        <v>0</v>
      </c>
      <c r="V54" s="57">
        <f>IF(V20&gt;V$33,V20,0)</f>
        <v>0</v>
      </c>
      <c r="W54" s="57">
        <f>IF(W20&gt;W$33,W20,0)</f>
        <v>0</v>
      </c>
      <c r="X54" s="57">
        <f>IF(X20&gt;X$33,X20,0)</f>
        <v>0</v>
      </c>
      <c r="Y54" s="57">
        <f>IF(Y20&gt;Y$33,Y20,0)</f>
        <v>0</v>
      </c>
      <c r="Z54" s="135">
        <f>IF(Z20&gt;Z$33,Z20,0)</f>
        <v>0.19775</v>
      </c>
    </row>
    <row r="55" ht="13.55" customHeight="1">
      <c r="A55" s="134">
        <v>19</v>
      </c>
      <c r="B55" t="s" s="58">
        <v>159</v>
      </c>
      <c r="C55" s="57">
        <f>IF(C21&gt;C$33,C21,0)</f>
        <v>0</v>
      </c>
      <c r="D55" s="57">
        <f>IF(D21&gt;D$33,D21,0)</f>
        <v>0</v>
      </c>
      <c r="E55" s="57">
        <f>IF(E21&gt;E$33,E21,0)</f>
        <v>0.46</v>
      </c>
      <c r="F55" s="57">
        <f>IF(F21&gt;F$33,F21,0)</f>
        <v>0.38</v>
      </c>
      <c r="G55" s="57">
        <f>IF(G21&gt;G$33,G21,0)</f>
        <v>0</v>
      </c>
      <c r="H55" s="57">
        <f>IF(H21&gt;H$33,H21,0)</f>
        <v>0</v>
      </c>
      <c r="I55" s="57">
        <f>IF(I21&gt;I$33,I21,0)</f>
        <v>0</v>
      </c>
      <c r="J55" s="57">
        <f>IF(J21&gt;J$33,J21,0)</f>
        <v>0</v>
      </c>
      <c r="K55" s="57">
        <f>IF(K21&gt;K$33,K21,0)</f>
        <v>0</v>
      </c>
      <c r="L55" s="57">
        <f>IF(L21&gt;L$33,L21,0)</f>
        <v>0.195</v>
      </c>
      <c r="M55" s="57">
        <f>IF(M21&gt;M$33,M21,0)</f>
        <v>0</v>
      </c>
      <c r="N55" s="57">
        <f>IF(N21&gt;N$33,N21,0)</f>
        <v>0.4555</v>
      </c>
      <c r="O55" s="57">
        <f>IF(O21&gt;O$33,O21,0)</f>
        <v>0</v>
      </c>
      <c r="P55" s="57">
        <f>IF(P21&gt;P$33,P21,0)</f>
        <v>0</v>
      </c>
      <c r="Q55" s="57">
        <f>IF(Q21&gt;Q$33,Q21,0)</f>
        <v>0</v>
      </c>
      <c r="R55" s="57">
        <f>IF(R21&gt;R$33,R21,0)</f>
        <v>0</v>
      </c>
      <c r="S55" s="57">
        <f>IF(S21&gt;S$33,S21,0)</f>
        <v>1.55</v>
      </c>
      <c r="T55" s="57">
        <f>IF(T21&gt;T$33,T21,0)</f>
        <v>1.15</v>
      </c>
      <c r="U55" s="57">
        <f>IF(U21&gt;U$33,U21,0)</f>
        <v>0</v>
      </c>
      <c r="V55" s="57">
        <f>IF(V21&gt;V$33,V21,0)</f>
        <v>0</v>
      </c>
      <c r="W55" s="57">
        <f>IF(W21&gt;W$33,W21,0)</f>
        <v>0.0866666666666667</v>
      </c>
      <c r="X55" s="57">
        <f>IF(X21&gt;X$33,X21,0)</f>
        <v>0</v>
      </c>
      <c r="Y55" s="57">
        <f>IF(Y21&gt;Y$33,Y21,0)</f>
        <v>4.31775</v>
      </c>
      <c r="Z55" s="135">
        <f>IF(Z21&gt;Z$33,Z21,0)</f>
        <v>0.22775</v>
      </c>
    </row>
    <row r="56" ht="13.55" customHeight="1">
      <c r="A56" s="134">
        <v>20</v>
      </c>
      <c r="B56" t="s" s="58">
        <v>162</v>
      </c>
      <c r="C56" s="57">
        <f>IF(C22&gt;C$33,C22,0)</f>
        <v>5.10366666666667</v>
      </c>
      <c r="D56" s="57">
        <f>IF(D22&gt;D$33,D22,0)</f>
        <v>1.94366666666667</v>
      </c>
      <c r="E56" s="57">
        <f>IF(E22&gt;E$33,E22,0)</f>
        <v>0.6899999999999999</v>
      </c>
      <c r="F56" s="57">
        <f>IF(F22&gt;F$33,F22,0)</f>
        <v>0.32</v>
      </c>
      <c r="G56" s="57">
        <f>IF(G22&gt;G$33,G22,0)</f>
        <v>0</v>
      </c>
      <c r="H56" s="57">
        <f>IF(H22&gt;H$33,H22,0)</f>
        <v>0</v>
      </c>
      <c r="I56" s="57">
        <f>IF(I22&gt;I$33,I22,0)</f>
        <v>0</v>
      </c>
      <c r="J56" s="57">
        <f>IF(J22&gt;J$33,J22,0)</f>
        <v>0</v>
      </c>
      <c r="K56" s="57">
        <f>IF(K22&gt;K$33,K22,0)</f>
        <v>0.525</v>
      </c>
      <c r="L56" s="57">
        <f>IF(L22&gt;L$33,L22,0)</f>
        <v>0.175</v>
      </c>
      <c r="M56" s="57">
        <f>IF(M22&gt;M$33,M22,0)</f>
        <v>0</v>
      </c>
      <c r="N56" s="57">
        <f>IF(N22&gt;N$33,N22,0)</f>
        <v>0</v>
      </c>
      <c r="O56" s="57">
        <f>IF(O22&gt;O$33,O22,0)</f>
        <v>0</v>
      </c>
      <c r="P56" s="57">
        <f>IF(P22&gt;P$33,P22,0)</f>
        <v>0</v>
      </c>
      <c r="Q56" s="57">
        <f>IF(Q22&gt;Q$33,Q22,0)</f>
        <v>0</v>
      </c>
      <c r="R56" s="57">
        <f>IF(R22&gt;R$33,R22,0)</f>
        <v>0</v>
      </c>
      <c r="S56" s="57">
        <f>IF(S22&gt;S$33,S22,0)</f>
        <v>0.31</v>
      </c>
      <c r="T56" s="57">
        <f>IF(T22&gt;T$33,T22,0)</f>
        <v>0.09</v>
      </c>
      <c r="U56" s="57">
        <f>IF(U22&gt;U$33,U22,0)</f>
        <v>0</v>
      </c>
      <c r="V56" s="57">
        <f>IF(V22&gt;V$33,V22,0)</f>
        <v>0</v>
      </c>
      <c r="W56" s="57">
        <f>IF(W22&gt;W$33,W22,0)</f>
        <v>0.176666666666667</v>
      </c>
      <c r="X56" s="57">
        <f>IF(X22&gt;X$33,X22,0)</f>
        <v>0</v>
      </c>
      <c r="Y56" s="57">
        <f>IF(Y22&gt;Y$33,Y22,0)</f>
        <v>0</v>
      </c>
      <c r="Z56" s="135">
        <f>IF(Z22&gt;Z$33,Z22,0)</f>
        <v>0</v>
      </c>
    </row>
    <row r="57" ht="13.55" customHeight="1">
      <c r="A57" s="134">
        <v>21</v>
      </c>
      <c r="B57" t="s" s="58">
        <v>165</v>
      </c>
      <c r="C57" s="57">
        <f>IF(C23&gt;C$33,C23,0)</f>
        <v>5.30366666666667</v>
      </c>
      <c r="D57" s="57">
        <f>IF(D23&gt;D$33,D23,0)</f>
        <v>0.843666666666667</v>
      </c>
      <c r="E57" s="57">
        <f>IF(E23&gt;E$33,E23,0)</f>
        <v>0.35</v>
      </c>
      <c r="F57" s="57">
        <f>IF(F23&gt;F$33,F23,0)</f>
        <v>1.17</v>
      </c>
      <c r="G57" s="57">
        <f>IF(G23&gt;G$33,G23,0)</f>
        <v>0</v>
      </c>
      <c r="H57" s="57">
        <f>IF(H23&gt;H$33,H23,0)</f>
        <v>0</v>
      </c>
      <c r="I57" s="57">
        <f>IF(I23&gt;I$33,I23,0)</f>
        <v>15.2106666666667</v>
      </c>
      <c r="J57" s="57">
        <f>IF(J23&gt;J$33,J23,0)</f>
        <v>1.00066666666667</v>
      </c>
      <c r="K57" s="57">
        <f>IF(K23&gt;K$33,K23,0)</f>
        <v>0.025</v>
      </c>
      <c r="L57" s="57">
        <f>IF(L23&gt;L$33,L23,0)</f>
        <v>0</v>
      </c>
      <c r="M57" s="57">
        <f>IF(M23&gt;M$33,M23,0)</f>
        <v>3.4855</v>
      </c>
      <c r="N57" s="57">
        <f>IF(N23&gt;N$33,N23,0)</f>
        <v>4.7155</v>
      </c>
      <c r="O57" s="57">
        <f>IF(O23&gt;O$33,O23,0)</f>
        <v>0.33</v>
      </c>
      <c r="P57" s="57">
        <f>IF(P23&gt;P$33,P23,0)</f>
        <v>0</v>
      </c>
      <c r="Q57" s="57">
        <f>IF(Q23&gt;Q$33,Q23,0)</f>
        <v>1.36</v>
      </c>
      <c r="R57" s="57">
        <f>IF(R23&gt;R$33,R23,0)</f>
        <v>0</v>
      </c>
      <c r="S57" s="57">
        <f>IF(S23&gt;S$33,S23,0)</f>
        <v>3.83</v>
      </c>
      <c r="T57" s="57">
        <f>IF(T23&gt;T$33,T23,0)</f>
        <v>0.3</v>
      </c>
      <c r="U57" s="57">
        <f>IF(U23&gt;U$33,U23,0)</f>
        <v>0</v>
      </c>
      <c r="V57" s="57">
        <f>IF(V23&gt;V$33,V23,0)</f>
        <v>0</v>
      </c>
      <c r="W57" s="57">
        <f>IF(W23&gt;W$33,W23,0)</f>
        <v>0</v>
      </c>
      <c r="X57" s="57">
        <f>IF(X23&gt;X$33,X23,0)</f>
        <v>0</v>
      </c>
      <c r="Y57" s="57">
        <f>IF(Y23&gt;Y$33,Y23,0)</f>
        <v>1.71775</v>
      </c>
      <c r="Z57" s="135">
        <f>IF(Z23&gt;Z$33,Z23,0)</f>
        <v>0</v>
      </c>
    </row>
    <row r="58" ht="13.55" customHeight="1">
      <c r="A58" s="134">
        <v>22</v>
      </c>
      <c r="B58" t="s" s="58">
        <v>168</v>
      </c>
      <c r="C58" s="57">
        <f>IF(C24&gt;C$33,C24,0)</f>
        <v>5.62366666666667</v>
      </c>
      <c r="D58" s="57">
        <f>IF(D24&gt;D$33,D24,0)</f>
        <v>0</v>
      </c>
      <c r="E58" s="57">
        <f>IF(E24&gt;E$33,E24,0)</f>
        <v>0.43</v>
      </c>
      <c r="F58" s="57">
        <f>IF(F24&gt;F$33,F24,0)</f>
        <v>0.4</v>
      </c>
      <c r="G58" s="57">
        <f>IF(G24&gt;G$33,G24,0)</f>
        <v>0</v>
      </c>
      <c r="H58" s="57">
        <f>IF(H24&gt;H$33,H24,0)</f>
        <v>0</v>
      </c>
      <c r="I58" s="57">
        <f>IF(I24&gt;I$33,I24,0)</f>
        <v>11.7106666666667</v>
      </c>
      <c r="J58" s="57">
        <f>IF(J24&gt;J$33,J24,0)</f>
        <v>0</v>
      </c>
      <c r="K58" s="57">
        <f>IF(K24&gt;K$33,K24,0)</f>
        <v>0</v>
      </c>
      <c r="L58" s="57">
        <f>IF(L24&gt;L$33,L24,0)</f>
        <v>0.075</v>
      </c>
      <c r="M58" s="57">
        <f>IF(M24&gt;M$33,M24,0)</f>
        <v>4.7055</v>
      </c>
      <c r="N58" s="57">
        <f>IF(N24&gt;N$33,N24,0)</f>
        <v>0.5255</v>
      </c>
      <c r="O58" s="57">
        <f>IF(O24&gt;O$33,O24,0)</f>
        <v>0.18</v>
      </c>
      <c r="P58" s="57">
        <f>IF(P24&gt;P$33,P24,0)</f>
        <v>0</v>
      </c>
      <c r="Q58" s="57">
        <f>IF(Q24&gt;Q$33,Q24,0)</f>
        <v>2.47</v>
      </c>
      <c r="R58" s="57">
        <f>IF(R24&gt;R$33,R24,0)</f>
        <v>0</v>
      </c>
      <c r="S58" s="57">
        <f>IF(S24&gt;S$33,S24,0)</f>
        <v>6.58</v>
      </c>
      <c r="T58" s="57">
        <f>IF(T24&gt;T$33,T24,0)</f>
        <v>3.41</v>
      </c>
      <c r="U58" s="57">
        <f>IF(U24&gt;U$33,U24,0)</f>
        <v>0</v>
      </c>
      <c r="V58" s="57">
        <f>IF(V24&gt;V$33,V24,0)</f>
        <v>0</v>
      </c>
      <c r="W58" s="57">
        <f>IF(W24&gt;W$33,W24,0)</f>
        <v>0.0866666666666667</v>
      </c>
      <c r="X58" s="57">
        <f>IF(X24&gt;X$33,X24,0)</f>
        <v>0</v>
      </c>
      <c r="Y58" s="57">
        <f>IF(Y24&gt;Y$33,Y24,0)</f>
        <v>1.88775</v>
      </c>
      <c r="Z58" s="135">
        <f>IF(Z24&gt;Z$33,Z24,0)</f>
        <v>0</v>
      </c>
    </row>
    <row r="59" ht="15" customHeight="1">
      <c r="A59" s="136">
        <v>23</v>
      </c>
      <c r="B59" t="s" s="137">
        <v>171</v>
      </c>
      <c r="C59" s="138">
        <f>IF(C25&gt;C$33,C25,0)</f>
        <v>0</v>
      </c>
      <c r="D59" s="138">
        <f>IF(D25&gt;D$33,D25,0)</f>
        <v>0</v>
      </c>
      <c r="E59" s="138">
        <f>IF(E25&gt;E$33,E25,0)</f>
        <v>0.23</v>
      </c>
      <c r="F59" s="138">
        <f>IF(F25&gt;F$33,F25,0)</f>
        <v>0.28</v>
      </c>
      <c r="G59" s="138">
        <f>IF(G25&gt;G$33,G25,0)</f>
        <v>0</v>
      </c>
      <c r="H59" s="138">
        <f>IF(H25&gt;H$33,H25,0)</f>
        <v>0</v>
      </c>
      <c r="I59" s="138">
        <f>IF(I25&gt;I$33,I25,0)</f>
        <v>0</v>
      </c>
      <c r="J59" s="138">
        <f>IF(J25&gt;J$33,J25,0)</f>
        <v>0</v>
      </c>
      <c r="K59" s="138">
        <f>IF(K25&gt;K$33,K25,0)</f>
        <v>0.315</v>
      </c>
      <c r="L59" s="138">
        <f>IF(L25&gt;L$33,L25,0)</f>
        <v>0</v>
      </c>
      <c r="M59" s="138">
        <f>IF(M25&gt;M$33,M25,0)</f>
        <v>0</v>
      </c>
      <c r="N59" s="138">
        <f>IF(N25&gt;N$33,N25,0)</f>
        <v>0</v>
      </c>
      <c r="O59" s="138">
        <f>IF(O25&gt;O$33,O25,0)</f>
        <v>0</v>
      </c>
      <c r="P59" s="138">
        <f>IF(P25&gt;P$33,P25,0)</f>
        <v>0</v>
      </c>
      <c r="Q59" s="138">
        <f>IF(Q25&gt;Q$33,Q25,0)</f>
        <v>0</v>
      </c>
      <c r="R59" s="138">
        <f>IF(R25&gt;R$33,R25,0)</f>
        <v>0</v>
      </c>
      <c r="S59" s="138">
        <f>IF(S25&gt;S$33,S25,0)</f>
        <v>0</v>
      </c>
      <c r="T59" s="138">
        <f>IF(T25&gt;T$33,T25,0)</f>
        <v>0</v>
      </c>
      <c r="U59" s="138">
        <f>IF(U25&gt;U$33,U25,0)</f>
        <v>0</v>
      </c>
      <c r="V59" s="138">
        <f>IF(V25&gt;V$33,V25,0)</f>
        <v>0</v>
      </c>
      <c r="W59" s="138">
        <f>IF(W25&gt;W$33,W25,0)</f>
        <v>0</v>
      </c>
      <c r="X59" s="138">
        <f>IF(X25&gt;X$33,X25,0)</f>
        <v>0.246666666666667</v>
      </c>
      <c r="Y59" s="138">
        <f>IF(Y25&gt;Y$33,Y25,0)</f>
        <v>0.25775</v>
      </c>
      <c r="Z59" s="139">
        <f>IF(Z25&gt;Z$33,Z25,0)</f>
        <v>0</v>
      </c>
    </row>
  </sheetData>
  <mergeCells count="25">
    <mergeCell ref="W1:X1"/>
    <mergeCell ref="Y1:Z1"/>
    <mergeCell ref="C1:D1"/>
    <mergeCell ref="E1:F1"/>
    <mergeCell ref="G1:H1"/>
    <mergeCell ref="I1:J1"/>
    <mergeCell ref="K1:L1"/>
    <mergeCell ref="M1:N1"/>
    <mergeCell ref="K35:L35"/>
    <mergeCell ref="O1:P1"/>
    <mergeCell ref="Q1:R1"/>
    <mergeCell ref="S1:T1"/>
    <mergeCell ref="U1:V1"/>
    <mergeCell ref="A28:A31"/>
    <mergeCell ref="C35:D35"/>
    <mergeCell ref="E35:F35"/>
    <mergeCell ref="G35:H35"/>
    <mergeCell ref="I35:J35"/>
    <mergeCell ref="Y35:Z35"/>
    <mergeCell ref="M35:N35"/>
    <mergeCell ref="O35:P35"/>
    <mergeCell ref="Q35:R35"/>
    <mergeCell ref="S35:T35"/>
    <mergeCell ref="U35:V35"/>
    <mergeCell ref="W35:X3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Z60"/>
  <sheetViews>
    <sheetView workbookViewId="0" showGridLines="0" defaultGridColor="1"/>
  </sheetViews>
  <sheetFormatPr defaultColWidth="8.83333" defaultRowHeight="14.5" customHeight="1" outlineLevelRow="0" outlineLevelCol="0"/>
  <cols>
    <col min="1" max="1" width="12.1719" style="171" customWidth="1"/>
    <col min="2" max="2" width="11.5" style="171" customWidth="1"/>
    <col min="3" max="3" width="12" style="171" customWidth="1"/>
    <col min="4" max="26" width="8.85156" style="171" customWidth="1"/>
    <col min="27" max="16384" width="8.85156" style="171" customWidth="1"/>
  </cols>
  <sheetData>
    <row r="1" ht="15" customHeight="1">
      <c r="A1" t="s" s="141">
        <v>189</v>
      </c>
      <c r="B1" t="s" s="142">
        <v>190</v>
      </c>
      <c r="C1" s="143">
        <v>8001</v>
      </c>
      <c r="D1" s="144"/>
      <c r="E1" s="143">
        <v>8009</v>
      </c>
      <c r="F1" s="144"/>
      <c r="G1" s="143">
        <v>8052</v>
      </c>
      <c r="H1" s="144"/>
      <c r="I1" s="143">
        <v>9001</v>
      </c>
      <c r="J1" s="144"/>
      <c r="K1" s="143">
        <v>9003</v>
      </c>
      <c r="L1" s="144"/>
      <c r="M1" s="143">
        <v>9005</v>
      </c>
      <c r="N1" s="144"/>
      <c r="O1" s="143">
        <v>9006</v>
      </c>
      <c r="P1" s="144"/>
      <c r="Q1" s="143">
        <v>9008</v>
      </c>
      <c r="R1" s="144"/>
      <c r="S1" s="143">
        <v>9012</v>
      </c>
      <c r="T1" s="144"/>
      <c r="U1" s="143">
        <v>9017</v>
      </c>
      <c r="V1" s="144"/>
      <c r="W1" s="143">
        <v>9019</v>
      </c>
      <c r="X1" s="144"/>
      <c r="Y1" s="143">
        <v>9020</v>
      </c>
      <c r="Z1" s="145"/>
    </row>
    <row r="2" ht="13.55" customHeight="1">
      <c r="A2" t="s" s="172">
        <v>102</v>
      </c>
      <c r="B2" t="s" s="132">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48">
        <v>192</v>
      </c>
    </row>
    <row r="3" ht="13.55" customHeight="1">
      <c r="A3" s="149">
        <v>1</v>
      </c>
      <c r="B3" t="s" s="58">
        <v>106</v>
      </c>
      <c r="C3" s="57">
        <v>0.313333333333333</v>
      </c>
      <c r="D3" s="57">
        <v>0.213333333333333</v>
      </c>
      <c r="E3" s="57">
        <v>0.195</v>
      </c>
      <c r="F3" s="57">
        <v>0.615</v>
      </c>
      <c r="G3" s="57">
        <v>0</v>
      </c>
      <c r="H3" s="57">
        <v>0</v>
      </c>
      <c r="I3" s="57">
        <v>0</v>
      </c>
      <c r="J3" s="57">
        <v>0</v>
      </c>
      <c r="K3" s="57">
        <v>0.025</v>
      </c>
      <c r="L3" s="57">
        <v>0</v>
      </c>
      <c r="M3" s="57">
        <v>0.19</v>
      </c>
      <c r="N3" s="57">
        <v>0.13</v>
      </c>
      <c r="O3" s="57">
        <v>0.19</v>
      </c>
      <c r="P3" s="57">
        <v>0.9399999999999999</v>
      </c>
      <c r="Q3" s="57">
        <v>0.383333333333333</v>
      </c>
      <c r="R3" s="57">
        <v>0</v>
      </c>
      <c r="S3" s="57">
        <v>0</v>
      </c>
      <c r="T3" s="57">
        <v>0</v>
      </c>
      <c r="U3" s="57">
        <v>0</v>
      </c>
      <c r="V3" s="57">
        <v>0.243333333333333</v>
      </c>
      <c r="W3" s="57">
        <v>0</v>
      </c>
      <c r="X3" s="57">
        <v>0.137666666666667</v>
      </c>
      <c r="Y3" s="57">
        <v>0.16</v>
      </c>
      <c r="Z3" s="153">
        <v>0.35</v>
      </c>
    </row>
    <row r="4" ht="13.55" customHeight="1">
      <c r="A4" s="149">
        <v>2</v>
      </c>
      <c r="B4" t="s" s="58">
        <v>109</v>
      </c>
      <c r="C4" s="57">
        <v>0</v>
      </c>
      <c r="D4" s="57">
        <v>0</v>
      </c>
      <c r="E4" s="57">
        <v>0.095</v>
      </c>
      <c r="F4" s="57">
        <v>0.375</v>
      </c>
      <c r="G4" s="57">
        <v>0</v>
      </c>
      <c r="H4" s="57">
        <v>0.17</v>
      </c>
      <c r="I4" s="57">
        <v>0.0175</v>
      </c>
      <c r="J4" s="57">
        <v>0</v>
      </c>
      <c r="K4" s="57">
        <v>0.215</v>
      </c>
      <c r="L4" s="57">
        <v>0.015</v>
      </c>
      <c r="M4" s="57">
        <v>0.415</v>
      </c>
      <c r="N4" s="57">
        <v>0.165</v>
      </c>
      <c r="O4" s="57">
        <v>0</v>
      </c>
      <c r="P4" s="57">
        <v>0</v>
      </c>
      <c r="Q4" s="57">
        <v>0</v>
      </c>
      <c r="R4" s="57">
        <v>0.183333333333333</v>
      </c>
      <c r="S4" s="57">
        <v>0</v>
      </c>
      <c r="T4" s="57">
        <v>0</v>
      </c>
      <c r="U4" s="57">
        <v>0.0933333333333333</v>
      </c>
      <c r="V4" s="57">
        <v>0.183333333333333</v>
      </c>
      <c r="W4" s="57">
        <v>0</v>
      </c>
      <c r="X4" s="57">
        <v>0.127666666666667</v>
      </c>
      <c r="Y4" s="57">
        <v>0.11</v>
      </c>
      <c r="Z4" s="153">
        <v>0.05</v>
      </c>
    </row>
    <row r="5" ht="13.55" customHeight="1">
      <c r="A5" s="149">
        <v>3</v>
      </c>
      <c r="B5" t="s" s="58">
        <v>112</v>
      </c>
      <c r="C5" s="57">
        <v>0.153333333333333</v>
      </c>
      <c r="D5" s="57">
        <v>0</v>
      </c>
      <c r="E5" s="57">
        <v>0.255</v>
      </c>
      <c r="F5" s="57">
        <v>1.365</v>
      </c>
      <c r="G5" s="57">
        <v>0</v>
      </c>
      <c r="H5" s="57">
        <v>0</v>
      </c>
      <c r="I5" s="57">
        <v>0</v>
      </c>
      <c r="J5" s="57">
        <v>0</v>
      </c>
      <c r="K5" s="57">
        <v>0</v>
      </c>
      <c r="L5" s="57">
        <v>0.365</v>
      </c>
      <c r="M5" s="57">
        <v>0.535</v>
      </c>
      <c r="N5" s="57">
        <v>0.285</v>
      </c>
      <c r="O5" s="57">
        <v>0.03</v>
      </c>
      <c r="P5" s="57">
        <v>0</v>
      </c>
      <c r="Q5" s="57">
        <v>0</v>
      </c>
      <c r="R5" s="57">
        <v>0</v>
      </c>
      <c r="S5" s="57">
        <v>0</v>
      </c>
      <c r="T5" s="57">
        <v>0.263333333333333</v>
      </c>
      <c r="U5" s="57">
        <v>0.123333333333333</v>
      </c>
      <c r="V5" s="57">
        <v>0.263333333333333</v>
      </c>
      <c r="W5" s="57">
        <v>0</v>
      </c>
      <c r="X5" s="57">
        <v>0</v>
      </c>
      <c r="Y5" s="57">
        <v>1.36</v>
      </c>
      <c r="Z5" s="153">
        <v>0.46</v>
      </c>
    </row>
    <row r="6" ht="13.55" customHeight="1">
      <c r="A6" s="149">
        <v>4</v>
      </c>
      <c r="B6" t="s" s="58">
        <v>115</v>
      </c>
      <c r="C6" s="57">
        <v>0</v>
      </c>
      <c r="D6" s="57">
        <v>0</v>
      </c>
      <c r="E6" s="57">
        <v>0.235</v>
      </c>
      <c r="F6" s="57">
        <v>0.755</v>
      </c>
      <c r="G6" s="57">
        <v>0</v>
      </c>
      <c r="H6" s="57">
        <v>0</v>
      </c>
      <c r="I6" s="57">
        <v>0</v>
      </c>
      <c r="J6" s="57">
        <v>0.00749999999999998</v>
      </c>
      <c r="K6" s="57">
        <v>0</v>
      </c>
      <c r="L6" s="57">
        <v>0.045</v>
      </c>
      <c r="M6" s="57">
        <v>0.265</v>
      </c>
      <c r="N6" s="57">
        <v>0.135</v>
      </c>
      <c r="O6" s="57">
        <v>0.1</v>
      </c>
      <c r="P6" s="57">
        <v>0</v>
      </c>
      <c r="Q6" s="57">
        <v>0</v>
      </c>
      <c r="R6" s="57">
        <v>0.0933333333333333</v>
      </c>
      <c r="S6" s="57">
        <v>0</v>
      </c>
      <c r="T6" s="57">
        <v>0.163333333333333</v>
      </c>
      <c r="U6" s="57">
        <v>0.0333333333333333</v>
      </c>
      <c r="V6" s="57">
        <v>0.313333333333333</v>
      </c>
      <c r="W6" s="57">
        <v>0</v>
      </c>
      <c r="X6" s="57">
        <v>0</v>
      </c>
      <c r="Y6" s="57">
        <v>0.21</v>
      </c>
      <c r="Z6" s="153">
        <v>0.39</v>
      </c>
    </row>
    <row r="7" ht="13.55" customHeight="1">
      <c r="A7" s="149">
        <v>5</v>
      </c>
      <c r="B7" t="s" s="58">
        <v>118</v>
      </c>
      <c r="C7" s="57">
        <v>0</v>
      </c>
      <c r="D7" s="57">
        <v>0</v>
      </c>
      <c r="E7" s="57">
        <v>0.455</v>
      </c>
      <c r="F7" s="57">
        <v>0.575</v>
      </c>
      <c r="G7" s="57">
        <v>0</v>
      </c>
      <c r="H7" s="57">
        <v>0.29</v>
      </c>
      <c r="I7" s="57">
        <v>0</v>
      </c>
      <c r="J7" s="57">
        <v>0</v>
      </c>
      <c r="K7" s="57">
        <v>0.135</v>
      </c>
      <c r="L7" s="57">
        <v>0.035</v>
      </c>
      <c r="M7" s="57">
        <v>0.26</v>
      </c>
      <c r="N7" s="57">
        <v>0.125</v>
      </c>
      <c r="O7" s="57">
        <v>0.08</v>
      </c>
      <c r="P7" s="57">
        <v>0</v>
      </c>
      <c r="Q7" s="57">
        <v>0</v>
      </c>
      <c r="R7" s="57">
        <v>0.253333333333333</v>
      </c>
      <c r="S7" s="57">
        <v>0</v>
      </c>
      <c r="T7" s="57">
        <v>0.143333333333333</v>
      </c>
      <c r="U7" s="57">
        <v>0.07333333333333331</v>
      </c>
      <c r="V7" s="57">
        <v>0.273333333333333</v>
      </c>
      <c r="W7" s="57">
        <v>0</v>
      </c>
      <c r="X7" s="57">
        <v>0</v>
      </c>
      <c r="Y7" s="57">
        <v>4.03</v>
      </c>
      <c r="Z7" s="153">
        <v>0.2</v>
      </c>
    </row>
    <row r="8" ht="13.55" customHeight="1">
      <c r="A8" s="149">
        <v>6</v>
      </c>
      <c r="B8" t="s" s="58">
        <v>121</v>
      </c>
      <c r="C8" s="57">
        <v>0</v>
      </c>
      <c r="D8" s="57">
        <v>0</v>
      </c>
      <c r="E8" s="57">
        <v>0.155</v>
      </c>
      <c r="F8" s="57">
        <v>1.375</v>
      </c>
      <c r="G8" s="57">
        <v>0.02</v>
      </c>
      <c r="H8" s="57">
        <v>0</v>
      </c>
      <c r="I8" s="52"/>
      <c r="J8" s="52"/>
      <c r="K8" s="57">
        <v>0</v>
      </c>
      <c r="L8" s="57">
        <v>0.125</v>
      </c>
      <c r="M8" s="52"/>
      <c r="N8" s="52"/>
      <c r="O8" s="57">
        <v>0.45</v>
      </c>
      <c r="P8" s="57">
        <v>0</v>
      </c>
      <c r="Q8" s="57">
        <v>0.0933333333333333</v>
      </c>
      <c r="R8" s="57">
        <v>0.0433333333333333</v>
      </c>
      <c r="S8" s="57">
        <v>0</v>
      </c>
      <c r="T8" s="57">
        <v>0.0633333333333333</v>
      </c>
      <c r="U8" s="57">
        <v>0.133333333333333</v>
      </c>
      <c r="V8" s="57">
        <v>0.303333333333333</v>
      </c>
      <c r="W8" s="57">
        <v>0</v>
      </c>
      <c r="X8" s="57">
        <v>0.127666666666667</v>
      </c>
      <c r="Y8" s="57">
        <v>0.05</v>
      </c>
      <c r="Z8" s="153">
        <v>0.44</v>
      </c>
    </row>
    <row r="9" ht="13.55" customHeight="1">
      <c r="A9" s="149">
        <v>7</v>
      </c>
      <c r="B9" t="s" s="58">
        <v>124</v>
      </c>
      <c r="C9" s="57">
        <v>0</v>
      </c>
      <c r="D9" s="57">
        <v>0.483333333333333</v>
      </c>
      <c r="E9" s="57">
        <v>0.055</v>
      </c>
      <c r="F9" s="57">
        <v>0.335</v>
      </c>
      <c r="G9" s="57">
        <v>0</v>
      </c>
      <c r="H9" s="57">
        <v>1.09</v>
      </c>
      <c r="I9" s="57">
        <v>0</v>
      </c>
      <c r="J9" s="57">
        <v>0</v>
      </c>
      <c r="K9" s="57">
        <v>0</v>
      </c>
      <c r="L9" s="57">
        <v>0.415</v>
      </c>
      <c r="M9" s="57">
        <v>0.455</v>
      </c>
      <c r="N9" s="57">
        <v>0.185</v>
      </c>
      <c r="O9" s="57">
        <v>0</v>
      </c>
      <c r="P9" s="57">
        <v>0</v>
      </c>
      <c r="Q9" s="57">
        <v>0</v>
      </c>
      <c r="R9" s="57">
        <v>4.52333333333333</v>
      </c>
      <c r="S9" s="57">
        <v>0.0233333333333333</v>
      </c>
      <c r="T9" s="57">
        <v>0.253333333333333</v>
      </c>
      <c r="U9" s="57">
        <v>0.173333333333333</v>
      </c>
      <c r="V9" s="57">
        <v>0.353333333333333</v>
      </c>
      <c r="W9" s="57">
        <v>0</v>
      </c>
      <c r="X9" s="57">
        <v>0</v>
      </c>
      <c r="Y9" s="57">
        <v>0.13</v>
      </c>
      <c r="Z9" s="153">
        <v>0.35</v>
      </c>
    </row>
    <row r="10" ht="13.55" customHeight="1">
      <c r="A10" s="149">
        <v>8</v>
      </c>
      <c r="B10" t="s" s="58">
        <v>127</v>
      </c>
      <c r="C10" s="57">
        <v>0</v>
      </c>
      <c r="D10" s="57">
        <v>0.0033333333333333</v>
      </c>
      <c r="E10" s="57">
        <v>0.125</v>
      </c>
      <c r="F10" s="57">
        <v>0.015</v>
      </c>
      <c r="G10" s="57">
        <v>0</v>
      </c>
      <c r="H10" s="57">
        <v>0.0800000000000001</v>
      </c>
      <c r="I10" s="57">
        <v>0.00749999999999998</v>
      </c>
      <c r="J10" s="57">
        <v>0</v>
      </c>
      <c r="K10" s="57">
        <v>0.205</v>
      </c>
      <c r="L10" s="57">
        <v>0</v>
      </c>
      <c r="M10" s="57">
        <v>0.065</v>
      </c>
      <c r="N10" s="57">
        <v>0.095</v>
      </c>
      <c r="O10" s="57">
        <v>0</v>
      </c>
      <c r="P10" s="57">
        <v>0</v>
      </c>
      <c r="Q10" s="57">
        <v>0.113333333333333</v>
      </c>
      <c r="R10" s="57">
        <v>0.0633333333333333</v>
      </c>
      <c r="S10" s="57">
        <v>0.0633333333333333</v>
      </c>
      <c r="T10" s="57">
        <v>2.11333333333333</v>
      </c>
      <c r="U10" s="57">
        <v>0.433333333333333</v>
      </c>
      <c r="V10" s="57">
        <v>0.123333333333333</v>
      </c>
      <c r="W10" s="57">
        <v>0.0366666666666667</v>
      </c>
      <c r="X10" s="57">
        <v>0.0316666666666667</v>
      </c>
      <c r="Y10" s="57">
        <v>0.02</v>
      </c>
      <c r="Z10" s="153">
        <v>0</v>
      </c>
    </row>
    <row r="11" ht="13.55" customHeight="1">
      <c r="A11" s="149">
        <v>9</v>
      </c>
      <c r="B11" t="s" s="58">
        <v>130</v>
      </c>
      <c r="C11" s="57">
        <v>0</v>
      </c>
      <c r="D11" s="57">
        <v>0</v>
      </c>
      <c r="E11" s="57">
        <v>0.08500000000000001</v>
      </c>
      <c r="F11" s="57">
        <v>0.115</v>
      </c>
      <c r="G11" s="57">
        <v>0</v>
      </c>
      <c r="H11" s="57">
        <v>0</v>
      </c>
      <c r="I11" s="57">
        <v>0</v>
      </c>
      <c r="J11" s="57">
        <v>0</v>
      </c>
      <c r="K11" s="57">
        <v>33.135</v>
      </c>
      <c r="L11" s="57">
        <v>0.025</v>
      </c>
      <c r="M11" s="57">
        <v>0.155</v>
      </c>
      <c r="N11" s="57">
        <v>0.1275</v>
      </c>
      <c r="O11" s="57">
        <v>0.13</v>
      </c>
      <c r="P11" s="57">
        <v>0</v>
      </c>
      <c r="Q11" s="57">
        <v>0</v>
      </c>
      <c r="R11" s="57">
        <v>0.113333333333333</v>
      </c>
      <c r="S11" s="57">
        <v>0.0133333333333333</v>
      </c>
      <c r="T11" s="57">
        <v>0.0433333333333333</v>
      </c>
      <c r="U11" s="57">
        <v>0.373333333333333</v>
      </c>
      <c r="V11" s="57">
        <v>0.143333333333333</v>
      </c>
      <c r="W11" s="57">
        <v>0</v>
      </c>
      <c r="X11" s="57">
        <v>0</v>
      </c>
      <c r="Y11" s="57">
        <v>0.01</v>
      </c>
      <c r="Z11" s="153">
        <v>0</v>
      </c>
    </row>
    <row r="12" ht="13.55" customHeight="1">
      <c r="A12" s="149">
        <v>10</v>
      </c>
      <c r="B12" t="s" s="58">
        <v>133</v>
      </c>
      <c r="C12" s="57">
        <v>0</v>
      </c>
      <c r="D12" s="57">
        <v>0</v>
      </c>
      <c r="E12" s="57">
        <v>0.125</v>
      </c>
      <c r="F12" s="57">
        <v>1.145</v>
      </c>
      <c r="G12" s="57">
        <v>0</v>
      </c>
      <c r="H12" s="57">
        <v>0</v>
      </c>
      <c r="I12" s="52"/>
      <c r="J12" s="52"/>
      <c r="K12" s="57">
        <v>0.055</v>
      </c>
      <c r="L12" s="57">
        <v>0</v>
      </c>
      <c r="M12" s="52"/>
      <c r="N12" s="52"/>
      <c r="O12" s="57">
        <v>0.06</v>
      </c>
      <c r="P12" s="57">
        <v>0</v>
      </c>
      <c r="Q12" s="57">
        <v>0.133333333333333</v>
      </c>
      <c r="R12" s="57">
        <v>0.0533333333333333</v>
      </c>
      <c r="S12" s="57">
        <v>0.263333333333333</v>
      </c>
      <c r="T12" s="57">
        <v>0</v>
      </c>
      <c r="U12" s="57">
        <v>0.343333333333333</v>
      </c>
      <c r="V12" s="57">
        <v>0.0433333333333333</v>
      </c>
      <c r="W12" s="57">
        <v>0.0516666666666667</v>
      </c>
      <c r="X12" s="57">
        <v>0.0196666666666667</v>
      </c>
      <c r="Y12" s="57">
        <v>0.64</v>
      </c>
      <c r="Z12" s="153">
        <v>0</v>
      </c>
    </row>
    <row r="13" ht="13.55" customHeight="1">
      <c r="A13" s="149">
        <v>11</v>
      </c>
      <c r="B13" t="s" s="58">
        <v>136</v>
      </c>
      <c r="C13" s="57">
        <v>0</v>
      </c>
      <c r="D13" s="57">
        <v>0.203333333333333</v>
      </c>
      <c r="E13" s="57">
        <v>0</v>
      </c>
      <c r="F13" s="57">
        <v>0.125</v>
      </c>
      <c r="G13" s="57">
        <v>0</v>
      </c>
      <c r="H13" s="57">
        <v>0.61</v>
      </c>
      <c r="I13" s="57">
        <v>0</v>
      </c>
      <c r="J13" s="57">
        <v>0</v>
      </c>
      <c r="K13" s="57">
        <v>0.075</v>
      </c>
      <c r="L13" s="57">
        <v>0.165</v>
      </c>
      <c r="M13" s="57">
        <v>0.055</v>
      </c>
      <c r="N13" s="57">
        <v>0.145</v>
      </c>
      <c r="O13" s="57">
        <v>0</v>
      </c>
      <c r="P13" s="57">
        <v>0.06</v>
      </c>
      <c r="Q13" s="57">
        <v>0.203333333333333</v>
      </c>
      <c r="R13" s="57">
        <v>1.65333333333333</v>
      </c>
      <c r="S13" s="57">
        <v>0</v>
      </c>
      <c r="T13" s="57">
        <v>0.00333333333333333</v>
      </c>
      <c r="U13" s="57">
        <v>0.243333333333333</v>
      </c>
      <c r="V13" s="57">
        <v>0.173333333333333</v>
      </c>
      <c r="W13" s="57">
        <v>0.0236666666666667</v>
      </c>
      <c r="X13" s="57">
        <v>0</v>
      </c>
      <c r="Y13" s="57">
        <v>0</v>
      </c>
      <c r="Z13" s="153">
        <v>0</v>
      </c>
    </row>
    <row r="14" ht="13.55" customHeight="1">
      <c r="A14" s="149">
        <v>12</v>
      </c>
      <c r="B14" t="s" s="58">
        <v>139</v>
      </c>
      <c r="C14" s="57">
        <v>0</v>
      </c>
      <c r="D14" s="57">
        <v>0</v>
      </c>
      <c r="E14" s="57">
        <v>0</v>
      </c>
      <c r="F14" s="57">
        <v>0</v>
      </c>
      <c r="G14" s="57">
        <v>0</v>
      </c>
      <c r="H14" s="57">
        <v>0</v>
      </c>
      <c r="I14" s="57">
        <v>0</v>
      </c>
      <c r="J14" s="57">
        <v>0.0575</v>
      </c>
      <c r="K14" s="57">
        <v>0.075</v>
      </c>
      <c r="L14" s="57">
        <v>0.205</v>
      </c>
      <c r="M14" s="57">
        <v>0.055</v>
      </c>
      <c r="N14" s="57">
        <v>-0.045</v>
      </c>
      <c r="O14" s="57">
        <v>0</v>
      </c>
      <c r="P14" s="57">
        <v>0.08</v>
      </c>
      <c r="Q14" s="57">
        <v>0.203333333333333</v>
      </c>
      <c r="R14" s="57">
        <v>0.123333333333333</v>
      </c>
      <c r="S14" s="57">
        <v>0</v>
      </c>
      <c r="T14" s="57">
        <v>0</v>
      </c>
      <c r="U14" s="57">
        <v>0.243333333333333</v>
      </c>
      <c r="V14" s="57">
        <v>0.203333333333333</v>
      </c>
      <c r="W14" s="57">
        <v>0.0236666666666667</v>
      </c>
      <c r="X14" s="57">
        <v>0.0266666666666667</v>
      </c>
      <c r="Y14" s="57">
        <v>0</v>
      </c>
      <c r="Z14" s="153">
        <v>0</v>
      </c>
    </row>
    <row r="15" ht="13.55" customHeight="1">
      <c r="A15" s="149">
        <v>13</v>
      </c>
      <c r="B15" t="s" s="58">
        <v>142</v>
      </c>
      <c r="C15" s="57">
        <v>0</v>
      </c>
      <c r="D15" s="57">
        <v>0</v>
      </c>
      <c r="E15" s="57">
        <v>0.025</v>
      </c>
      <c r="F15" s="57">
        <v>0</v>
      </c>
      <c r="G15" s="57">
        <v>0</v>
      </c>
      <c r="H15" s="57">
        <v>0.5600000000000001</v>
      </c>
      <c r="I15" s="57">
        <v>0.00749999999999998</v>
      </c>
      <c r="J15" s="57">
        <v>0</v>
      </c>
      <c r="K15" s="57">
        <v>0.055</v>
      </c>
      <c r="L15" s="57">
        <v>0.095</v>
      </c>
      <c r="M15" s="57">
        <v>0.055</v>
      </c>
      <c r="N15" s="57">
        <v>0.305</v>
      </c>
      <c r="O15" s="57">
        <v>0.05</v>
      </c>
      <c r="P15" s="57">
        <v>0.06</v>
      </c>
      <c r="Q15" s="57">
        <v>0.0833333333333333</v>
      </c>
      <c r="R15" s="57">
        <v>2.35333333333333</v>
      </c>
      <c r="S15" s="57">
        <v>0</v>
      </c>
      <c r="T15" s="57">
        <v>0</v>
      </c>
      <c r="U15" s="57">
        <v>0.283333333333333</v>
      </c>
      <c r="V15" s="57">
        <v>0.243333333333333</v>
      </c>
      <c r="W15" s="57">
        <v>0.0196666666666667</v>
      </c>
      <c r="X15" s="57">
        <v>0</v>
      </c>
      <c r="Y15" s="57">
        <v>0</v>
      </c>
      <c r="Z15" s="153">
        <v>0</v>
      </c>
    </row>
    <row r="16" ht="13.55" customHeight="1">
      <c r="A16" s="149">
        <v>14</v>
      </c>
      <c r="B16" t="s" s="58">
        <v>145</v>
      </c>
      <c r="C16" s="57">
        <v>0</v>
      </c>
      <c r="D16" s="57">
        <v>0</v>
      </c>
      <c r="E16" s="57">
        <v>0.295</v>
      </c>
      <c r="F16" s="57">
        <v>0.595</v>
      </c>
      <c r="G16" s="57">
        <v>0</v>
      </c>
      <c r="H16" s="57">
        <v>0</v>
      </c>
      <c r="I16" s="57">
        <v>0</v>
      </c>
      <c r="J16" s="57">
        <v>0</v>
      </c>
      <c r="K16" s="57">
        <v>0.215</v>
      </c>
      <c r="L16" s="57">
        <v>0.265</v>
      </c>
      <c r="M16" s="57">
        <v>0.175</v>
      </c>
      <c r="N16" s="57">
        <v>0.105</v>
      </c>
      <c r="O16" s="57">
        <v>0.07000000000000001</v>
      </c>
      <c r="P16" s="57">
        <v>0.05</v>
      </c>
      <c r="Q16" s="57">
        <v>0.663333333333333</v>
      </c>
      <c r="R16" s="57">
        <v>0.243333333333333</v>
      </c>
      <c r="S16" s="57">
        <v>0</v>
      </c>
      <c r="T16" s="57">
        <v>0.143333333333333</v>
      </c>
      <c r="U16" s="57">
        <v>0.103333333333333</v>
      </c>
      <c r="V16" s="57">
        <v>0.213333333333333</v>
      </c>
      <c r="W16" s="57">
        <v>0.0876666666666667</v>
      </c>
      <c r="X16" s="57">
        <v>0.0496666666666667</v>
      </c>
      <c r="Y16" s="57">
        <v>0.03</v>
      </c>
      <c r="Z16" s="153">
        <v>0</v>
      </c>
    </row>
    <row r="17" ht="13.55" customHeight="1">
      <c r="A17" s="149">
        <v>15</v>
      </c>
      <c r="B17" t="s" s="58">
        <v>148</v>
      </c>
      <c r="C17" s="57">
        <v>0</v>
      </c>
      <c r="D17" s="57">
        <v>0</v>
      </c>
      <c r="E17" s="57">
        <v>0.265</v>
      </c>
      <c r="F17" s="57">
        <v>0.015</v>
      </c>
      <c r="G17" s="57">
        <v>0</v>
      </c>
      <c r="H17" s="57">
        <v>0.65</v>
      </c>
      <c r="I17" s="57">
        <v>0.4975</v>
      </c>
      <c r="J17" s="57">
        <v>0</v>
      </c>
      <c r="K17" s="57">
        <v>0</v>
      </c>
      <c r="L17" s="57">
        <v>0</v>
      </c>
      <c r="M17" s="57">
        <v>0.115</v>
      </c>
      <c r="N17" s="57">
        <v>0.075</v>
      </c>
      <c r="O17" s="57">
        <v>1.05</v>
      </c>
      <c r="P17" s="57">
        <v>0.08</v>
      </c>
      <c r="Q17" s="57">
        <v>0.373333333333333</v>
      </c>
      <c r="R17" s="57">
        <v>4.46333333333333</v>
      </c>
      <c r="S17" s="57">
        <v>0.0933333333333333</v>
      </c>
      <c r="T17" s="57">
        <v>0</v>
      </c>
      <c r="U17" s="57">
        <v>0.0533333333333333</v>
      </c>
      <c r="V17" s="57">
        <v>0.0133333333333333</v>
      </c>
      <c r="W17" s="57">
        <v>0.0446666666666667</v>
      </c>
      <c r="X17" s="57">
        <v>0.0136666666666667</v>
      </c>
      <c r="Y17" s="57">
        <v>0.62</v>
      </c>
      <c r="Z17" s="153">
        <v>1.46</v>
      </c>
    </row>
    <row r="18" ht="13.55" customHeight="1">
      <c r="A18" s="149">
        <v>16</v>
      </c>
      <c r="B18" t="s" s="58">
        <v>151</v>
      </c>
      <c r="C18" s="57">
        <v>0</v>
      </c>
      <c r="D18" s="57">
        <v>0</v>
      </c>
      <c r="E18" s="57">
        <v>0.065</v>
      </c>
      <c r="F18" s="57">
        <v>0.315</v>
      </c>
      <c r="G18" s="57">
        <v>0</v>
      </c>
      <c r="H18" s="57">
        <v>0.27</v>
      </c>
      <c r="I18" s="57">
        <v>0</v>
      </c>
      <c r="J18" s="57">
        <v>0</v>
      </c>
      <c r="K18" s="57">
        <v>0</v>
      </c>
      <c r="L18" s="57">
        <v>0.175</v>
      </c>
      <c r="M18" s="57">
        <v>0.165</v>
      </c>
      <c r="N18" s="57">
        <v>0.315</v>
      </c>
      <c r="O18" s="57">
        <v>0.11</v>
      </c>
      <c r="P18" s="57">
        <v>0</v>
      </c>
      <c r="Q18" s="57">
        <v>0</v>
      </c>
      <c r="R18" s="57">
        <v>0.163333333333333</v>
      </c>
      <c r="S18" s="57">
        <v>0.233333333333333</v>
      </c>
      <c r="T18" s="57">
        <v>0.0333333333333333</v>
      </c>
      <c r="U18" s="57">
        <v>0.533333333333333</v>
      </c>
      <c r="V18" s="57">
        <v>0.0833333333333333</v>
      </c>
      <c r="W18" s="57">
        <v>0</v>
      </c>
      <c r="X18" s="57">
        <v>0</v>
      </c>
      <c r="Y18" s="57">
        <v>0.1</v>
      </c>
      <c r="Z18" s="153">
        <v>0</v>
      </c>
    </row>
    <row r="19" ht="13.55" customHeight="1">
      <c r="A19" s="149">
        <v>17</v>
      </c>
      <c r="B19" t="s" s="58">
        <v>153</v>
      </c>
      <c r="C19" s="57">
        <v>1.24333333333333</v>
      </c>
      <c r="D19" s="57">
        <v>0.09333333333333339</v>
      </c>
      <c r="E19" s="57">
        <v>0.025</v>
      </c>
      <c r="F19" s="57">
        <v>0.095</v>
      </c>
      <c r="G19" s="57">
        <v>0</v>
      </c>
      <c r="H19" s="57">
        <v>0.66</v>
      </c>
      <c r="I19" s="57">
        <v>0</v>
      </c>
      <c r="J19" s="57">
        <v>0</v>
      </c>
      <c r="K19" s="57">
        <v>0.015</v>
      </c>
      <c r="L19" s="57">
        <v>0.215</v>
      </c>
      <c r="M19" s="57">
        <v>0.165</v>
      </c>
      <c r="N19" s="57">
        <v>0.00500000000000003</v>
      </c>
      <c r="O19" s="57">
        <v>0.05</v>
      </c>
      <c r="P19" s="57">
        <v>0.07000000000000001</v>
      </c>
      <c r="Q19" s="57">
        <v>0</v>
      </c>
      <c r="R19" s="57">
        <v>0.863333333333333</v>
      </c>
      <c r="S19" s="57">
        <v>0.223333333333333</v>
      </c>
      <c r="T19" s="57">
        <v>0</v>
      </c>
      <c r="U19" s="57">
        <v>0.123333333333333</v>
      </c>
      <c r="V19" s="57">
        <v>0</v>
      </c>
      <c r="W19" s="57">
        <v>0.0556666666666667</v>
      </c>
      <c r="X19" s="57">
        <v>0.0126666666666667</v>
      </c>
      <c r="Y19" s="57">
        <v>0.05</v>
      </c>
      <c r="Z19" s="153">
        <v>0</v>
      </c>
    </row>
    <row r="20" ht="13.55" customHeight="1">
      <c r="A20" s="149">
        <v>18</v>
      </c>
      <c r="B20" t="s" s="58">
        <v>156</v>
      </c>
      <c r="C20" s="57">
        <v>0</v>
      </c>
      <c r="D20" s="57">
        <v>0</v>
      </c>
      <c r="E20" s="57">
        <v>0.135</v>
      </c>
      <c r="F20" s="57">
        <v>0.805</v>
      </c>
      <c r="G20" s="57">
        <v>0</v>
      </c>
      <c r="H20" s="57">
        <v>0.0700000000000001</v>
      </c>
      <c r="I20" s="57">
        <v>0</v>
      </c>
      <c r="J20" s="57">
        <v>0</v>
      </c>
      <c r="K20" s="57">
        <v>0</v>
      </c>
      <c r="L20" s="57">
        <v>0.185</v>
      </c>
      <c r="M20" s="57">
        <v>0.075</v>
      </c>
      <c r="N20" s="57">
        <v>0.275</v>
      </c>
      <c r="O20" s="57">
        <v>0</v>
      </c>
      <c r="P20" s="57">
        <v>0</v>
      </c>
      <c r="Q20" s="57">
        <v>5.69333333333333</v>
      </c>
      <c r="R20" s="57">
        <v>0.573333333333333</v>
      </c>
      <c r="S20" s="57">
        <v>0.0233333333333333</v>
      </c>
      <c r="T20" s="57">
        <v>0</v>
      </c>
      <c r="U20" s="57">
        <v>0.223333333333333</v>
      </c>
      <c r="V20" s="57">
        <v>0.0133333333333333</v>
      </c>
      <c r="W20" s="57">
        <v>0.0186666666666667</v>
      </c>
      <c r="X20" s="57">
        <v>0</v>
      </c>
      <c r="Y20" s="57">
        <v>0</v>
      </c>
      <c r="Z20" s="153">
        <v>0</v>
      </c>
    </row>
    <row r="21" ht="13.55" customHeight="1">
      <c r="A21" s="149">
        <v>19</v>
      </c>
      <c r="B21" t="s" s="58">
        <v>159</v>
      </c>
      <c r="C21" s="57">
        <v>0</v>
      </c>
      <c r="D21" s="57">
        <v>0</v>
      </c>
      <c r="E21" s="57">
        <v>0.035</v>
      </c>
      <c r="F21" s="57">
        <v>1.025</v>
      </c>
      <c r="G21" s="57">
        <v>0</v>
      </c>
      <c r="H21" s="57">
        <v>0.32</v>
      </c>
      <c r="I21" s="57">
        <v>0</v>
      </c>
      <c r="J21" s="57">
        <v>0</v>
      </c>
      <c r="K21" s="57">
        <v>0.125</v>
      </c>
      <c r="L21" s="57">
        <v>0.345</v>
      </c>
      <c r="M21" s="57">
        <v>0.165</v>
      </c>
      <c r="N21" s="57">
        <v>0.105</v>
      </c>
      <c r="O21" s="57">
        <v>0.03</v>
      </c>
      <c r="P21" s="57">
        <v>0</v>
      </c>
      <c r="Q21" s="57">
        <v>0.0633333333333333</v>
      </c>
      <c r="R21" s="57">
        <v>0.443333333333333</v>
      </c>
      <c r="S21" s="57">
        <v>0.333333333333333</v>
      </c>
      <c r="T21" s="57">
        <v>0.183333333333333</v>
      </c>
      <c r="U21" s="57">
        <v>0.223333333333333</v>
      </c>
      <c r="V21" s="57">
        <v>0.113333333333333</v>
      </c>
      <c r="W21" s="57">
        <v>0</v>
      </c>
      <c r="X21" s="57">
        <v>0</v>
      </c>
      <c r="Y21" s="57">
        <v>0.06</v>
      </c>
      <c r="Z21" s="153">
        <v>0</v>
      </c>
    </row>
    <row r="22" ht="13.55" customHeight="1">
      <c r="A22" s="149">
        <v>20</v>
      </c>
      <c r="B22" t="s" s="58">
        <v>162</v>
      </c>
      <c r="C22" s="57">
        <v>0</v>
      </c>
      <c r="D22" s="57">
        <v>0</v>
      </c>
      <c r="E22" s="57">
        <v>0.195</v>
      </c>
      <c r="F22" s="57">
        <v>0.345</v>
      </c>
      <c r="G22" s="57">
        <v>0</v>
      </c>
      <c r="H22" s="57">
        <v>0.64</v>
      </c>
      <c r="I22" s="57">
        <v>0</v>
      </c>
      <c r="J22" s="57">
        <v>0</v>
      </c>
      <c r="K22" s="57">
        <v>0.155</v>
      </c>
      <c r="L22" s="57">
        <v>0.165</v>
      </c>
      <c r="M22" s="52"/>
      <c r="N22" s="57">
        <v>0.165</v>
      </c>
      <c r="O22" s="57">
        <v>0</v>
      </c>
      <c r="P22" s="57">
        <v>0</v>
      </c>
      <c r="Q22" s="57">
        <v>0.233333333333333</v>
      </c>
      <c r="R22" s="57">
        <v>0.493333333333333</v>
      </c>
      <c r="S22" s="57">
        <v>0.253333333333333</v>
      </c>
      <c r="T22" s="57">
        <v>0.0233333333333333</v>
      </c>
      <c r="U22" s="57">
        <v>0.433333333333333</v>
      </c>
      <c r="V22" s="57">
        <v>0.153333333333333</v>
      </c>
      <c r="W22" s="57">
        <v>0</v>
      </c>
      <c r="X22" s="57">
        <v>0</v>
      </c>
      <c r="Y22" s="57">
        <v>0.2</v>
      </c>
      <c r="Z22" s="153">
        <v>0</v>
      </c>
    </row>
    <row r="23" ht="13.55" customHeight="1">
      <c r="A23" s="149">
        <v>21</v>
      </c>
      <c r="B23" t="s" s="58">
        <v>165</v>
      </c>
      <c r="C23" s="57">
        <v>0</v>
      </c>
      <c r="D23" s="57">
        <v>0</v>
      </c>
      <c r="E23" s="57">
        <v>0.195</v>
      </c>
      <c r="F23" s="57">
        <v>0.075</v>
      </c>
      <c r="G23" s="57">
        <v>0</v>
      </c>
      <c r="H23" s="57">
        <v>1.03</v>
      </c>
      <c r="I23" s="57">
        <v>0.1075</v>
      </c>
      <c r="J23" s="57">
        <v>0</v>
      </c>
      <c r="K23" s="57">
        <v>0</v>
      </c>
      <c r="L23" s="57">
        <v>0</v>
      </c>
      <c r="M23" s="57">
        <v>0.125</v>
      </c>
      <c r="N23" s="57">
        <v>0.185</v>
      </c>
      <c r="O23" s="57">
        <v>0.03</v>
      </c>
      <c r="P23" s="57">
        <v>0</v>
      </c>
      <c r="Q23" s="57">
        <v>0.203333333333333</v>
      </c>
      <c r="R23" s="57">
        <v>0.413333333333333</v>
      </c>
      <c r="S23" s="57">
        <v>0.323333333333333</v>
      </c>
      <c r="T23" s="57">
        <v>0.103333333333333</v>
      </c>
      <c r="U23" s="57">
        <v>0.323333333333333</v>
      </c>
      <c r="V23" s="57">
        <v>0.223333333333333</v>
      </c>
      <c r="W23" s="57">
        <v>0</v>
      </c>
      <c r="X23" s="57">
        <v>0</v>
      </c>
      <c r="Y23" s="57">
        <v>0.11</v>
      </c>
      <c r="Z23" s="153">
        <v>0</v>
      </c>
    </row>
    <row r="24" ht="13.55" customHeight="1">
      <c r="A24" s="149">
        <v>22</v>
      </c>
      <c r="B24" t="s" s="58">
        <v>168</v>
      </c>
      <c r="C24" s="57">
        <v>0</v>
      </c>
      <c r="D24" s="57">
        <v>0</v>
      </c>
      <c r="E24" s="57">
        <v>0.125</v>
      </c>
      <c r="F24" s="57">
        <v>0</v>
      </c>
      <c r="G24" s="57">
        <v>0</v>
      </c>
      <c r="H24" s="57">
        <v>0.9</v>
      </c>
      <c r="I24" s="57">
        <v>0.0975</v>
      </c>
      <c r="J24" s="57">
        <v>0</v>
      </c>
      <c r="K24" s="57">
        <v>0.145</v>
      </c>
      <c r="L24" s="57">
        <v>0</v>
      </c>
      <c r="M24" s="57">
        <v>0.015</v>
      </c>
      <c r="N24" s="57">
        <v>0.285</v>
      </c>
      <c r="O24" s="57">
        <v>0</v>
      </c>
      <c r="P24" s="57">
        <v>0</v>
      </c>
      <c r="Q24" s="57">
        <v>0.283333333333333</v>
      </c>
      <c r="R24" s="57">
        <v>0.713333333333333</v>
      </c>
      <c r="S24" s="57">
        <v>0.07333333333333331</v>
      </c>
      <c r="T24" s="57">
        <v>0</v>
      </c>
      <c r="U24" s="57">
        <v>0.433333333333333</v>
      </c>
      <c r="V24" s="57">
        <v>0.0833333333333333</v>
      </c>
      <c r="W24" s="57">
        <v>0.0276666666666667</v>
      </c>
      <c r="X24" s="57">
        <v>0</v>
      </c>
      <c r="Y24" s="57">
        <v>0.13</v>
      </c>
      <c r="Z24" s="153">
        <v>0</v>
      </c>
    </row>
    <row r="25" ht="15" customHeight="1">
      <c r="A25" s="154">
        <v>23</v>
      </c>
      <c r="B25" t="s" s="155">
        <v>171</v>
      </c>
      <c r="C25" s="156">
        <v>0</v>
      </c>
      <c r="D25" s="156">
        <v>0</v>
      </c>
      <c r="E25" s="156">
        <v>0</v>
      </c>
      <c r="F25" s="156">
        <v>0.215</v>
      </c>
      <c r="G25" s="156">
        <v>0</v>
      </c>
      <c r="H25" s="156">
        <v>0.16</v>
      </c>
      <c r="I25" s="156">
        <v>0</v>
      </c>
      <c r="J25" s="156">
        <v>0</v>
      </c>
      <c r="K25" s="156">
        <v>0.075</v>
      </c>
      <c r="L25" s="156">
        <v>0.025</v>
      </c>
      <c r="M25" s="156">
        <v>0.055</v>
      </c>
      <c r="N25" s="156">
        <v>0.255</v>
      </c>
      <c r="O25" s="156">
        <v>0</v>
      </c>
      <c r="P25" s="156">
        <v>0</v>
      </c>
      <c r="Q25" s="156">
        <v>0.203333333333333</v>
      </c>
      <c r="R25" s="156">
        <v>0.543333333333333</v>
      </c>
      <c r="S25" s="156">
        <v>0</v>
      </c>
      <c r="T25" s="156">
        <v>0.07333333333333331</v>
      </c>
      <c r="U25" s="156">
        <v>0.243333333333333</v>
      </c>
      <c r="V25" s="156">
        <v>0.223333333333333</v>
      </c>
      <c r="W25" s="156">
        <v>0.0236666666666667</v>
      </c>
      <c r="X25" s="156">
        <v>0</v>
      </c>
      <c r="Y25" s="156">
        <v>0</v>
      </c>
      <c r="Z25" s="157">
        <v>0</v>
      </c>
    </row>
    <row r="26" ht="1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3.55" customHeight="1">
      <c r="A27" s="52"/>
      <c r="B27" s="52"/>
      <c r="C27" s="110"/>
      <c r="D27" s="110"/>
      <c r="E27" s="52"/>
      <c r="F27" s="52"/>
      <c r="G27" s="52"/>
      <c r="H27" s="52"/>
      <c r="I27" s="52"/>
      <c r="J27" s="52"/>
      <c r="K27" s="52"/>
      <c r="L27" s="52"/>
      <c r="M27" s="52"/>
      <c r="N27" s="52"/>
      <c r="O27" s="52"/>
      <c r="P27" s="52"/>
      <c r="Q27" s="52"/>
      <c r="R27" s="52"/>
      <c r="S27" s="52"/>
      <c r="T27" s="52"/>
      <c r="U27" s="52"/>
      <c r="V27" s="52"/>
      <c r="W27" s="52"/>
      <c r="X27" s="52"/>
      <c r="Y27" s="52"/>
      <c r="Z27" s="52"/>
    </row>
    <row r="28" ht="13.55" customHeight="1">
      <c r="A28" t="s" s="111">
        <v>193</v>
      </c>
      <c r="B28" s="112"/>
      <c r="C28" s="113">
        <v>0.5600000000000001</v>
      </c>
      <c r="D28" s="113">
        <v>0.5600000000000001</v>
      </c>
      <c r="E28" s="152">
        <v>0.2</v>
      </c>
      <c r="F28" s="57">
        <v>0.2</v>
      </c>
      <c r="G28" s="57">
        <v>0.3</v>
      </c>
      <c r="H28" s="57">
        <v>0.3</v>
      </c>
      <c r="I28" s="57">
        <v>0.14</v>
      </c>
      <c r="J28" s="57">
        <v>0.14</v>
      </c>
      <c r="K28" s="57">
        <v>0.13</v>
      </c>
      <c r="L28" s="57">
        <v>0.13</v>
      </c>
      <c r="M28" s="57">
        <v>0.21</v>
      </c>
      <c r="N28" s="57">
        <v>0.21</v>
      </c>
      <c r="O28" s="57">
        <v>0.45</v>
      </c>
      <c r="P28" s="57">
        <v>0.45</v>
      </c>
      <c r="Q28" s="57">
        <v>0.1</v>
      </c>
      <c r="R28" s="57">
        <v>0.1</v>
      </c>
      <c r="S28" s="57">
        <v>0.2</v>
      </c>
      <c r="T28" s="57">
        <v>0.2</v>
      </c>
      <c r="U28" s="57">
        <v>0.02</v>
      </c>
      <c r="V28" s="57">
        <v>0.02</v>
      </c>
      <c r="W28" s="57">
        <v>0.02</v>
      </c>
      <c r="X28" s="57">
        <v>0.02</v>
      </c>
      <c r="Y28" s="57">
        <v>0.39</v>
      </c>
      <c r="Z28" s="57">
        <v>0.39</v>
      </c>
    </row>
    <row r="29" ht="13.55" customHeight="1">
      <c r="A29" s="116"/>
      <c r="B29" s="112"/>
      <c r="C29" s="113">
        <v>1.76</v>
      </c>
      <c r="D29" s="113">
        <v>1.76</v>
      </c>
      <c r="E29" s="152">
        <v>0.17</v>
      </c>
      <c r="F29" s="57">
        <v>0.17</v>
      </c>
      <c r="G29" s="57">
        <v>0.86</v>
      </c>
      <c r="H29" s="57">
        <v>0.86</v>
      </c>
      <c r="I29" s="57">
        <v>0.16</v>
      </c>
      <c r="J29" s="57">
        <v>0.16</v>
      </c>
      <c r="K29" s="57">
        <v>0.2</v>
      </c>
      <c r="L29" s="57">
        <v>0.2</v>
      </c>
      <c r="M29" s="57">
        <v>0.12</v>
      </c>
      <c r="N29" s="57">
        <v>0.12</v>
      </c>
      <c r="O29" s="57">
        <v>0.45</v>
      </c>
      <c r="P29" s="57">
        <v>0.45</v>
      </c>
      <c r="Q29" s="57">
        <v>0.18</v>
      </c>
      <c r="R29" s="57">
        <v>0.18</v>
      </c>
      <c r="S29" s="57">
        <v>0.2</v>
      </c>
      <c r="T29" s="57">
        <v>0.2</v>
      </c>
      <c r="U29" s="57">
        <v>0</v>
      </c>
      <c r="V29" s="57">
        <v>0</v>
      </c>
      <c r="W29" s="57">
        <v>0</v>
      </c>
      <c r="X29" s="57">
        <v>0</v>
      </c>
      <c r="Y29" s="57">
        <v>0.35</v>
      </c>
      <c r="Z29" s="57">
        <v>0.35</v>
      </c>
    </row>
    <row r="30" ht="13.55" customHeight="1">
      <c r="A30" s="116"/>
      <c r="B30" s="112"/>
      <c r="C30" s="113">
        <v>0.67</v>
      </c>
      <c r="D30" s="113">
        <v>0.67</v>
      </c>
      <c r="E30" s="122"/>
      <c r="F30" s="52"/>
      <c r="G30" s="52"/>
      <c r="H30" s="52"/>
      <c r="I30" s="57">
        <v>0.15</v>
      </c>
      <c r="J30" s="57">
        <v>0.15</v>
      </c>
      <c r="K30" s="52"/>
      <c r="L30" s="52"/>
      <c r="M30" s="52"/>
      <c r="N30" s="52"/>
      <c r="O30" s="52"/>
      <c r="P30" s="52"/>
      <c r="Q30" s="57">
        <v>0.31</v>
      </c>
      <c r="R30" s="57">
        <v>0.31</v>
      </c>
      <c r="S30" s="57">
        <v>0.19</v>
      </c>
      <c r="T30" s="57">
        <v>0.19</v>
      </c>
      <c r="U30" s="57">
        <v>0.017</v>
      </c>
      <c r="V30" s="57">
        <v>0.017</v>
      </c>
      <c r="W30" s="57">
        <v>0.017</v>
      </c>
      <c r="X30" s="57">
        <v>0.017</v>
      </c>
      <c r="Y30" s="57">
        <v>0.19</v>
      </c>
      <c r="Z30" s="57">
        <v>0.19</v>
      </c>
    </row>
    <row r="31" ht="13.55" customHeight="1">
      <c r="A31" s="116"/>
      <c r="B31" s="52"/>
      <c r="C31" s="118"/>
      <c r="D31" s="118"/>
      <c r="E31" s="52"/>
      <c r="F31" s="52"/>
      <c r="G31" s="52"/>
      <c r="H31" s="52"/>
      <c r="I31" s="52"/>
      <c r="J31" s="52"/>
      <c r="K31" s="52"/>
      <c r="L31" s="52"/>
      <c r="M31" s="52"/>
      <c r="N31" s="52"/>
      <c r="O31" s="52"/>
      <c r="P31" s="52"/>
      <c r="Q31" s="52"/>
      <c r="R31" s="52"/>
      <c r="S31" s="52"/>
      <c r="T31" s="52"/>
      <c r="U31" s="52"/>
      <c r="V31" s="52"/>
      <c r="W31" s="52"/>
      <c r="X31" s="52"/>
      <c r="Y31" s="57">
        <v>0.11</v>
      </c>
      <c r="Z31" s="57">
        <v>0.11</v>
      </c>
    </row>
    <row r="32" ht="13.55" customHeight="1">
      <c r="A32" t="s" s="77">
        <v>194</v>
      </c>
      <c r="B32" s="52"/>
      <c r="C32" s="57">
        <f>STDEV(C28:C31)</f>
        <v>0.663350083540609</v>
      </c>
      <c r="D32" s="57">
        <f>STDEV(D28:D31)</f>
        <v>0.663350083540609</v>
      </c>
      <c r="E32" s="57">
        <f>STDEV(E28:E31)</f>
        <v>0.0212132034355964</v>
      </c>
      <c r="F32" s="57">
        <f>STDEV(F28:F31)</f>
        <v>0.0212132034355964</v>
      </c>
      <c r="G32" s="57">
        <f>STDEV(G28:G31)</f>
        <v>0.395979797464467</v>
      </c>
      <c r="H32" s="57">
        <f>STDEV(H28:H31)</f>
        <v>0.395979797464467</v>
      </c>
      <c r="I32" s="57">
        <f>STDEV(I28:I31)</f>
        <v>0.01</v>
      </c>
      <c r="J32" s="57">
        <f>STDEV(J28:J31)</f>
        <v>0.01</v>
      </c>
      <c r="K32" s="57">
        <f>STDEV(K28:K31)</f>
        <v>0.0494974746830583</v>
      </c>
      <c r="L32" s="57">
        <f>STDEV(L28:L31)</f>
        <v>0.0494974746830583</v>
      </c>
      <c r="M32" s="57">
        <f>STDEV(M28:M31)</f>
        <v>0.0636396103067893</v>
      </c>
      <c r="N32" s="57">
        <f>STDEV(N28:N31)</f>
        <v>0.0636396103067893</v>
      </c>
      <c r="O32" s="57">
        <f>STDEV(O28:O31)</f>
        <v>0</v>
      </c>
      <c r="P32" s="57">
        <f>STDEV(P28:P31)</f>
        <v>0</v>
      </c>
      <c r="Q32" s="57">
        <f>STDEV(Q28:Q31)</f>
        <v>0.105987420637231</v>
      </c>
      <c r="R32" s="57">
        <f>STDEV(R28:R31)</f>
        <v>0.105987420637231</v>
      </c>
      <c r="S32" s="57">
        <f>STDEV(S28:S31)</f>
        <v>0.00577350269189626</v>
      </c>
      <c r="T32" s="57">
        <f>STDEV(T28:T31)</f>
        <v>0.00577350269189626</v>
      </c>
      <c r="U32" s="57">
        <f>STDEV(U28:U31)</f>
        <v>0.010785793124909</v>
      </c>
      <c r="V32" s="57">
        <f>STDEV(V28:V31)</f>
        <v>0.010785793124909</v>
      </c>
      <c r="W32" s="57">
        <f>STDEV(W28:W31)</f>
        <v>0.010785793124909</v>
      </c>
      <c r="X32" s="57">
        <f>STDEV(X28:X31)</f>
        <v>0.010785793124909</v>
      </c>
      <c r="Y32" s="57">
        <f>STDEV(Y28:Y31)</f>
        <v>0.132161517343993</v>
      </c>
      <c r="Z32" s="57">
        <f>STDEV(Z28:Z31)</f>
        <v>0.132161517343993</v>
      </c>
    </row>
    <row r="33" ht="13.55" customHeight="1">
      <c r="A33" t="s" s="77">
        <v>195</v>
      </c>
      <c r="B33" s="52"/>
      <c r="C33" s="57">
        <f>C32*3</f>
        <v>1.99005025062183</v>
      </c>
      <c r="D33" s="57">
        <f>D32*3</f>
        <v>1.99005025062183</v>
      </c>
      <c r="E33" s="57">
        <f>E32*3</f>
        <v>0.0636396103067892</v>
      </c>
      <c r="F33" s="57">
        <f>F32*3</f>
        <v>0.0636396103067892</v>
      </c>
      <c r="G33" s="57">
        <f>G32*3</f>
        <v>1.1879393923934</v>
      </c>
      <c r="H33" s="57">
        <f>H32*3</f>
        <v>1.1879393923934</v>
      </c>
      <c r="I33" s="57">
        <f>I32*3</f>
        <v>0.03</v>
      </c>
      <c r="J33" s="57">
        <f>J32*3</f>
        <v>0.03</v>
      </c>
      <c r="K33" s="57">
        <f>K32*3</f>
        <v>0.148492424049175</v>
      </c>
      <c r="L33" s="57">
        <f>L32*3</f>
        <v>0.148492424049175</v>
      </c>
      <c r="M33" s="57">
        <f>M32*3</f>
        <v>0.190918830920368</v>
      </c>
      <c r="N33" s="57">
        <f>N32*3</f>
        <v>0.190918830920368</v>
      </c>
      <c r="O33" s="57">
        <f>O32*3</f>
        <v>0</v>
      </c>
      <c r="P33" s="57">
        <f>P32*3</f>
        <v>0</v>
      </c>
      <c r="Q33" s="57">
        <f>Q32*3</f>
        <v>0.317962261911693</v>
      </c>
      <c r="R33" s="57">
        <f>R32*3</f>
        <v>0.317962261911693</v>
      </c>
      <c r="S33" s="57">
        <f>S32*3</f>
        <v>0.0173205080756888</v>
      </c>
      <c r="T33" s="57">
        <f>T32*3</f>
        <v>0.0173205080756888</v>
      </c>
      <c r="U33" s="57">
        <f>U32*3</f>
        <v>0.032357379374727</v>
      </c>
      <c r="V33" s="57">
        <f>V32*3</f>
        <v>0.032357379374727</v>
      </c>
      <c r="W33" s="57">
        <f>W32*3</f>
        <v>0.032357379374727</v>
      </c>
      <c r="X33" s="57">
        <f>X32*3</f>
        <v>0.032357379374727</v>
      </c>
      <c r="Y33" s="57">
        <f>Y32*3</f>
        <v>0.396484552031979</v>
      </c>
      <c r="Z33" s="57">
        <f>Z32*3</f>
        <v>0.396484552031979</v>
      </c>
    </row>
    <row r="34" ht="15" customHeight="1">
      <c r="A34" s="124"/>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5" customHeight="1">
      <c r="A35" t="s" s="126">
        <v>196</v>
      </c>
      <c r="B35" t="s" s="127">
        <v>190</v>
      </c>
      <c r="C35" s="128">
        <v>8001</v>
      </c>
      <c r="D35" s="129"/>
      <c r="E35" s="128">
        <v>8009</v>
      </c>
      <c r="F35" s="129"/>
      <c r="G35" s="128">
        <v>8052</v>
      </c>
      <c r="H35" s="129"/>
      <c r="I35" s="128">
        <v>9001</v>
      </c>
      <c r="J35" s="129"/>
      <c r="K35" s="128">
        <v>9003</v>
      </c>
      <c r="L35" s="129"/>
      <c r="M35" s="128">
        <v>9005</v>
      </c>
      <c r="N35" s="129"/>
      <c r="O35" s="128">
        <v>9006</v>
      </c>
      <c r="P35" s="129"/>
      <c r="Q35" s="128">
        <v>9008</v>
      </c>
      <c r="R35" s="129"/>
      <c r="S35" s="128">
        <v>9012</v>
      </c>
      <c r="T35" s="129"/>
      <c r="U35" s="128">
        <v>9017</v>
      </c>
      <c r="V35" s="129"/>
      <c r="W35" s="128">
        <v>9019</v>
      </c>
      <c r="X35" s="129"/>
      <c r="Y35" s="128">
        <v>9020</v>
      </c>
      <c r="Z35" s="130"/>
    </row>
    <row r="36" ht="13.55" customHeight="1">
      <c r="A36" t="s" s="131">
        <v>102</v>
      </c>
      <c r="B36" t="s" s="132">
        <v>103</v>
      </c>
      <c r="C36" t="s" s="77">
        <v>191</v>
      </c>
      <c r="D36" t="s" s="77">
        <v>192</v>
      </c>
      <c r="E36" t="s" s="77">
        <v>191</v>
      </c>
      <c r="F36" t="s" s="77">
        <v>192</v>
      </c>
      <c r="G36" t="s" s="77">
        <v>191</v>
      </c>
      <c r="H36" t="s" s="77">
        <v>192</v>
      </c>
      <c r="I36" t="s" s="77">
        <v>191</v>
      </c>
      <c r="J36" t="s" s="77">
        <v>192</v>
      </c>
      <c r="K36" t="s" s="77">
        <v>191</v>
      </c>
      <c r="L36" t="s" s="77">
        <v>192</v>
      </c>
      <c r="M36" t="s" s="77">
        <v>191</v>
      </c>
      <c r="N36" t="s" s="77">
        <v>192</v>
      </c>
      <c r="O36" t="s" s="77">
        <v>191</v>
      </c>
      <c r="P36" t="s" s="77">
        <v>192</v>
      </c>
      <c r="Q36" t="s" s="77">
        <v>191</v>
      </c>
      <c r="R36" t="s" s="77">
        <v>192</v>
      </c>
      <c r="S36" t="s" s="77">
        <v>191</v>
      </c>
      <c r="T36" t="s" s="77">
        <v>192</v>
      </c>
      <c r="U36" t="s" s="77">
        <v>191</v>
      </c>
      <c r="V36" t="s" s="77">
        <v>192</v>
      </c>
      <c r="W36" t="s" s="77">
        <v>191</v>
      </c>
      <c r="X36" t="s" s="77">
        <v>192</v>
      </c>
      <c r="Y36" t="s" s="77">
        <v>191</v>
      </c>
      <c r="Z36" t="s" s="133">
        <v>192</v>
      </c>
    </row>
    <row r="37" ht="13.55" customHeight="1">
      <c r="A37" s="134">
        <v>1</v>
      </c>
      <c r="B37" t="s" s="58">
        <v>106</v>
      </c>
      <c r="C37" s="57">
        <f>IF(C3&gt;C$33,C3,0)</f>
        <v>0</v>
      </c>
      <c r="D37" s="57">
        <f>IF(D3&gt;D$33,D3,0)</f>
        <v>0</v>
      </c>
      <c r="E37" s="57">
        <f>IF(E3&gt;E$33,E3,0)</f>
        <v>0.195</v>
      </c>
      <c r="F37" s="57">
        <f>IF(F3&gt;F$33,F3,0)</f>
        <v>0.615</v>
      </c>
      <c r="G37" s="57">
        <f>IF(G3&gt;G$33,G3,0)</f>
        <v>0</v>
      </c>
      <c r="H37" s="57">
        <f>IF(H3&gt;H$33,H3,0)</f>
        <v>0</v>
      </c>
      <c r="I37" s="57">
        <f>IF(I3&gt;I$33,I3,0)</f>
        <v>0</v>
      </c>
      <c r="J37" s="57">
        <f>IF(J3&gt;J$33,J3,0)</f>
        <v>0</v>
      </c>
      <c r="K37" s="57">
        <f>IF(K3&gt;K$33,K3,0)</f>
        <v>0</v>
      </c>
      <c r="L37" s="57">
        <f>IF(L3&gt;L$33,L3,0)</f>
        <v>0</v>
      </c>
      <c r="M37" s="57">
        <f>IF(M3&gt;M$33,M3,0)</f>
        <v>0</v>
      </c>
      <c r="N37" s="57">
        <f>IF(N3&gt;N$33,N3,0)</f>
        <v>0</v>
      </c>
      <c r="O37" s="57">
        <f>IF(O3&gt;O$33,O3,0)</f>
        <v>0.19</v>
      </c>
      <c r="P37" s="57">
        <f>IF(P3&gt;P$33,P3,0)</f>
        <v>0.9399999999999999</v>
      </c>
      <c r="Q37" s="57">
        <f>IF(Q3&gt;Q$33,Q3,0)</f>
        <v>0.383333333333333</v>
      </c>
      <c r="R37" s="57">
        <f>IF(R3&gt;R$33,R3,0)</f>
        <v>0</v>
      </c>
      <c r="S37" s="57">
        <f>IF(S3&gt;S$33,S3,0)</f>
        <v>0</v>
      </c>
      <c r="T37" s="57">
        <f>IF(T3&gt;T$33,T3,0)</f>
        <v>0</v>
      </c>
      <c r="U37" s="57">
        <f>IF(U3&gt;U$33,U3,0)</f>
        <v>0</v>
      </c>
      <c r="V37" s="57">
        <f>IF(V3&gt;V$33,V3,0)</f>
        <v>0.243333333333333</v>
      </c>
      <c r="W37" s="57">
        <f>IF(W3&gt;W$33,W3,0)</f>
        <v>0</v>
      </c>
      <c r="X37" s="57">
        <f>IF(X3&gt;X$33,X3,0)</f>
        <v>0.137666666666667</v>
      </c>
      <c r="Y37" s="57">
        <f>IF(Y3&gt;Y$33,Y3,0)</f>
        <v>0</v>
      </c>
      <c r="Z37" s="135">
        <f>IF(Z3&gt;Z$33,Z3,0)</f>
        <v>0</v>
      </c>
    </row>
    <row r="38" ht="13.55" customHeight="1">
      <c r="A38" s="134">
        <v>2</v>
      </c>
      <c r="B38" t="s" s="58">
        <v>109</v>
      </c>
      <c r="C38" s="57">
        <f>IF(C4&gt;C$33,C4,0)</f>
        <v>0</v>
      </c>
      <c r="D38" s="57">
        <f>IF(D4&gt;D$33,D4,0)</f>
        <v>0</v>
      </c>
      <c r="E38" s="57">
        <f>IF(E4&gt;E$33,E4,0)</f>
        <v>0.095</v>
      </c>
      <c r="F38" s="57">
        <f>IF(F4&gt;F$33,F4,0)</f>
        <v>0.375</v>
      </c>
      <c r="G38" s="57">
        <f>IF(G4&gt;G$33,G4,0)</f>
        <v>0</v>
      </c>
      <c r="H38" s="57">
        <f>IF(H4&gt;H$33,H4,0)</f>
        <v>0</v>
      </c>
      <c r="I38" s="57">
        <f>IF(I4&gt;I$33,I4,0)</f>
        <v>0</v>
      </c>
      <c r="J38" s="57">
        <f>IF(J4&gt;J$33,J4,0)</f>
        <v>0</v>
      </c>
      <c r="K38" s="57">
        <f>IF(K4&gt;K$33,K4,0)</f>
        <v>0.215</v>
      </c>
      <c r="L38" s="57">
        <f>IF(L4&gt;L$33,L4,0)</f>
        <v>0</v>
      </c>
      <c r="M38" s="57">
        <f>IF(M4&gt;M$33,M4,0)</f>
        <v>0.415</v>
      </c>
      <c r="N38" s="57">
        <f>IF(N4&gt;N$33,N4,0)</f>
        <v>0</v>
      </c>
      <c r="O38" s="57">
        <f>IF(O4&gt;O$33,O4,0)</f>
        <v>0</v>
      </c>
      <c r="P38" s="57">
        <f>IF(P4&gt;P$33,P4,0)</f>
        <v>0</v>
      </c>
      <c r="Q38" s="57">
        <f>IF(Q4&gt;Q$33,Q4,0)</f>
        <v>0</v>
      </c>
      <c r="R38" s="57">
        <f>IF(R4&gt;R$33,R4,0)</f>
        <v>0</v>
      </c>
      <c r="S38" s="57">
        <f>IF(S4&gt;S$33,S4,0)</f>
        <v>0</v>
      </c>
      <c r="T38" s="57">
        <f>IF(T4&gt;T$33,T4,0)</f>
        <v>0</v>
      </c>
      <c r="U38" s="57">
        <f>IF(U4&gt;U$33,U4,0)</f>
        <v>0.0933333333333333</v>
      </c>
      <c r="V38" s="57">
        <f>IF(V4&gt;V$33,V4,0)</f>
        <v>0.183333333333333</v>
      </c>
      <c r="W38" s="57">
        <f>IF(W4&gt;W$33,W4,0)</f>
        <v>0</v>
      </c>
      <c r="X38" s="57">
        <f>IF(X4&gt;X$33,X4,0)</f>
        <v>0.127666666666667</v>
      </c>
      <c r="Y38" s="57">
        <f>IF(Y4&gt;Y$33,Y4,0)</f>
        <v>0</v>
      </c>
      <c r="Z38" s="135">
        <f>IF(Z4&gt;Z$33,Z4,0)</f>
        <v>0</v>
      </c>
    </row>
    <row r="39" ht="13.55" customHeight="1">
      <c r="A39" s="134">
        <v>3</v>
      </c>
      <c r="B39" t="s" s="58">
        <v>112</v>
      </c>
      <c r="C39" s="57">
        <f>IF(C5&gt;C$33,C5,0)</f>
        <v>0</v>
      </c>
      <c r="D39" s="57">
        <f>IF(D5&gt;D$33,D5,0)</f>
        <v>0</v>
      </c>
      <c r="E39" s="57">
        <f>IF(E5&gt;E$33,E5,0)</f>
        <v>0.255</v>
      </c>
      <c r="F39" s="57">
        <f>IF(F5&gt;F$33,F5,0)</f>
        <v>1.365</v>
      </c>
      <c r="G39" s="57">
        <f>IF(G5&gt;G$33,G5,0)</f>
        <v>0</v>
      </c>
      <c r="H39" s="57">
        <f>IF(H5&gt;H$33,H5,0)</f>
        <v>0</v>
      </c>
      <c r="I39" s="57">
        <f>IF(I5&gt;I$33,I5,0)</f>
        <v>0</v>
      </c>
      <c r="J39" s="57">
        <f>IF(J5&gt;J$33,J5,0)</f>
        <v>0</v>
      </c>
      <c r="K39" s="57">
        <f>IF(K5&gt;K$33,K5,0)</f>
        <v>0</v>
      </c>
      <c r="L39" s="57">
        <f>IF(L5&gt;L$33,L5,0)</f>
        <v>0.365</v>
      </c>
      <c r="M39" s="57">
        <f>IF(M5&gt;M$33,M5,0)</f>
        <v>0.535</v>
      </c>
      <c r="N39" s="57">
        <f>IF(N5&gt;N$33,N5,0)</f>
        <v>0.285</v>
      </c>
      <c r="O39" s="57">
        <f>IF(O5&gt;O$33,O5,0)</f>
        <v>0.03</v>
      </c>
      <c r="P39" s="57">
        <f>IF(P5&gt;P$33,P5,0)</f>
        <v>0</v>
      </c>
      <c r="Q39" s="57">
        <f>IF(Q5&gt;Q$33,Q5,0)</f>
        <v>0</v>
      </c>
      <c r="R39" s="57">
        <f>IF(R5&gt;R$33,R5,0)</f>
        <v>0</v>
      </c>
      <c r="S39" s="57">
        <f>IF(S5&gt;S$33,S5,0)</f>
        <v>0</v>
      </c>
      <c r="T39" s="57">
        <f>IF(T5&gt;T$33,T5,0)</f>
        <v>0.263333333333333</v>
      </c>
      <c r="U39" s="57">
        <f>IF(U5&gt;U$33,U5,0)</f>
        <v>0.123333333333333</v>
      </c>
      <c r="V39" s="57">
        <f>IF(V5&gt;V$33,V5,0)</f>
        <v>0.263333333333333</v>
      </c>
      <c r="W39" s="57">
        <f>IF(W5&gt;W$33,W5,0)</f>
        <v>0</v>
      </c>
      <c r="X39" s="57">
        <f>IF(X5&gt;X$33,X5,0)</f>
        <v>0</v>
      </c>
      <c r="Y39" s="57">
        <f>IF(Y5&gt;Y$33,Y5,0)</f>
        <v>1.36</v>
      </c>
      <c r="Z39" s="135">
        <f>IF(Z5&gt;Z$33,Z5,0)</f>
        <v>0.46</v>
      </c>
    </row>
    <row r="40" ht="13.55" customHeight="1">
      <c r="A40" s="134">
        <v>4</v>
      </c>
      <c r="B40" t="s" s="58">
        <v>115</v>
      </c>
      <c r="C40" s="57">
        <f>IF(C6&gt;C$33,C6,0)</f>
        <v>0</v>
      </c>
      <c r="D40" s="57">
        <f>IF(D6&gt;D$33,D6,0)</f>
        <v>0</v>
      </c>
      <c r="E40" s="57">
        <f>IF(E6&gt;E$33,E6,0)</f>
        <v>0.235</v>
      </c>
      <c r="F40" s="57">
        <f>IF(F6&gt;F$33,F6,0)</f>
        <v>0.755</v>
      </c>
      <c r="G40" s="57">
        <f>IF(G6&gt;G$33,G6,0)</f>
        <v>0</v>
      </c>
      <c r="H40" s="57">
        <f>IF(H6&gt;H$33,H6,0)</f>
        <v>0</v>
      </c>
      <c r="I40" s="57">
        <f>IF(I6&gt;I$33,I6,0)</f>
        <v>0</v>
      </c>
      <c r="J40" s="57">
        <f>IF(J6&gt;J$33,J6,0)</f>
        <v>0</v>
      </c>
      <c r="K40" s="57">
        <f>IF(K6&gt;K$33,K6,0)</f>
        <v>0</v>
      </c>
      <c r="L40" s="57">
        <f>IF(L6&gt;L$33,L6,0)</f>
        <v>0</v>
      </c>
      <c r="M40" s="57">
        <f>IF(M6&gt;M$33,M6,0)</f>
        <v>0.265</v>
      </c>
      <c r="N40" s="57">
        <f>IF(N6&gt;N$33,N6,0)</f>
        <v>0</v>
      </c>
      <c r="O40" s="57">
        <f>IF(O6&gt;O$33,O6,0)</f>
        <v>0.1</v>
      </c>
      <c r="P40" s="57">
        <f>IF(P6&gt;P$33,P6,0)</f>
        <v>0</v>
      </c>
      <c r="Q40" s="57">
        <f>IF(Q6&gt;Q$33,Q6,0)</f>
        <v>0</v>
      </c>
      <c r="R40" s="57">
        <f>IF(R6&gt;R$33,R6,0)</f>
        <v>0</v>
      </c>
      <c r="S40" s="57">
        <f>IF(S6&gt;S$33,S6,0)</f>
        <v>0</v>
      </c>
      <c r="T40" s="57">
        <f>IF(T6&gt;T$33,T6,0)</f>
        <v>0.163333333333333</v>
      </c>
      <c r="U40" s="57">
        <f>IF(U6&gt;U$33,U6,0)</f>
        <v>0.0333333333333333</v>
      </c>
      <c r="V40" s="57">
        <f>IF(V6&gt;V$33,V6,0)</f>
        <v>0.313333333333333</v>
      </c>
      <c r="W40" s="57">
        <f>IF(W6&gt;W$33,W6,0)</f>
        <v>0</v>
      </c>
      <c r="X40" s="57">
        <f>IF(X6&gt;X$33,X6,0)</f>
        <v>0</v>
      </c>
      <c r="Y40" s="57">
        <f>IF(Y6&gt;Y$33,Y6,0)</f>
        <v>0</v>
      </c>
      <c r="Z40" s="135">
        <f>IF(Z6&gt;Z$33,Z6,0)</f>
        <v>0</v>
      </c>
    </row>
    <row r="41" ht="13.55" customHeight="1">
      <c r="A41" s="134">
        <v>5</v>
      </c>
      <c r="B41" t="s" s="58">
        <v>118</v>
      </c>
      <c r="C41" s="57">
        <f>IF(C7&gt;C$33,C7,0)</f>
        <v>0</v>
      </c>
      <c r="D41" s="57">
        <f>IF(D7&gt;D$33,D7,0)</f>
        <v>0</v>
      </c>
      <c r="E41" s="57">
        <f>IF(E7&gt;E$33,E7,0)</f>
        <v>0.455</v>
      </c>
      <c r="F41" s="57">
        <f>IF(F7&gt;F$33,F7,0)</f>
        <v>0.575</v>
      </c>
      <c r="G41" s="57">
        <f>IF(G7&gt;G$33,G7,0)</f>
        <v>0</v>
      </c>
      <c r="H41" s="57">
        <f>IF(H7&gt;H$33,H7,0)</f>
        <v>0</v>
      </c>
      <c r="I41" s="57">
        <f>IF(I7&gt;I$33,I7,0)</f>
        <v>0</v>
      </c>
      <c r="J41" s="57">
        <f>IF(J7&gt;J$33,J7,0)</f>
        <v>0</v>
      </c>
      <c r="K41" s="57">
        <f>IF(K7&gt;K$33,K7,0)</f>
        <v>0</v>
      </c>
      <c r="L41" s="57">
        <f>IF(L7&gt;L$33,L7,0)</f>
        <v>0</v>
      </c>
      <c r="M41" s="57">
        <f>IF(M7&gt;M$33,M7,0)</f>
        <v>0.26</v>
      </c>
      <c r="N41" s="57">
        <f>IF(N7&gt;N$33,N7,0)</f>
        <v>0</v>
      </c>
      <c r="O41" s="57">
        <f>IF(O7&gt;O$33,O7,0)</f>
        <v>0.08</v>
      </c>
      <c r="P41" s="57">
        <f>IF(P7&gt;P$33,P7,0)</f>
        <v>0</v>
      </c>
      <c r="Q41" s="57">
        <f>IF(Q7&gt;Q$33,Q7,0)</f>
        <v>0</v>
      </c>
      <c r="R41" s="57">
        <f>IF(R7&gt;R$33,R7,0)</f>
        <v>0</v>
      </c>
      <c r="S41" s="57">
        <f>IF(S7&gt;S$33,S7,0)</f>
        <v>0</v>
      </c>
      <c r="T41" s="57">
        <f>IF(T7&gt;T$33,T7,0)</f>
        <v>0.143333333333333</v>
      </c>
      <c r="U41" s="57">
        <f>IF(U7&gt;U$33,U7,0)</f>
        <v>0.07333333333333331</v>
      </c>
      <c r="V41" s="57">
        <f>IF(V7&gt;V$33,V7,0)</f>
        <v>0.273333333333333</v>
      </c>
      <c r="W41" s="57">
        <f>IF(W7&gt;W$33,W7,0)</f>
        <v>0</v>
      </c>
      <c r="X41" s="57">
        <f>IF(X7&gt;X$33,X7,0)</f>
        <v>0</v>
      </c>
      <c r="Y41" s="57">
        <f>IF(Y7&gt;Y$33,Y7,0)</f>
        <v>4.03</v>
      </c>
      <c r="Z41" s="135">
        <f>IF(Z7&gt;Z$33,Z7,0)</f>
        <v>0</v>
      </c>
    </row>
    <row r="42" ht="13.55" customHeight="1">
      <c r="A42" s="134">
        <v>6</v>
      </c>
      <c r="B42" t="s" s="58">
        <v>121</v>
      </c>
      <c r="C42" s="57">
        <f>IF(C8&gt;C$33,C8,0)</f>
        <v>0</v>
      </c>
      <c r="D42" s="57">
        <f>IF(D8&gt;D$33,D8,0)</f>
        <v>0</v>
      </c>
      <c r="E42" s="57">
        <f>IF(E8&gt;E$33,E8,0)</f>
        <v>0.155</v>
      </c>
      <c r="F42" s="57">
        <f>IF(F8&gt;F$33,F8,0)</f>
        <v>1.375</v>
      </c>
      <c r="G42" s="57">
        <f>IF(G8&gt;G$33,G8,0)</f>
        <v>0</v>
      </c>
      <c r="H42" s="57">
        <f>IF(H8&gt;H$33,H8,0)</f>
        <v>0</v>
      </c>
      <c r="I42" s="57">
        <f>IF(I8&gt;I$33,I8,0)</f>
        <v>0</v>
      </c>
      <c r="J42" s="57">
        <f>IF(J8&gt;J$33,J8,0)</f>
        <v>0</v>
      </c>
      <c r="K42" s="57">
        <f>IF(K8&gt;K$33,K8,0)</f>
        <v>0</v>
      </c>
      <c r="L42" s="57">
        <f>IF(L8&gt;L$33,L8,0)</f>
        <v>0</v>
      </c>
      <c r="M42" s="57">
        <f>IF(M8&gt;M$33,M8,0)</f>
        <v>0</v>
      </c>
      <c r="N42" s="57">
        <f>IF(N8&gt;N$33,N8,0)</f>
        <v>0</v>
      </c>
      <c r="O42" s="57">
        <f>IF(O8&gt;O$33,O8,0)</f>
        <v>0.45</v>
      </c>
      <c r="P42" s="57">
        <f>IF(P8&gt;P$33,P8,0)</f>
        <v>0</v>
      </c>
      <c r="Q42" s="57">
        <f>IF(Q8&gt;Q$33,Q8,0)</f>
        <v>0</v>
      </c>
      <c r="R42" s="57">
        <f>IF(R8&gt;R$33,R8,0)</f>
        <v>0</v>
      </c>
      <c r="S42" s="57">
        <f>IF(S8&gt;S$33,S8,0)</f>
        <v>0</v>
      </c>
      <c r="T42" s="57">
        <f>IF(T8&gt;T$33,T8,0)</f>
        <v>0.0633333333333333</v>
      </c>
      <c r="U42" s="57">
        <f>IF(U8&gt;U$33,U8,0)</f>
        <v>0.133333333333333</v>
      </c>
      <c r="V42" s="57">
        <f>IF(V8&gt;V$33,V8,0)</f>
        <v>0.303333333333333</v>
      </c>
      <c r="W42" s="57">
        <f>IF(W8&gt;W$33,W8,0)</f>
        <v>0</v>
      </c>
      <c r="X42" s="57">
        <f>IF(X8&gt;X$33,X8,0)</f>
        <v>0.127666666666667</v>
      </c>
      <c r="Y42" s="57">
        <f>IF(Y8&gt;Y$33,Y8,0)</f>
        <v>0</v>
      </c>
      <c r="Z42" s="135">
        <f>IF(Z8&gt;Z$33,Z8,0)</f>
        <v>0.44</v>
      </c>
    </row>
    <row r="43" ht="13.55" customHeight="1">
      <c r="A43" s="134">
        <v>7</v>
      </c>
      <c r="B43" t="s" s="58">
        <v>124</v>
      </c>
      <c r="C43" s="57">
        <f>IF(C9&gt;C$33,C9,0)</f>
        <v>0</v>
      </c>
      <c r="D43" s="57">
        <f>IF(D9&gt;D$33,D9,0)</f>
        <v>0</v>
      </c>
      <c r="E43" s="57">
        <f>IF(E9&gt;E$33,E9,0)</f>
        <v>0</v>
      </c>
      <c r="F43" s="57">
        <f>IF(F9&gt;F$33,F9,0)</f>
        <v>0.335</v>
      </c>
      <c r="G43" s="57">
        <f>IF(G9&gt;G$33,G9,0)</f>
        <v>0</v>
      </c>
      <c r="H43" s="57">
        <f>IF(H9&gt;H$33,H9,0)</f>
        <v>0</v>
      </c>
      <c r="I43" s="57">
        <f>IF(I9&gt;I$33,I9,0)</f>
        <v>0</v>
      </c>
      <c r="J43" s="57">
        <f>IF(J9&gt;J$33,J9,0)</f>
        <v>0</v>
      </c>
      <c r="K43" s="57">
        <f>IF(K9&gt;K$33,K9,0)</f>
        <v>0</v>
      </c>
      <c r="L43" s="57">
        <f>IF(L9&gt;L$33,L9,0)</f>
        <v>0.415</v>
      </c>
      <c r="M43" s="57">
        <f>IF(M9&gt;M$33,M9,0)</f>
        <v>0.455</v>
      </c>
      <c r="N43" s="57">
        <f>IF(N9&gt;N$33,N9,0)</f>
        <v>0</v>
      </c>
      <c r="O43" s="57">
        <f>IF(O9&gt;O$33,O9,0)</f>
        <v>0</v>
      </c>
      <c r="P43" s="57">
        <f>IF(P9&gt;P$33,P9,0)</f>
        <v>0</v>
      </c>
      <c r="Q43" s="57">
        <f>IF(Q9&gt;Q$33,Q9,0)</f>
        <v>0</v>
      </c>
      <c r="R43" s="57">
        <f>IF(R9&gt;R$33,R9,0)</f>
        <v>4.52333333333333</v>
      </c>
      <c r="S43" s="57">
        <f>IF(S9&gt;S$33,S9,0)</f>
        <v>0.0233333333333333</v>
      </c>
      <c r="T43" s="57">
        <f>IF(T9&gt;T$33,T9,0)</f>
        <v>0.253333333333333</v>
      </c>
      <c r="U43" s="57">
        <f>IF(U9&gt;U$33,U9,0)</f>
        <v>0.173333333333333</v>
      </c>
      <c r="V43" s="57">
        <f>IF(V9&gt;V$33,V9,0)</f>
        <v>0.353333333333333</v>
      </c>
      <c r="W43" s="57">
        <f>IF(W9&gt;W$33,W9,0)</f>
        <v>0</v>
      </c>
      <c r="X43" s="57">
        <f>IF(X9&gt;X$33,X9,0)</f>
        <v>0</v>
      </c>
      <c r="Y43" s="57">
        <f>IF(Y9&gt;Y$33,Y9,0)</f>
        <v>0</v>
      </c>
      <c r="Z43" s="135">
        <f>IF(Z9&gt;Z$33,Z9,0)</f>
        <v>0</v>
      </c>
    </row>
    <row r="44" ht="13.55" customHeight="1">
      <c r="A44" s="134">
        <v>8</v>
      </c>
      <c r="B44" t="s" s="58">
        <v>127</v>
      </c>
      <c r="C44" s="57">
        <f>IF(C10&gt;C$33,C10,0)</f>
        <v>0</v>
      </c>
      <c r="D44" s="57">
        <f>IF(D10&gt;D$33,D10,0)</f>
        <v>0</v>
      </c>
      <c r="E44" s="57">
        <f>IF(E10&gt;E$33,E10,0)</f>
        <v>0.125</v>
      </c>
      <c r="F44" s="57">
        <f>IF(F10&gt;F$33,F10,0)</f>
        <v>0</v>
      </c>
      <c r="G44" s="57">
        <f>IF(G10&gt;G$33,G10,0)</f>
        <v>0</v>
      </c>
      <c r="H44" s="57">
        <f>IF(H10&gt;H$33,H10,0)</f>
        <v>0</v>
      </c>
      <c r="I44" s="57">
        <f>IF(I10&gt;I$33,I10,0)</f>
        <v>0</v>
      </c>
      <c r="J44" s="57">
        <f>IF(J10&gt;J$33,J10,0)</f>
        <v>0</v>
      </c>
      <c r="K44" s="57">
        <f>IF(K10&gt;K$33,K10,0)</f>
        <v>0.205</v>
      </c>
      <c r="L44" s="57">
        <f>IF(L10&gt;L$33,L10,0)</f>
        <v>0</v>
      </c>
      <c r="M44" s="57">
        <f>IF(M10&gt;M$33,M10,0)</f>
        <v>0</v>
      </c>
      <c r="N44" s="57">
        <f>IF(N10&gt;N$33,N10,0)</f>
        <v>0</v>
      </c>
      <c r="O44" s="57">
        <f>IF(O10&gt;O$33,O10,0)</f>
        <v>0</v>
      </c>
      <c r="P44" s="57">
        <f>IF(P10&gt;P$33,P10,0)</f>
        <v>0</v>
      </c>
      <c r="Q44" s="57">
        <f>IF(Q10&gt;Q$33,Q10,0)</f>
        <v>0</v>
      </c>
      <c r="R44" s="57">
        <f>IF(R10&gt;R$33,R10,0)</f>
        <v>0</v>
      </c>
      <c r="S44" s="57">
        <f>IF(S10&gt;S$33,S10,0)</f>
        <v>0.0633333333333333</v>
      </c>
      <c r="T44" s="57">
        <f>IF(T10&gt;T$33,T10,0)</f>
        <v>2.11333333333333</v>
      </c>
      <c r="U44" s="57">
        <f>IF(U10&gt;U$33,U10,0)</f>
        <v>0.433333333333333</v>
      </c>
      <c r="V44" s="57">
        <f>IF(V10&gt;V$33,V10,0)</f>
        <v>0.123333333333333</v>
      </c>
      <c r="W44" s="57">
        <f>IF(W10&gt;W$33,W10,0)</f>
        <v>0.0366666666666667</v>
      </c>
      <c r="X44" s="57">
        <f>IF(X10&gt;X$33,X10,0)</f>
        <v>0</v>
      </c>
      <c r="Y44" s="57">
        <f>IF(Y10&gt;Y$33,Y10,0)</f>
        <v>0</v>
      </c>
      <c r="Z44" s="135">
        <f>IF(Z10&gt;Z$33,Z10,0)</f>
        <v>0</v>
      </c>
    </row>
    <row r="45" ht="13.55" customHeight="1">
      <c r="A45" s="134">
        <v>9</v>
      </c>
      <c r="B45" t="s" s="58">
        <v>130</v>
      </c>
      <c r="C45" s="57">
        <f>IF(C11&gt;C$33,C11,0)</f>
        <v>0</v>
      </c>
      <c r="D45" s="57">
        <f>IF(D11&gt;D$33,D11,0)</f>
        <v>0</v>
      </c>
      <c r="E45" s="57">
        <f>IF(E11&gt;E$33,E11,0)</f>
        <v>0.08500000000000001</v>
      </c>
      <c r="F45" s="57">
        <f>IF(F11&gt;F$33,F11,0)</f>
        <v>0.115</v>
      </c>
      <c r="G45" s="57">
        <f>IF(G11&gt;G$33,G11,0)</f>
        <v>0</v>
      </c>
      <c r="H45" s="57">
        <f>IF(H11&gt;H$33,H11,0)</f>
        <v>0</v>
      </c>
      <c r="I45" s="57">
        <f>IF(I11&gt;I$33,I11,0)</f>
        <v>0</v>
      </c>
      <c r="J45" s="57">
        <f>IF(J11&gt;J$33,J11,0)</f>
        <v>0</v>
      </c>
      <c r="K45" s="57">
        <f>IF(K11&gt;K$33,K11,0)</f>
        <v>33.135</v>
      </c>
      <c r="L45" s="57">
        <f>IF(L11&gt;L$33,L11,0)</f>
        <v>0</v>
      </c>
      <c r="M45" s="57">
        <f>IF(M11&gt;M$33,M11,0)</f>
        <v>0</v>
      </c>
      <c r="N45" s="57">
        <f>IF(N11&gt;N$33,N11,0)</f>
        <v>0</v>
      </c>
      <c r="O45" s="57">
        <f>IF(O11&gt;O$33,O11,0)</f>
        <v>0.13</v>
      </c>
      <c r="P45" s="57">
        <f>IF(P11&gt;P$33,P11,0)</f>
        <v>0</v>
      </c>
      <c r="Q45" s="57">
        <f>IF(Q11&gt;Q$33,Q11,0)</f>
        <v>0</v>
      </c>
      <c r="R45" s="57">
        <f>IF(R11&gt;R$33,R11,0)</f>
        <v>0</v>
      </c>
      <c r="S45" s="57">
        <f>IF(S11&gt;S$33,S11,0)</f>
        <v>0</v>
      </c>
      <c r="T45" s="57">
        <f>IF(T11&gt;T$33,T11,0)</f>
        <v>0.0433333333333333</v>
      </c>
      <c r="U45" s="57">
        <f>IF(U11&gt;U$33,U11,0)</f>
        <v>0.373333333333333</v>
      </c>
      <c r="V45" s="57">
        <f>IF(V11&gt;V$33,V11,0)</f>
        <v>0.143333333333333</v>
      </c>
      <c r="W45" s="57">
        <f>IF(W11&gt;W$33,W11,0)</f>
        <v>0</v>
      </c>
      <c r="X45" s="57">
        <f>IF(X11&gt;X$33,X11,0)</f>
        <v>0</v>
      </c>
      <c r="Y45" s="57">
        <f>IF(Y11&gt;Y$33,Y11,0)</f>
        <v>0</v>
      </c>
      <c r="Z45" s="135">
        <f>IF(Z11&gt;Z$33,Z11,0)</f>
        <v>0</v>
      </c>
    </row>
    <row r="46" ht="13.55" customHeight="1">
      <c r="A46" s="134">
        <v>10</v>
      </c>
      <c r="B46" t="s" s="58">
        <v>133</v>
      </c>
      <c r="C46" s="57">
        <f>IF(C12&gt;C$33,C12,0)</f>
        <v>0</v>
      </c>
      <c r="D46" s="57">
        <f>IF(D12&gt;D$33,D12,0)</f>
        <v>0</v>
      </c>
      <c r="E46" s="57">
        <f>IF(E12&gt;E$33,E12,0)</f>
        <v>0.125</v>
      </c>
      <c r="F46" s="57">
        <f>IF(F12&gt;F$33,F12,0)</f>
        <v>1.145</v>
      </c>
      <c r="G46" s="57">
        <f>IF(G12&gt;G$33,G12,0)</f>
        <v>0</v>
      </c>
      <c r="H46" s="57">
        <f>IF(H12&gt;H$33,H12,0)</f>
        <v>0</v>
      </c>
      <c r="I46" s="57">
        <f>IF(I12&gt;I$33,I12,0)</f>
        <v>0</v>
      </c>
      <c r="J46" s="57">
        <f>IF(J12&gt;J$33,J12,0)</f>
        <v>0</v>
      </c>
      <c r="K46" s="57">
        <f>IF(K12&gt;K$33,K12,0)</f>
        <v>0</v>
      </c>
      <c r="L46" s="57">
        <f>IF(L12&gt;L$33,L12,0)</f>
        <v>0</v>
      </c>
      <c r="M46" s="57">
        <f>IF(M12&gt;M$33,M12,0)</f>
        <v>0</v>
      </c>
      <c r="N46" s="57">
        <f>IF(N12&gt;N$33,N12,0)</f>
        <v>0</v>
      </c>
      <c r="O46" s="57">
        <f>IF(O12&gt;O$33,O12,0)</f>
        <v>0.06</v>
      </c>
      <c r="P46" s="57">
        <f>IF(P12&gt;P$33,P12,0)</f>
        <v>0</v>
      </c>
      <c r="Q46" s="57">
        <f>IF(Q12&gt;Q$33,Q12,0)</f>
        <v>0</v>
      </c>
      <c r="R46" s="57">
        <f>IF(R12&gt;R$33,R12,0)</f>
        <v>0</v>
      </c>
      <c r="S46" s="57">
        <f>IF(S12&gt;S$33,S12,0)</f>
        <v>0.263333333333333</v>
      </c>
      <c r="T46" s="57">
        <f>IF(T12&gt;T$33,T12,0)</f>
        <v>0</v>
      </c>
      <c r="U46" s="57">
        <f>IF(U12&gt;U$33,U12,0)</f>
        <v>0.343333333333333</v>
      </c>
      <c r="V46" s="57">
        <f>IF(V12&gt;V$33,V12,0)</f>
        <v>0.0433333333333333</v>
      </c>
      <c r="W46" s="57">
        <f>IF(W12&gt;W$33,W12,0)</f>
        <v>0.0516666666666667</v>
      </c>
      <c r="X46" s="57">
        <f>IF(X12&gt;X$33,X12,0)</f>
        <v>0</v>
      </c>
      <c r="Y46" s="57">
        <f>IF(Y12&gt;Y$33,Y12,0)</f>
        <v>0.64</v>
      </c>
      <c r="Z46" s="135">
        <f>IF(Z12&gt;Z$33,Z12,0)</f>
        <v>0</v>
      </c>
    </row>
    <row r="47" ht="13.55" customHeight="1">
      <c r="A47" s="134">
        <v>11</v>
      </c>
      <c r="B47" t="s" s="58">
        <v>136</v>
      </c>
      <c r="C47" s="57">
        <f>IF(C13&gt;C$33,C13,0)</f>
        <v>0</v>
      </c>
      <c r="D47" s="57">
        <f>IF(D13&gt;D$33,D13,0)</f>
        <v>0</v>
      </c>
      <c r="E47" s="57">
        <f>IF(E13&gt;E$33,E13,0)</f>
        <v>0</v>
      </c>
      <c r="F47" s="57">
        <f>IF(F13&gt;F$33,F13,0)</f>
        <v>0.125</v>
      </c>
      <c r="G47" s="57">
        <f>IF(G13&gt;G$33,G13,0)</f>
        <v>0</v>
      </c>
      <c r="H47" s="57">
        <f>IF(H13&gt;H$33,H13,0)</f>
        <v>0</v>
      </c>
      <c r="I47" s="57">
        <f>IF(I13&gt;I$33,I13,0)</f>
        <v>0</v>
      </c>
      <c r="J47" s="57">
        <f>IF(J13&gt;J$33,J13,0)</f>
        <v>0</v>
      </c>
      <c r="K47" s="57">
        <f>IF(K13&gt;K$33,K13,0)</f>
        <v>0</v>
      </c>
      <c r="L47" s="57">
        <f>IF(L13&gt;L$33,L13,0)</f>
        <v>0.165</v>
      </c>
      <c r="M47" s="57">
        <f>IF(M13&gt;M$33,M13,0)</f>
        <v>0</v>
      </c>
      <c r="N47" s="57">
        <f>IF(N13&gt;N$33,N13,0)</f>
        <v>0</v>
      </c>
      <c r="O47" s="57">
        <f>IF(O13&gt;O$33,O13,0)</f>
        <v>0</v>
      </c>
      <c r="P47" s="57">
        <f>IF(P13&gt;P$33,P13,0)</f>
        <v>0.06</v>
      </c>
      <c r="Q47" s="57">
        <f>IF(Q13&gt;Q$33,Q13,0)</f>
        <v>0</v>
      </c>
      <c r="R47" s="57">
        <f>IF(R13&gt;R$33,R13,0)</f>
        <v>1.65333333333333</v>
      </c>
      <c r="S47" s="57">
        <f>IF(S13&gt;S$33,S13,0)</f>
        <v>0</v>
      </c>
      <c r="T47" s="57">
        <f>IF(T13&gt;T$33,T13,0)</f>
        <v>0</v>
      </c>
      <c r="U47" s="57">
        <f>IF(U13&gt;U$33,U13,0)</f>
        <v>0.243333333333333</v>
      </c>
      <c r="V47" s="57">
        <f>IF(V13&gt;V$33,V13,0)</f>
        <v>0.173333333333333</v>
      </c>
      <c r="W47" s="57">
        <f>IF(W13&gt;W$33,W13,0)</f>
        <v>0</v>
      </c>
      <c r="X47" s="57">
        <f>IF(X13&gt;X$33,X13,0)</f>
        <v>0</v>
      </c>
      <c r="Y47" s="57">
        <f>IF(Y13&gt;Y$33,Y13,0)</f>
        <v>0</v>
      </c>
      <c r="Z47" s="135">
        <f>IF(Z13&gt;Z$33,Z13,0)</f>
        <v>0</v>
      </c>
    </row>
    <row r="48" ht="13.55" customHeight="1">
      <c r="A48" s="134">
        <v>12</v>
      </c>
      <c r="B48" t="s" s="58">
        <v>139</v>
      </c>
      <c r="C48" s="57">
        <f>IF(C14&gt;C$33,C14,0)</f>
        <v>0</v>
      </c>
      <c r="D48" s="57">
        <f>IF(D14&gt;D$33,D14,0)</f>
        <v>0</v>
      </c>
      <c r="E48" s="57">
        <f>IF(E14&gt;E$33,E14,0)</f>
        <v>0</v>
      </c>
      <c r="F48" s="57">
        <f>IF(F14&gt;F$33,F14,0)</f>
        <v>0</v>
      </c>
      <c r="G48" s="57">
        <f>IF(G14&gt;G$33,G14,0)</f>
        <v>0</v>
      </c>
      <c r="H48" s="57">
        <f>IF(H14&gt;H$33,H14,0)</f>
        <v>0</v>
      </c>
      <c r="I48" s="57">
        <f>IF(I14&gt;I$33,I14,0)</f>
        <v>0</v>
      </c>
      <c r="J48" s="57">
        <f>IF(J14&gt;J$33,J14,0)</f>
        <v>0.0575</v>
      </c>
      <c r="K48" s="57">
        <f>IF(K14&gt;K$33,K14,0)</f>
        <v>0</v>
      </c>
      <c r="L48" s="57">
        <f>IF(L14&gt;L$33,L14,0)</f>
        <v>0.205</v>
      </c>
      <c r="M48" s="57">
        <f>IF(M14&gt;M$33,M14,0)</f>
        <v>0</v>
      </c>
      <c r="N48" s="57">
        <f>IF(N14&gt;N$33,N14,0)</f>
        <v>0</v>
      </c>
      <c r="O48" s="57">
        <f>IF(O14&gt;O$33,O14,0)</f>
        <v>0</v>
      </c>
      <c r="P48" s="57">
        <f>IF(P14&gt;P$33,P14,0)</f>
        <v>0.08</v>
      </c>
      <c r="Q48" s="57">
        <f>IF(Q14&gt;Q$33,Q14,0)</f>
        <v>0</v>
      </c>
      <c r="R48" s="57">
        <f>IF(R14&gt;R$33,R14,0)</f>
        <v>0</v>
      </c>
      <c r="S48" s="57">
        <f>IF(S14&gt;S$33,S14,0)</f>
        <v>0</v>
      </c>
      <c r="T48" s="57">
        <f>IF(T14&gt;T$33,T14,0)</f>
        <v>0</v>
      </c>
      <c r="U48" s="57">
        <f>IF(U14&gt;U$33,U14,0)</f>
        <v>0.243333333333333</v>
      </c>
      <c r="V48" s="57">
        <f>IF(V14&gt;V$33,V14,0)</f>
        <v>0.203333333333333</v>
      </c>
      <c r="W48" s="57">
        <f>IF(W14&gt;W$33,W14,0)</f>
        <v>0</v>
      </c>
      <c r="X48" s="57">
        <f>IF(X14&gt;X$33,X14,0)</f>
        <v>0</v>
      </c>
      <c r="Y48" s="57">
        <f>IF(Y14&gt;Y$33,Y14,0)</f>
        <v>0</v>
      </c>
      <c r="Z48" s="135">
        <f>IF(Z14&gt;Z$33,Z14,0)</f>
        <v>0</v>
      </c>
    </row>
    <row r="49" ht="13.55" customHeight="1">
      <c r="A49" s="134">
        <v>13</v>
      </c>
      <c r="B49" t="s" s="58">
        <v>142</v>
      </c>
      <c r="C49" s="57">
        <f>IF(C15&gt;C$33,C15,0)</f>
        <v>0</v>
      </c>
      <c r="D49" s="57">
        <f>IF(D15&gt;D$33,D15,0)</f>
        <v>0</v>
      </c>
      <c r="E49" s="57">
        <f>IF(E15&gt;E$33,E15,0)</f>
        <v>0</v>
      </c>
      <c r="F49" s="57">
        <f>IF(F15&gt;F$33,F15,0)</f>
        <v>0</v>
      </c>
      <c r="G49" s="57">
        <f>IF(G15&gt;G$33,G15,0)</f>
        <v>0</v>
      </c>
      <c r="H49" s="57">
        <f>IF(H15&gt;H$33,H15,0)</f>
        <v>0</v>
      </c>
      <c r="I49" s="57">
        <f>IF(I15&gt;I$33,I15,0)</f>
        <v>0</v>
      </c>
      <c r="J49" s="57">
        <f>IF(J15&gt;J$33,J15,0)</f>
        <v>0</v>
      </c>
      <c r="K49" s="57">
        <f>IF(K15&gt;K$33,K15,0)</f>
        <v>0</v>
      </c>
      <c r="L49" s="57">
        <f>IF(L15&gt;L$33,L15,0)</f>
        <v>0</v>
      </c>
      <c r="M49" s="57">
        <f>IF(M15&gt;M$33,M15,0)</f>
        <v>0</v>
      </c>
      <c r="N49" s="57">
        <f>IF(N15&gt;N$33,N15,0)</f>
        <v>0.305</v>
      </c>
      <c r="O49" s="57">
        <f>IF(O15&gt;O$33,O15,0)</f>
        <v>0.05</v>
      </c>
      <c r="P49" s="57">
        <f>IF(P15&gt;P$33,P15,0)</f>
        <v>0.06</v>
      </c>
      <c r="Q49" s="57">
        <f>IF(Q15&gt;Q$33,Q15,0)</f>
        <v>0</v>
      </c>
      <c r="R49" s="57">
        <f>IF(R15&gt;R$33,R15,0)</f>
        <v>2.35333333333333</v>
      </c>
      <c r="S49" s="57">
        <f>IF(S15&gt;S$33,S15,0)</f>
        <v>0</v>
      </c>
      <c r="T49" s="57">
        <f>IF(T15&gt;T$33,T15,0)</f>
        <v>0</v>
      </c>
      <c r="U49" s="57">
        <f>IF(U15&gt;U$33,U15,0)</f>
        <v>0.283333333333333</v>
      </c>
      <c r="V49" s="57">
        <f>IF(V15&gt;V$33,V15,0)</f>
        <v>0.243333333333333</v>
      </c>
      <c r="W49" s="57">
        <f>IF(W15&gt;W$33,W15,0)</f>
        <v>0</v>
      </c>
      <c r="X49" s="57">
        <f>IF(X15&gt;X$33,X15,0)</f>
        <v>0</v>
      </c>
      <c r="Y49" s="57">
        <f>IF(Y15&gt;Y$33,Y15,0)</f>
        <v>0</v>
      </c>
      <c r="Z49" s="135">
        <f>IF(Z15&gt;Z$33,Z15,0)</f>
        <v>0</v>
      </c>
    </row>
    <row r="50" ht="13.55" customHeight="1">
      <c r="A50" s="134">
        <v>14</v>
      </c>
      <c r="B50" t="s" s="58">
        <v>145</v>
      </c>
      <c r="C50" s="57">
        <f>IF(C16&gt;C$33,C16,0)</f>
        <v>0</v>
      </c>
      <c r="D50" s="57">
        <f>IF(D16&gt;D$33,D16,0)</f>
        <v>0</v>
      </c>
      <c r="E50" s="57">
        <f>IF(E16&gt;E$33,E16,0)</f>
        <v>0.295</v>
      </c>
      <c r="F50" s="57">
        <f>IF(F16&gt;F$33,F16,0)</f>
        <v>0.595</v>
      </c>
      <c r="G50" s="57">
        <f>IF(G16&gt;G$33,G16,0)</f>
        <v>0</v>
      </c>
      <c r="H50" s="57">
        <f>IF(H16&gt;H$33,H16,0)</f>
        <v>0</v>
      </c>
      <c r="I50" s="57">
        <f>IF(I16&gt;I$33,I16,0)</f>
        <v>0</v>
      </c>
      <c r="J50" s="57">
        <f>IF(J16&gt;J$33,J16,0)</f>
        <v>0</v>
      </c>
      <c r="K50" s="57">
        <f>IF(K16&gt;K$33,K16,0)</f>
        <v>0.215</v>
      </c>
      <c r="L50" s="57">
        <f>IF(L16&gt;L$33,L16,0)</f>
        <v>0.265</v>
      </c>
      <c r="M50" s="57">
        <f>IF(M16&gt;M$33,M16,0)</f>
        <v>0</v>
      </c>
      <c r="N50" s="57">
        <f>IF(N16&gt;N$33,N16,0)</f>
        <v>0</v>
      </c>
      <c r="O50" s="57">
        <f>IF(O16&gt;O$33,O16,0)</f>
        <v>0.07000000000000001</v>
      </c>
      <c r="P50" s="57">
        <f>IF(P16&gt;P$33,P16,0)</f>
        <v>0.05</v>
      </c>
      <c r="Q50" s="57">
        <f>IF(Q16&gt;Q$33,Q16,0)</f>
        <v>0.663333333333333</v>
      </c>
      <c r="R50" s="57">
        <f>IF(R16&gt;R$33,R16,0)</f>
        <v>0</v>
      </c>
      <c r="S50" s="57">
        <f>IF(S16&gt;S$33,S16,0)</f>
        <v>0</v>
      </c>
      <c r="T50" s="57">
        <f>IF(T16&gt;T$33,T16,0)</f>
        <v>0.143333333333333</v>
      </c>
      <c r="U50" s="57">
        <f>IF(U16&gt;U$33,U16,0)</f>
        <v>0.103333333333333</v>
      </c>
      <c r="V50" s="57">
        <f>IF(V16&gt;V$33,V16,0)</f>
        <v>0.213333333333333</v>
      </c>
      <c r="W50" s="57">
        <f>IF(W16&gt;W$33,W16,0)</f>
        <v>0.0876666666666667</v>
      </c>
      <c r="X50" s="57">
        <f>IF(X16&gt;X$33,X16,0)</f>
        <v>0.0496666666666667</v>
      </c>
      <c r="Y50" s="57">
        <f>IF(Y16&gt;Y$33,Y16,0)</f>
        <v>0</v>
      </c>
      <c r="Z50" s="135">
        <f>IF(Z16&gt;Z$33,Z16,0)</f>
        <v>0</v>
      </c>
    </row>
    <row r="51" ht="13.55" customHeight="1">
      <c r="A51" s="134">
        <v>15</v>
      </c>
      <c r="B51" t="s" s="58">
        <v>148</v>
      </c>
      <c r="C51" s="57">
        <f>IF(C17&gt;C$33,C17,0)</f>
        <v>0</v>
      </c>
      <c r="D51" s="57">
        <f>IF(D17&gt;D$33,D17,0)</f>
        <v>0</v>
      </c>
      <c r="E51" s="57">
        <f>IF(E17&gt;E$33,E17,0)</f>
        <v>0.265</v>
      </c>
      <c r="F51" s="57">
        <f>IF(F17&gt;F$33,F17,0)</f>
        <v>0</v>
      </c>
      <c r="G51" s="57">
        <f>IF(G17&gt;G$33,G17,0)</f>
        <v>0</v>
      </c>
      <c r="H51" s="57">
        <f>IF(H17&gt;H$33,H17,0)</f>
        <v>0</v>
      </c>
      <c r="I51" s="57">
        <f>IF(I17&gt;I$33,I17,0)</f>
        <v>0.4975</v>
      </c>
      <c r="J51" s="57">
        <f>IF(J17&gt;J$33,J17,0)</f>
        <v>0</v>
      </c>
      <c r="K51" s="57">
        <f>IF(K17&gt;K$33,K17,0)</f>
        <v>0</v>
      </c>
      <c r="L51" s="57">
        <f>IF(L17&gt;L$33,L17,0)</f>
        <v>0</v>
      </c>
      <c r="M51" s="57">
        <f>IF(M17&gt;M$33,M17,0)</f>
        <v>0</v>
      </c>
      <c r="N51" s="57">
        <f>IF(N17&gt;N$33,N17,0)</f>
        <v>0</v>
      </c>
      <c r="O51" s="57">
        <f>IF(O17&gt;O$33,O17,0)</f>
        <v>1.05</v>
      </c>
      <c r="P51" s="57">
        <f>IF(P17&gt;P$33,P17,0)</f>
        <v>0.08</v>
      </c>
      <c r="Q51" s="57">
        <f>IF(Q17&gt;Q$33,Q17,0)</f>
        <v>0.373333333333333</v>
      </c>
      <c r="R51" s="57">
        <f>IF(R17&gt;R$33,R17,0)</f>
        <v>4.46333333333333</v>
      </c>
      <c r="S51" s="57">
        <f>IF(S17&gt;S$33,S17,0)</f>
        <v>0.0933333333333333</v>
      </c>
      <c r="T51" s="57">
        <f>IF(T17&gt;T$33,T17,0)</f>
        <v>0</v>
      </c>
      <c r="U51" s="57">
        <f>IF(U17&gt;U$33,U17,0)</f>
        <v>0.0533333333333333</v>
      </c>
      <c r="V51" s="57">
        <f>IF(V17&gt;V$33,V17,0)</f>
        <v>0</v>
      </c>
      <c r="W51" s="57">
        <f>IF(W17&gt;W$33,W17,0)</f>
        <v>0.0446666666666667</v>
      </c>
      <c r="X51" s="57">
        <f>IF(X17&gt;X$33,X17,0)</f>
        <v>0</v>
      </c>
      <c r="Y51" s="57">
        <f>IF(Y17&gt;Y$33,Y17,0)</f>
        <v>0.62</v>
      </c>
      <c r="Z51" s="135">
        <f>IF(Z17&gt;Z$33,Z17,0)</f>
        <v>1.46</v>
      </c>
    </row>
    <row r="52" ht="13.55" customHeight="1">
      <c r="A52" s="134">
        <v>16</v>
      </c>
      <c r="B52" t="s" s="58">
        <v>151</v>
      </c>
      <c r="C52" s="57">
        <f>IF(C18&gt;C$33,C18,0)</f>
        <v>0</v>
      </c>
      <c r="D52" s="57">
        <f>IF(D18&gt;D$33,D18,0)</f>
        <v>0</v>
      </c>
      <c r="E52" s="57">
        <f>IF(E18&gt;E$33,E18,0)</f>
        <v>0.065</v>
      </c>
      <c r="F52" s="57">
        <f>IF(F18&gt;F$33,F18,0)</f>
        <v>0.315</v>
      </c>
      <c r="G52" s="57">
        <f>IF(G18&gt;G$33,G18,0)</f>
        <v>0</v>
      </c>
      <c r="H52" s="57">
        <f>IF(H18&gt;H$33,H18,0)</f>
        <v>0</v>
      </c>
      <c r="I52" s="57">
        <f>IF(I18&gt;I$33,I18,0)</f>
        <v>0</v>
      </c>
      <c r="J52" s="57">
        <f>IF(J18&gt;J$33,J18,0)</f>
        <v>0</v>
      </c>
      <c r="K52" s="57">
        <f>IF(K18&gt;K$33,K18,0)</f>
        <v>0</v>
      </c>
      <c r="L52" s="57">
        <f>IF(L18&gt;L$33,L18,0)</f>
        <v>0.175</v>
      </c>
      <c r="M52" s="57">
        <f>IF(M18&gt;M$33,M18,0)</f>
        <v>0</v>
      </c>
      <c r="N52" s="57">
        <f>IF(N18&gt;N$33,N18,0)</f>
        <v>0.315</v>
      </c>
      <c r="O52" s="57">
        <f>IF(O18&gt;O$33,O18,0)</f>
        <v>0.11</v>
      </c>
      <c r="P52" s="57">
        <f>IF(P18&gt;P$33,P18,0)</f>
        <v>0</v>
      </c>
      <c r="Q52" s="57">
        <f>IF(Q18&gt;Q$33,Q18,0)</f>
        <v>0</v>
      </c>
      <c r="R52" s="57">
        <f>IF(R18&gt;R$33,R18,0)</f>
        <v>0</v>
      </c>
      <c r="S52" s="57">
        <f>IF(S18&gt;S$33,S18,0)</f>
        <v>0.233333333333333</v>
      </c>
      <c r="T52" s="57">
        <f>IF(T18&gt;T$33,T18,0)</f>
        <v>0.0333333333333333</v>
      </c>
      <c r="U52" s="57">
        <f>IF(U18&gt;U$33,U18,0)</f>
        <v>0.533333333333333</v>
      </c>
      <c r="V52" s="57">
        <f>IF(V18&gt;V$33,V18,0)</f>
        <v>0.0833333333333333</v>
      </c>
      <c r="W52" s="57">
        <f>IF(W18&gt;W$33,W18,0)</f>
        <v>0</v>
      </c>
      <c r="X52" s="57">
        <f>IF(X18&gt;X$33,X18,0)</f>
        <v>0</v>
      </c>
      <c r="Y52" s="57">
        <f>IF(Y18&gt;Y$33,Y18,0)</f>
        <v>0</v>
      </c>
      <c r="Z52" s="135">
        <f>IF(Z18&gt;Z$33,Z18,0)</f>
        <v>0</v>
      </c>
    </row>
    <row r="53" ht="13.55" customHeight="1">
      <c r="A53" s="134">
        <v>17</v>
      </c>
      <c r="B53" t="s" s="58">
        <v>153</v>
      </c>
      <c r="C53" s="57">
        <f>IF(C19&gt;C$33,C19,0)</f>
        <v>0</v>
      </c>
      <c r="D53" s="57">
        <f>IF(D19&gt;D$33,D19,0)</f>
        <v>0</v>
      </c>
      <c r="E53" s="57">
        <f>IF(E19&gt;E$33,E19,0)</f>
        <v>0</v>
      </c>
      <c r="F53" s="57">
        <f>IF(F19&gt;F$33,F19,0)</f>
        <v>0.095</v>
      </c>
      <c r="G53" s="57">
        <f>IF(G19&gt;G$33,G19,0)</f>
        <v>0</v>
      </c>
      <c r="H53" s="57">
        <f>IF(H19&gt;H$33,H19,0)</f>
        <v>0</v>
      </c>
      <c r="I53" s="57">
        <f>IF(I19&gt;I$33,I19,0)</f>
        <v>0</v>
      </c>
      <c r="J53" s="57">
        <f>IF(J19&gt;J$33,J19,0)</f>
        <v>0</v>
      </c>
      <c r="K53" s="57">
        <f>IF(K19&gt;K$33,K19,0)</f>
        <v>0</v>
      </c>
      <c r="L53" s="57">
        <f>IF(L19&gt;L$33,L19,0)</f>
        <v>0.215</v>
      </c>
      <c r="M53" s="57">
        <f>IF(M19&gt;M$33,M19,0)</f>
        <v>0</v>
      </c>
      <c r="N53" s="57">
        <f>IF(N19&gt;N$33,N19,0)</f>
        <v>0</v>
      </c>
      <c r="O53" s="57">
        <f>IF(O19&gt;O$33,O19,0)</f>
        <v>0.05</v>
      </c>
      <c r="P53" s="57">
        <f>IF(P19&gt;P$33,P19,0)</f>
        <v>0.07000000000000001</v>
      </c>
      <c r="Q53" s="57">
        <f>IF(Q19&gt;Q$33,Q19,0)</f>
        <v>0</v>
      </c>
      <c r="R53" s="57">
        <f>IF(R19&gt;R$33,R19,0)</f>
        <v>0.863333333333333</v>
      </c>
      <c r="S53" s="57">
        <f>IF(S19&gt;S$33,S19,0)</f>
        <v>0.223333333333333</v>
      </c>
      <c r="T53" s="57">
        <f>IF(T19&gt;T$33,T19,0)</f>
        <v>0</v>
      </c>
      <c r="U53" s="57">
        <f>IF(U19&gt;U$33,U19,0)</f>
        <v>0.123333333333333</v>
      </c>
      <c r="V53" s="57">
        <f>IF(V19&gt;V$33,V19,0)</f>
        <v>0</v>
      </c>
      <c r="W53" s="57">
        <f>IF(W19&gt;W$33,W19,0)</f>
        <v>0.0556666666666667</v>
      </c>
      <c r="X53" s="57">
        <f>IF(X19&gt;X$33,X19,0)</f>
        <v>0</v>
      </c>
      <c r="Y53" s="57">
        <f>IF(Y19&gt;Y$33,Y19,0)</f>
        <v>0</v>
      </c>
      <c r="Z53" s="135">
        <f>IF(Z19&gt;Z$33,Z19,0)</f>
        <v>0</v>
      </c>
    </row>
    <row r="54" ht="13.55" customHeight="1">
      <c r="A54" s="134">
        <v>18</v>
      </c>
      <c r="B54" t="s" s="58">
        <v>156</v>
      </c>
      <c r="C54" s="57">
        <f>IF(C20&gt;C$33,C20,0)</f>
        <v>0</v>
      </c>
      <c r="D54" s="57">
        <f>IF(D20&gt;D$33,D20,0)</f>
        <v>0</v>
      </c>
      <c r="E54" s="57">
        <f>IF(E20&gt;E$33,E20,0)</f>
        <v>0.135</v>
      </c>
      <c r="F54" s="57">
        <f>IF(F20&gt;F$33,F20,0)</f>
        <v>0.805</v>
      </c>
      <c r="G54" s="57">
        <f>IF(G20&gt;G$33,G20,0)</f>
        <v>0</v>
      </c>
      <c r="H54" s="57">
        <f>IF(H20&gt;H$33,H20,0)</f>
        <v>0</v>
      </c>
      <c r="I54" s="57">
        <f>IF(I20&gt;I$33,I20,0)</f>
        <v>0</v>
      </c>
      <c r="J54" s="57">
        <f>IF(J20&gt;J$33,J20,0)</f>
        <v>0</v>
      </c>
      <c r="K54" s="57">
        <f>IF(K20&gt;K$33,K20,0)</f>
        <v>0</v>
      </c>
      <c r="L54" s="57">
        <f>IF(L20&gt;L$33,L20,0)</f>
        <v>0.185</v>
      </c>
      <c r="M54" s="57">
        <f>IF(M20&gt;M$33,M20,0)</f>
        <v>0</v>
      </c>
      <c r="N54" s="57">
        <f>IF(N20&gt;N$33,N20,0)</f>
        <v>0.275</v>
      </c>
      <c r="O54" s="57">
        <f>IF(O20&gt;O$33,O20,0)</f>
        <v>0</v>
      </c>
      <c r="P54" s="57">
        <f>IF(P20&gt;P$33,P20,0)</f>
        <v>0</v>
      </c>
      <c r="Q54" s="57">
        <f>IF(Q20&gt;Q$33,Q20,0)</f>
        <v>5.69333333333333</v>
      </c>
      <c r="R54" s="57">
        <f>IF(R20&gt;R$33,R20,0)</f>
        <v>0.573333333333333</v>
      </c>
      <c r="S54" s="57">
        <f>IF(S20&gt;S$33,S20,0)</f>
        <v>0.0233333333333333</v>
      </c>
      <c r="T54" s="57">
        <f>IF(T20&gt;T$33,T20,0)</f>
        <v>0</v>
      </c>
      <c r="U54" s="57">
        <f>IF(U20&gt;U$33,U20,0)</f>
        <v>0.223333333333333</v>
      </c>
      <c r="V54" s="57">
        <f>IF(V20&gt;V$33,V20,0)</f>
        <v>0</v>
      </c>
      <c r="W54" s="57">
        <f>IF(W20&gt;W$33,W20,0)</f>
        <v>0</v>
      </c>
      <c r="X54" s="57">
        <f>IF(X20&gt;X$33,X20,0)</f>
        <v>0</v>
      </c>
      <c r="Y54" s="57">
        <f>IF(Y20&gt;Y$33,Y20,0)</f>
        <v>0</v>
      </c>
      <c r="Z54" s="135">
        <f>IF(Z20&gt;Z$33,Z20,0)</f>
        <v>0</v>
      </c>
    </row>
    <row r="55" ht="13.55" customHeight="1">
      <c r="A55" s="134">
        <v>19</v>
      </c>
      <c r="B55" t="s" s="58">
        <v>159</v>
      </c>
      <c r="C55" s="57">
        <f>IF(C21&gt;C$33,C21,0)</f>
        <v>0</v>
      </c>
      <c r="D55" s="57">
        <f>IF(D21&gt;D$33,D21,0)</f>
        <v>0</v>
      </c>
      <c r="E55" s="57">
        <f>IF(E21&gt;E$33,E21,0)</f>
        <v>0</v>
      </c>
      <c r="F55" s="57">
        <f>IF(F21&gt;F$33,F21,0)</f>
        <v>1.025</v>
      </c>
      <c r="G55" s="57">
        <f>IF(G21&gt;G$33,G21,0)</f>
        <v>0</v>
      </c>
      <c r="H55" s="57">
        <f>IF(H21&gt;H$33,H21,0)</f>
        <v>0</v>
      </c>
      <c r="I55" s="57">
        <f>IF(I21&gt;I$33,I21,0)</f>
        <v>0</v>
      </c>
      <c r="J55" s="57">
        <f>IF(J21&gt;J$33,J21,0)</f>
        <v>0</v>
      </c>
      <c r="K55" s="57">
        <f>IF(K21&gt;K$33,K21,0)</f>
        <v>0</v>
      </c>
      <c r="L55" s="57">
        <f>IF(L21&gt;L$33,L21,0)</f>
        <v>0.345</v>
      </c>
      <c r="M55" s="57">
        <f>IF(M21&gt;M$33,M21,0)</f>
        <v>0</v>
      </c>
      <c r="N55" s="57">
        <f>IF(N21&gt;N$33,N21,0)</f>
        <v>0</v>
      </c>
      <c r="O55" s="57">
        <f>IF(O21&gt;O$33,O21,0)</f>
        <v>0.03</v>
      </c>
      <c r="P55" s="57">
        <f>IF(P21&gt;P$33,P21,0)</f>
        <v>0</v>
      </c>
      <c r="Q55" s="57">
        <f>IF(Q21&gt;Q$33,Q21,0)</f>
        <v>0</v>
      </c>
      <c r="R55" s="57">
        <f>IF(R21&gt;R$33,R21,0)</f>
        <v>0.443333333333333</v>
      </c>
      <c r="S55" s="57">
        <f>IF(S21&gt;S$33,S21,0)</f>
        <v>0.333333333333333</v>
      </c>
      <c r="T55" s="57">
        <f>IF(T21&gt;T$33,T21,0)</f>
        <v>0.183333333333333</v>
      </c>
      <c r="U55" s="57">
        <f>IF(U21&gt;U$33,U21,0)</f>
        <v>0.223333333333333</v>
      </c>
      <c r="V55" s="57">
        <f>IF(V21&gt;V$33,V21,0)</f>
        <v>0.113333333333333</v>
      </c>
      <c r="W55" s="57">
        <f>IF(W21&gt;W$33,W21,0)</f>
        <v>0</v>
      </c>
      <c r="X55" s="57">
        <f>IF(X21&gt;X$33,X21,0)</f>
        <v>0</v>
      </c>
      <c r="Y55" s="57">
        <f>IF(Y21&gt;Y$33,Y21,0)</f>
        <v>0</v>
      </c>
      <c r="Z55" s="135">
        <f>IF(Z21&gt;Z$33,Z21,0)</f>
        <v>0</v>
      </c>
    </row>
    <row r="56" ht="13.55" customHeight="1">
      <c r="A56" s="134">
        <v>20</v>
      </c>
      <c r="B56" t="s" s="58">
        <v>162</v>
      </c>
      <c r="C56" s="57">
        <f>IF(C22&gt;C$33,C22,0)</f>
        <v>0</v>
      </c>
      <c r="D56" s="57">
        <f>IF(D22&gt;D$33,D22,0)</f>
        <v>0</v>
      </c>
      <c r="E56" s="57">
        <f>IF(E22&gt;E$33,E22,0)</f>
        <v>0.195</v>
      </c>
      <c r="F56" s="57">
        <f>IF(F22&gt;F$33,F22,0)</f>
        <v>0.345</v>
      </c>
      <c r="G56" s="57">
        <f>IF(G22&gt;G$33,G22,0)</f>
        <v>0</v>
      </c>
      <c r="H56" s="57">
        <f>IF(H22&gt;H$33,H22,0)</f>
        <v>0</v>
      </c>
      <c r="I56" s="57">
        <f>IF(I22&gt;I$33,I22,0)</f>
        <v>0</v>
      </c>
      <c r="J56" s="57">
        <f>IF(J22&gt;J$33,J22,0)</f>
        <v>0</v>
      </c>
      <c r="K56" s="57">
        <f>IF(K22&gt;K$33,K22,0)</f>
        <v>0.155</v>
      </c>
      <c r="L56" s="57">
        <f>IF(L22&gt;L$33,L22,0)</f>
        <v>0.165</v>
      </c>
      <c r="M56" s="57">
        <f>IF(M22&gt;M$33,M22,0)</f>
        <v>0</v>
      </c>
      <c r="N56" s="57">
        <f>IF(N22&gt;N$33,N22,0)</f>
        <v>0</v>
      </c>
      <c r="O56" s="57">
        <f>IF(O22&gt;O$33,O22,0)</f>
        <v>0</v>
      </c>
      <c r="P56" s="57">
        <f>IF(P22&gt;P$33,P22,0)</f>
        <v>0</v>
      </c>
      <c r="Q56" s="57">
        <f>IF(Q22&gt;Q$33,Q22,0)</f>
        <v>0</v>
      </c>
      <c r="R56" s="57">
        <f>IF(R22&gt;R$33,R22,0)</f>
        <v>0.493333333333333</v>
      </c>
      <c r="S56" s="57">
        <f>IF(S22&gt;S$33,S22,0)</f>
        <v>0.253333333333333</v>
      </c>
      <c r="T56" s="57">
        <f>IF(T22&gt;T$33,T22,0)</f>
        <v>0.0233333333333333</v>
      </c>
      <c r="U56" s="57">
        <f>IF(U22&gt;U$33,U22,0)</f>
        <v>0.433333333333333</v>
      </c>
      <c r="V56" s="57">
        <f>IF(V22&gt;V$33,V22,0)</f>
        <v>0.153333333333333</v>
      </c>
      <c r="W56" s="57">
        <f>IF(W22&gt;W$33,W22,0)</f>
        <v>0</v>
      </c>
      <c r="X56" s="57">
        <f>IF(X22&gt;X$33,X22,0)</f>
        <v>0</v>
      </c>
      <c r="Y56" s="57">
        <f>IF(Y22&gt;Y$33,Y22,0)</f>
        <v>0</v>
      </c>
      <c r="Z56" s="135">
        <f>IF(Z22&gt;Z$33,Z22,0)</f>
        <v>0</v>
      </c>
    </row>
    <row r="57" ht="13.55" customHeight="1">
      <c r="A57" s="134">
        <v>21</v>
      </c>
      <c r="B57" t="s" s="58">
        <v>165</v>
      </c>
      <c r="C57" s="57">
        <f>IF(C23&gt;C$33,C23,0)</f>
        <v>0</v>
      </c>
      <c r="D57" s="57">
        <f>IF(D23&gt;D$33,D23,0)</f>
        <v>0</v>
      </c>
      <c r="E57" s="57">
        <f>IF(E23&gt;E$33,E23,0)</f>
        <v>0.195</v>
      </c>
      <c r="F57" s="57">
        <f>IF(F23&gt;F$33,F23,0)</f>
        <v>0.075</v>
      </c>
      <c r="G57" s="57">
        <f>IF(G23&gt;G$33,G23,0)</f>
        <v>0</v>
      </c>
      <c r="H57" s="57">
        <f>IF(H23&gt;H$33,H23,0)</f>
        <v>0</v>
      </c>
      <c r="I57" s="57">
        <f>IF(I23&gt;I$33,I23,0)</f>
        <v>0.1075</v>
      </c>
      <c r="J57" s="57">
        <f>IF(J23&gt;J$33,J23,0)</f>
        <v>0</v>
      </c>
      <c r="K57" s="57">
        <f>IF(K23&gt;K$33,K23,0)</f>
        <v>0</v>
      </c>
      <c r="L57" s="57">
        <f>IF(L23&gt;L$33,L23,0)</f>
        <v>0</v>
      </c>
      <c r="M57" s="57">
        <f>IF(M23&gt;M$33,M23,0)</f>
        <v>0</v>
      </c>
      <c r="N57" s="57">
        <f>IF(N23&gt;N$33,N23,0)</f>
        <v>0</v>
      </c>
      <c r="O57" s="57">
        <f>IF(O23&gt;O$33,O23,0)</f>
        <v>0.03</v>
      </c>
      <c r="P57" s="57">
        <f>IF(P23&gt;P$33,P23,0)</f>
        <v>0</v>
      </c>
      <c r="Q57" s="57">
        <f>IF(Q23&gt;Q$33,Q23,0)</f>
        <v>0</v>
      </c>
      <c r="R57" s="57">
        <f>IF(R23&gt;R$33,R23,0)</f>
        <v>0.413333333333333</v>
      </c>
      <c r="S57" s="57">
        <f>IF(S23&gt;S$33,S23,0)</f>
        <v>0.323333333333333</v>
      </c>
      <c r="T57" s="57">
        <f>IF(T23&gt;T$33,T23,0)</f>
        <v>0.103333333333333</v>
      </c>
      <c r="U57" s="57">
        <f>IF(U23&gt;U$33,U23,0)</f>
        <v>0.323333333333333</v>
      </c>
      <c r="V57" s="57">
        <f>IF(V23&gt;V$33,V23,0)</f>
        <v>0.223333333333333</v>
      </c>
      <c r="W57" s="57">
        <f>IF(W23&gt;W$33,W23,0)</f>
        <v>0</v>
      </c>
      <c r="X57" s="57">
        <f>IF(X23&gt;X$33,X23,0)</f>
        <v>0</v>
      </c>
      <c r="Y57" s="57">
        <f>IF(Y23&gt;Y$33,Y23,0)</f>
        <v>0</v>
      </c>
      <c r="Z57" s="135">
        <f>IF(Z23&gt;Z$33,Z23,0)</f>
        <v>0</v>
      </c>
    </row>
    <row r="58" ht="13.55" customHeight="1">
      <c r="A58" s="134">
        <v>22</v>
      </c>
      <c r="B58" t="s" s="58">
        <v>168</v>
      </c>
      <c r="C58" s="57">
        <f>IF(C24&gt;C$33,C24,0)</f>
        <v>0</v>
      </c>
      <c r="D58" s="57">
        <f>IF(D24&gt;D$33,D24,0)</f>
        <v>0</v>
      </c>
      <c r="E58" s="57">
        <f>IF(E24&gt;E$33,E24,0)</f>
        <v>0.125</v>
      </c>
      <c r="F58" s="57">
        <f>IF(F24&gt;F$33,F24,0)</f>
        <v>0</v>
      </c>
      <c r="G58" s="57">
        <f>IF(G24&gt;G$33,G24,0)</f>
        <v>0</v>
      </c>
      <c r="H58" s="57">
        <f>IF(H24&gt;H$33,H24,0)</f>
        <v>0</v>
      </c>
      <c r="I58" s="57">
        <f>IF(I24&gt;I$33,I24,0)</f>
        <v>0.0975</v>
      </c>
      <c r="J58" s="57">
        <f>IF(J24&gt;J$33,J24,0)</f>
        <v>0</v>
      </c>
      <c r="K58" s="57">
        <f>IF(K24&gt;K$33,K24,0)</f>
        <v>0</v>
      </c>
      <c r="L58" s="57">
        <f>IF(L24&gt;L$33,L24,0)</f>
        <v>0</v>
      </c>
      <c r="M58" s="57">
        <f>IF(M24&gt;M$33,M24,0)</f>
        <v>0</v>
      </c>
      <c r="N58" s="57">
        <f>IF(N24&gt;N$33,N24,0)</f>
        <v>0.285</v>
      </c>
      <c r="O58" s="57">
        <f>IF(O24&gt;O$33,O24,0)</f>
        <v>0</v>
      </c>
      <c r="P58" s="57">
        <f>IF(P24&gt;P$33,P24,0)</f>
        <v>0</v>
      </c>
      <c r="Q58" s="57">
        <f>IF(Q24&gt;Q$33,Q24,0)</f>
        <v>0</v>
      </c>
      <c r="R58" s="57">
        <f>IF(R24&gt;R$33,R24,0)</f>
        <v>0.713333333333333</v>
      </c>
      <c r="S58" s="57">
        <f>IF(S24&gt;S$33,S24,0)</f>
        <v>0.07333333333333331</v>
      </c>
      <c r="T58" s="57">
        <f>IF(T24&gt;T$33,T24,0)</f>
        <v>0</v>
      </c>
      <c r="U58" s="57">
        <f>IF(U24&gt;U$33,U24,0)</f>
        <v>0.433333333333333</v>
      </c>
      <c r="V58" s="57">
        <f>IF(V24&gt;V$33,V24,0)</f>
        <v>0.0833333333333333</v>
      </c>
      <c r="W58" s="57">
        <f>IF(W24&gt;W$33,W24,0)</f>
        <v>0</v>
      </c>
      <c r="X58" s="57">
        <f>IF(X24&gt;X$33,X24,0)</f>
        <v>0</v>
      </c>
      <c r="Y58" s="57">
        <f>IF(Y24&gt;Y$33,Y24,0)</f>
        <v>0</v>
      </c>
      <c r="Z58" s="135">
        <f>IF(Z24&gt;Z$33,Z24,0)</f>
        <v>0</v>
      </c>
    </row>
    <row r="59" ht="15" customHeight="1">
      <c r="A59" s="136">
        <v>23</v>
      </c>
      <c r="B59" t="s" s="137">
        <v>171</v>
      </c>
      <c r="C59" s="138">
        <f>IF(C25&gt;C$33,C25,0)</f>
        <v>0</v>
      </c>
      <c r="D59" s="138">
        <f>IF(D25&gt;D$33,D25,0)</f>
        <v>0</v>
      </c>
      <c r="E59" s="138">
        <f>IF(E25&gt;E$33,E25,0)</f>
        <v>0</v>
      </c>
      <c r="F59" s="138">
        <f>IF(F25&gt;F$33,F25,0)</f>
        <v>0.215</v>
      </c>
      <c r="G59" s="138">
        <f>IF(G25&gt;G$33,G25,0)</f>
        <v>0</v>
      </c>
      <c r="H59" s="138">
        <f>IF(H25&gt;H$33,H25,0)</f>
        <v>0</v>
      </c>
      <c r="I59" s="138">
        <f>IF(I25&gt;I$33,I25,0)</f>
        <v>0</v>
      </c>
      <c r="J59" s="138">
        <f>IF(J25&gt;J$33,J25,0)</f>
        <v>0</v>
      </c>
      <c r="K59" s="138">
        <f>IF(K25&gt;K$33,K25,0)</f>
        <v>0</v>
      </c>
      <c r="L59" s="138">
        <f>IF(L25&gt;L$33,L25,0)</f>
        <v>0</v>
      </c>
      <c r="M59" s="138">
        <f>IF(M25&gt;M$33,M25,0)</f>
        <v>0</v>
      </c>
      <c r="N59" s="138">
        <f>IF(N25&gt;N$33,N25,0)</f>
        <v>0.255</v>
      </c>
      <c r="O59" s="138">
        <f>IF(O25&gt;O$33,O25,0)</f>
        <v>0</v>
      </c>
      <c r="P59" s="138">
        <f>IF(P25&gt;P$33,P25,0)</f>
        <v>0</v>
      </c>
      <c r="Q59" s="138">
        <f>IF(Q25&gt;Q$33,Q25,0)</f>
        <v>0</v>
      </c>
      <c r="R59" s="138">
        <f>IF(R25&gt;R$33,R25,0)</f>
        <v>0.543333333333333</v>
      </c>
      <c r="S59" s="138">
        <f>IF(S25&gt;S$33,S25,0)</f>
        <v>0</v>
      </c>
      <c r="T59" s="138">
        <f>IF(T25&gt;T$33,T25,0)</f>
        <v>0.07333333333333331</v>
      </c>
      <c r="U59" s="138">
        <f>IF(U25&gt;U$33,U25,0)</f>
        <v>0.243333333333333</v>
      </c>
      <c r="V59" s="138">
        <f>IF(V25&gt;V$33,V25,0)</f>
        <v>0.223333333333333</v>
      </c>
      <c r="W59" s="138">
        <f>IF(W25&gt;W$33,W25,0)</f>
        <v>0</v>
      </c>
      <c r="X59" s="138">
        <f>IF(X25&gt;X$33,X25,0)</f>
        <v>0</v>
      </c>
      <c r="Y59" s="138">
        <f>IF(Y25&gt;Y$33,Y25,0)</f>
        <v>0</v>
      </c>
      <c r="Z59" s="139">
        <f>IF(Z25&gt;Z$33,Z25,0)</f>
        <v>0</v>
      </c>
    </row>
    <row r="60" ht="15" customHeight="1">
      <c r="A60" s="173"/>
      <c r="B60" s="174"/>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row>
  </sheetData>
  <mergeCells count="25">
    <mergeCell ref="Y1:Z1"/>
    <mergeCell ref="C1:D1"/>
    <mergeCell ref="E1:F1"/>
    <mergeCell ref="G1:H1"/>
    <mergeCell ref="I1:J1"/>
    <mergeCell ref="K1:L1"/>
    <mergeCell ref="M1:N1"/>
    <mergeCell ref="O1:P1"/>
    <mergeCell ref="Q1:R1"/>
    <mergeCell ref="S1:T1"/>
    <mergeCell ref="U1:V1"/>
    <mergeCell ref="W1:X1"/>
    <mergeCell ref="S35:T35"/>
    <mergeCell ref="U35:V35"/>
    <mergeCell ref="W35:X35"/>
    <mergeCell ref="Y35:Z35"/>
    <mergeCell ref="A28:A31"/>
    <mergeCell ref="C35:D35"/>
    <mergeCell ref="E35:F35"/>
    <mergeCell ref="G35:H35"/>
    <mergeCell ref="I35:J35"/>
    <mergeCell ref="K35:L35"/>
    <mergeCell ref="M35:N35"/>
    <mergeCell ref="O35:P35"/>
    <mergeCell ref="Q35:R3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Z25"/>
  <sheetViews>
    <sheetView workbookViewId="0" showGridLines="0" defaultGridColor="1"/>
  </sheetViews>
  <sheetFormatPr defaultColWidth="8.83333" defaultRowHeight="14.5" customHeight="1" outlineLevelRow="0" outlineLevelCol="0"/>
  <cols>
    <col min="1" max="1" width="12.1719" style="175" customWidth="1"/>
    <col min="2" max="2" width="11.5" style="175" customWidth="1"/>
    <col min="3" max="3" width="12" style="175" customWidth="1"/>
    <col min="4" max="26" width="8.85156" style="175" customWidth="1"/>
    <col min="27" max="16384" width="8.85156" style="175" customWidth="1"/>
  </cols>
  <sheetData>
    <row r="1" ht="15" customHeight="1">
      <c r="A1" t="s" s="141">
        <v>189</v>
      </c>
      <c r="B1" t="s" s="142">
        <v>190</v>
      </c>
      <c r="C1" s="143">
        <v>8001</v>
      </c>
      <c r="D1" s="144"/>
      <c r="E1" s="143">
        <v>8009</v>
      </c>
      <c r="F1" s="144"/>
      <c r="G1" s="143">
        <v>8052</v>
      </c>
      <c r="H1" s="144"/>
      <c r="I1" s="143">
        <v>9001</v>
      </c>
      <c r="J1" s="144"/>
      <c r="K1" s="143">
        <v>9003</v>
      </c>
      <c r="L1" s="144"/>
      <c r="M1" s="143">
        <v>9005</v>
      </c>
      <c r="N1" s="144"/>
      <c r="O1" s="143">
        <v>9006</v>
      </c>
      <c r="P1" s="144"/>
      <c r="Q1" s="143">
        <v>9008</v>
      </c>
      <c r="R1" s="144"/>
      <c r="S1" s="143">
        <v>9012</v>
      </c>
      <c r="T1" s="144"/>
      <c r="U1" s="143">
        <v>9017</v>
      </c>
      <c r="V1" s="144"/>
      <c r="W1" s="143">
        <v>9019</v>
      </c>
      <c r="X1" s="144"/>
      <c r="Y1" s="143">
        <v>9020</v>
      </c>
      <c r="Z1" s="145"/>
    </row>
    <row r="2" ht="13.55" customHeight="1">
      <c r="A2" t="s" s="172">
        <v>102</v>
      </c>
      <c r="B2" t="s" s="132">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48">
        <v>192</v>
      </c>
    </row>
    <row r="3" ht="13.55" customHeight="1">
      <c r="A3" s="149">
        <v>1</v>
      </c>
      <c r="B3" t="s" s="58">
        <v>106</v>
      </c>
      <c r="C3" s="57">
        <v>0.313333333333333</v>
      </c>
      <c r="D3" s="57">
        <v>0.213333333333333</v>
      </c>
      <c r="E3" s="57">
        <v>0.195</v>
      </c>
      <c r="F3" s="57">
        <v>0.615</v>
      </c>
      <c r="G3" s="57">
        <v>0</v>
      </c>
      <c r="H3" s="57">
        <v>0</v>
      </c>
      <c r="I3" s="57">
        <v>0</v>
      </c>
      <c r="J3" s="57">
        <v>0</v>
      </c>
      <c r="K3" s="57">
        <v>0.025</v>
      </c>
      <c r="L3" s="57">
        <v>0</v>
      </c>
      <c r="M3" s="57">
        <v>0.19</v>
      </c>
      <c r="N3" s="57">
        <v>0.13</v>
      </c>
      <c r="O3" s="57">
        <v>0.19</v>
      </c>
      <c r="P3" s="57">
        <v>0.9399999999999999</v>
      </c>
      <c r="Q3" s="57">
        <v>0.383333333333333</v>
      </c>
      <c r="R3" s="57">
        <v>0</v>
      </c>
      <c r="S3" s="57">
        <v>0</v>
      </c>
      <c r="T3" s="57">
        <v>0</v>
      </c>
      <c r="U3" s="57">
        <v>0</v>
      </c>
      <c r="V3" s="57">
        <v>0.243333333333333</v>
      </c>
      <c r="W3" s="57">
        <v>0</v>
      </c>
      <c r="X3" s="57">
        <v>0.137666666666667</v>
      </c>
      <c r="Y3" s="57">
        <v>0.16</v>
      </c>
      <c r="Z3" s="153">
        <v>0.35</v>
      </c>
    </row>
    <row r="4" ht="13.55" customHeight="1">
      <c r="A4" s="149">
        <v>2</v>
      </c>
      <c r="B4" t="s" s="58">
        <v>109</v>
      </c>
      <c r="C4" s="57">
        <v>0</v>
      </c>
      <c r="D4" s="57">
        <v>0</v>
      </c>
      <c r="E4" s="57">
        <v>0.095</v>
      </c>
      <c r="F4" s="57">
        <v>0.375</v>
      </c>
      <c r="G4" s="57">
        <v>0</v>
      </c>
      <c r="H4" s="57">
        <v>0.17</v>
      </c>
      <c r="I4" s="57">
        <v>0.0175</v>
      </c>
      <c r="J4" s="57">
        <v>0</v>
      </c>
      <c r="K4" s="57">
        <v>0.215</v>
      </c>
      <c r="L4" s="57">
        <v>0.015</v>
      </c>
      <c r="M4" s="57">
        <v>0.415</v>
      </c>
      <c r="N4" s="57">
        <v>0.165</v>
      </c>
      <c r="O4" s="57">
        <v>0</v>
      </c>
      <c r="P4" s="57">
        <v>0</v>
      </c>
      <c r="Q4" s="57">
        <v>0</v>
      </c>
      <c r="R4" s="57">
        <v>0.183333333333333</v>
      </c>
      <c r="S4" s="57">
        <v>0</v>
      </c>
      <c r="T4" s="57">
        <v>0</v>
      </c>
      <c r="U4" s="57">
        <v>0.0933333333333333</v>
      </c>
      <c r="V4" s="57">
        <v>0.183333333333333</v>
      </c>
      <c r="W4" s="57">
        <v>0</v>
      </c>
      <c r="X4" s="57">
        <v>0.127666666666667</v>
      </c>
      <c r="Y4" s="57">
        <v>0.11</v>
      </c>
      <c r="Z4" s="153">
        <v>0.05</v>
      </c>
    </row>
    <row r="5" ht="13.55" customHeight="1">
      <c r="A5" s="149">
        <v>3</v>
      </c>
      <c r="B5" t="s" s="58">
        <v>112</v>
      </c>
      <c r="C5" s="57">
        <v>0.153333333333333</v>
      </c>
      <c r="D5" s="57">
        <v>0</v>
      </c>
      <c r="E5" s="57">
        <v>0.255</v>
      </c>
      <c r="F5" s="57">
        <v>1.365</v>
      </c>
      <c r="G5" s="57">
        <v>0</v>
      </c>
      <c r="H5" s="57">
        <v>0</v>
      </c>
      <c r="I5" s="57">
        <v>0</v>
      </c>
      <c r="J5" s="57">
        <v>0</v>
      </c>
      <c r="K5" s="57">
        <v>0</v>
      </c>
      <c r="L5" s="57">
        <v>0.365</v>
      </c>
      <c r="M5" s="57">
        <v>0.535</v>
      </c>
      <c r="N5" s="57">
        <v>0.285</v>
      </c>
      <c r="O5" s="57">
        <v>0.03</v>
      </c>
      <c r="P5" s="57">
        <v>0</v>
      </c>
      <c r="Q5" s="57">
        <v>0</v>
      </c>
      <c r="R5" s="57">
        <v>0</v>
      </c>
      <c r="S5" s="57">
        <v>0</v>
      </c>
      <c r="T5" s="57">
        <v>0.263333333333333</v>
      </c>
      <c r="U5" s="57">
        <v>0.123333333333333</v>
      </c>
      <c r="V5" s="57">
        <v>0.263333333333333</v>
      </c>
      <c r="W5" s="57">
        <v>0</v>
      </c>
      <c r="X5" s="57">
        <v>0</v>
      </c>
      <c r="Y5" s="57">
        <v>1.36</v>
      </c>
      <c r="Z5" s="153">
        <v>0.46</v>
      </c>
    </row>
    <row r="6" ht="13.55" customHeight="1">
      <c r="A6" s="149">
        <v>4</v>
      </c>
      <c r="B6" t="s" s="58">
        <v>115</v>
      </c>
      <c r="C6" s="57">
        <v>0</v>
      </c>
      <c r="D6" s="57">
        <v>0</v>
      </c>
      <c r="E6" s="57">
        <v>0.235</v>
      </c>
      <c r="F6" s="57">
        <v>0.755</v>
      </c>
      <c r="G6" s="57">
        <v>0</v>
      </c>
      <c r="H6" s="57">
        <v>0</v>
      </c>
      <c r="I6" s="57">
        <v>0</v>
      </c>
      <c r="J6" s="57">
        <v>0.00749999999999998</v>
      </c>
      <c r="K6" s="57">
        <v>0</v>
      </c>
      <c r="L6" s="57">
        <v>0.045</v>
      </c>
      <c r="M6" s="57">
        <v>0.265</v>
      </c>
      <c r="N6" s="57">
        <v>0.135</v>
      </c>
      <c r="O6" s="57">
        <v>0.1</v>
      </c>
      <c r="P6" s="57">
        <v>0</v>
      </c>
      <c r="Q6" s="57">
        <v>0</v>
      </c>
      <c r="R6" s="57">
        <v>0.0933333333333333</v>
      </c>
      <c r="S6" s="57">
        <v>0</v>
      </c>
      <c r="T6" s="57">
        <v>0.163333333333333</v>
      </c>
      <c r="U6" s="57">
        <v>0.0333333333333333</v>
      </c>
      <c r="V6" s="57">
        <v>0.313333333333333</v>
      </c>
      <c r="W6" s="57">
        <v>0</v>
      </c>
      <c r="X6" s="57">
        <v>0</v>
      </c>
      <c r="Y6" s="57">
        <v>0.21</v>
      </c>
      <c r="Z6" s="153">
        <v>0.39</v>
      </c>
    </row>
    <row r="7" ht="13.55" customHeight="1">
      <c r="A7" s="149">
        <v>5</v>
      </c>
      <c r="B7" t="s" s="58">
        <v>118</v>
      </c>
      <c r="C7" s="57">
        <v>0</v>
      </c>
      <c r="D7" s="57">
        <v>0</v>
      </c>
      <c r="E7" s="57">
        <v>0.455</v>
      </c>
      <c r="F7" s="57">
        <v>0.575</v>
      </c>
      <c r="G7" s="57">
        <v>0</v>
      </c>
      <c r="H7" s="57">
        <v>0.29</v>
      </c>
      <c r="I7" s="57">
        <v>0</v>
      </c>
      <c r="J7" s="57">
        <v>0</v>
      </c>
      <c r="K7" s="57">
        <v>0.135</v>
      </c>
      <c r="L7" s="57">
        <v>0.035</v>
      </c>
      <c r="M7" s="57">
        <v>0.26</v>
      </c>
      <c r="N7" s="57">
        <v>0.125</v>
      </c>
      <c r="O7" s="57">
        <v>0.08</v>
      </c>
      <c r="P7" s="57">
        <v>0</v>
      </c>
      <c r="Q7" s="57">
        <v>0</v>
      </c>
      <c r="R7" s="57">
        <v>0.253333333333333</v>
      </c>
      <c r="S7" s="57">
        <v>0</v>
      </c>
      <c r="T7" s="57">
        <v>0.143333333333333</v>
      </c>
      <c r="U7" s="57">
        <v>0.07333333333333331</v>
      </c>
      <c r="V7" s="57">
        <v>0.273333333333333</v>
      </c>
      <c r="W7" s="57">
        <v>0</v>
      </c>
      <c r="X7" s="57">
        <v>0</v>
      </c>
      <c r="Y7" s="57">
        <v>4.03</v>
      </c>
      <c r="Z7" s="153">
        <v>0.2</v>
      </c>
    </row>
    <row r="8" ht="13.55" customHeight="1">
      <c r="A8" s="149">
        <v>6</v>
      </c>
      <c r="B8" t="s" s="58">
        <v>121</v>
      </c>
      <c r="C8" s="57">
        <v>0</v>
      </c>
      <c r="D8" s="57">
        <v>0</v>
      </c>
      <c r="E8" s="57">
        <v>0.155</v>
      </c>
      <c r="F8" s="57">
        <v>1.375</v>
      </c>
      <c r="G8" s="57">
        <v>0.02</v>
      </c>
      <c r="H8" s="57">
        <v>0</v>
      </c>
      <c r="I8" s="52"/>
      <c r="J8" s="52"/>
      <c r="K8" s="57">
        <v>0</v>
      </c>
      <c r="L8" s="57">
        <v>0.125</v>
      </c>
      <c r="M8" s="52"/>
      <c r="N8" s="52"/>
      <c r="O8" s="57">
        <v>0.45</v>
      </c>
      <c r="P8" s="57">
        <v>0</v>
      </c>
      <c r="Q8" s="57">
        <v>0.0933333333333333</v>
      </c>
      <c r="R8" s="57">
        <v>0.0433333333333333</v>
      </c>
      <c r="S8" s="57">
        <v>0</v>
      </c>
      <c r="T8" s="57">
        <v>0.0633333333333333</v>
      </c>
      <c r="U8" s="57">
        <v>0.133333333333333</v>
      </c>
      <c r="V8" s="57">
        <v>0.303333333333333</v>
      </c>
      <c r="W8" s="57">
        <v>0</v>
      </c>
      <c r="X8" s="57">
        <v>0.127666666666667</v>
      </c>
      <c r="Y8" s="57">
        <v>0.05</v>
      </c>
      <c r="Z8" s="153">
        <v>0.44</v>
      </c>
    </row>
    <row r="9" ht="13.55" customHeight="1">
      <c r="A9" s="149">
        <v>7</v>
      </c>
      <c r="B9" t="s" s="58">
        <v>124</v>
      </c>
      <c r="C9" s="57">
        <v>0</v>
      </c>
      <c r="D9" s="57">
        <v>0.483333333333333</v>
      </c>
      <c r="E9" s="57">
        <v>0.055</v>
      </c>
      <c r="F9" s="57">
        <v>0.335</v>
      </c>
      <c r="G9" s="57">
        <v>0</v>
      </c>
      <c r="H9" s="57">
        <v>1.09</v>
      </c>
      <c r="I9" s="57">
        <v>0</v>
      </c>
      <c r="J9" s="57">
        <v>0</v>
      </c>
      <c r="K9" s="57">
        <v>0</v>
      </c>
      <c r="L9" s="57">
        <v>0.415</v>
      </c>
      <c r="M9" s="57">
        <v>0.455</v>
      </c>
      <c r="N9" s="57">
        <v>0.185</v>
      </c>
      <c r="O9" s="57">
        <v>0</v>
      </c>
      <c r="P9" s="57">
        <v>0</v>
      </c>
      <c r="Q9" s="57">
        <v>0</v>
      </c>
      <c r="R9" s="57">
        <v>4.52333333333333</v>
      </c>
      <c r="S9" s="57">
        <v>0.0233333333333333</v>
      </c>
      <c r="T9" s="57">
        <v>0.253333333333333</v>
      </c>
      <c r="U9" s="57">
        <v>0.173333333333333</v>
      </c>
      <c r="V9" s="57">
        <v>0.353333333333333</v>
      </c>
      <c r="W9" s="57">
        <v>0</v>
      </c>
      <c r="X9" s="57">
        <v>0</v>
      </c>
      <c r="Y9" s="57">
        <v>0.13</v>
      </c>
      <c r="Z9" s="153">
        <v>0.35</v>
      </c>
    </row>
    <row r="10" ht="13.55" customHeight="1">
      <c r="A10" s="149">
        <v>8</v>
      </c>
      <c r="B10" t="s" s="58">
        <v>127</v>
      </c>
      <c r="C10" s="57">
        <v>0</v>
      </c>
      <c r="D10" s="57">
        <v>0.0033333333333333</v>
      </c>
      <c r="E10" s="57">
        <v>0.125</v>
      </c>
      <c r="F10" s="57">
        <v>0.015</v>
      </c>
      <c r="G10" s="57">
        <v>0</v>
      </c>
      <c r="H10" s="57">
        <v>0.0800000000000001</v>
      </c>
      <c r="I10" s="57">
        <v>0.00749999999999998</v>
      </c>
      <c r="J10" s="57">
        <v>0</v>
      </c>
      <c r="K10" s="57">
        <v>0.205</v>
      </c>
      <c r="L10" s="57">
        <v>0</v>
      </c>
      <c r="M10" s="57">
        <v>0.065</v>
      </c>
      <c r="N10" s="57">
        <v>0.095</v>
      </c>
      <c r="O10" s="57">
        <v>0</v>
      </c>
      <c r="P10" s="57">
        <v>0</v>
      </c>
      <c r="Q10" s="57">
        <v>0.113333333333333</v>
      </c>
      <c r="R10" s="57">
        <v>0.0633333333333333</v>
      </c>
      <c r="S10" s="57">
        <v>0.0633333333333333</v>
      </c>
      <c r="T10" s="57">
        <v>2.11333333333333</v>
      </c>
      <c r="U10" s="57">
        <v>0.433333333333333</v>
      </c>
      <c r="V10" s="57">
        <v>0.123333333333333</v>
      </c>
      <c r="W10" s="57">
        <v>0.0366666666666667</v>
      </c>
      <c r="X10" s="57">
        <v>0.0316666666666667</v>
      </c>
      <c r="Y10" s="57">
        <v>0.02</v>
      </c>
      <c r="Z10" s="153">
        <v>0</v>
      </c>
    </row>
    <row r="11" ht="13.55" customHeight="1">
      <c r="A11" s="149">
        <v>9</v>
      </c>
      <c r="B11" t="s" s="58">
        <v>130</v>
      </c>
      <c r="C11" s="57">
        <v>0</v>
      </c>
      <c r="D11" s="57">
        <v>0</v>
      </c>
      <c r="E11" s="57">
        <v>0.08500000000000001</v>
      </c>
      <c r="F11" s="57">
        <v>0.115</v>
      </c>
      <c r="G11" s="57">
        <v>0</v>
      </c>
      <c r="H11" s="57">
        <v>0</v>
      </c>
      <c r="I11" s="57">
        <v>0</v>
      </c>
      <c r="J11" s="57">
        <v>0</v>
      </c>
      <c r="K11" s="57">
        <v>33.135</v>
      </c>
      <c r="L11" s="57">
        <v>0.025</v>
      </c>
      <c r="M11" s="57">
        <v>0.155</v>
      </c>
      <c r="N11" s="57">
        <v>0.1275</v>
      </c>
      <c r="O11" s="57">
        <v>0.13</v>
      </c>
      <c r="P11" s="57">
        <v>0</v>
      </c>
      <c r="Q11" s="57">
        <v>0</v>
      </c>
      <c r="R11" s="57">
        <v>0.113333333333333</v>
      </c>
      <c r="S11" s="57">
        <v>0.0133333333333333</v>
      </c>
      <c r="T11" s="57">
        <v>0.0433333333333333</v>
      </c>
      <c r="U11" s="57">
        <v>0.373333333333333</v>
      </c>
      <c r="V11" s="57">
        <v>0.143333333333333</v>
      </c>
      <c r="W11" s="57">
        <v>0</v>
      </c>
      <c r="X11" s="57">
        <v>0</v>
      </c>
      <c r="Y11" s="57">
        <v>0.01</v>
      </c>
      <c r="Z11" s="153">
        <v>0</v>
      </c>
    </row>
    <row r="12" ht="13.55" customHeight="1">
      <c r="A12" s="149">
        <v>10</v>
      </c>
      <c r="B12" t="s" s="58">
        <v>133</v>
      </c>
      <c r="C12" s="57">
        <v>0</v>
      </c>
      <c r="D12" s="57">
        <v>0</v>
      </c>
      <c r="E12" s="57">
        <v>0.125</v>
      </c>
      <c r="F12" s="57">
        <v>1.145</v>
      </c>
      <c r="G12" s="57">
        <v>0</v>
      </c>
      <c r="H12" s="57">
        <v>0</v>
      </c>
      <c r="I12" s="52"/>
      <c r="J12" s="52"/>
      <c r="K12" s="57">
        <v>0.055</v>
      </c>
      <c r="L12" s="57">
        <v>0</v>
      </c>
      <c r="M12" s="52"/>
      <c r="N12" s="52"/>
      <c r="O12" s="57">
        <v>0.06</v>
      </c>
      <c r="P12" s="57">
        <v>0</v>
      </c>
      <c r="Q12" s="57">
        <v>0.133333333333333</v>
      </c>
      <c r="R12" s="57">
        <v>0.0533333333333333</v>
      </c>
      <c r="S12" s="57">
        <v>0.263333333333333</v>
      </c>
      <c r="T12" s="57">
        <v>0</v>
      </c>
      <c r="U12" s="57">
        <v>0.343333333333333</v>
      </c>
      <c r="V12" s="57">
        <v>0.0433333333333333</v>
      </c>
      <c r="W12" s="57">
        <v>0.0516666666666667</v>
      </c>
      <c r="X12" s="57">
        <v>0.0196666666666667</v>
      </c>
      <c r="Y12" s="57">
        <v>0.64</v>
      </c>
      <c r="Z12" s="153">
        <v>0</v>
      </c>
    </row>
    <row r="13" ht="13.55" customHeight="1">
      <c r="A13" s="149">
        <v>11</v>
      </c>
      <c r="B13" t="s" s="58">
        <v>136</v>
      </c>
      <c r="C13" s="57">
        <v>0</v>
      </c>
      <c r="D13" s="57">
        <v>0.203333333333333</v>
      </c>
      <c r="E13" s="57">
        <v>0</v>
      </c>
      <c r="F13" s="57">
        <v>0.125</v>
      </c>
      <c r="G13" s="57">
        <v>0</v>
      </c>
      <c r="H13" s="57">
        <v>0.61</v>
      </c>
      <c r="I13" s="57">
        <v>0</v>
      </c>
      <c r="J13" s="57">
        <v>0</v>
      </c>
      <c r="K13" s="57">
        <v>0.075</v>
      </c>
      <c r="L13" s="57">
        <v>0.165</v>
      </c>
      <c r="M13" s="57">
        <v>0.055</v>
      </c>
      <c r="N13" s="57">
        <v>0.145</v>
      </c>
      <c r="O13" s="57">
        <v>0</v>
      </c>
      <c r="P13" s="57">
        <v>0.06</v>
      </c>
      <c r="Q13" s="57">
        <v>0.203333333333333</v>
      </c>
      <c r="R13" s="57">
        <v>1.65333333333333</v>
      </c>
      <c r="S13" s="57">
        <v>0</v>
      </c>
      <c r="T13" s="57">
        <v>0.00333333333333333</v>
      </c>
      <c r="U13" s="57">
        <v>0.243333333333333</v>
      </c>
      <c r="V13" s="57">
        <v>0.173333333333333</v>
      </c>
      <c r="W13" s="57">
        <v>0.0236666666666667</v>
      </c>
      <c r="X13" s="57">
        <v>0</v>
      </c>
      <c r="Y13" s="57">
        <v>0</v>
      </c>
      <c r="Z13" s="153">
        <v>0</v>
      </c>
    </row>
    <row r="14" ht="13.55" customHeight="1">
      <c r="A14" s="149">
        <v>12</v>
      </c>
      <c r="B14" t="s" s="58">
        <v>139</v>
      </c>
      <c r="C14" s="57">
        <v>0</v>
      </c>
      <c r="D14" s="57">
        <v>0</v>
      </c>
      <c r="E14" s="57">
        <v>0</v>
      </c>
      <c r="F14" s="57">
        <v>0</v>
      </c>
      <c r="G14" s="57">
        <v>0</v>
      </c>
      <c r="H14" s="57">
        <v>0</v>
      </c>
      <c r="I14" s="57">
        <v>0</v>
      </c>
      <c r="J14" s="57">
        <v>0.0575</v>
      </c>
      <c r="K14" s="57">
        <v>0.075</v>
      </c>
      <c r="L14" s="57">
        <v>0.205</v>
      </c>
      <c r="M14" s="57">
        <v>0.055</v>
      </c>
      <c r="N14" s="57">
        <v>-0.045</v>
      </c>
      <c r="O14" s="57">
        <v>0</v>
      </c>
      <c r="P14" s="57">
        <v>0.08</v>
      </c>
      <c r="Q14" s="57">
        <v>0.203333333333333</v>
      </c>
      <c r="R14" s="57">
        <v>0.123333333333333</v>
      </c>
      <c r="S14" s="57">
        <v>0</v>
      </c>
      <c r="T14" s="57">
        <v>0</v>
      </c>
      <c r="U14" s="57">
        <v>0.243333333333333</v>
      </c>
      <c r="V14" s="57">
        <v>0.203333333333333</v>
      </c>
      <c r="W14" s="57">
        <v>0.0236666666666667</v>
      </c>
      <c r="X14" s="57">
        <v>0.0266666666666667</v>
      </c>
      <c r="Y14" s="57">
        <v>0</v>
      </c>
      <c r="Z14" s="153">
        <v>0</v>
      </c>
    </row>
    <row r="15" ht="13.55" customHeight="1">
      <c r="A15" s="149">
        <v>13</v>
      </c>
      <c r="B15" t="s" s="58">
        <v>142</v>
      </c>
      <c r="C15" s="57">
        <v>0</v>
      </c>
      <c r="D15" s="57">
        <v>0</v>
      </c>
      <c r="E15" s="57">
        <v>0.025</v>
      </c>
      <c r="F15" s="57">
        <v>0</v>
      </c>
      <c r="G15" s="57">
        <v>0</v>
      </c>
      <c r="H15" s="57">
        <v>0.5600000000000001</v>
      </c>
      <c r="I15" s="57">
        <v>0.00749999999999998</v>
      </c>
      <c r="J15" s="57">
        <v>0</v>
      </c>
      <c r="K15" s="57">
        <v>0.055</v>
      </c>
      <c r="L15" s="57">
        <v>0.095</v>
      </c>
      <c r="M15" s="57">
        <v>0.055</v>
      </c>
      <c r="N15" s="57">
        <v>0.305</v>
      </c>
      <c r="O15" s="57">
        <v>0.05</v>
      </c>
      <c r="P15" s="57">
        <v>0.06</v>
      </c>
      <c r="Q15" s="57">
        <v>0.0833333333333333</v>
      </c>
      <c r="R15" s="57">
        <v>2.35333333333333</v>
      </c>
      <c r="S15" s="57">
        <v>0</v>
      </c>
      <c r="T15" s="57">
        <v>0</v>
      </c>
      <c r="U15" s="57">
        <v>0.283333333333333</v>
      </c>
      <c r="V15" s="57">
        <v>0.243333333333333</v>
      </c>
      <c r="W15" s="57">
        <v>0.0196666666666667</v>
      </c>
      <c r="X15" s="57">
        <v>0</v>
      </c>
      <c r="Y15" s="57">
        <v>0</v>
      </c>
      <c r="Z15" s="153">
        <v>0</v>
      </c>
    </row>
    <row r="16" ht="13.55" customHeight="1">
      <c r="A16" s="149">
        <v>14</v>
      </c>
      <c r="B16" t="s" s="58">
        <v>145</v>
      </c>
      <c r="C16" s="57">
        <v>0</v>
      </c>
      <c r="D16" s="57">
        <v>0</v>
      </c>
      <c r="E16" s="57">
        <v>0.295</v>
      </c>
      <c r="F16" s="57">
        <v>0.595</v>
      </c>
      <c r="G16" s="57">
        <v>0</v>
      </c>
      <c r="H16" s="57">
        <v>0</v>
      </c>
      <c r="I16" s="57">
        <v>0</v>
      </c>
      <c r="J16" s="57">
        <v>0</v>
      </c>
      <c r="K16" s="57">
        <v>0.215</v>
      </c>
      <c r="L16" s="57">
        <v>0.265</v>
      </c>
      <c r="M16" s="57">
        <v>0.175</v>
      </c>
      <c r="N16" s="57">
        <v>0.105</v>
      </c>
      <c r="O16" s="57">
        <v>0.07000000000000001</v>
      </c>
      <c r="P16" s="57">
        <v>0.05</v>
      </c>
      <c r="Q16" s="57">
        <v>0.663333333333333</v>
      </c>
      <c r="R16" s="57">
        <v>0.243333333333333</v>
      </c>
      <c r="S16" s="57">
        <v>0</v>
      </c>
      <c r="T16" s="57">
        <v>0.143333333333333</v>
      </c>
      <c r="U16" s="57">
        <v>0.103333333333333</v>
      </c>
      <c r="V16" s="57">
        <v>0.213333333333333</v>
      </c>
      <c r="W16" s="57">
        <v>0.0876666666666667</v>
      </c>
      <c r="X16" s="57">
        <v>0.0496666666666667</v>
      </c>
      <c r="Y16" s="57">
        <v>0.03</v>
      </c>
      <c r="Z16" s="153">
        <v>0</v>
      </c>
    </row>
    <row r="17" ht="13.55" customHeight="1">
      <c r="A17" s="149">
        <v>15</v>
      </c>
      <c r="B17" t="s" s="58">
        <v>148</v>
      </c>
      <c r="C17" s="57">
        <v>0</v>
      </c>
      <c r="D17" s="57">
        <v>0</v>
      </c>
      <c r="E17" s="57">
        <v>0.265</v>
      </c>
      <c r="F17" s="57">
        <v>0.015</v>
      </c>
      <c r="G17" s="57">
        <v>0</v>
      </c>
      <c r="H17" s="57">
        <v>0.65</v>
      </c>
      <c r="I17" s="57">
        <v>0.4975</v>
      </c>
      <c r="J17" s="57">
        <v>0</v>
      </c>
      <c r="K17" s="57">
        <v>0</v>
      </c>
      <c r="L17" s="57">
        <v>0</v>
      </c>
      <c r="M17" s="57">
        <v>0.115</v>
      </c>
      <c r="N17" s="57">
        <v>0.075</v>
      </c>
      <c r="O17" s="57">
        <v>1.05</v>
      </c>
      <c r="P17" s="57">
        <v>0.08</v>
      </c>
      <c r="Q17" s="57">
        <v>0.373333333333333</v>
      </c>
      <c r="R17" s="57">
        <v>4.46333333333333</v>
      </c>
      <c r="S17" s="57">
        <v>0.0933333333333333</v>
      </c>
      <c r="T17" s="57">
        <v>0</v>
      </c>
      <c r="U17" s="57">
        <v>0.0533333333333333</v>
      </c>
      <c r="V17" s="57">
        <v>0.0133333333333333</v>
      </c>
      <c r="W17" s="57">
        <v>0.0446666666666667</v>
      </c>
      <c r="X17" s="57">
        <v>0.0136666666666667</v>
      </c>
      <c r="Y17" s="57">
        <v>0.62</v>
      </c>
      <c r="Z17" s="153">
        <v>1.46</v>
      </c>
    </row>
    <row r="18" ht="13.55" customHeight="1">
      <c r="A18" s="149">
        <v>16</v>
      </c>
      <c r="B18" t="s" s="58">
        <v>151</v>
      </c>
      <c r="C18" s="57">
        <v>0</v>
      </c>
      <c r="D18" s="57">
        <v>0</v>
      </c>
      <c r="E18" s="57">
        <v>0.065</v>
      </c>
      <c r="F18" s="57">
        <v>0.315</v>
      </c>
      <c r="G18" s="57">
        <v>0</v>
      </c>
      <c r="H18" s="57">
        <v>0.27</v>
      </c>
      <c r="I18" s="57">
        <v>0</v>
      </c>
      <c r="J18" s="57">
        <v>0</v>
      </c>
      <c r="K18" s="57">
        <v>0</v>
      </c>
      <c r="L18" s="57">
        <v>0.175</v>
      </c>
      <c r="M18" s="57">
        <v>0.165</v>
      </c>
      <c r="N18" s="57">
        <v>0.315</v>
      </c>
      <c r="O18" s="57">
        <v>0.11</v>
      </c>
      <c r="P18" s="57">
        <v>0</v>
      </c>
      <c r="Q18" s="57">
        <v>0</v>
      </c>
      <c r="R18" s="57">
        <v>0.163333333333333</v>
      </c>
      <c r="S18" s="57">
        <v>0.233333333333333</v>
      </c>
      <c r="T18" s="57">
        <v>0.0333333333333333</v>
      </c>
      <c r="U18" s="57">
        <v>0.533333333333333</v>
      </c>
      <c r="V18" s="57">
        <v>0.0833333333333333</v>
      </c>
      <c r="W18" s="57">
        <v>0</v>
      </c>
      <c r="X18" s="57">
        <v>0</v>
      </c>
      <c r="Y18" s="57">
        <v>0.1</v>
      </c>
      <c r="Z18" s="153">
        <v>0</v>
      </c>
    </row>
    <row r="19" ht="13.55" customHeight="1">
      <c r="A19" s="149">
        <v>17</v>
      </c>
      <c r="B19" t="s" s="58">
        <v>153</v>
      </c>
      <c r="C19" s="57">
        <v>1.24333333333333</v>
      </c>
      <c r="D19" s="57">
        <v>0.09333333333333339</v>
      </c>
      <c r="E19" s="57">
        <v>0.025</v>
      </c>
      <c r="F19" s="57">
        <v>0.095</v>
      </c>
      <c r="G19" s="57">
        <v>0</v>
      </c>
      <c r="H19" s="57">
        <v>0.66</v>
      </c>
      <c r="I19" s="57">
        <v>0</v>
      </c>
      <c r="J19" s="57">
        <v>0</v>
      </c>
      <c r="K19" s="57">
        <v>0.015</v>
      </c>
      <c r="L19" s="57">
        <v>0.215</v>
      </c>
      <c r="M19" s="57">
        <v>0.165</v>
      </c>
      <c r="N19" s="57">
        <v>0.00500000000000003</v>
      </c>
      <c r="O19" s="57">
        <v>0.05</v>
      </c>
      <c r="P19" s="57">
        <v>0.07000000000000001</v>
      </c>
      <c r="Q19" s="57">
        <v>0</v>
      </c>
      <c r="R19" s="57">
        <v>0.863333333333333</v>
      </c>
      <c r="S19" s="57">
        <v>0.223333333333333</v>
      </c>
      <c r="T19" s="57">
        <v>0</v>
      </c>
      <c r="U19" s="57">
        <v>0.123333333333333</v>
      </c>
      <c r="V19" s="57">
        <v>0</v>
      </c>
      <c r="W19" s="57">
        <v>0.0556666666666667</v>
      </c>
      <c r="X19" s="57">
        <v>0.0126666666666667</v>
      </c>
      <c r="Y19" s="57">
        <v>0.05</v>
      </c>
      <c r="Z19" s="153">
        <v>0</v>
      </c>
    </row>
    <row r="20" ht="13.55" customHeight="1">
      <c r="A20" s="149">
        <v>18</v>
      </c>
      <c r="B20" t="s" s="58">
        <v>156</v>
      </c>
      <c r="C20" s="57">
        <v>0</v>
      </c>
      <c r="D20" s="57">
        <v>0</v>
      </c>
      <c r="E20" s="57">
        <v>0.135</v>
      </c>
      <c r="F20" s="57">
        <v>0.805</v>
      </c>
      <c r="G20" s="57">
        <v>0</v>
      </c>
      <c r="H20" s="57">
        <v>0.0700000000000001</v>
      </c>
      <c r="I20" s="57">
        <v>0</v>
      </c>
      <c r="J20" s="57">
        <v>0</v>
      </c>
      <c r="K20" s="57">
        <v>0</v>
      </c>
      <c r="L20" s="57">
        <v>0.185</v>
      </c>
      <c r="M20" s="57">
        <v>0.075</v>
      </c>
      <c r="N20" s="57">
        <v>0.275</v>
      </c>
      <c r="O20" s="57">
        <v>0</v>
      </c>
      <c r="P20" s="57">
        <v>0</v>
      </c>
      <c r="Q20" s="57">
        <v>5.69333333333333</v>
      </c>
      <c r="R20" s="57">
        <v>0.573333333333333</v>
      </c>
      <c r="S20" s="57">
        <v>0.0233333333333333</v>
      </c>
      <c r="T20" s="57">
        <v>0</v>
      </c>
      <c r="U20" s="57">
        <v>0.223333333333333</v>
      </c>
      <c r="V20" s="57">
        <v>0.0133333333333333</v>
      </c>
      <c r="W20" s="57">
        <v>0.0186666666666667</v>
      </c>
      <c r="X20" s="57">
        <v>0</v>
      </c>
      <c r="Y20" s="57">
        <v>0</v>
      </c>
      <c r="Z20" s="153">
        <v>0</v>
      </c>
    </row>
    <row r="21" ht="13.55" customHeight="1">
      <c r="A21" s="149">
        <v>19</v>
      </c>
      <c r="B21" t="s" s="58">
        <v>159</v>
      </c>
      <c r="C21" s="57">
        <v>0</v>
      </c>
      <c r="D21" s="57">
        <v>0</v>
      </c>
      <c r="E21" s="57">
        <v>0.035</v>
      </c>
      <c r="F21" s="57">
        <v>1.025</v>
      </c>
      <c r="G21" s="57">
        <v>0</v>
      </c>
      <c r="H21" s="57">
        <v>0.32</v>
      </c>
      <c r="I21" s="57">
        <v>0</v>
      </c>
      <c r="J21" s="57">
        <v>0</v>
      </c>
      <c r="K21" s="57">
        <v>0.125</v>
      </c>
      <c r="L21" s="57">
        <v>0.345</v>
      </c>
      <c r="M21" s="57">
        <v>0.165</v>
      </c>
      <c r="N21" s="57">
        <v>0.105</v>
      </c>
      <c r="O21" s="57">
        <v>0.03</v>
      </c>
      <c r="P21" s="57">
        <v>0</v>
      </c>
      <c r="Q21" s="57">
        <v>0.0633333333333333</v>
      </c>
      <c r="R21" s="57">
        <v>0.443333333333333</v>
      </c>
      <c r="S21" s="57">
        <v>0.333333333333333</v>
      </c>
      <c r="T21" s="57">
        <v>0.183333333333333</v>
      </c>
      <c r="U21" s="57">
        <v>0.223333333333333</v>
      </c>
      <c r="V21" s="57">
        <v>0.113333333333333</v>
      </c>
      <c r="W21" s="57">
        <v>0</v>
      </c>
      <c r="X21" s="57">
        <v>0</v>
      </c>
      <c r="Y21" s="57">
        <v>0.06</v>
      </c>
      <c r="Z21" s="153">
        <v>0</v>
      </c>
    </row>
    <row r="22" ht="13.55" customHeight="1">
      <c r="A22" s="149">
        <v>20</v>
      </c>
      <c r="B22" t="s" s="58">
        <v>162</v>
      </c>
      <c r="C22" s="57">
        <v>0</v>
      </c>
      <c r="D22" s="57">
        <v>0</v>
      </c>
      <c r="E22" s="57">
        <v>0.195</v>
      </c>
      <c r="F22" s="57">
        <v>0.345</v>
      </c>
      <c r="G22" s="57">
        <v>0</v>
      </c>
      <c r="H22" s="57">
        <v>0.64</v>
      </c>
      <c r="I22" s="57">
        <v>0</v>
      </c>
      <c r="J22" s="57">
        <v>0</v>
      </c>
      <c r="K22" s="57">
        <v>0.155</v>
      </c>
      <c r="L22" s="57">
        <v>0.165</v>
      </c>
      <c r="M22" s="52"/>
      <c r="N22" s="57">
        <v>0.165</v>
      </c>
      <c r="O22" s="57">
        <v>0</v>
      </c>
      <c r="P22" s="57">
        <v>0</v>
      </c>
      <c r="Q22" s="57">
        <v>0.233333333333333</v>
      </c>
      <c r="R22" s="57">
        <v>0.493333333333333</v>
      </c>
      <c r="S22" s="57">
        <v>0.253333333333333</v>
      </c>
      <c r="T22" s="57">
        <v>0.0233333333333333</v>
      </c>
      <c r="U22" s="57">
        <v>0.433333333333333</v>
      </c>
      <c r="V22" s="57">
        <v>0.153333333333333</v>
      </c>
      <c r="W22" s="57">
        <v>0</v>
      </c>
      <c r="X22" s="57">
        <v>0</v>
      </c>
      <c r="Y22" s="57">
        <v>0.2</v>
      </c>
      <c r="Z22" s="153">
        <v>0</v>
      </c>
    </row>
    <row r="23" ht="13.55" customHeight="1">
      <c r="A23" s="149">
        <v>21</v>
      </c>
      <c r="B23" t="s" s="58">
        <v>165</v>
      </c>
      <c r="C23" s="57">
        <v>0</v>
      </c>
      <c r="D23" s="57">
        <v>0</v>
      </c>
      <c r="E23" s="57">
        <v>0.195</v>
      </c>
      <c r="F23" s="57">
        <v>0.075</v>
      </c>
      <c r="G23" s="57">
        <v>0</v>
      </c>
      <c r="H23" s="57">
        <v>1.03</v>
      </c>
      <c r="I23" s="57">
        <v>0.1075</v>
      </c>
      <c r="J23" s="57">
        <v>0</v>
      </c>
      <c r="K23" s="57">
        <v>0</v>
      </c>
      <c r="L23" s="57">
        <v>0</v>
      </c>
      <c r="M23" s="57">
        <v>0.125</v>
      </c>
      <c r="N23" s="57">
        <v>0.185</v>
      </c>
      <c r="O23" s="57">
        <v>0.03</v>
      </c>
      <c r="P23" s="57">
        <v>0</v>
      </c>
      <c r="Q23" s="57">
        <v>0.203333333333333</v>
      </c>
      <c r="R23" s="57">
        <v>0.413333333333333</v>
      </c>
      <c r="S23" s="57">
        <v>0.323333333333333</v>
      </c>
      <c r="T23" s="57">
        <v>0.103333333333333</v>
      </c>
      <c r="U23" s="57">
        <v>0.323333333333333</v>
      </c>
      <c r="V23" s="57">
        <v>0.223333333333333</v>
      </c>
      <c r="W23" s="57">
        <v>0</v>
      </c>
      <c r="X23" s="57">
        <v>0</v>
      </c>
      <c r="Y23" s="57">
        <v>0.11</v>
      </c>
      <c r="Z23" s="153">
        <v>0</v>
      </c>
    </row>
    <row r="24" ht="13.55" customHeight="1">
      <c r="A24" s="149">
        <v>22</v>
      </c>
      <c r="B24" t="s" s="58">
        <v>168</v>
      </c>
      <c r="C24" s="57">
        <v>0</v>
      </c>
      <c r="D24" s="57">
        <v>0</v>
      </c>
      <c r="E24" s="57">
        <v>0.125</v>
      </c>
      <c r="F24" s="57">
        <v>0</v>
      </c>
      <c r="G24" s="57">
        <v>0</v>
      </c>
      <c r="H24" s="57">
        <v>0.9</v>
      </c>
      <c r="I24" s="57">
        <v>0.0975</v>
      </c>
      <c r="J24" s="57">
        <v>0</v>
      </c>
      <c r="K24" s="57">
        <v>0.145</v>
      </c>
      <c r="L24" s="57">
        <v>0</v>
      </c>
      <c r="M24" s="57">
        <v>0.015</v>
      </c>
      <c r="N24" s="57">
        <v>0.285</v>
      </c>
      <c r="O24" s="57">
        <v>0</v>
      </c>
      <c r="P24" s="57">
        <v>0</v>
      </c>
      <c r="Q24" s="57">
        <v>0.283333333333333</v>
      </c>
      <c r="R24" s="57">
        <v>0.713333333333333</v>
      </c>
      <c r="S24" s="57">
        <v>0.07333333333333331</v>
      </c>
      <c r="T24" s="57">
        <v>0</v>
      </c>
      <c r="U24" s="57">
        <v>0.433333333333333</v>
      </c>
      <c r="V24" s="57">
        <v>0.0833333333333333</v>
      </c>
      <c r="W24" s="57">
        <v>0.0276666666666667</v>
      </c>
      <c r="X24" s="57">
        <v>0</v>
      </c>
      <c r="Y24" s="57">
        <v>0.13</v>
      </c>
      <c r="Z24" s="153">
        <v>0</v>
      </c>
    </row>
    <row r="25" ht="15" customHeight="1">
      <c r="A25" s="154">
        <v>23</v>
      </c>
      <c r="B25" t="s" s="155">
        <v>171</v>
      </c>
      <c r="C25" s="156">
        <v>0</v>
      </c>
      <c r="D25" s="156">
        <v>0</v>
      </c>
      <c r="E25" s="156">
        <v>0</v>
      </c>
      <c r="F25" s="156">
        <v>0.215</v>
      </c>
      <c r="G25" s="156">
        <v>0</v>
      </c>
      <c r="H25" s="156">
        <v>0.16</v>
      </c>
      <c r="I25" s="156">
        <v>0</v>
      </c>
      <c r="J25" s="156">
        <v>0</v>
      </c>
      <c r="K25" s="156">
        <v>0.075</v>
      </c>
      <c r="L25" s="156">
        <v>0.025</v>
      </c>
      <c r="M25" s="156">
        <v>0.055</v>
      </c>
      <c r="N25" s="156">
        <v>0.255</v>
      </c>
      <c r="O25" s="156">
        <v>0</v>
      </c>
      <c r="P25" s="156">
        <v>0</v>
      </c>
      <c r="Q25" s="156">
        <v>0.203333333333333</v>
      </c>
      <c r="R25" s="156">
        <v>0.543333333333333</v>
      </c>
      <c r="S25" s="156">
        <v>0</v>
      </c>
      <c r="T25" s="156">
        <v>0.07333333333333331</v>
      </c>
      <c r="U25" s="156">
        <v>0.243333333333333</v>
      </c>
      <c r="V25" s="156">
        <v>0.223333333333333</v>
      </c>
      <c r="W25" s="156">
        <v>0.0236666666666667</v>
      </c>
      <c r="X25" s="156">
        <v>0</v>
      </c>
      <c r="Y25" s="156">
        <v>0</v>
      </c>
      <c r="Z25" s="157">
        <v>0</v>
      </c>
    </row>
  </sheetData>
  <mergeCells count="12">
    <mergeCell ref="Y1:Z1"/>
    <mergeCell ref="C1:D1"/>
    <mergeCell ref="E1:F1"/>
    <mergeCell ref="G1:H1"/>
    <mergeCell ref="I1:J1"/>
    <mergeCell ref="K1:L1"/>
    <mergeCell ref="M1:N1"/>
    <mergeCell ref="O1:P1"/>
    <mergeCell ref="Q1:R1"/>
    <mergeCell ref="S1:T1"/>
    <mergeCell ref="U1:V1"/>
    <mergeCell ref="W1:X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Z25"/>
  <sheetViews>
    <sheetView workbookViewId="0" showGridLines="0" defaultGridColor="1"/>
  </sheetViews>
  <sheetFormatPr defaultColWidth="8.83333" defaultRowHeight="14.5" customHeight="1" outlineLevelRow="0" outlineLevelCol="0"/>
  <cols>
    <col min="1" max="1" width="12.1719" style="176" customWidth="1"/>
    <col min="2" max="2" width="11.5" style="176" customWidth="1"/>
    <col min="3" max="3" width="12" style="176" customWidth="1"/>
    <col min="4" max="26" width="8.85156" style="176" customWidth="1"/>
    <col min="27" max="16384" width="8.85156" style="176" customWidth="1"/>
  </cols>
  <sheetData>
    <row r="1" ht="15" customHeight="1">
      <c r="A1" t="s" s="177">
        <v>196</v>
      </c>
      <c r="B1" t="s" s="132">
        <v>190</v>
      </c>
      <c r="C1" s="178">
        <v>8001</v>
      </c>
      <c r="D1" s="179"/>
      <c r="E1" s="178">
        <v>8009</v>
      </c>
      <c r="F1" s="179"/>
      <c r="G1" s="178">
        <v>8052</v>
      </c>
      <c r="H1" s="179"/>
      <c r="I1" s="178">
        <v>9001</v>
      </c>
      <c r="J1" s="179"/>
      <c r="K1" s="178">
        <v>9003</v>
      </c>
      <c r="L1" s="179"/>
      <c r="M1" s="178">
        <v>9005</v>
      </c>
      <c r="N1" s="179"/>
      <c r="O1" s="178">
        <v>9006</v>
      </c>
      <c r="P1" s="179"/>
      <c r="Q1" s="178">
        <v>9008</v>
      </c>
      <c r="R1" s="179"/>
      <c r="S1" s="178">
        <v>9012</v>
      </c>
      <c r="T1" s="179"/>
      <c r="U1" s="178">
        <v>9017</v>
      </c>
      <c r="V1" s="179"/>
      <c r="W1" s="178">
        <v>9019</v>
      </c>
      <c r="X1" s="179"/>
      <c r="Y1" s="178">
        <v>9020</v>
      </c>
      <c r="Z1" s="179"/>
    </row>
    <row r="2" ht="13.55" customHeight="1">
      <c r="A2" t="s" s="132">
        <v>102</v>
      </c>
      <c r="B2" t="s" s="132">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77">
        <v>192</v>
      </c>
    </row>
    <row r="3" ht="13.55" customHeight="1">
      <c r="A3" s="57">
        <v>1</v>
      </c>
      <c r="B3" t="s" s="58">
        <v>106</v>
      </c>
      <c r="C3" s="57">
        <v>0</v>
      </c>
      <c r="D3" s="57">
        <v>0</v>
      </c>
      <c r="E3" s="57">
        <v>0.195</v>
      </c>
      <c r="F3" s="57">
        <v>0.615</v>
      </c>
      <c r="G3" s="57">
        <v>0</v>
      </c>
      <c r="H3" s="57">
        <v>0</v>
      </c>
      <c r="I3" s="57">
        <v>0</v>
      </c>
      <c r="J3" s="57">
        <v>0</v>
      </c>
      <c r="K3" s="57">
        <v>0</v>
      </c>
      <c r="L3" s="57">
        <v>0</v>
      </c>
      <c r="M3" s="57">
        <v>0</v>
      </c>
      <c r="N3" s="57">
        <v>0</v>
      </c>
      <c r="O3" s="57">
        <v>0.19</v>
      </c>
      <c r="P3" s="57">
        <v>0.9399999999999999</v>
      </c>
      <c r="Q3" s="57">
        <v>0.383333333333333</v>
      </c>
      <c r="R3" s="57">
        <v>0</v>
      </c>
      <c r="S3" s="57">
        <v>0</v>
      </c>
      <c r="T3" s="57">
        <v>0</v>
      </c>
      <c r="U3" s="57">
        <v>0</v>
      </c>
      <c r="V3" s="57">
        <v>0.243333333333333</v>
      </c>
      <c r="W3" s="57">
        <v>0</v>
      </c>
      <c r="X3" s="57">
        <v>0.137666666666667</v>
      </c>
      <c r="Y3" s="57">
        <v>0</v>
      </c>
      <c r="Z3" s="57">
        <v>0</v>
      </c>
    </row>
    <row r="4" ht="13.55" customHeight="1">
      <c r="A4" s="57">
        <v>2</v>
      </c>
      <c r="B4" t="s" s="58">
        <v>109</v>
      </c>
      <c r="C4" s="57">
        <v>0</v>
      </c>
      <c r="D4" s="57">
        <v>0</v>
      </c>
      <c r="E4" s="57">
        <v>0.095</v>
      </c>
      <c r="F4" s="57">
        <v>0.375</v>
      </c>
      <c r="G4" s="57">
        <v>0</v>
      </c>
      <c r="H4" s="57">
        <v>0</v>
      </c>
      <c r="I4" s="57">
        <v>0</v>
      </c>
      <c r="J4" s="57">
        <v>0</v>
      </c>
      <c r="K4" s="57">
        <v>0.215</v>
      </c>
      <c r="L4" s="57">
        <v>0</v>
      </c>
      <c r="M4" s="57">
        <v>0.415</v>
      </c>
      <c r="N4" s="57">
        <v>0</v>
      </c>
      <c r="O4" s="57">
        <v>0</v>
      </c>
      <c r="P4" s="57">
        <v>0</v>
      </c>
      <c r="Q4" s="57">
        <v>0</v>
      </c>
      <c r="R4" s="57">
        <v>0</v>
      </c>
      <c r="S4" s="57">
        <v>0</v>
      </c>
      <c r="T4" s="57">
        <v>0</v>
      </c>
      <c r="U4" s="57">
        <v>0.0933333333333333</v>
      </c>
      <c r="V4" s="57">
        <v>0.183333333333333</v>
      </c>
      <c r="W4" s="57">
        <v>0</v>
      </c>
      <c r="X4" s="57">
        <v>0.127666666666667</v>
      </c>
      <c r="Y4" s="57">
        <v>0</v>
      </c>
      <c r="Z4" s="57">
        <v>0</v>
      </c>
    </row>
    <row r="5" ht="13.55" customHeight="1">
      <c r="A5" s="57">
        <v>3</v>
      </c>
      <c r="B5" t="s" s="58">
        <v>112</v>
      </c>
      <c r="C5" s="57">
        <v>0</v>
      </c>
      <c r="D5" s="57">
        <v>0</v>
      </c>
      <c r="E5" s="57">
        <v>0.255</v>
      </c>
      <c r="F5" s="57">
        <v>1.365</v>
      </c>
      <c r="G5" s="57">
        <v>0</v>
      </c>
      <c r="H5" s="57">
        <v>0</v>
      </c>
      <c r="I5" s="57">
        <v>0</v>
      </c>
      <c r="J5" s="57">
        <v>0</v>
      </c>
      <c r="K5" s="57">
        <v>0</v>
      </c>
      <c r="L5" s="57">
        <v>0.365</v>
      </c>
      <c r="M5" s="57">
        <v>0.535</v>
      </c>
      <c r="N5" s="57">
        <v>0.285</v>
      </c>
      <c r="O5" s="57">
        <v>0.03</v>
      </c>
      <c r="P5" s="57">
        <v>0</v>
      </c>
      <c r="Q5" s="57">
        <v>0</v>
      </c>
      <c r="R5" s="57">
        <v>0</v>
      </c>
      <c r="S5" s="57">
        <v>0</v>
      </c>
      <c r="T5" s="57">
        <v>0.263333333333333</v>
      </c>
      <c r="U5" s="57">
        <v>0.123333333333333</v>
      </c>
      <c r="V5" s="57">
        <v>0.263333333333333</v>
      </c>
      <c r="W5" s="57">
        <v>0</v>
      </c>
      <c r="X5" s="57">
        <v>0</v>
      </c>
      <c r="Y5" s="57">
        <v>1.36</v>
      </c>
      <c r="Z5" s="57">
        <v>0.46</v>
      </c>
    </row>
    <row r="6" ht="13.55" customHeight="1">
      <c r="A6" s="57">
        <v>4</v>
      </c>
      <c r="B6" t="s" s="58">
        <v>115</v>
      </c>
      <c r="C6" s="57">
        <v>0</v>
      </c>
      <c r="D6" s="57">
        <v>0</v>
      </c>
      <c r="E6" s="57">
        <v>0.235</v>
      </c>
      <c r="F6" s="57">
        <v>0.755</v>
      </c>
      <c r="G6" s="57">
        <v>0</v>
      </c>
      <c r="H6" s="57">
        <v>0</v>
      </c>
      <c r="I6" s="57">
        <v>0</v>
      </c>
      <c r="J6" s="57">
        <v>0</v>
      </c>
      <c r="K6" s="57">
        <v>0</v>
      </c>
      <c r="L6" s="57">
        <v>0</v>
      </c>
      <c r="M6" s="57">
        <v>0.265</v>
      </c>
      <c r="N6" s="57">
        <v>0</v>
      </c>
      <c r="O6" s="57">
        <v>0.1</v>
      </c>
      <c r="P6" s="57">
        <v>0</v>
      </c>
      <c r="Q6" s="57">
        <v>0</v>
      </c>
      <c r="R6" s="57">
        <v>0</v>
      </c>
      <c r="S6" s="57">
        <v>0</v>
      </c>
      <c r="T6" s="57">
        <v>0.163333333333333</v>
      </c>
      <c r="U6" s="57">
        <v>0.0333333333333333</v>
      </c>
      <c r="V6" s="57">
        <v>0.313333333333333</v>
      </c>
      <c r="W6" s="57">
        <v>0</v>
      </c>
      <c r="X6" s="57">
        <v>0</v>
      </c>
      <c r="Y6" s="57">
        <v>0</v>
      </c>
      <c r="Z6" s="57">
        <v>0</v>
      </c>
    </row>
    <row r="7" ht="13.55" customHeight="1">
      <c r="A7" s="57">
        <v>5</v>
      </c>
      <c r="B7" t="s" s="58">
        <v>118</v>
      </c>
      <c r="C7" s="57">
        <v>0</v>
      </c>
      <c r="D7" s="57">
        <v>0</v>
      </c>
      <c r="E7" s="57">
        <v>0.455</v>
      </c>
      <c r="F7" s="57">
        <v>0.575</v>
      </c>
      <c r="G7" s="57">
        <v>0</v>
      </c>
      <c r="H7" s="57">
        <v>0</v>
      </c>
      <c r="I7" s="57">
        <v>0</v>
      </c>
      <c r="J7" s="57">
        <v>0</v>
      </c>
      <c r="K7" s="57">
        <v>0</v>
      </c>
      <c r="L7" s="57">
        <v>0</v>
      </c>
      <c r="M7" s="57">
        <v>0.26</v>
      </c>
      <c r="N7" s="57">
        <v>0</v>
      </c>
      <c r="O7" s="57">
        <v>0.08</v>
      </c>
      <c r="P7" s="57">
        <v>0</v>
      </c>
      <c r="Q7" s="57">
        <v>0</v>
      </c>
      <c r="R7" s="57">
        <v>0</v>
      </c>
      <c r="S7" s="57">
        <v>0</v>
      </c>
      <c r="T7" s="57">
        <v>0.143333333333333</v>
      </c>
      <c r="U7" s="57">
        <v>0.07333333333333331</v>
      </c>
      <c r="V7" s="57">
        <v>0.273333333333333</v>
      </c>
      <c r="W7" s="57">
        <v>0</v>
      </c>
      <c r="X7" s="57">
        <v>0</v>
      </c>
      <c r="Y7" s="57">
        <v>4.03</v>
      </c>
      <c r="Z7" s="57">
        <v>0</v>
      </c>
    </row>
    <row r="8" ht="13.55" customHeight="1">
      <c r="A8" s="57">
        <v>6</v>
      </c>
      <c r="B8" t="s" s="58">
        <v>121</v>
      </c>
      <c r="C8" s="57">
        <v>0</v>
      </c>
      <c r="D8" s="57">
        <v>0</v>
      </c>
      <c r="E8" s="57">
        <v>0.155</v>
      </c>
      <c r="F8" s="57">
        <v>1.375</v>
      </c>
      <c r="G8" s="57">
        <v>0</v>
      </c>
      <c r="H8" s="57">
        <v>0</v>
      </c>
      <c r="I8" s="57">
        <v>0</v>
      </c>
      <c r="J8" s="57">
        <v>0</v>
      </c>
      <c r="K8" s="57">
        <v>0</v>
      </c>
      <c r="L8" s="57">
        <v>0</v>
      </c>
      <c r="M8" s="57">
        <v>0</v>
      </c>
      <c r="N8" s="57">
        <v>0</v>
      </c>
      <c r="O8" s="57">
        <v>0.45</v>
      </c>
      <c r="P8" s="57">
        <v>0</v>
      </c>
      <c r="Q8" s="57">
        <v>0</v>
      </c>
      <c r="R8" s="57">
        <v>0</v>
      </c>
      <c r="S8" s="57">
        <v>0</v>
      </c>
      <c r="T8" s="57">
        <v>0.0633333333333333</v>
      </c>
      <c r="U8" s="57">
        <v>0.133333333333333</v>
      </c>
      <c r="V8" s="57">
        <v>0.303333333333333</v>
      </c>
      <c r="W8" s="57">
        <v>0</v>
      </c>
      <c r="X8" s="57">
        <v>0.127666666666667</v>
      </c>
      <c r="Y8" s="57">
        <v>0</v>
      </c>
      <c r="Z8" s="57">
        <v>0.44</v>
      </c>
    </row>
    <row r="9" ht="13.55" customHeight="1">
      <c r="A9" s="57">
        <v>7</v>
      </c>
      <c r="B9" t="s" s="58">
        <v>124</v>
      </c>
      <c r="C9" s="57">
        <v>0</v>
      </c>
      <c r="D9" s="57">
        <v>0</v>
      </c>
      <c r="E9" s="57">
        <v>0</v>
      </c>
      <c r="F9" s="57">
        <v>0.335</v>
      </c>
      <c r="G9" s="57">
        <v>0</v>
      </c>
      <c r="H9" s="57">
        <v>0</v>
      </c>
      <c r="I9" s="57">
        <v>0</v>
      </c>
      <c r="J9" s="57">
        <v>0</v>
      </c>
      <c r="K9" s="57">
        <v>0</v>
      </c>
      <c r="L9" s="57">
        <v>0.415</v>
      </c>
      <c r="M9" s="57">
        <v>0.455</v>
      </c>
      <c r="N9" s="57">
        <v>0</v>
      </c>
      <c r="O9" s="57">
        <v>0</v>
      </c>
      <c r="P9" s="57">
        <v>0</v>
      </c>
      <c r="Q9" s="57">
        <v>0</v>
      </c>
      <c r="R9" s="57">
        <v>4.52333333333333</v>
      </c>
      <c r="S9" s="57">
        <v>0.0233333333333333</v>
      </c>
      <c r="T9" s="57">
        <v>0.253333333333333</v>
      </c>
      <c r="U9" s="57">
        <v>0.173333333333333</v>
      </c>
      <c r="V9" s="57">
        <v>0.353333333333333</v>
      </c>
      <c r="W9" s="57">
        <v>0</v>
      </c>
      <c r="X9" s="57">
        <v>0</v>
      </c>
      <c r="Y9" s="57">
        <v>0</v>
      </c>
      <c r="Z9" s="57">
        <v>0</v>
      </c>
    </row>
    <row r="10" ht="13.55" customHeight="1">
      <c r="A10" s="57">
        <v>8</v>
      </c>
      <c r="B10" t="s" s="58">
        <v>127</v>
      </c>
      <c r="C10" s="57">
        <v>0</v>
      </c>
      <c r="D10" s="57">
        <v>0</v>
      </c>
      <c r="E10" s="57">
        <v>0.125</v>
      </c>
      <c r="F10" s="57">
        <v>0</v>
      </c>
      <c r="G10" s="57">
        <v>0</v>
      </c>
      <c r="H10" s="57">
        <v>0</v>
      </c>
      <c r="I10" s="57">
        <v>0</v>
      </c>
      <c r="J10" s="57">
        <v>0</v>
      </c>
      <c r="K10" s="57">
        <v>0.205</v>
      </c>
      <c r="L10" s="57">
        <v>0</v>
      </c>
      <c r="M10" s="57">
        <v>0</v>
      </c>
      <c r="N10" s="57">
        <v>0</v>
      </c>
      <c r="O10" s="57">
        <v>0</v>
      </c>
      <c r="P10" s="57">
        <v>0</v>
      </c>
      <c r="Q10" s="57">
        <v>0</v>
      </c>
      <c r="R10" s="57">
        <v>0</v>
      </c>
      <c r="S10" s="57">
        <v>0.0633333333333333</v>
      </c>
      <c r="T10" s="57">
        <v>2.11333333333333</v>
      </c>
      <c r="U10" s="57">
        <v>0.433333333333333</v>
      </c>
      <c r="V10" s="57">
        <v>0.123333333333333</v>
      </c>
      <c r="W10" s="57">
        <v>0.0366666666666667</v>
      </c>
      <c r="X10" s="57">
        <v>0</v>
      </c>
      <c r="Y10" s="57">
        <v>0</v>
      </c>
      <c r="Z10" s="57">
        <v>0</v>
      </c>
    </row>
    <row r="11" ht="13.55" customHeight="1">
      <c r="A11" s="57">
        <v>9</v>
      </c>
      <c r="B11" t="s" s="58">
        <v>130</v>
      </c>
      <c r="C11" s="57">
        <v>0</v>
      </c>
      <c r="D11" s="57">
        <v>0</v>
      </c>
      <c r="E11" s="57">
        <v>0.08500000000000001</v>
      </c>
      <c r="F11" s="57">
        <v>0.115</v>
      </c>
      <c r="G11" s="57">
        <v>0</v>
      </c>
      <c r="H11" s="57">
        <v>0</v>
      </c>
      <c r="I11" s="57">
        <v>0</v>
      </c>
      <c r="J11" s="57">
        <v>0</v>
      </c>
      <c r="K11" s="57">
        <v>33.135</v>
      </c>
      <c r="L11" s="57">
        <v>0</v>
      </c>
      <c r="M11" s="57">
        <v>0</v>
      </c>
      <c r="N11" s="57">
        <v>0</v>
      </c>
      <c r="O11" s="57">
        <v>0.13</v>
      </c>
      <c r="P11" s="57">
        <v>0</v>
      </c>
      <c r="Q11" s="57">
        <v>0</v>
      </c>
      <c r="R11" s="57">
        <v>0</v>
      </c>
      <c r="S11" s="57">
        <v>0</v>
      </c>
      <c r="T11" s="57">
        <v>0.0433333333333333</v>
      </c>
      <c r="U11" s="57">
        <v>0.373333333333333</v>
      </c>
      <c r="V11" s="57">
        <v>0.143333333333333</v>
      </c>
      <c r="W11" s="57">
        <v>0</v>
      </c>
      <c r="X11" s="57">
        <v>0</v>
      </c>
      <c r="Y11" s="57">
        <v>0</v>
      </c>
      <c r="Z11" s="57">
        <v>0</v>
      </c>
    </row>
    <row r="12" ht="13.55" customHeight="1">
      <c r="A12" s="57">
        <v>10</v>
      </c>
      <c r="B12" t="s" s="58">
        <v>133</v>
      </c>
      <c r="C12" s="57">
        <v>0</v>
      </c>
      <c r="D12" s="57">
        <v>0</v>
      </c>
      <c r="E12" s="57">
        <v>0.125</v>
      </c>
      <c r="F12" s="57">
        <v>1.145</v>
      </c>
      <c r="G12" s="57">
        <v>0</v>
      </c>
      <c r="H12" s="57">
        <v>0</v>
      </c>
      <c r="I12" s="57">
        <v>0</v>
      </c>
      <c r="J12" s="57">
        <v>0</v>
      </c>
      <c r="K12" s="57">
        <v>0</v>
      </c>
      <c r="L12" s="57">
        <v>0</v>
      </c>
      <c r="M12" s="57">
        <v>0</v>
      </c>
      <c r="N12" s="57">
        <v>0</v>
      </c>
      <c r="O12" s="57">
        <v>0.06</v>
      </c>
      <c r="P12" s="57">
        <v>0</v>
      </c>
      <c r="Q12" s="57">
        <v>0</v>
      </c>
      <c r="R12" s="57">
        <v>0</v>
      </c>
      <c r="S12" s="57">
        <v>0.263333333333333</v>
      </c>
      <c r="T12" s="57">
        <v>0</v>
      </c>
      <c r="U12" s="57">
        <v>0.343333333333333</v>
      </c>
      <c r="V12" s="57">
        <v>0.0433333333333333</v>
      </c>
      <c r="W12" s="57">
        <v>0.0516666666666667</v>
      </c>
      <c r="X12" s="57">
        <v>0</v>
      </c>
      <c r="Y12" s="57">
        <v>0.64</v>
      </c>
      <c r="Z12" s="57">
        <v>0</v>
      </c>
    </row>
    <row r="13" ht="13.55" customHeight="1">
      <c r="A13" s="57">
        <v>11</v>
      </c>
      <c r="B13" t="s" s="58">
        <v>136</v>
      </c>
      <c r="C13" s="57">
        <v>0</v>
      </c>
      <c r="D13" s="57">
        <v>0</v>
      </c>
      <c r="E13" s="57">
        <v>0</v>
      </c>
      <c r="F13" s="57">
        <v>0.125</v>
      </c>
      <c r="G13" s="57">
        <v>0</v>
      </c>
      <c r="H13" s="57">
        <v>0</v>
      </c>
      <c r="I13" s="57">
        <v>0</v>
      </c>
      <c r="J13" s="57">
        <v>0</v>
      </c>
      <c r="K13" s="57">
        <v>0</v>
      </c>
      <c r="L13" s="57">
        <v>0.165</v>
      </c>
      <c r="M13" s="57">
        <v>0</v>
      </c>
      <c r="N13" s="57">
        <v>0</v>
      </c>
      <c r="O13" s="57">
        <v>0</v>
      </c>
      <c r="P13" s="57">
        <v>0.06</v>
      </c>
      <c r="Q13" s="57">
        <v>0</v>
      </c>
      <c r="R13" s="57">
        <v>1.65333333333333</v>
      </c>
      <c r="S13" s="57">
        <v>0</v>
      </c>
      <c r="T13" s="57">
        <v>0</v>
      </c>
      <c r="U13" s="57">
        <v>0.243333333333333</v>
      </c>
      <c r="V13" s="57">
        <v>0.173333333333333</v>
      </c>
      <c r="W13" s="57">
        <v>0</v>
      </c>
      <c r="X13" s="57">
        <v>0</v>
      </c>
      <c r="Y13" s="57">
        <v>0</v>
      </c>
      <c r="Z13" s="57">
        <v>0</v>
      </c>
    </row>
    <row r="14" ht="13.55" customHeight="1">
      <c r="A14" s="57">
        <v>12</v>
      </c>
      <c r="B14" t="s" s="58">
        <v>139</v>
      </c>
      <c r="C14" s="57">
        <v>0</v>
      </c>
      <c r="D14" s="57">
        <v>0</v>
      </c>
      <c r="E14" s="57">
        <v>0</v>
      </c>
      <c r="F14" s="57">
        <v>0</v>
      </c>
      <c r="G14" s="57">
        <v>0</v>
      </c>
      <c r="H14" s="57">
        <v>0</v>
      </c>
      <c r="I14" s="57">
        <v>0</v>
      </c>
      <c r="J14" s="57">
        <v>0.0575</v>
      </c>
      <c r="K14" s="57">
        <v>0</v>
      </c>
      <c r="L14" s="57">
        <v>0.205</v>
      </c>
      <c r="M14" s="57">
        <v>0</v>
      </c>
      <c r="N14" s="57">
        <v>0</v>
      </c>
      <c r="O14" s="57">
        <v>0</v>
      </c>
      <c r="P14" s="57">
        <v>0.08</v>
      </c>
      <c r="Q14" s="57">
        <v>0</v>
      </c>
      <c r="R14" s="57">
        <v>0</v>
      </c>
      <c r="S14" s="57">
        <v>0</v>
      </c>
      <c r="T14" s="57">
        <v>0</v>
      </c>
      <c r="U14" s="57">
        <v>0.243333333333333</v>
      </c>
      <c r="V14" s="57">
        <v>0.203333333333333</v>
      </c>
      <c r="W14" s="57">
        <v>0</v>
      </c>
      <c r="X14" s="57">
        <v>0</v>
      </c>
      <c r="Y14" s="57">
        <v>0</v>
      </c>
      <c r="Z14" s="57">
        <v>0</v>
      </c>
    </row>
    <row r="15" ht="13.55" customHeight="1">
      <c r="A15" s="57">
        <v>13</v>
      </c>
      <c r="B15" t="s" s="58">
        <v>142</v>
      </c>
      <c r="C15" s="57">
        <v>0</v>
      </c>
      <c r="D15" s="57">
        <v>0</v>
      </c>
      <c r="E15" s="57">
        <v>0</v>
      </c>
      <c r="F15" s="57">
        <v>0</v>
      </c>
      <c r="G15" s="57">
        <v>0</v>
      </c>
      <c r="H15" s="57">
        <v>0</v>
      </c>
      <c r="I15" s="57">
        <v>0</v>
      </c>
      <c r="J15" s="57">
        <v>0</v>
      </c>
      <c r="K15" s="57">
        <v>0</v>
      </c>
      <c r="L15" s="57">
        <v>0</v>
      </c>
      <c r="M15" s="57">
        <v>0</v>
      </c>
      <c r="N15" s="57">
        <v>0.305</v>
      </c>
      <c r="O15" s="57">
        <v>0.05</v>
      </c>
      <c r="P15" s="57">
        <v>0.06</v>
      </c>
      <c r="Q15" s="57">
        <v>0</v>
      </c>
      <c r="R15" s="57">
        <v>2.35333333333333</v>
      </c>
      <c r="S15" s="57">
        <v>0</v>
      </c>
      <c r="T15" s="57">
        <v>0</v>
      </c>
      <c r="U15" s="57">
        <v>0.283333333333333</v>
      </c>
      <c r="V15" s="57">
        <v>0.243333333333333</v>
      </c>
      <c r="W15" s="57">
        <v>0</v>
      </c>
      <c r="X15" s="57">
        <v>0</v>
      </c>
      <c r="Y15" s="57">
        <v>0</v>
      </c>
      <c r="Z15" s="57">
        <v>0</v>
      </c>
    </row>
    <row r="16" ht="13.55" customHeight="1">
      <c r="A16" s="57">
        <v>14</v>
      </c>
      <c r="B16" t="s" s="58">
        <v>145</v>
      </c>
      <c r="C16" s="57">
        <v>0</v>
      </c>
      <c r="D16" s="57">
        <v>0</v>
      </c>
      <c r="E16" s="57">
        <v>0.295</v>
      </c>
      <c r="F16" s="57">
        <v>0.595</v>
      </c>
      <c r="G16" s="57">
        <v>0</v>
      </c>
      <c r="H16" s="57">
        <v>0</v>
      </c>
      <c r="I16" s="57">
        <v>0</v>
      </c>
      <c r="J16" s="57">
        <v>0</v>
      </c>
      <c r="K16" s="57">
        <v>0.215</v>
      </c>
      <c r="L16" s="57">
        <v>0.265</v>
      </c>
      <c r="M16" s="57">
        <v>0</v>
      </c>
      <c r="N16" s="57">
        <v>0</v>
      </c>
      <c r="O16" s="57">
        <v>0.07000000000000001</v>
      </c>
      <c r="P16" s="57">
        <v>0.05</v>
      </c>
      <c r="Q16" s="57">
        <v>0.663333333333333</v>
      </c>
      <c r="R16" s="57">
        <v>0</v>
      </c>
      <c r="S16" s="57">
        <v>0</v>
      </c>
      <c r="T16" s="57">
        <v>0.143333333333333</v>
      </c>
      <c r="U16" s="57">
        <v>0.103333333333333</v>
      </c>
      <c r="V16" s="57">
        <v>0.213333333333333</v>
      </c>
      <c r="W16" s="57">
        <v>0.0876666666666667</v>
      </c>
      <c r="X16" s="57">
        <v>0.0496666666666667</v>
      </c>
      <c r="Y16" s="57">
        <v>0</v>
      </c>
      <c r="Z16" s="57">
        <v>0</v>
      </c>
    </row>
    <row r="17" ht="13.55" customHeight="1">
      <c r="A17" s="57">
        <v>15</v>
      </c>
      <c r="B17" t="s" s="58">
        <v>148</v>
      </c>
      <c r="C17" s="57">
        <v>0</v>
      </c>
      <c r="D17" s="57">
        <v>0</v>
      </c>
      <c r="E17" s="57">
        <v>0.265</v>
      </c>
      <c r="F17" s="57">
        <v>0</v>
      </c>
      <c r="G17" s="57">
        <v>0</v>
      </c>
      <c r="H17" s="57">
        <v>0</v>
      </c>
      <c r="I17" s="57">
        <v>0.4975</v>
      </c>
      <c r="J17" s="57">
        <v>0</v>
      </c>
      <c r="K17" s="57">
        <v>0</v>
      </c>
      <c r="L17" s="57">
        <v>0</v>
      </c>
      <c r="M17" s="57">
        <v>0</v>
      </c>
      <c r="N17" s="57">
        <v>0</v>
      </c>
      <c r="O17" s="57">
        <v>1.05</v>
      </c>
      <c r="P17" s="57">
        <v>0.08</v>
      </c>
      <c r="Q17" s="57">
        <v>0.373333333333333</v>
      </c>
      <c r="R17" s="57">
        <v>4.46333333333333</v>
      </c>
      <c r="S17" s="57">
        <v>0.0933333333333333</v>
      </c>
      <c r="T17" s="57">
        <v>0</v>
      </c>
      <c r="U17" s="57">
        <v>0.0533333333333333</v>
      </c>
      <c r="V17" s="57">
        <v>0</v>
      </c>
      <c r="W17" s="57">
        <v>0.0446666666666667</v>
      </c>
      <c r="X17" s="57">
        <v>0</v>
      </c>
      <c r="Y17" s="57">
        <v>0.62</v>
      </c>
      <c r="Z17" s="57">
        <v>1.46</v>
      </c>
    </row>
    <row r="18" ht="13.55" customHeight="1">
      <c r="A18" s="57">
        <v>16</v>
      </c>
      <c r="B18" t="s" s="58">
        <v>151</v>
      </c>
      <c r="C18" s="57">
        <v>0</v>
      </c>
      <c r="D18" s="57">
        <v>0</v>
      </c>
      <c r="E18" s="57">
        <v>0.065</v>
      </c>
      <c r="F18" s="57">
        <v>0.315</v>
      </c>
      <c r="G18" s="57">
        <v>0</v>
      </c>
      <c r="H18" s="57">
        <v>0</v>
      </c>
      <c r="I18" s="57">
        <v>0</v>
      </c>
      <c r="J18" s="57">
        <v>0</v>
      </c>
      <c r="K18" s="57">
        <v>0</v>
      </c>
      <c r="L18" s="57">
        <v>0.175</v>
      </c>
      <c r="M18" s="57">
        <v>0</v>
      </c>
      <c r="N18" s="57">
        <v>0.315</v>
      </c>
      <c r="O18" s="57">
        <v>0.11</v>
      </c>
      <c r="P18" s="57">
        <v>0</v>
      </c>
      <c r="Q18" s="57">
        <v>0</v>
      </c>
      <c r="R18" s="57">
        <v>0</v>
      </c>
      <c r="S18" s="57">
        <v>0.233333333333333</v>
      </c>
      <c r="T18" s="57">
        <v>0.0333333333333333</v>
      </c>
      <c r="U18" s="57">
        <v>0.533333333333333</v>
      </c>
      <c r="V18" s="57">
        <v>0.0833333333333333</v>
      </c>
      <c r="W18" s="57">
        <v>0</v>
      </c>
      <c r="X18" s="57">
        <v>0</v>
      </c>
      <c r="Y18" s="57">
        <v>0</v>
      </c>
      <c r="Z18" s="57">
        <v>0</v>
      </c>
    </row>
    <row r="19" ht="13.55" customHeight="1">
      <c r="A19" s="57">
        <v>17</v>
      </c>
      <c r="B19" t="s" s="58">
        <v>153</v>
      </c>
      <c r="C19" s="57">
        <v>0</v>
      </c>
      <c r="D19" s="57">
        <v>0</v>
      </c>
      <c r="E19" s="57">
        <v>0</v>
      </c>
      <c r="F19" s="57">
        <v>0.095</v>
      </c>
      <c r="G19" s="57">
        <v>0</v>
      </c>
      <c r="H19" s="57">
        <v>0</v>
      </c>
      <c r="I19" s="57">
        <v>0</v>
      </c>
      <c r="J19" s="57">
        <v>0</v>
      </c>
      <c r="K19" s="57">
        <v>0</v>
      </c>
      <c r="L19" s="57">
        <v>0.215</v>
      </c>
      <c r="M19" s="57">
        <v>0</v>
      </c>
      <c r="N19" s="57">
        <v>0</v>
      </c>
      <c r="O19" s="57">
        <v>0.05</v>
      </c>
      <c r="P19" s="57">
        <v>0.07000000000000001</v>
      </c>
      <c r="Q19" s="57">
        <v>0</v>
      </c>
      <c r="R19" s="57">
        <v>0.863333333333333</v>
      </c>
      <c r="S19" s="57">
        <v>0.223333333333333</v>
      </c>
      <c r="T19" s="57">
        <v>0</v>
      </c>
      <c r="U19" s="57">
        <v>0.123333333333333</v>
      </c>
      <c r="V19" s="57">
        <v>0</v>
      </c>
      <c r="W19" s="57">
        <v>0.0556666666666667</v>
      </c>
      <c r="X19" s="57">
        <v>0</v>
      </c>
      <c r="Y19" s="57">
        <v>0</v>
      </c>
      <c r="Z19" s="57">
        <v>0</v>
      </c>
    </row>
    <row r="20" ht="13.55" customHeight="1">
      <c r="A20" s="57">
        <v>18</v>
      </c>
      <c r="B20" t="s" s="58">
        <v>156</v>
      </c>
      <c r="C20" s="57">
        <v>0</v>
      </c>
      <c r="D20" s="57">
        <v>0</v>
      </c>
      <c r="E20" s="57">
        <v>0.135</v>
      </c>
      <c r="F20" s="57">
        <v>0.805</v>
      </c>
      <c r="G20" s="57">
        <v>0</v>
      </c>
      <c r="H20" s="57">
        <v>0</v>
      </c>
      <c r="I20" s="57">
        <v>0</v>
      </c>
      <c r="J20" s="57">
        <v>0</v>
      </c>
      <c r="K20" s="57">
        <v>0</v>
      </c>
      <c r="L20" s="57">
        <v>0.185</v>
      </c>
      <c r="M20" s="57">
        <v>0</v>
      </c>
      <c r="N20" s="57">
        <v>0.275</v>
      </c>
      <c r="O20" s="57">
        <v>0</v>
      </c>
      <c r="P20" s="57">
        <v>0</v>
      </c>
      <c r="Q20" s="57">
        <v>5.69333333333333</v>
      </c>
      <c r="R20" s="57">
        <v>0.573333333333333</v>
      </c>
      <c r="S20" s="57">
        <v>0.0233333333333333</v>
      </c>
      <c r="T20" s="57">
        <v>0</v>
      </c>
      <c r="U20" s="57">
        <v>0.223333333333333</v>
      </c>
      <c r="V20" s="57">
        <v>0</v>
      </c>
      <c r="W20" s="57">
        <v>0</v>
      </c>
      <c r="X20" s="57">
        <v>0</v>
      </c>
      <c r="Y20" s="57">
        <v>0</v>
      </c>
      <c r="Z20" s="57">
        <v>0</v>
      </c>
    </row>
    <row r="21" ht="13.55" customHeight="1">
      <c r="A21" s="57">
        <v>19</v>
      </c>
      <c r="B21" t="s" s="58">
        <v>159</v>
      </c>
      <c r="C21" s="57">
        <v>0</v>
      </c>
      <c r="D21" s="57">
        <v>0</v>
      </c>
      <c r="E21" s="57">
        <v>0</v>
      </c>
      <c r="F21" s="57">
        <v>1.025</v>
      </c>
      <c r="G21" s="57">
        <v>0</v>
      </c>
      <c r="H21" s="57">
        <v>0</v>
      </c>
      <c r="I21" s="57">
        <v>0</v>
      </c>
      <c r="J21" s="57">
        <v>0</v>
      </c>
      <c r="K21" s="57">
        <v>0</v>
      </c>
      <c r="L21" s="57">
        <v>0.345</v>
      </c>
      <c r="M21" s="57">
        <v>0</v>
      </c>
      <c r="N21" s="57">
        <v>0</v>
      </c>
      <c r="O21" s="57">
        <v>0.03</v>
      </c>
      <c r="P21" s="57">
        <v>0</v>
      </c>
      <c r="Q21" s="57">
        <v>0</v>
      </c>
      <c r="R21" s="57">
        <v>0.443333333333333</v>
      </c>
      <c r="S21" s="57">
        <v>0.333333333333333</v>
      </c>
      <c r="T21" s="57">
        <v>0.183333333333333</v>
      </c>
      <c r="U21" s="57">
        <v>0.223333333333333</v>
      </c>
      <c r="V21" s="57">
        <v>0.113333333333333</v>
      </c>
      <c r="W21" s="57">
        <v>0</v>
      </c>
      <c r="X21" s="57">
        <v>0</v>
      </c>
      <c r="Y21" s="57">
        <v>0</v>
      </c>
      <c r="Z21" s="57">
        <v>0</v>
      </c>
    </row>
    <row r="22" ht="13.55" customHeight="1">
      <c r="A22" s="57">
        <v>20</v>
      </c>
      <c r="B22" t="s" s="58">
        <v>162</v>
      </c>
      <c r="C22" s="57">
        <v>0</v>
      </c>
      <c r="D22" s="57">
        <v>0</v>
      </c>
      <c r="E22" s="57">
        <v>0.195</v>
      </c>
      <c r="F22" s="57">
        <v>0.345</v>
      </c>
      <c r="G22" s="57">
        <v>0</v>
      </c>
      <c r="H22" s="57">
        <v>0</v>
      </c>
      <c r="I22" s="57">
        <v>0</v>
      </c>
      <c r="J22" s="57">
        <v>0</v>
      </c>
      <c r="K22" s="57">
        <v>0.155</v>
      </c>
      <c r="L22" s="57">
        <v>0.165</v>
      </c>
      <c r="M22" s="57">
        <v>0</v>
      </c>
      <c r="N22" s="57">
        <v>0</v>
      </c>
      <c r="O22" s="57">
        <v>0</v>
      </c>
      <c r="P22" s="57">
        <v>0</v>
      </c>
      <c r="Q22" s="57">
        <v>0</v>
      </c>
      <c r="R22" s="57">
        <v>0.493333333333333</v>
      </c>
      <c r="S22" s="57">
        <v>0.253333333333333</v>
      </c>
      <c r="T22" s="57">
        <v>0.0233333333333333</v>
      </c>
      <c r="U22" s="57">
        <v>0.433333333333333</v>
      </c>
      <c r="V22" s="57">
        <v>0.153333333333333</v>
      </c>
      <c r="W22" s="57">
        <v>0</v>
      </c>
      <c r="X22" s="57">
        <v>0</v>
      </c>
      <c r="Y22" s="57">
        <v>0</v>
      </c>
      <c r="Z22" s="57">
        <v>0</v>
      </c>
    </row>
    <row r="23" ht="13.55" customHeight="1">
      <c r="A23" s="57">
        <v>21</v>
      </c>
      <c r="B23" t="s" s="58">
        <v>165</v>
      </c>
      <c r="C23" s="57">
        <v>0</v>
      </c>
      <c r="D23" s="57">
        <v>0</v>
      </c>
      <c r="E23" s="57">
        <v>0.195</v>
      </c>
      <c r="F23" s="57">
        <v>0.075</v>
      </c>
      <c r="G23" s="57">
        <v>0</v>
      </c>
      <c r="H23" s="57">
        <v>0</v>
      </c>
      <c r="I23" s="57">
        <v>0.1075</v>
      </c>
      <c r="J23" s="57">
        <v>0</v>
      </c>
      <c r="K23" s="57">
        <v>0</v>
      </c>
      <c r="L23" s="57">
        <v>0</v>
      </c>
      <c r="M23" s="57">
        <v>0</v>
      </c>
      <c r="N23" s="57">
        <v>0</v>
      </c>
      <c r="O23" s="57">
        <v>0.03</v>
      </c>
      <c r="P23" s="57">
        <v>0</v>
      </c>
      <c r="Q23" s="57">
        <v>0</v>
      </c>
      <c r="R23" s="57">
        <v>0.413333333333333</v>
      </c>
      <c r="S23" s="57">
        <v>0.323333333333333</v>
      </c>
      <c r="T23" s="57">
        <v>0.103333333333333</v>
      </c>
      <c r="U23" s="57">
        <v>0.323333333333333</v>
      </c>
      <c r="V23" s="57">
        <v>0.223333333333333</v>
      </c>
      <c r="W23" s="57">
        <v>0</v>
      </c>
      <c r="X23" s="57">
        <v>0</v>
      </c>
      <c r="Y23" s="57">
        <v>0</v>
      </c>
      <c r="Z23" s="57">
        <v>0</v>
      </c>
    </row>
    <row r="24" ht="13.55" customHeight="1">
      <c r="A24" s="57">
        <v>22</v>
      </c>
      <c r="B24" t="s" s="58">
        <v>168</v>
      </c>
      <c r="C24" s="57">
        <v>0</v>
      </c>
      <c r="D24" s="57">
        <v>0</v>
      </c>
      <c r="E24" s="57">
        <v>0.125</v>
      </c>
      <c r="F24" s="57">
        <v>0</v>
      </c>
      <c r="G24" s="57">
        <v>0</v>
      </c>
      <c r="H24" s="57">
        <v>0</v>
      </c>
      <c r="I24" s="57">
        <v>0.0975</v>
      </c>
      <c r="J24" s="57">
        <v>0</v>
      </c>
      <c r="K24" s="57">
        <v>0</v>
      </c>
      <c r="L24" s="57">
        <v>0</v>
      </c>
      <c r="M24" s="57">
        <v>0</v>
      </c>
      <c r="N24" s="57">
        <v>0.285</v>
      </c>
      <c r="O24" s="57">
        <v>0</v>
      </c>
      <c r="P24" s="57">
        <v>0</v>
      </c>
      <c r="Q24" s="57">
        <v>0</v>
      </c>
      <c r="R24" s="57">
        <v>0.713333333333333</v>
      </c>
      <c r="S24" s="57">
        <v>0.07333333333333331</v>
      </c>
      <c r="T24" s="57">
        <v>0</v>
      </c>
      <c r="U24" s="57">
        <v>0.433333333333333</v>
      </c>
      <c r="V24" s="57">
        <v>0.0833333333333333</v>
      </c>
      <c r="W24" s="57">
        <v>0</v>
      </c>
      <c r="X24" s="57">
        <v>0</v>
      </c>
      <c r="Y24" s="57">
        <v>0</v>
      </c>
      <c r="Z24" s="57">
        <v>0</v>
      </c>
    </row>
    <row r="25" ht="15" customHeight="1">
      <c r="A25" s="57">
        <v>23</v>
      </c>
      <c r="B25" t="s" s="58">
        <v>171</v>
      </c>
      <c r="C25" s="57">
        <v>0</v>
      </c>
      <c r="D25" s="57">
        <v>0</v>
      </c>
      <c r="E25" s="57">
        <v>0</v>
      </c>
      <c r="F25" s="57">
        <v>0.215</v>
      </c>
      <c r="G25" s="57">
        <v>0</v>
      </c>
      <c r="H25" s="57">
        <v>0</v>
      </c>
      <c r="I25" s="57">
        <v>0</v>
      </c>
      <c r="J25" s="57">
        <v>0</v>
      </c>
      <c r="K25" s="57">
        <v>0</v>
      </c>
      <c r="L25" s="57">
        <v>0</v>
      </c>
      <c r="M25" s="57">
        <v>0</v>
      </c>
      <c r="N25" s="57">
        <v>0.255</v>
      </c>
      <c r="O25" s="57">
        <v>0</v>
      </c>
      <c r="P25" s="57">
        <v>0</v>
      </c>
      <c r="Q25" s="57">
        <v>0</v>
      </c>
      <c r="R25" s="57">
        <v>0.543333333333333</v>
      </c>
      <c r="S25" s="57">
        <v>0</v>
      </c>
      <c r="T25" s="57">
        <v>0.07333333333333331</v>
      </c>
      <c r="U25" s="57">
        <v>0.243333333333333</v>
      </c>
      <c r="V25" s="57">
        <v>0.223333333333333</v>
      </c>
      <c r="W25" s="57">
        <v>0</v>
      </c>
      <c r="X25" s="57">
        <v>0</v>
      </c>
      <c r="Y25" s="57">
        <v>0</v>
      </c>
      <c r="Z25" s="57">
        <v>0</v>
      </c>
    </row>
  </sheetData>
  <mergeCells count="12">
    <mergeCell ref="S1:T1"/>
    <mergeCell ref="U1:V1"/>
    <mergeCell ref="W1:X1"/>
    <mergeCell ref="Y1:Z1"/>
    <mergeCell ref="C1:D1"/>
    <mergeCell ref="E1:F1"/>
    <mergeCell ref="G1:H1"/>
    <mergeCell ref="I1:J1"/>
    <mergeCell ref="K1:L1"/>
    <mergeCell ref="M1:N1"/>
    <mergeCell ref="O1:P1"/>
    <mergeCell ref="Q1:R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W15"/>
  <sheetViews>
    <sheetView workbookViewId="0" showGridLines="0" defaultGridColor="1"/>
  </sheetViews>
  <sheetFormatPr defaultColWidth="15.5" defaultRowHeight="14.5" customHeight="1" outlineLevelRow="0" outlineLevelCol="0"/>
  <cols>
    <col min="1" max="23" width="15.5" style="6" customWidth="1"/>
    <col min="24" max="16384" width="15.5" style="6" customWidth="1"/>
  </cols>
  <sheetData>
    <row r="1" ht="15" customHeight="1">
      <c r="A1" s="7"/>
      <c r="B1" t="s" s="8">
        <v>6</v>
      </c>
      <c r="C1" s="9"/>
      <c r="D1" s="9"/>
      <c r="E1" s="9"/>
      <c r="F1" s="9"/>
      <c r="G1" s="9"/>
      <c r="H1" t="s" s="10">
        <v>7</v>
      </c>
      <c r="I1" s="11"/>
      <c r="J1" s="11"/>
      <c r="K1" s="11"/>
      <c r="L1" s="11"/>
      <c r="M1" s="11"/>
      <c r="N1" s="11"/>
      <c r="O1" s="11"/>
      <c r="P1" s="11"/>
      <c r="Q1" s="11"/>
      <c r="R1" s="11"/>
      <c r="S1" s="11"/>
      <c r="T1" s="11"/>
      <c r="U1" s="11"/>
      <c r="V1" s="11"/>
      <c r="W1" s="12"/>
    </row>
    <row r="2" ht="15" customHeight="1">
      <c r="A2" t="s" s="13">
        <v>8</v>
      </c>
      <c r="B2" t="s" s="14">
        <v>9</v>
      </c>
      <c r="C2" s="15"/>
      <c r="D2" t="s" s="8">
        <v>10</v>
      </c>
      <c r="E2" s="9"/>
      <c r="F2" t="s" s="8">
        <v>11</v>
      </c>
      <c r="G2" s="9"/>
      <c r="H2" t="s" s="16">
        <v>12</v>
      </c>
      <c r="I2" s="16"/>
      <c r="J2" t="s" s="16">
        <v>13</v>
      </c>
      <c r="K2" s="16"/>
      <c r="L2" t="s" s="16">
        <v>14</v>
      </c>
      <c r="M2" s="16"/>
      <c r="N2" t="s" s="16">
        <v>15</v>
      </c>
      <c r="O2" s="16"/>
      <c r="P2" t="s" s="16">
        <v>16</v>
      </c>
      <c r="Q2" s="16"/>
      <c r="R2" t="s" s="16">
        <v>17</v>
      </c>
      <c r="S2" s="16"/>
      <c r="T2" t="s" s="16">
        <v>18</v>
      </c>
      <c r="U2" s="16"/>
      <c r="V2" t="s" s="10">
        <v>19</v>
      </c>
      <c r="W2" s="17"/>
    </row>
    <row r="3" ht="15" customHeight="1">
      <c r="A3" s="18">
        <v>8001</v>
      </c>
      <c r="B3" t="s" s="19">
        <v>20</v>
      </c>
      <c r="C3" t="s" s="19">
        <v>20</v>
      </c>
      <c r="D3" t="s" s="19">
        <v>21</v>
      </c>
      <c r="E3" t="s" s="19">
        <v>22</v>
      </c>
      <c r="F3" t="s" s="19">
        <v>23</v>
      </c>
      <c r="G3" t="s" s="19">
        <v>24</v>
      </c>
      <c r="H3" t="s" s="19">
        <v>25</v>
      </c>
      <c r="I3" t="s" s="19">
        <v>26</v>
      </c>
      <c r="J3" s="19"/>
      <c r="K3" s="19"/>
      <c r="L3" t="s" s="19">
        <v>27</v>
      </c>
      <c r="M3" s="19"/>
      <c r="N3" t="s" s="19">
        <v>28</v>
      </c>
      <c r="O3" s="19"/>
      <c r="P3" t="s" s="19">
        <v>29</v>
      </c>
      <c r="Q3" t="s" s="19">
        <v>30</v>
      </c>
      <c r="R3" t="s" s="19">
        <v>31</v>
      </c>
      <c r="S3" t="s" s="19">
        <v>32</v>
      </c>
      <c r="T3" t="s" s="19">
        <v>33</v>
      </c>
      <c r="U3" t="s" s="19">
        <v>34</v>
      </c>
      <c r="V3" t="s" s="19">
        <v>31</v>
      </c>
      <c r="W3" t="s" s="19">
        <v>35</v>
      </c>
    </row>
    <row r="4" ht="15" customHeight="1">
      <c r="A4" s="18">
        <v>9001</v>
      </c>
      <c r="B4" t="s" s="19">
        <v>36</v>
      </c>
      <c r="C4" t="s" s="19">
        <v>37</v>
      </c>
      <c r="D4" t="s" s="19">
        <v>26</v>
      </c>
      <c r="E4" t="s" s="19">
        <v>38</v>
      </c>
      <c r="F4" t="s" s="19">
        <v>39</v>
      </c>
      <c r="G4" t="s" s="19">
        <v>40</v>
      </c>
      <c r="H4" t="s" s="19">
        <v>41</v>
      </c>
      <c r="I4" t="s" s="19">
        <v>26</v>
      </c>
      <c r="J4" t="s" s="19">
        <v>42</v>
      </c>
      <c r="K4" s="19"/>
      <c r="L4" s="19"/>
      <c r="M4" s="19"/>
      <c r="N4" t="s" s="19">
        <v>28</v>
      </c>
      <c r="O4" s="19"/>
      <c r="P4" t="s" s="19">
        <v>43</v>
      </c>
      <c r="Q4" t="s" s="19">
        <v>44</v>
      </c>
      <c r="R4" t="s" s="19">
        <v>45</v>
      </c>
      <c r="S4" t="s" s="19">
        <v>45</v>
      </c>
      <c r="T4" t="s" s="19">
        <v>23</v>
      </c>
      <c r="U4" t="s" s="19">
        <v>46</v>
      </c>
      <c r="V4" t="s" s="19">
        <v>31</v>
      </c>
      <c r="W4" t="s" s="19">
        <v>47</v>
      </c>
    </row>
    <row r="5" ht="15" customHeight="1">
      <c r="A5" s="18">
        <v>9003</v>
      </c>
      <c r="B5" t="s" s="19">
        <v>48</v>
      </c>
      <c r="C5" t="s" s="19">
        <v>37</v>
      </c>
      <c r="D5" t="s" s="19">
        <v>39</v>
      </c>
      <c r="E5" t="s" s="19">
        <v>26</v>
      </c>
      <c r="F5" t="s" s="19">
        <v>49</v>
      </c>
      <c r="G5" t="s" s="19">
        <v>39</v>
      </c>
      <c r="H5" t="s" s="19">
        <v>50</v>
      </c>
      <c r="I5" t="s" s="19">
        <v>51</v>
      </c>
      <c r="J5" t="s" s="19">
        <v>42</v>
      </c>
      <c r="K5" t="s" s="19">
        <v>52</v>
      </c>
      <c r="L5" s="19"/>
      <c r="M5" s="19"/>
      <c r="N5" s="19"/>
      <c r="O5" s="19"/>
      <c r="P5" t="s" s="19">
        <v>35</v>
      </c>
      <c r="Q5" t="s" s="19">
        <v>50</v>
      </c>
      <c r="R5" t="s" s="19">
        <v>44</v>
      </c>
      <c r="S5" t="s" s="19">
        <v>30</v>
      </c>
      <c r="T5" t="s" s="19">
        <v>23</v>
      </c>
      <c r="U5" t="s" s="19">
        <v>53</v>
      </c>
      <c r="V5" t="s" s="19">
        <v>31</v>
      </c>
      <c r="W5" t="s" s="19">
        <v>31</v>
      </c>
    </row>
    <row r="6" ht="15" customHeight="1">
      <c r="A6" s="18">
        <v>9004</v>
      </c>
      <c r="B6" t="s" s="19">
        <v>45</v>
      </c>
      <c r="C6" t="s" s="19">
        <v>54</v>
      </c>
      <c r="D6" t="s" s="19">
        <v>49</v>
      </c>
      <c r="E6" t="s" s="19">
        <v>39</v>
      </c>
      <c r="F6" t="s" s="19">
        <v>55</v>
      </c>
      <c r="G6" t="s" s="19">
        <v>49</v>
      </c>
      <c r="H6" t="s" s="19">
        <v>56</v>
      </c>
      <c r="I6" t="s" s="19">
        <v>50</v>
      </c>
      <c r="J6" t="s" s="19">
        <v>57</v>
      </c>
      <c r="K6" s="19"/>
      <c r="L6" s="19"/>
      <c r="M6" s="19"/>
      <c r="N6" s="19"/>
      <c r="O6" s="19"/>
      <c r="P6" t="s" s="19">
        <v>35</v>
      </c>
      <c r="Q6" t="s" s="19">
        <v>44</v>
      </c>
      <c r="R6" t="s" s="19">
        <v>45</v>
      </c>
      <c r="S6" t="s" s="19">
        <v>44</v>
      </c>
      <c r="T6" t="s" s="19">
        <v>23</v>
      </c>
      <c r="U6" t="s" s="19">
        <v>23</v>
      </c>
      <c r="V6" t="s" s="19">
        <v>31</v>
      </c>
      <c r="W6" t="s" s="19">
        <v>31</v>
      </c>
    </row>
    <row r="7" ht="15" customHeight="1">
      <c r="A7" s="18">
        <v>9005</v>
      </c>
      <c r="B7" t="s" s="19">
        <v>58</v>
      </c>
      <c r="C7" t="s" s="19">
        <v>58</v>
      </c>
      <c r="D7" t="s" s="19">
        <v>59</v>
      </c>
      <c r="E7" t="s" s="19">
        <v>60</v>
      </c>
      <c r="F7" t="s" s="19">
        <v>61</v>
      </c>
      <c r="G7" t="s" s="19">
        <v>26</v>
      </c>
      <c r="H7" t="s" s="19">
        <v>62</v>
      </c>
      <c r="I7" t="s" s="19">
        <v>62</v>
      </c>
      <c r="J7" s="19"/>
      <c r="K7" s="19"/>
      <c r="L7" s="19"/>
      <c r="M7" s="19"/>
      <c r="N7" t="s" s="19">
        <v>45</v>
      </c>
      <c r="O7" t="s" s="19">
        <v>45</v>
      </c>
      <c r="P7" t="s" s="19">
        <v>63</v>
      </c>
      <c r="Q7" t="s" s="19">
        <v>63</v>
      </c>
      <c r="R7" t="s" s="19">
        <v>56</v>
      </c>
      <c r="S7" t="s" s="19">
        <v>56</v>
      </c>
      <c r="T7" t="s" s="19">
        <v>50</v>
      </c>
      <c r="U7" t="s" s="19">
        <v>23</v>
      </c>
      <c r="V7" t="s" s="19">
        <v>31</v>
      </c>
      <c r="W7" t="s" s="19">
        <v>31</v>
      </c>
    </row>
    <row r="8" ht="15" customHeight="1">
      <c r="A8" s="18">
        <v>9006</v>
      </c>
      <c r="B8" t="s" s="19">
        <v>35</v>
      </c>
      <c r="C8" t="s" s="19">
        <v>35</v>
      </c>
      <c r="D8" t="s" s="19">
        <v>49</v>
      </c>
      <c r="E8" t="s" s="19">
        <v>64</v>
      </c>
      <c r="F8" t="s" s="19">
        <v>49</v>
      </c>
      <c r="G8" t="s" s="19">
        <v>65</v>
      </c>
      <c r="H8" t="s" s="19">
        <v>50</v>
      </c>
      <c r="I8" t="s" s="19">
        <v>66</v>
      </c>
      <c r="J8" t="s" s="19">
        <v>57</v>
      </c>
      <c r="K8" t="s" s="19">
        <v>42</v>
      </c>
      <c r="L8" s="19"/>
      <c r="M8" s="19"/>
      <c r="N8" s="19"/>
      <c r="O8" s="19"/>
      <c r="P8" t="s" s="19">
        <v>35</v>
      </c>
      <c r="Q8" t="s" s="19">
        <v>50</v>
      </c>
      <c r="R8" t="s" s="19">
        <v>44</v>
      </c>
      <c r="S8" t="s" s="19">
        <v>67</v>
      </c>
      <c r="T8" t="s" s="19">
        <v>45</v>
      </c>
      <c r="U8" t="s" s="19">
        <v>23</v>
      </c>
      <c r="V8" t="s" s="19">
        <v>31</v>
      </c>
      <c r="W8" t="s" s="19">
        <v>33</v>
      </c>
    </row>
    <row r="9" ht="15" customHeight="1">
      <c r="A9" s="18">
        <v>9008</v>
      </c>
      <c r="B9" t="s" s="19">
        <v>68</v>
      </c>
      <c r="C9" t="s" s="19">
        <v>69</v>
      </c>
      <c r="D9" t="s" s="19">
        <v>70</v>
      </c>
      <c r="E9" t="s" s="19">
        <v>71</v>
      </c>
      <c r="F9" t="s" s="19">
        <v>55</v>
      </c>
      <c r="G9" t="s" s="19">
        <v>40</v>
      </c>
      <c r="H9" t="s" s="19">
        <v>55</v>
      </c>
      <c r="I9" t="s" s="19">
        <v>62</v>
      </c>
      <c r="J9" s="19"/>
      <c r="K9" s="19"/>
      <c r="L9" t="s" s="19">
        <v>72</v>
      </c>
      <c r="M9" s="19"/>
      <c r="N9" t="s" s="19">
        <v>45</v>
      </c>
      <c r="O9" s="19"/>
      <c r="P9" t="s" s="19">
        <v>29</v>
      </c>
      <c r="Q9" t="s" s="19">
        <v>63</v>
      </c>
      <c r="R9" t="s" s="19">
        <v>56</v>
      </c>
      <c r="S9" t="s" s="19">
        <v>35</v>
      </c>
      <c r="T9" t="s" s="19">
        <v>33</v>
      </c>
      <c r="U9" t="s" s="19">
        <v>46</v>
      </c>
      <c r="V9" t="s" s="19">
        <v>73</v>
      </c>
      <c r="W9" t="s" s="19">
        <v>35</v>
      </c>
    </row>
    <row r="10" ht="15" customHeight="1">
      <c r="A10" s="18">
        <v>9012</v>
      </c>
      <c r="B10" t="s" s="19">
        <v>37</v>
      </c>
      <c r="C10" t="s" s="19">
        <v>74</v>
      </c>
      <c r="D10" t="s" s="19">
        <v>75</v>
      </c>
      <c r="E10" t="s" s="19">
        <v>75</v>
      </c>
      <c r="F10" t="s" s="19">
        <v>40</v>
      </c>
      <c r="G10" t="s" s="19">
        <v>40</v>
      </c>
      <c r="H10" t="s" s="19">
        <v>53</v>
      </c>
      <c r="I10" t="s" s="19">
        <v>53</v>
      </c>
      <c r="J10" s="19"/>
      <c r="K10" s="19"/>
      <c r="L10" t="s" s="19">
        <v>76</v>
      </c>
      <c r="M10" t="s" s="19">
        <v>76</v>
      </c>
      <c r="N10" s="19"/>
      <c r="O10" s="19"/>
      <c r="P10" t="s" s="19">
        <v>77</v>
      </c>
      <c r="Q10" t="s" s="19">
        <v>77</v>
      </c>
      <c r="R10" t="s" s="19">
        <v>78</v>
      </c>
      <c r="S10" t="s" s="19">
        <v>78</v>
      </c>
      <c r="T10" t="s" s="19">
        <v>23</v>
      </c>
      <c r="U10" t="s" s="19">
        <v>23</v>
      </c>
      <c r="V10" t="s" s="19">
        <v>31</v>
      </c>
      <c r="W10" t="s" s="19">
        <v>31</v>
      </c>
    </row>
    <row r="11" ht="15" customHeight="1">
      <c r="A11" s="18">
        <v>9017</v>
      </c>
      <c r="B11" t="s" s="19">
        <v>20</v>
      </c>
      <c r="C11" t="s" s="19">
        <v>79</v>
      </c>
      <c r="D11" t="s" s="19">
        <v>80</v>
      </c>
      <c r="E11" t="s" s="19">
        <v>38</v>
      </c>
      <c r="F11" t="s" s="19">
        <v>23</v>
      </c>
      <c r="G11" t="s" s="19">
        <v>81</v>
      </c>
      <c r="H11" t="s" s="19">
        <v>56</v>
      </c>
      <c r="I11" t="s" s="19">
        <v>58</v>
      </c>
      <c r="J11" t="s" s="19">
        <v>42</v>
      </c>
      <c r="K11" s="19"/>
      <c r="L11" s="19"/>
      <c r="M11" s="19"/>
      <c r="N11" s="19"/>
      <c r="O11" s="19"/>
      <c r="P11" t="s" s="19">
        <v>50</v>
      </c>
      <c r="Q11" t="s" s="19">
        <v>44</v>
      </c>
      <c r="R11" t="s" s="19">
        <v>45</v>
      </c>
      <c r="S11" t="s" s="19">
        <v>67</v>
      </c>
      <c r="T11" t="s" s="19">
        <v>23</v>
      </c>
      <c r="U11" t="s" s="19">
        <v>82</v>
      </c>
      <c r="V11" t="s" s="19">
        <v>31</v>
      </c>
      <c r="W11" t="s" s="19">
        <v>31</v>
      </c>
    </row>
    <row r="12" ht="15" customHeight="1">
      <c r="A12" s="18">
        <v>9019</v>
      </c>
      <c r="B12" t="s" s="19">
        <v>35</v>
      </c>
      <c r="C12" t="s" s="19">
        <v>83</v>
      </c>
      <c r="D12" t="s" s="19">
        <v>84</v>
      </c>
      <c r="E12" t="s" s="19">
        <v>62</v>
      </c>
      <c r="F12" t="s" s="19">
        <v>56</v>
      </c>
      <c r="G12" t="s" s="19">
        <v>61</v>
      </c>
      <c r="H12" t="s" s="19">
        <v>23</v>
      </c>
      <c r="I12" t="s" s="19">
        <v>81</v>
      </c>
      <c r="J12" s="19"/>
      <c r="K12" s="19"/>
      <c r="L12" t="s" s="19">
        <v>76</v>
      </c>
      <c r="M12" s="19"/>
      <c r="N12" s="19"/>
      <c r="O12" s="19"/>
      <c r="P12" t="s" s="19">
        <v>77</v>
      </c>
      <c r="Q12" t="s" s="19">
        <v>53</v>
      </c>
      <c r="R12" t="s" s="19">
        <v>78</v>
      </c>
      <c r="S12" t="s" s="19">
        <v>23</v>
      </c>
      <c r="T12" t="s" s="19">
        <v>50</v>
      </c>
      <c r="U12" t="s" s="19">
        <v>23</v>
      </c>
      <c r="V12" t="s" s="19">
        <v>31</v>
      </c>
      <c r="W12" t="s" s="19">
        <v>31</v>
      </c>
    </row>
    <row r="13" ht="15" customHeight="1">
      <c r="A13" s="18">
        <v>9020</v>
      </c>
      <c r="B13" t="s" s="19">
        <v>58</v>
      </c>
      <c r="C13" t="s" s="19">
        <v>20</v>
      </c>
      <c r="D13" t="s" s="19">
        <v>62</v>
      </c>
      <c r="E13" t="s" s="19">
        <v>85</v>
      </c>
      <c r="F13" t="s" s="19">
        <v>56</v>
      </c>
      <c r="G13" t="s" s="19">
        <v>23</v>
      </c>
      <c r="H13" t="s" s="19">
        <v>45</v>
      </c>
      <c r="I13" t="s" s="19">
        <v>58</v>
      </c>
      <c r="J13" t="s" s="19">
        <v>42</v>
      </c>
      <c r="K13" s="19"/>
      <c r="L13" s="19"/>
      <c r="M13" s="19"/>
      <c r="N13" s="19"/>
      <c r="O13" s="19"/>
      <c r="P13" t="s" s="19">
        <v>50</v>
      </c>
      <c r="Q13" t="s" s="19">
        <v>44</v>
      </c>
      <c r="R13" t="s" s="19">
        <v>45</v>
      </c>
      <c r="S13" t="s" s="19">
        <v>67</v>
      </c>
      <c r="T13" t="s" s="19">
        <v>23</v>
      </c>
      <c r="U13" t="s" s="19">
        <v>44</v>
      </c>
      <c r="V13" t="s" s="19">
        <v>31</v>
      </c>
      <c r="W13" t="s" s="19">
        <v>35</v>
      </c>
    </row>
    <row r="14" ht="15" customHeight="1">
      <c r="A14" s="18">
        <v>8009</v>
      </c>
      <c r="B14" t="s" s="19">
        <v>45</v>
      </c>
      <c r="C14" t="s" s="19">
        <v>20</v>
      </c>
      <c r="D14" t="s" s="19">
        <v>86</v>
      </c>
      <c r="E14" t="s" s="19">
        <v>86</v>
      </c>
      <c r="F14" t="s" s="19">
        <v>55</v>
      </c>
      <c r="G14" t="s" s="19">
        <v>55</v>
      </c>
      <c r="H14" t="s" s="19">
        <v>55</v>
      </c>
      <c r="I14" t="s" s="19">
        <v>62</v>
      </c>
      <c r="J14" s="19"/>
      <c r="K14" s="19"/>
      <c r="L14" t="s" s="19">
        <v>45</v>
      </c>
      <c r="M14" s="19"/>
      <c r="N14" t="s" s="19">
        <v>45</v>
      </c>
      <c r="O14" s="19"/>
      <c r="P14" t="s" s="19">
        <v>87</v>
      </c>
      <c r="Q14" t="s" s="19">
        <v>88</v>
      </c>
      <c r="R14" t="s" s="19">
        <v>28</v>
      </c>
      <c r="S14" t="s" s="19">
        <v>35</v>
      </c>
      <c r="T14" t="s" s="19">
        <v>89</v>
      </c>
      <c r="U14" t="s" s="19">
        <v>90</v>
      </c>
      <c r="V14" t="s" s="19">
        <v>35</v>
      </c>
      <c r="W14" t="s" s="19">
        <v>35</v>
      </c>
    </row>
    <row r="15" ht="15" customHeight="1">
      <c r="A15" s="18">
        <v>8052</v>
      </c>
      <c r="B15" t="s" s="19">
        <v>68</v>
      </c>
      <c r="C15" t="s" s="19">
        <v>79</v>
      </c>
      <c r="D15" t="s" s="19">
        <v>91</v>
      </c>
      <c r="E15" t="s" s="19">
        <v>22</v>
      </c>
      <c r="F15" t="s" s="19">
        <v>63</v>
      </c>
      <c r="G15" t="s" s="19">
        <v>55</v>
      </c>
      <c r="H15" t="s" s="19">
        <v>92</v>
      </c>
      <c r="I15" t="s" s="19">
        <v>26</v>
      </c>
      <c r="J15" s="19"/>
      <c r="K15" s="19"/>
      <c r="L15" s="19"/>
      <c r="M15" s="19"/>
      <c r="N15" t="s" s="19">
        <v>56</v>
      </c>
      <c r="O15" s="19"/>
      <c r="P15" t="s" s="19">
        <v>44</v>
      </c>
      <c r="Q15" t="s" s="19">
        <v>30</v>
      </c>
      <c r="R15" t="s" s="19">
        <v>31</v>
      </c>
      <c r="S15" t="s" s="19">
        <v>45</v>
      </c>
      <c r="T15" t="s" s="19">
        <v>23</v>
      </c>
      <c r="U15" t="s" s="19">
        <v>53</v>
      </c>
      <c r="V15" t="s" s="19">
        <v>31</v>
      </c>
      <c r="W15" t="s" s="19">
        <v>31</v>
      </c>
    </row>
  </sheetData>
  <mergeCells count="13">
    <mergeCell ref="R2:S2"/>
    <mergeCell ref="T2:U2"/>
    <mergeCell ref="V2:W2"/>
    <mergeCell ref="B1:G1"/>
    <mergeCell ref="H1:W1"/>
    <mergeCell ref="B2:C2"/>
    <mergeCell ref="D2:E2"/>
    <mergeCell ref="F2:G2"/>
    <mergeCell ref="H2:I2"/>
    <mergeCell ref="J2:K2"/>
    <mergeCell ref="L2:M2"/>
    <mergeCell ref="N2:O2"/>
    <mergeCell ref="P2:Q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R28"/>
  <sheetViews>
    <sheetView workbookViewId="0" showGridLines="0" defaultGridColor="1"/>
  </sheetViews>
  <sheetFormatPr defaultColWidth="8.83333" defaultRowHeight="14.5" customHeight="1" outlineLevelRow="0" outlineLevelCol="0"/>
  <cols>
    <col min="1" max="18" width="8.85156" style="20" customWidth="1"/>
    <col min="19" max="16384" width="8.85156" style="20" customWidth="1"/>
  </cols>
  <sheetData>
    <row r="1" ht="15" customHeight="1">
      <c r="A1" s="21"/>
      <c r="B1" t="s" s="22">
        <v>94</v>
      </c>
      <c r="C1" s="23"/>
      <c r="D1" s="23"/>
      <c r="E1" s="23"/>
      <c r="F1" s="23"/>
      <c r="G1" s="23"/>
      <c r="H1" s="23"/>
      <c r="I1" s="24"/>
      <c r="J1" t="s" s="22">
        <v>95</v>
      </c>
      <c r="K1" s="23"/>
      <c r="L1" s="23"/>
      <c r="M1" s="23"/>
      <c r="N1" s="23"/>
      <c r="O1" s="23"/>
      <c r="P1" s="23"/>
      <c r="Q1" s="24"/>
      <c r="R1" s="25"/>
    </row>
    <row r="2" ht="15" customHeight="1">
      <c r="A2" s="26"/>
      <c r="B2" t="s" s="27">
        <v>96</v>
      </c>
      <c r="C2" s="28"/>
      <c r="D2" s="28"/>
      <c r="E2" s="28"/>
      <c r="F2" t="s" s="29">
        <v>97</v>
      </c>
      <c r="G2" s="28"/>
      <c r="H2" s="28"/>
      <c r="I2" s="30"/>
      <c r="J2" t="s" s="27">
        <v>96</v>
      </c>
      <c r="K2" s="28"/>
      <c r="L2" s="28"/>
      <c r="M2" s="28"/>
      <c r="N2" t="s" s="29">
        <v>97</v>
      </c>
      <c r="O2" s="28"/>
      <c r="P2" s="28"/>
      <c r="Q2" s="30"/>
      <c r="R2" s="25"/>
    </row>
    <row r="3" ht="13.55" customHeight="1">
      <c r="A3" t="s" s="31">
        <v>98</v>
      </c>
      <c r="B3" t="s" s="32">
        <v>99</v>
      </c>
      <c r="C3" s="33"/>
      <c r="D3" t="s" s="34">
        <v>100</v>
      </c>
      <c r="E3" s="33"/>
      <c r="F3" t="s" s="34">
        <v>99</v>
      </c>
      <c r="G3" s="33"/>
      <c r="H3" t="s" s="34">
        <v>100</v>
      </c>
      <c r="I3" s="35"/>
      <c r="J3" t="s" s="36">
        <v>99</v>
      </c>
      <c r="K3" s="37"/>
      <c r="L3" t="s" s="38">
        <v>100</v>
      </c>
      <c r="M3" s="37"/>
      <c r="N3" t="s" s="38">
        <v>99</v>
      </c>
      <c r="O3" s="37"/>
      <c r="P3" t="s" s="38">
        <v>100</v>
      </c>
      <c r="Q3" s="39"/>
      <c r="R3" s="25"/>
    </row>
    <row r="4" ht="13.55" customHeight="1">
      <c r="A4" s="40">
        <v>8001</v>
      </c>
      <c r="B4" s="41">
        <v>0</v>
      </c>
      <c r="C4" s="42">
        <v>0.125</v>
      </c>
      <c r="D4" s="42">
        <v>0</v>
      </c>
      <c r="E4" s="42">
        <v>0</v>
      </c>
      <c r="F4" s="42">
        <v>15.90333333</v>
      </c>
      <c r="G4" s="42">
        <v>15.30333333</v>
      </c>
      <c r="H4" s="42">
        <v>31.70666667</v>
      </c>
      <c r="I4" s="43">
        <v>32.50666667</v>
      </c>
      <c r="J4" s="41">
        <v>1.065</v>
      </c>
      <c r="K4" s="42">
        <v>2.045</v>
      </c>
      <c r="L4" s="42">
        <v>2.953333333</v>
      </c>
      <c r="M4" s="42">
        <v>1.883333333</v>
      </c>
      <c r="N4" s="42">
        <v>2.713333333</v>
      </c>
      <c r="O4" s="42">
        <v>2.603333333</v>
      </c>
      <c r="P4" s="42">
        <v>43.00666667</v>
      </c>
      <c r="Q4" s="43">
        <v>44.20666667</v>
      </c>
      <c r="R4" s="25"/>
    </row>
    <row r="5" ht="13.55" customHeight="1">
      <c r="A5" s="40">
        <v>8009</v>
      </c>
      <c r="B5" s="44"/>
      <c r="C5" s="45"/>
      <c r="D5" s="45"/>
      <c r="E5" s="45"/>
      <c r="F5" s="42">
        <v>4.5</v>
      </c>
      <c r="G5" s="45"/>
      <c r="H5" s="42">
        <v>21.33</v>
      </c>
      <c r="I5" s="46"/>
      <c r="J5" s="44"/>
      <c r="K5" s="45"/>
      <c r="L5" s="45"/>
      <c r="M5" s="45"/>
      <c r="N5" s="42">
        <v>5.61</v>
      </c>
      <c r="O5" s="45"/>
      <c r="P5" s="42">
        <v>29.43</v>
      </c>
      <c r="Q5" s="46"/>
      <c r="R5" s="25"/>
    </row>
    <row r="6" ht="13.55" customHeight="1">
      <c r="A6" s="40">
        <v>8052</v>
      </c>
      <c r="B6" s="44"/>
      <c r="C6" s="45"/>
      <c r="D6" s="45"/>
      <c r="E6" s="45"/>
      <c r="F6" s="42">
        <v>6.885</v>
      </c>
      <c r="G6" s="45"/>
      <c r="H6" s="42">
        <v>12.355</v>
      </c>
      <c r="I6" s="46"/>
      <c r="J6" s="44"/>
      <c r="K6" s="45"/>
      <c r="L6" s="45"/>
      <c r="M6" s="45"/>
      <c r="N6" s="42">
        <v>4.745</v>
      </c>
      <c r="O6" s="45"/>
      <c r="P6" s="42">
        <v>17.455</v>
      </c>
      <c r="Q6" s="46"/>
      <c r="R6" s="25"/>
    </row>
    <row r="7" ht="13.55" customHeight="1">
      <c r="A7" s="40">
        <v>9003</v>
      </c>
      <c r="B7" s="44"/>
      <c r="C7" s="45"/>
      <c r="D7" s="45"/>
      <c r="E7" s="45"/>
      <c r="F7" s="42">
        <v>21.875</v>
      </c>
      <c r="G7" s="45"/>
      <c r="H7" s="42">
        <v>4.405</v>
      </c>
      <c r="I7" s="46"/>
      <c r="J7" s="44"/>
      <c r="K7" s="45"/>
      <c r="L7" s="45"/>
      <c r="M7" s="45"/>
      <c r="N7" s="42">
        <v>0.885</v>
      </c>
      <c r="O7" s="45"/>
      <c r="P7" s="42">
        <v>8.925000000000001</v>
      </c>
      <c r="Q7" s="46"/>
      <c r="R7" s="25"/>
    </row>
    <row r="8" ht="13.55" customHeight="1">
      <c r="A8" s="40">
        <v>9006</v>
      </c>
      <c r="B8" s="41">
        <v>0</v>
      </c>
      <c r="C8" s="45"/>
      <c r="D8" s="42">
        <v>0</v>
      </c>
      <c r="E8" s="45"/>
      <c r="F8" s="42">
        <v>0</v>
      </c>
      <c r="G8" s="45"/>
      <c r="H8" s="42">
        <v>5.42</v>
      </c>
      <c r="I8" s="46"/>
      <c r="J8" s="41">
        <v>0</v>
      </c>
      <c r="K8" s="45"/>
      <c r="L8" s="42">
        <v>0.765</v>
      </c>
      <c r="M8" s="45"/>
      <c r="N8" s="42">
        <v>0.33</v>
      </c>
      <c r="O8" s="45"/>
      <c r="P8" s="42">
        <v>2.8</v>
      </c>
      <c r="Q8" s="46"/>
      <c r="R8" s="25"/>
    </row>
    <row r="9" ht="13.55" customHeight="1">
      <c r="A9" s="40">
        <v>9008</v>
      </c>
      <c r="B9" s="44"/>
      <c r="C9" s="45"/>
      <c r="D9" s="45"/>
      <c r="E9" s="45"/>
      <c r="F9" s="42">
        <v>14.73333333</v>
      </c>
      <c r="G9" s="45"/>
      <c r="H9" s="42">
        <v>24.24666667</v>
      </c>
      <c r="I9" s="46"/>
      <c r="J9" s="44"/>
      <c r="K9" s="45"/>
      <c r="L9" s="45"/>
      <c r="M9" s="45"/>
      <c r="N9" s="42">
        <v>8.073333333000001</v>
      </c>
      <c r="O9" s="45"/>
      <c r="P9" s="42">
        <v>23.44666667</v>
      </c>
      <c r="Q9" s="46"/>
      <c r="R9" s="25"/>
    </row>
    <row r="10" ht="13.55" customHeight="1">
      <c r="A10" s="40">
        <v>9001</v>
      </c>
      <c r="B10" s="41">
        <v>0</v>
      </c>
      <c r="C10" s="42">
        <v>0</v>
      </c>
      <c r="D10" s="42">
        <v>1.51</v>
      </c>
      <c r="E10" s="42">
        <v>4.62</v>
      </c>
      <c r="F10" s="42">
        <v>3.02</v>
      </c>
      <c r="G10" s="42">
        <v>3.56</v>
      </c>
      <c r="H10" s="42">
        <v>17.191</v>
      </c>
      <c r="I10" s="43">
        <v>20.591</v>
      </c>
      <c r="J10" s="41">
        <v>0</v>
      </c>
      <c r="K10" s="42">
        <v>0</v>
      </c>
      <c r="L10" s="42">
        <v>0.12</v>
      </c>
      <c r="M10" s="42">
        <v>0</v>
      </c>
      <c r="N10" s="42">
        <v>0.71</v>
      </c>
      <c r="O10" s="42">
        <v>1.35</v>
      </c>
      <c r="P10" s="42">
        <v>8.201000000000001</v>
      </c>
      <c r="Q10" s="43">
        <v>8.701000000000001</v>
      </c>
      <c r="R10" s="25"/>
    </row>
    <row r="11" ht="13.55" customHeight="1">
      <c r="A11" s="40">
        <v>9005</v>
      </c>
      <c r="B11" s="41">
        <v>0</v>
      </c>
      <c r="C11" s="42">
        <v>0.5133333329999999</v>
      </c>
      <c r="D11" s="42">
        <v>2.25</v>
      </c>
      <c r="E11" s="42">
        <v>8.08</v>
      </c>
      <c r="F11" s="42">
        <v>0.9399999999999999</v>
      </c>
      <c r="G11" s="42">
        <v>2.16</v>
      </c>
      <c r="H11" s="42">
        <v>31.545</v>
      </c>
      <c r="I11" s="43">
        <v>25.38</v>
      </c>
      <c r="J11" s="41">
        <v>0.283333333</v>
      </c>
      <c r="K11" s="42">
        <v>0.343333333</v>
      </c>
      <c r="L11" s="42">
        <v>2.35</v>
      </c>
      <c r="M11" s="42">
        <v>0.38</v>
      </c>
      <c r="N11" s="42">
        <v>2.3</v>
      </c>
      <c r="O11" s="42">
        <v>1.55</v>
      </c>
      <c r="P11" s="42">
        <v>28.045</v>
      </c>
      <c r="Q11" s="43">
        <v>18.18</v>
      </c>
      <c r="R11" s="25"/>
    </row>
    <row r="12" ht="13.55" customHeight="1">
      <c r="A12" s="40">
        <v>9012</v>
      </c>
      <c r="B12" s="44"/>
      <c r="C12" s="45"/>
      <c r="D12" s="45"/>
      <c r="E12" s="45"/>
      <c r="F12" s="42">
        <v>14.87</v>
      </c>
      <c r="G12" s="45"/>
      <c r="H12" s="42">
        <v>38.08666667</v>
      </c>
      <c r="I12" s="46"/>
      <c r="J12" s="44"/>
      <c r="K12" s="45"/>
      <c r="L12" s="45"/>
      <c r="M12" s="45"/>
      <c r="N12" s="42">
        <v>0.75</v>
      </c>
      <c r="O12" s="45"/>
      <c r="P12" s="42">
        <v>30.98666667</v>
      </c>
      <c r="Q12" s="46"/>
      <c r="R12" s="25"/>
    </row>
    <row r="13" ht="13.55" customHeight="1">
      <c r="A13" s="40">
        <v>9017</v>
      </c>
      <c r="B13" s="44"/>
      <c r="C13" s="45"/>
      <c r="D13" s="45"/>
      <c r="E13" s="45"/>
      <c r="F13" s="42">
        <v>5.596666667</v>
      </c>
      <c r="G13" s="45"/>
      <c r="H13" s="42">
        <v>6.606666667</v>
      </c>
      <c r="I13" s="46"/>
      <c r="J13" s="44"/>
      <c r="K13" s="45"/>
      <c r="L13" s="45"/>
      <c r="M13" s="45"/>
      <c r="N13" s="42">
        <v>2.536666667</v>
      </c>
      <c r="O13" s="45"/>
      <c r="P13" s="42">
        <v>14.10666667</v>
      </c>
      <c r="Q13" s="46"/>
      <c r="R13" s="25"/>
    </row>
    <row r="14" ht="13.55" customHeight="1">
      <c r="A14" s="40">
        <v>9019</v>
      </c>
      <c r="B14" s="44"/>
      <c r="C14" s="45"/>
      <c r="D14" s="45"/>
      <c r="E14" s="45"/>
      <c r="F14" s="42">
        <v>0</v>
      </c>
      <c r="G14" s="45"/>
      <c r="H14" s="42">
        <v>1.340666667</v>
      </c>
      <c r="I14" s="46"/>
      <c r="J14" s="44"/>
      <c r="K14" s="45"/>
      <c r="L14" s="45"/>
      <c r="M14" s="45"/>
      <c r="N14" s="42">
        <v>0.331666667</v>
      </c>
      <c r="O14" s="45"/>
      <c r="P14" s="42">
        <v>0.8606666670000001</v>
      </c>
      <c r="Q14" s="46"/>
      <c r="R14" s="25"/>
    </row>
    <row r="15" ht="15" customHeight="1">
      <c r="A15" s="40">
        <v>9020</v>
      </c>
      <c r="B15" s="47">
        <v>0</v>
      </c>
      <c r="C15" s="48">
        <v>0.38</v>
      </c>
      <c r="D15" s="48">
        <v>2.8675</v>
      </c>
      <c r="E15" s="48">
        <v>4.5775</v>
      </c>
      <c r="F15" s="48">
        <v>0.7575</v>
      </c>
      <c r="G15" s="48">
        <v>0.1175</v>
      </c>
      <c r="H15" s="48">
        <v>46.54</v>
      </c>
      <c r="I15" s="49">
        <v>43.24</v>
      </c>
      <c r="J15" s="47">
        <v>9.16</v>
      </c>
      <c r="K15" s="48">
        <v>1.37</v>
      </c>
      <c r="L15" s="48">
        <v>2.9775</v>
      </c>
      <c r="M15" s="48">
        <v>1.1075</v>
      </c>
      <c r="N15" s="48">
        <v>9.977499999999999</v>
      </c>
      <c r="O15" s="48">
        <v>7.3775</v>
      </c>
      <c r="P15" s="48">
        <v>35.04</v>
      </c>
      <c r="Q15" s="49">
        <v>35.04</v>
      </c>
      <c r="R15" s="25"/>
    </row>
    <row r="16" ht="15" customHeight="1">
      <c r="A16" s="50"/>
      <c r="B16" s="51"/>
      <c r="C16" s="51"/>
      <c r="D16" s="51"/>
      <c r="E16" s="51"/>
      <c r="F16" s="51"/>
      <c r="G16" s="51"/>
      <c r="H16" s="51"/>
      <c r="I16" s="51"/>
      <c r="J16" s="51"/>
      <c r="K16" s="51"/>
      <c r="L16" s="51"/>
      <c r="M16" s="51"/>
      <c r="N16" s="51"/>
      <c r="O16" s="51"/>
      <c r="P16" s="51"/>
      <c r="Q16" s="51"/>
      <c r="R16" s="52"/>
    </row>
    <row r="17" ht="13.55" customHeight="1">
      <c r="A17" s="52"/>
      <c r="B17" s="52"/>
      <c r="C17" s="52"/>
      <c r="D17" s="52"/>
      <c r="E17" s="52"/>
      <c r="F17" s="52"/>
      <c r="G17" s="52"/>
      <c r="H17" s="52"/>
      <c r="I17" s="52"/>
      <c r="J17" s="52"/>
      <c r="K17" s="52"/>
      <c r="L17" s="52"/>
      <c r="M17" s="52"/>
      <c r="N17" s="52"/>
      <c r="O17" s="52"/>
      <c r="P17" s="52"/>
      <c r="Q17" s="52"/>
      <c r="R17" s="52"/>
    </row>
    <row r="18" ht="13.55" customHeight="1">
      <c r="A18" s="52"/>
      <c r="B18" s="52"/>
      <c r="C18" s="52"/>
      <c r="D18" s="52"/>
      <c r="E18" s="52"/>
      <c r="F18" s="52"/>
      <c r="G18" s="52"/>
      <c r="H18" s="52"/>
      <c r="I18" s="52"/>
      <c r="J18" s="52"/>
      <c r="K18" s="52"/>
      <c r="L18" s="52"/>
      <c r="M18" s="52"/>
      <c r="N18" s="52"/>
      <c r="O18" s="52"/>
      <c r="P18" s="52"/>
      <c r="Q18" s="52"/>
      <c r="R18" s="52"/>
    </row>
    <row r="19" ht="13.55" customHeight="1">
      <c r="A19" s="52"/>
      <c r="B19" s="52"/>
      <c r="C19" s="52"/>
      <c r="D19" s="52"/>
      <c r="E19" s="52"/>
      <c r="F19" s="52"/>
      <c r="G19" s="52"/>
      <c r="H19" s="52"/>
      <c r="I19" s="52"/>
      <c r="J19" s="52"/>
      <c r="K19" s="52"/>
      <c r="L19" s="52"/>
      <c r="M19" s="52"/>
      <c r="N19" s="52"/>
      <c r="O19" s="52"/>
      <c r="P19" s="52"/>
      <c r="Q19" s="52"/>
      <c r="R19" s="52"/>
    </row>
    <row r="20" ht="13.55" customHeight="1">
      <c r="A20" s="52"/>
      <c r="B20" s="52"/>
      <c r="C20" s="52"/>
      <c r="D20" s="52"/>
      <c r="E20" s="52"/>
      <c r="F20" s="52"/>
      <c r="G20" s="52"/>
      <c r="H20" s="52"/>
      <c r="I20" s="52"/>
      <c r="J20" s="52"/>
      <c r="K20" s="52"/>
      <c r="L20" s="52"/>
      <c r="M20" s="52"/>
      <c r="N20" s="52"/>
      <c r="O20" s="52"/>
      <c r="P20" s="52"/>
      <c r="Q20" s="52"/>
      <c r="R20" s="52"/>
    </row>
    <row r="21" ht="13.55" customHeight="1">
      <c r="A21" s="52"/>
      <c r="B21" s="52"/>
      <c r="C21" s="52"/>
      <c r="D21" s="52"/>
      <c r="E21" s="52"/>
      <c r="F21" s="52"/>
      <c r="G21" s="52"/>
      <c r="H21" s="52"/>
      <c r="I21" s="52"/>
      <c r="J21" s="52"/>
      <c r="K21" s="52"/>
      <c r="L21" s="52"/>
      <c r="M21" s="52"/>
      <c r="N21" s="52"/>
      <c r="O21" s="52"/>
      <c r="P21" s="52"/>
      <c r="Q21" s="52"/>
      <c r="R21" s="52"/>
    </row>
    <row r="22" ht="13.55" customHeight="1">
      <c r="A22" s="52"/>
      <c r="B22" s="52"/>
      <c r="C22" s="52"/>
      <c r="D22" s="52"/>
      <c r="E22" s="52"/>
      <c r="F22" s="52"/>
      <c r="G22" s="52"/>
      <c r="H22" s="52"/>
      <c r="I22" s="52"/>
      <c r="J22" s="52"/>
      <c r="K22" s="52"/>
      <c r="L22" s="52"/>
      <c r="M22" s="52"/>
      <c r="N22" s="52"/>
      <c r="O22" s="52"/>
      <c r="P22" s="52"/>
      <c r="Q22" s="52"/>
      <c r="R22" s="52"/>
    </row>
    <row r="23" ht="13.55" customHeight="1">
      <c r="A23" s="52"/>
      <c r="B23" s="52"/>
      <c r="C23" s="52"/>
      <c r="D23" s="52"/>
      <c r="E23" s="52"/>
      <c r="F23" s="52"/>
      <c r="G23" s="52"/>
      <c r="H23" s="52"/>
      <c r="I23" s="52"/>
      <c r="J23" s="52"/>
      <c r="K23" s="52"/>
      <c r="L23" s="52"/>
      <c r="M23" s="52"/>
      <c r="N23" s="52"/>
      <c r="O23" s="52"/>
      <c r="P23" s="52"/>
      <c r="Q23" s="52"/>
      <c r="R23" s="52"/>
    </row>
    <row r="24" ht="13.55" customHeight="1">
      <c r="A24" s="52"/>
      <c r="B24" s="52"/>
      <c r="C24" s="52"/>
      <c r="D24" s="52"/>
      <c r="E24" s="52"/>
      <c r="F24" s="52"/>
      <c r="G24" s="52"/>
      <c r="H24" s="52"/>
      <c r="I24" s="52"/>
      <c r="J24" s="52"/>
      <c r="K24" s="52"/>
      <c r="L24" s="52"/>
      <c r="M24" s="52"/>
      <c r="N24" s="52"/>
      <c r="O24" s="52"/>
      <c r="P24" s="52"/>
      <c r="Q24" s="52"/>
      <c r="R24" s="52"/>
    </row>
    <row r="25" ht="13.55" customHeight="1">
      <c r="A25" s="52"/>
      <c r="B25" s="52"/>
      <c r="C25" s="52"/>
      <c r="D25" s="52"/>
      <c r="E25" s="52"/>
      <c r="F25" s="52"/>
      <c r="G25" s="52"/>
      <c r="H25" s="52"/>
      <c r="I25" s="52"/>
      <c r="J25" s="52"/>
      <c r="K25" s="52"/>
      <c r="L25" s="52"/>
      <c r="M25" s="52"/>
      <c r="N25" s="52"/>
      <c r="O25" s="52"/>
      <c r="P25" s="52"/>
      <c r="Q25" s="52"/>
      <c r="R25" s="52"/>
    </row>
    <row r="26" ht="13.55" customHeight="1">
      <c r="A26" s="52"/>
      <c r="B26" s="52"/>
      <c r="C26" s="52"/>
      <c r="D26" s="52"/>
      <c r="E26" s="52"/>
      <c r="F26" s="52"/>
      <c r="G26" s="52"/>
      <c r="H26" s="52"/>
      <c r="I26" s="52"/>
      <c r="J26" s="52"/>
      <c r="K26" s="52"/>
      <c r="L26" s="52"/>
      <c r="M26" s="52"/>
      <c r="N26" s="52"/>
      <c r="O26" s="52"/>
      <c r="P26" s="52"/>
      <c r="Q26" s="52"/>
      <c r="R26" s="52"/>
    </row>
    <row r="27" ht="15" customHeight="1">
      <c r="A27" s="52"/>
      <c r="B27" s="52"/>
      <c r="C27" s="52"/>
      <c r="D27" s="52"/>
      <c r="E27" s="52"/>
      <c r="F27" s="52"/>
      <c r="G27" s="52"/>
      <c r="H27" s="52"/>
      <c r="I27" s="52"/>
      <c r="J27" s="52"/>
      <c r="K27" s="53"/>
      <c r="L27" s="52"/>
      <c r="M27" s="52"/>
      <c r="N27" s="52"/>
      <c r="O27" s="52"/>
      <c r="P27" s="52"/>
      <c r="Q27" s="52"/>
      <c r="R27" s="52"/>
    </row>
    <row r="28" ht="15.5" customHeight="1">
      <c r="A28" s="52"/>
      <c r="B28" s="52"/>
      <c r="C28" s="52"/>
      <c r="D28" s="52"/>
      <c r="E28" s="52"/>
      <c r="F28" s="52"/>
      <c r="G28" s="52"/>
      <c r="H28" s="52"/>
      <c r="I28" s="52"/>
      <c r="J28" s="21"/>
      <c r="K28" s="54"/>
      <c r="L28" s="25"/>
      <c r="M28" s="52"/>
      <c r="N28" s="52"/>
      <c r="O28" s="52"/>
      <c r="P28" s="52"/>
      <c r="Q28" s="52"/>
      <c r="R28" s="52"/>
    </row>
  </sheetData>
  <mergeCells count="14">
    <mergeCell ref="J1:Q1"/>
    <mergeCell ref="B3:C3"/>
    <mergeCell ref="D3:E3"/>
    <mergeCell ref="F3:G3"/>
    <mergeCell ref="H3:I3"/>
    <mergeCell ref="B1:I1"/>
    <mergeCell ref="B2:E2"/>
    <mergeCell ref="F2:I2"/>
    <mergeCell ref="J3:K3"/>
    <mergeCell ref="L3:M3"/>
    <mergeCell ref="N3:O3"/>
    <mergeCell ref="P3:Q3"/>
    <mergeCell ref="J2:M2"/>
    <mergeCell ref="N2:Q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24"/>
  <sheetViews>
    <sheetView workbookViewId="0" showGridLines="0" defaultGridColor="1"/>
  </sheetViews>
  <sheetFormatPr defaultColWidth="8.83333" defaultRowHeight="14.5" customHeight="1" outlineLevelRow="0" outlineLevelCol="0"/>
  <cols>
    <col min="1" max="1" width="11.6719" style="55" customWidth="1"/>
    <col min="2" max="2" width="14" style="55" customWidth="1"/>
    <col min="3" max="4" width="34.5" style="55" customWidth="1"/>
    <col min="5" max="5" width="8.85156" style="55" customWidth="1"/>
    <col min="6" max="16384" width="8.85156" style="55" customWidth="1"/>
  </cols>
  <sheetData>
    <row r="1" ht="13.55" customHeight="1">
      <c r="A1" t="s" s="56">
        <v>102</v>
      </c>
      <c r="B1" t="s" s="56">
        <v>103</v>
      </c>
      <c r="C1" t="s" s="56">
        <v>104</v>
      </c>
      <c r="D1" t="s" s="56">
        <v>105</v>
      </c>
      <c r="E1" s="52"/>
    </row>
    <row r="2" ht="14" customHeight="1">
      <c r="A2" s="57">
        <v>1</v>
      </c>
      <c r="B2" t="s" s="58">
        <v>106</v>
      </c>
      <c r="C2" t="s" s="59">
        <v>107</v>
      </c>
      <c r="D2" t="s" s="59">
        <v>108</v>
      </c>
      <c r="E2" s="52"/>
    </row>
    <row r="3" ht="14" customHeight="1">
      <c r="A3" s="57">
        <v>2</v>
      </c>
      <c r="B3" t="s" s="58">
        <v>109</v>
      </c>
      <c r="C3" t="s" s="59">
        <v>110</v>
      </c>
      <c r="D3" t="s" s="59">
        <v>111</v>
      </c>
      <c r="E3" s="52"/>
    </row>
    <row r="4" ht="14" customHeight="1">
      <c r="A4" s="57">
        <v>3</v>
      </c>
      <c r="B4" t="s" s="58">
        <v>112</v>
      </c>
      <c r="C4" t="s" s="59">
        <v>113</v>
      </c>
      <c r="D4" t="s" s="59">
        <v>114</v>
      </c>
      <c r="E4" s="52"/>
    </row>
    <row r="5" ht="14" customHeight="1">
      <c r="A5" s="57">
        <v>4</v>
      </c>
      <c r="B5" t="s" s="58">
        <v>115</v>
      </c>
      <c r="C5" t="s" s="59">
        <v>116</v>
      </c>
      <c r="D5" t="s" s="59">
        <v>117</v>
      </c>
      <c r="E5" s="52"/>
    </row>
    <row r="6" ht="14" customHeight="1">
      <c r="A6" s="57">
        <v>5</v>
      </c>
      <c r="B6" t="s" s="58">
        <v>118</v>
      </c>
      <c r="C6" t="s" s="59">
        <v>119</v>
      </c>
      <c r="D6" t="s" s="59">
        <v>120</v>
      </c>
      <c r="E6" s="52"/>
    </row>
    <row r="7" ht="14" customHeight="1">
      <c r="A7" s="57">
        <v>6</v>
      </c>
      <c r="B7" t="s" s="58">
        <v>121</v>
      </c>
      <c r="C7" t="s" s="59">
        <v>122</v>
      </c>
      <c r="D7" t="s" s="59">
        <v>123</v>
      </c>
      <c r="E7" s="52"/>
    </row>
    <row r="8" ht="14" customHeight="1">
      <c r="A8" s="57">
        <v>7</v>
      </c>
      <c r="B8" t="s" s="58">
        <v>124</v>
      </c>
      <c r="C8" t="s" s="59">
        <v>125</v>
      </c>
      <c r="D8" t="s" s="59">
        <v>126</v>
      </c>
      <c r="E8" s="52"/>
    </row>
    <row r="9" ht="14" customHeight="1">
      <c r="A9" s="57">
        <v>8</v>
      </c>
      <c r="B9" t="s" s="58">
        <v>127</v>
      </c>
      <c r="C9" t="s" s="59">
        <v>128</v>
      </c>
      <c r="D9" t="s" s="59">
        <v>129</v>
      </c>
      <c r="E9" s="52"/>
    </row>
    <row r="10" ht="14" customHeight="1">
      <c r="A10" s="57">
        <v>9</v>
      </c>
      <c r="B10" t="s" s="58">
        <v>130</v>
      </c>
      <c r="C10" t="s" s="59">
        <v>131</v>
      </c>
      <c r="D10" t="s" s="59">
        <v>132</v>
      </c>
      <c r="E10" s="52"/>
    </row>
    <row r="11" ht="14" customHeight="1">
      <c r="A11" s="57">
        <v>10</v>
      </c>
      <c r="B11" t="s" s="58">
        <v>133</v>
      </c>
      <c r="C11" t="s" s="59">
        <v>134</v>
      </c>
      <c r="D11" t="s" s="59">
        <v>135</v>
      </c>
      <c r="E11" s="52"/>
    </row>
    <row r="12" ht="14" customHeight="1">
      <c r="A12" s="57">
        <v>11</v>
      </c>
      <c r="B12" t="s" s="58">
        <v>136</v>
      </c>
      <c r="C12" t="s" s="59">
        <v>137</v>
      </c>
      <c r="D12" t="s" s="59">
        <v>138</v>
      </c>
      <c r="E12" s="52"/>
    </row>
    <row r="13" ht="14" customHeight="1">
      <c r="A13" s="57">
        <v>12</v>
      </c>
      <c r="B13" t="s" s="58">
        <v>139</v>
      </c>
      <c r="C13" t="s" s="59">
        <v>140</v>
      </c>
      <c r="D13" t="s" s="59">
        <v>141</v>
      </c>
      <c r="E13" s="52"/>
    </row>
    <row r="14" ht="14" customHeight="1">
      <c r="A14" s="57">
        <v>13</v>
      </c>
      <c r="B14" t="s" s="58">
        <v>142</v>
      </c>
      <c r="C14" t="s" s="59">
        <v>143</v>
      </c>
      <c r="D14" t="s" s="59">
        <v>144</v>
      </c>
      <c r="E14" s="52"/>
    </row>
    <row r="15" ht="14" customHeight="1">
      <c r="A15" s="57">
        <v>14</v>
      </c>
      <c r="B15" t="s" s="58">
        <v>145</v>
      </c>
      <c r="C15" t="s" s="59">
        <v>146</v>
      </c>
      <c r="D15" t="s" s="59">
        <v>147</v>
      </c>
      <c r="E15" s="52"/>
    </row>
    <row r="16" ht="14" customHeight="1">
      <c r="A16" s="57">
        <v>15</v>
      </c>
      <c r="B16" t="s" s="58">
        <v>148</v>
      </c>
      <c r="C16" t="s" s="59">
        <v>149</v>
      </c>
      <c r="D16" t="s" s="59">
        <v>150</v>
      </c>
      <c r="E16" s="52"/>
    </row>
    <row r="17" ht="14" customHeight="1">
      <c r="A17" s="57">
        <v>16</v>
      </c>
      <c r="B17" t="s" s="58">
        <v>151</v>
      </c>
      <c r="C17" t="s" s="59">
        <v>128</v>
      </c>
      <c r="D17" t="s" s="59">
        <v>152</v>
      </c>
      <c r="E17" s="52"/>
    </row>
    <row r="18" ht="14" customHeight="1">
      <c r="A18" s="57">
        <v>17</v>
      </c>
      <c r="B18" t="s" s="58">
        <v>153</v>
      </c>
      <c r="C18" t="s" s="59">
        <v>154</v>
      </c>
      <c r="D18" t="s" s="59">
        <v>155</v>
      </c>
      <c r="E18" s="52"/>
    </row>
    <row r="19" ht="14" customHeight="1">
      <c r="A19" s="57">
        <v>18</v>
      </c>
      <c r="B19" t="s" s="58">
        <v>156</v>
      </c>
      <c r="C19" t="s" s="59">
        <v>157</v>
      </c>
      <c r="D19" t="s" s="59">
        <v>158</v>
      </c>
      <c r="E19" s="52"/>
    </row>
    <row r="20" ht="14" customHeight="1">
      <c r="A20" s="57">
        <v>19</v>
      </c>
      <c r="B20" t="s" s="58">
        <v>159</v>
      </c>
      <c r="C20" t="s" s="59">
        <v>160</v>
      </c>
      <c r="D20" t="s" s="59">
        <v>161</v>
      </c>
      <c r="E20" s="52"/>
    </row>
    <row r="21" ht="14" customHeight="1">
      <c r="A21" s="57">
        <v>20</v>
      </c>
      <c r="B21" t="s" s="58">
        <v>162</v>
      </c>
      <c r="C21" t="s" s="59">
        <v>163</v>
      </c>
      <c r="D21" t="s" s="59">
        <v>164</v>
      </c>
      <c r="E21" s="52"/>
    </row>
    <row r="22" ht="14" customHeight="1">
      <c r="A22" s="57">
        <v>21</v>
      </c>
      <c r="B22" t="s" s="58">
        <v>165</v>
      </c>
      <c r="C22" t="s" s="59">
        <v>166</v>
      </c>
      <c r="D22" t="s" s="59">
        <v>167</v>
      </c>
      <c r="E22" s="52"/>
    </row>
    <row r="23" ht="14" customHeight="1">
      <c r="A23" s="57">
        <v>22</v>
      </c>
      <c r="B23" t="s" s="58">
        <v>168</v>
      </c>
      <c r="C23" t="s" s="59">
        <v>169</v>
      </c>
      <c r="D23" t="s" s="59">
        <v>170</v>
      </c>
      <c r="E23" s="52"/>
    </row>
    <row r="24" ht="14" customHeight="1">
      <c r="A24" s="57">
        <v>23</v>
      </c>
      <c r="B24" t="s" s="58">
        <v>171</v>
      </c>
      <c r="C24" t="s" s="59">
        <v>172</v>
      </c>
      <c r="D24" t="s" s="59">
        <v>173</v>
      </c>
      <c r="E24" s="5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Q48"/>
  <sheetViews>
    <sheetView workbookViewId="0" showGridLines="0" defaultGridColor="1"/>
  </sheetViews>
  <sheetFormatPr defaultColWidth="8.83333" defaultRowHeight="14.5" customHeight="1" outlineLevelRow="0" outlineLevelCol="0"/>
  <cols>
    <col min="1" max="1" width="14.3516" style="60" customWidth="1"/>
    <col min="2" max="3" width="8.85156" style="60" customWidth="1"/>
    <col min="4" max="5" width="10.8516" style="60" customWidth="1"/>
    <col min="6" max="7" width="8.85156" style="60" customWidth="1"/>
    <col min="8" max="9" width="11.6719" style="60" customWidth="1"/>
    <col min="10" max="10" width="3.5" style="60" customWidth="1"/>
    <col min="11" max="11" width="10.1719" style="60" customWidth="1"/>
    <col min="12" max="12" width="11.3516" style="60" customWidth="1"/>
    <col min="13" max="17" width="8.85156" style="60" customWidth="1"/>
    <col min="18" max="16384" width="8.85156" style="60" customWidth="1"/>
  </cols>
  <sheetData>
    <row r="1" ht="15" customHeight="1">
      <c r="A1" s="52"/>
      <c r="B1" t="s" s="61">
        <v>175</v>
      </c>
      <c r="C1" s="62"/>
      <c r="D1" s="62"/>
      <c r="E1" s="62"/>
      <c r="F1" s="62"/>
      <c r="G1" s="62"/>
      <c r="H1" s="62"/>
      <c r="I1" s="62"/>
      <c r="J1" s="52"/>
      <c r="K1" t="s" s="63">
        <v>176</v>
      </c>
      <c r="L1" s="64"/>
      <c r="M1" s="52"/>
      <c r="N1" s="52"/>
      <c r="O1" s="52"/>
      <c r="P1" s="52"/>
      <c r="Q1" s="52"/>
    </row>
    <row r="2" ht="14.5" customHeight="1">
      <c r="A2" s="65"/>
      <c r="B2" t="s" s="66">
        <v>177</v>
      </c>
      <c r="C2" s="67"/>
      <c r="D2" s="67"/>
      <c r="E2" s="68"/>
      <c r="F2" t="s" s="66">
        <v>178</v>
      </c>
      <c r="G2" s="67"/>
      <c r="H2" s="67"/>
      <c r="I2" s="68"/>
      <c r="J2" s="69"/>
      <c r="K2" s="64"/>
      <c r="L2" s="64"/>
      <c r="M2" s="52"/>
      <c r="N2" s="52"/>
      <c r="O2" s="52"/>
      <c r="P2" s="52"/>
      <c r="Q2" s="52"/>
    </row>
    <row r="3" ht="14.5" customHeight="1">
      <c r="A3" t="s" s="70">
        <v>179</v>
      </c>
      <c r="B3" t="s" s="71">
        <v>180</v>
      </c>
      <c r="C3" t="s" s="72">
        <v>181</v>
      </c>
      <c r="D3" t="s" s="72">
        <v>182</v>
      </c>
      <c r="E3" t="s" s="73">
        <v>183</v>
      </c>
      <c r="F3" t="s" s="74">
        <v>180</v>
      </c>
      <c r="G3" t="s" s="75">
        <v>181</v>
      </c>
      <c r="H3" t="s" s="75">
        <v>182</v>
      </c>
      <c r="I3" t="s" s="76">
        <v>183</v>
      </c>
      <c r="J3" s="69"/>
      <c r="K3" t="s" s="77">
        <v>102</v>
      </c>
      <c r="L3" t="s" s="77">
        <v>103</v>
      </c>
      <c r="M3" s="52"/>
      <c r="N3" s="52"/>
      <c r="O3" s="52"/>
      <c r="P3" s="52"/>
      <c r="Q3" s="52"/>
    </row>
    <row r="4" ht="14.5" customHeight="1">
      <c r="A4" s="78">
        <v>8001</v>
      </c>
      <c r="B4" s="79">
        <v>17.30666667</v>
      </c>
      <c r="C4" s="80">
        <v>16.20666667</v>
      </c>
      <c r="D4" s="80">
        <v>18.50666667</v>
      </c>
      <c r="E4" s="81">
        <v>15.40666667</v>
      </c>
      <c r="F4" s="82">
        <v>0</v>
      </c>
      <c r="G4" s="83">
        <v>0</v>
      </c>
      <c r="H4" s="83">
        <v>0.3</v>
      </c>
      <c r="I4" s="84">
        <v>0</v>
      </c>
      <c r="J4" s="69"/>
      <c r="K4" s="85">
        <v>1</v>
      </c>
      <c r="L4" t="s" s="86">
        <v>106</v>
      </c>
      <c r="M4" s="52"/>
      <c r="N4" s="52"/>
      <c r="O4" s="52"/>
      <c r="P4" s="52"/>
      <c r="Q4" s="52"/>
    </row>
    <row r="5" ht="14.5" customHeight="1">
      <c r="A5" s="78">
        <v>8009</v>
      </c>
      <c r="B5" s="79">
        <v>3.7</v>
      </c>
      <c r="C5" s="80">
        <v>3.82</v>
      </c>
      <c r="D5" s="80">
        <v>5.6</v>
      </c>
      <c r="E5" s="81">
        <v>5.5</v>
      </c>
      <c r="F5" s="87">
        <v>1.12</v>
      </c>
      <c r="G5" s="88">
        <v>1.39</v>
      </c>
      <c r="H5" s="88">
        <v>1.94</v>
      </c>
      <c r="I5" s="89">
        <v>1.31</v>
      </c>
      <c r="J5" s="69"/>
      <c r="K5" s="85">
        <v>2</v>
      </c>
      <c r="L5" t="s" s="86">
        <v>109</v>
      </c>
      <c r="M5" s="52"/>
      <c r="N5" s="52"/>
      <c r="O5" s="52"/>
      <c r="P5" s="52"/>
      <c r="Q5" s="52"/>
    </row>
    <row r="6" ht="14.5" customHeight="1">
      <c r="A6" s="78">
        <v>8052</v>
      </c>
      <c r="B6" s="79">
        <v>1.615</v>
      </c>
      <c r="C6" s="80">
        <v>0.965</v>
      </c>
      <c r="D6" s="80">
        <v>0.485</v>
      </c>
      <c r="E6" s="81">
        <v>0</v>
      </c>
      <c r="F6" s="79">
        <v>0.425</v>
      </c>
      <c r="G6" s="80">
        <v>0</v>
      </c>
      <c r="H6" s="80">
        <v>0.515</v>
      </c>
      <c r="I6" s="81">
        <v>0</v>
      </c>
      <c r="J6" s="69"/>
      <c r="K6" s="85">
        <v>3</v>
      </c>
      <c r="L6" t="s" s="86">
        <v>112</v>
      </c>
      <c r="M6" s="52"/>
      <c r="N6" s="52"/>
      <c r="O6" s="52"/>
      <c r="P6" s="52"/>
      <c r="Q6" s="52"/>
    </row>
    <row r="7" ht="14.5" customHeight="1">
      <c r="A7" s="78">
        <v>9001</v>
      </c>
      <c r="B7" s="79">
        <v>1.821</v>
      </c>
      <c r="C7" s="80">
        <v>0.6909999999999999</v>
      </c>
      <c r="D7" s="80">
        <v>0.491</v>
      </c>
      <c r="E7" s="81">
        <v>0.8110000000000001</v>
      </c>
      <c r="F7" s="79">
        <v>0</v>
      </c>
      <c r="G7" s="80">
        <v>0</v>
      </c>
      <c r="H7" s="80">
        <v>0.2</v>
      </c>
      <c r="I7" s="81">
        <v>0</v>
      </c>
      <c r="J7" s="69"/>
      <c r="K7" s="85">
        <v>4</v>
      </c>
      <c r="L7" t="s" s="86">
        <v>115</v>
      </c>
      <c r="M7" s="52"/>
      <c r="N7" s="52"/>
      <c r="O7" s="52"/>
      <c r="P7" s="52"/>
      <c r="Q7" s="52"/>
    </row>
    <row r="8" ht="14.5" customHeight="1">
      <c r="A8" s="78">
        <v>9003</v>
      </c>
      <c r="B8" s="79">
        <v>0.535</v>
      </c>
      <c r="C8" s="80">
        <v>0.375</v>
      </c>
      <c r="D8" s="80">
        <v>0.765</v>
      </c>
      <c r="E8" s="81">
        <v>0.735</v>
      </c>
      <c r="F8" s="79">
        <v>0.265</v>
      </c>
      <c r="G8" s="80">
        <v>0.655</v>
      </c>
      <c r="H8" s="80">
        <v>1.095</v>
      </c>
      <c r="I8" s="81">
        <v>0.195</v>
      </c>
      <c r="J8" s="69"/>
      <c r="K8" s="85">
        <v>5</v>
      </c>
      <c r="L8" t="s" s="86">
        <v>118</v>
      </c>
      <c r="M8" s="52"/>
      <c r="N8" s="52"/>
      <c r="O8" s="52"/>
      <c r="P8" s="52"/>
      <c r="Q8" s="52"/>
    </row>
    <row r="9" ht="14.5" customHeight="1">
      <c r="A9" s="78">
        <v>9005</v>
      </c>
      <c r="B9" s="79">
        <v>5.275</v>
      </c>
      <c r="C9" s="80">
        <v>4.185</v>
      </c>
      <c r="D9" s="80">
        <v>9.845000000000001</v>
      </c>
      <c r="E9" s="81">
        <v>9.455</v>
      </c>
      <c r="F9" s="79">
        <v>1.89</v>
      </c>
      <c r="G9" s="80">
        <v>1.2</v>
      </c>
      <c r="H9" s="80">
        <v>0.8</v>
      </c>
      <c r="I9" s="81">
        <v>0.6</v>
      </c>
      <c r="J9" s="69"/>
      <c r="K9" s="85">
        <v>6</v>
      </c>
      <c r="L9" t="s" s="86">
        <v>121</v>
      </c>
      <c r="M9" s="52"/>
      <c r="N9" s="52"/>
      <c r="O9" s="52"/>
      <c r="P9" s="52"/>
      <c r="Q9" s="52"/>
    </row>
    <row r="10" ht="14.5" customHeight="1">
      <c r="A10" s="78">
        <v>9006</v>
      </c>
      <c r="B10" s="79">
        <v>0.45</v>
      </c>
      <c r="C10" s="80">
        <v>0</v>
      </c>
      <c r="D10" s="80">
        <v>0</v>
      </c>
      <c r="E10" s="81">
        <v>0</v>
      </c>
      <c r="F10" s="79">
        <v>0.43</v>
      </c>
      <c r="G10" s="80">
        <v>0</v>
      </c>
      <c r="H10" s="80">
        <v>0.9</v>
      </c>
      <c r="I10" s="81">
        <v>0</v>
      </c>
      <c r="J10" s="69"/>
      <c r="K10" s="85">
        <v>7</v>
      </c>
      <c r="L10" t="s" s="86">
        <v>124</v>
      </c>
      <c r="M10" s="52"/>
      <c r="N10" s="52"/>
      <c r="O10" s="52"/>
      <c r="P10" s="52"/>
      <c r="Q10" s="52"/>
    </row>
    <row r="11" ht="14.5" customHeight="1">
      <c r="A11" s="78">
        <v>9008</v>
      </c>
      <c r="B11" s="79">
        <v>8.266666667000001</v>
      </c>
      <c r="C11" s="80">
        <v>6.156666667</v>
      </c>
      <c r="D11" s="80">
        <v>2.936666667</v>
      </c>
      <c r="E11" s="81">
        <v>2.316666667</v>
      </c>
      <c r="F11" s="79">
        <v>0</v>
      </c>
      <c r="G11" s="80">
        <v>0.353333333</v>
      </c>
      <c r="H11" s="80">
        <v>2.603333333</v>
      </c>
      <c r="I11" s="81">
        <v>0</v>
      </c>
      <c r="J11" s="69"/>
      <c r="K11" s="52"/>
      <c r="L11" s="52"/>
      <c r="M11" s="52"/>
      <c r="N11" s="52"/>
      <c r="O11" s="52"/>
      <c r="P11" s="52"/>
      <c r="Q11" s="52"/>
    </row>
    <row r="12" ht="14.5" customHeight="1">
      <c r="A12" s="78">
        <v>9012</v>
      </c>
      <c r="B12" s="79">
        <v>2.986666667</v>
      </c>
      <c r="C12" s="80">
        <v>0.016666667</v>
      </c>
      <c r="D12" s="80">
        <v>0.536666667</v>
      </c>
      <c r="E12" s="81">
        <v>0.116666667</v>
      </c>
      <c r="F12" s="79">
        <v>1.05</v>
      </c>
      <c r="G12" s="80">
        <v>0.16</v>
      </c>
      <c r="H12" s="80">
        <v>0.72</v>
      </c>
      <c r="I12" s="81">
        <v>0</v>
      </c>
      <c r="J12" s="69"/>
      <c r="K12" s="52"/>
      <c r="L12" s="52"/>
      <c r="M12" s="52"/>
      <c r="N12" s="52"/>
      <c r="O12" s="52"/>
      <c r="P12" s="52"/>
      <c r="Q12" s="52"/>
    </row>
    <row r="13" ht="14.5" customHeight="1">
      <c r="A13" s="78">
        <v>9017</v>
      </c>
      <c r="B13" s="79">
        <v>2.526666667</v>
      </c>
      <c r="C13" s="80">
        <v>1.896666667</v>
      </c>
      <c r="D13" s="80">
        <v>3.096666667</v>
      </c>
      <c r="E13" s="81">
        <v>4.106666667</v>
      </c>
      <c r="F13" s="79">
        <v>1.386666667</v>
      </c>
      <c r="G13" s="80">
        <v>1.616666667</v>
      </c>
      <c r="H13" s="80">
        <v>2.176666667</v>
      </c>
      <c r="I13" s="81">
        <v>2.516666667</v>
      </c>
      <c r="J13" s="69"/>
      <c r="K13" s="52"/>
      <c r="L13" s="52"/>
      <c r="M13" s="52"/>
      <c r="N13" s="52"/>
      <c r="O13" s="52"/>
      <c r="P13" s="52"/>
      <c r="Q13" s="52"/>
    </row>
    <row r="14" ht="14.5" customHeight="1">
      <c r="A14" s="78">
        <v>9019</v>
      </c>
      <c r="B14" s="79">
        <v>0.300666667</v>
      </c>
      <c r="C14" s="80">
        <v>0</v>
      </c>
      <c r="D14" s="80">
        <v>0.220666667</v>
      </c>
      <c r="E14" s="81">
        <v>0</v>
      </c>
      <c r="F14" s="79">
        <v>0</v>
      </c>
      <c r="G14" s="80">
        <v>0.341666667</v>
      </c>
      <c r="H14" s="80">
        <v>0.761666667</v>
      </c>
      <c r="I14" s="81">
        <v>0.391666667</v>
      </c>
      <c r="J14" s="69"/>
      <c r="K14" s="52"/>
      <c r="L14" s="52"/>
      <c r="M14" s="52"/>
      <c r="N14" s="52"/>
      <c r="O14" s="52"/>
      <c r="P14" s="52"/>
      <c r="Q14" s="52"/>
    </row>
    <row r="15" ht="14.5" customHeight="1">
      <c r="A15" s="78">
        <v>9020</v>
      </c>
      <c r="B15" s="90">
        <v>16.64</v>
      </c>
      <c r="C15" s="91">
        <v>15.64</v>
      </c>
      <c r="D15" s="91">
        <v>14.14</v>
      </c>
      <c r="E15" s="92">
        <v>11.64</v>
      </c>
      <c r="F15" s="90">
        <v>9.977499999999999</v>
      </c>
      <c r="G15" s="91">
        <v>10.3775</v>
      </c>
      <c r="H15" s="91">
        <v>3.4775</v>
      </c>
      <c r="I15" s="92">
        <v>2.4575</v>
      </c>
      <c r="J15" s="69"/>
      <c r="K15" s="52"/>
      <c r="L15" s="52"/>
      <c r="M15" s="52"/>
      <c r="N15" s="52"/>
      <c r="O15" s="52"/>
      <c r="P15" s="52"/>
      <c r="Q15" s="52"/>
    </row>
    <row r="16" ht="14.5" customHeight="1">
      <c r="A16" s="52"/>
      <c r="B16" s="93"/>
      <c r="C16" s="93"/>
      <c r="D16" s="93"/>
      <c r="E16" s="93"/>
      <c r="F16" s="93"/>
      <c r="G16" s="93"/>
      <c r="H16" s="93"/>
      <c r="I16" s="93"/>
      <c r="J16" s="52"/>
      <c r="K16" s="52"/>
      <c r="L16" s="52"/>
      <c r="M16" s="52"/>
      <c r="N16" s="52"/>
      <c r="O16" s="52"/>
      <c r="P16" s="52"/>
      <c r="Q16" s="52"/>
    </row>
    <row r="17" ht="13.55" customHeight="1">
      <c r="A17" s="52"/>
      <c r="B17" t="s" s="61">
        <v>184</v>
      </c>
      <c r="C17" s="62"/>
      <c r="D17" s="62"/>
      <c r="E17" s="62"/>
      <c r="F17" s="62"/>
      <c r="G17" s="62"/>
      <c r="H17" s="62"/>
      <c r="I17" s="62"/>
      <c r="J17" s="52"/>
      <c r="K17" t="s" s="63">
        <v>185</v>
      </c>
      <c r="L17" s="64"/>
      <c r="M17" s="52"/>
      <c r="N17" s="52"/>
      <c r="O17" s="52"/>
      <c r="P17" s="52"/>
      <c r="Q17" s="52"/>
    </row>
    <row r="18" ht="14.5" customHeight="1">
      <c r="A18" s="65"/>
      <c r="B18" t="s" s="66">
        <v>177</v>
      </c>
      <c r="C18" s="67"/>
      <c r="D18" s="67"/>
      <c r="E18" s="68"/>
      <c r="F18" t="s" s="66">
        <v>178</v>
      </c>
      <c r="G18" s="67"/>
      <c r="H18" s="67"/>
      <c r="I18" s="68"/>
      <c r="J18" s="69"/>
      <c r="K18" s="64"/>
      <c r="L18" s="64"/>
      <c r="M18" s="52"/>
      <c r="N18" s="52"/>
      <c r="O18" s="52"/>
      <c r="P18" s="52"/>
      <c r="Q18" s="52"/>
    </row>
    <row r="19" ht="14.5" customHeight="1">
      <c r="A19" t="s" s="70">
        <v>179</v>
      </c>
      <c r="B19" t="s" s="71">
        <v>180</v>
      </c>
      <c r="C19" t="s" s="72">
        <v>181</v>
      </c>
      <c r="D19" t="s" s="72">
        <v>182</v>
      </c>
      <c r="E19" t="s" s="73">
        <v>183</v>
      </c>
      <c r="F19" t="s" s="71">
        <v>180</v>
      </c>
      <c r="G19" t="s" s="72">
        <v>181</v>
      </c>
      <c r="H19" t="s" s="72">
        <v>182</v>
      </c>
      <c r="I19" t="s" s="73">
        <v>183</v>
      </c>
      <c r="J19" s="69"/>
      <c r="K19" t="s" s="77">
        <v>102</v>
      </c>
      <c r="L19" t="s" s="77">
        <v>103</v>
      </c>
      <c r="M19" s="52"/>
      <c r="N19" s="52"/>
      <c r="O19" s="52"/>
      <c r="P19" s="52"/>
      <c r="Q19" s="52"/>
    </row>
    <row r="20" ht="14.5" customHeight="1">
      <c r="A20" s="78">
        <v>8001</v>
      </c>
      <c r="B20" s="79">
        <v>18.40666667</v>
      </c>
      <c r="C20" s="80">
        <v>8.366666667000001</v>
      </c>
      <c r="D20" s="80">
        <v>10.20666667</v>
      </c>
      <c r="E20" s="81">
        <v>11.00666667</v>
      </c>
      <c r="F20" s="79">
        <v>0.993333333</v>
      </c>
      <c r="G20" s="80">
        <v>0.283333333</v>
      </c>
      <c r="H20" s="80">
        <v>1.563333333</v>
      </c>
      <c r="I20" s="81">
        <v>0</v>
      </c>
      <c r="J20" s="69"/>
      <c r="K20" s="85">
        <v>8</v>
      </c>
      <c r="L20" t="s" s="86">
        <v>127</v>
      </c>
      <c r="M20" s="52"/>
      <c r="N20" s="52"/>
      <c r="O20" s="52"/>
      <c r="P20" s="52"/>
      <c r="Q20" s="52"/>
    </row>
    <row r="21" ht="14.5" customHeight="1">
      <c r="A21" s="78">
        <v>8009</v>
      </c>
      <c r="B21" s="79">
        <v>4.55</v>
      </c>
      <c r="C21" s="80">
        <v>3.22</v>
      </c>
      <c r="D21" s="80">
        <v>3.61</v>
      </c>
      <c r="E21" s="81">
        <v>2.09</v>
      </c>
      <c r="F21" s="79">
        <v>0.19</v>
      </c>
      <c r="G21" s="80">
        <v>0.48</v>
      </c>
      <c r="H21" s="80">
        <v>1.64</v>
      </c>
      <c r="I21" s="81">
        <v>0.08</v>
      </c>
      <c r="J21" s="69"/>
      <c r="K21" s="85">
        <v>9</v>
      </c>
      <c r="L21" t="s" s="86">
        <v>130</v>
      </c>
      <c r="M21" s="52"/>
      <c r="N21" s="52"/>
      <c r="O21" s="52"/>
      <c r="P21" s="52"/>
      <c r="Q21" s="52"/>
    </row>
    <row r="22" ht="14.5" customHeight="1">
      <c r="A22" s="78">
        <v>8052</v>
      </c>
      <c r="B22" s="79">
        <v>0</v>
      </c>
      <c r="C22" s="80">
        <v>0</v>
      </c>
      <c r="D22" s="80">
        <v>0.325</v>
      </c>
      <c r="E22" s="81">
        <v>0.025</v>
      </c>
      <c r="F22" s="79">
        <v>0.2</v>
      </c>
      <c r="G22" s="80">
        <v>0</v>
      </c>
      <c r="H22" s="80">
        <v>0</v>
      </c>
      <c r="I22" s="81">
        <v>0</v>
      </c>
      <c r="J22" s="69"/>
      <c r="K22" s="85">
        <v>10</v>
      </c>
      <c r="L22" t="s" s="86">
        <v>133</v>
      </c>
      <c r="M22" s="52"/>
      <c r="N22" s="52"/>
      <c r="O22" s="52"/>
      <c r="P22" s="52"/>
      <c r="Q22" s="52"/>
    </row>
    <row r="23" ht="14.5" customHeight="1">
      <c r="A23" s="78">
        <v>9001</v>
      </c>
      <c r="B23" s="79">
        <v>14.291</v>
      </c>
      <c r="C23" s="80">
        <v>1.311</v>
      </c>
      <c r="D23" s="80">
        <v>0.531</v>
      </c>
      <c r="E23" s="81">
        <v>4.441</v>
      </c>
      <c r="F23" s="79">
        <v>0.143333333</v>
      </c>
      <c r="G23" s="80">
        <v>0</v>
      </c>
      <c r="H23" s="80">
        <v>0</v>
      </c>
      <c r="I23" s="81">
        <v>0</v>
      </c>
      <c r="J23" s="69"/>
      <c r="K23" s="85">
        <v>19</v>
      </c>
      <c r="L23" t="s" s="86">
        <v>159</v>
      </c>
      <c r="M23" s="52"/>
      <c r="N23" s="52"/>
      <c r="O23" s="52"/>
      <c r="P23" s="52"/>
      <c r="Q23" s="52"/>
    </row>
    <row r="24" ht="14.5" customHeight="1">
      <c r="A24" s="78">
        <v>9003</v>
      </c>
      <c r="B24" s="79">
        <v>0.395</v>
      </c>
      <c r="C24" s="80">
        <v>0.205</v>
      </c>
      <c r="D24" s="80">
        <v>0.965</v>
      </c>
      <c r="E24" s="81">
        <v>0.805</v>
      </c>
      <c r="F24" s="79">
        <v>6.165</v>
      </c>
      <c r="G24" s="80">
        <v>4.555</v>
      </c>
      <c r="H24" s="80">
        <v>0.055</v>
      </c>
      <c r="I24" s="81">
        <v>0</v>
      </c>
      <c r="J24" s="69"/>
      <c r="K24" s="85">
        <v>20</v>
      </c>
      <c r="L24" t="s" s="86">
        <v>162</v>
      </c>
      <c r="M24" s="52"/>
      <c r="N24" s="52"/>
      <c r="O24" s="52"/>
      <c r="P24" s="52"/>
      <c r="Q24" s="52"/>
    </row>
    <row r="25" ht="14.5" customHeight="1">
      <c r="A25" s="78">
        <v>9005</v>
      </c>
      <c r="B25" s="79">
        <v>6.82</v>
      </c>
      <c r="C25" s="80">
        <v>4.12</v>
      </c>
      <c r="D25" s="80">
        <v>19.18</v>
      </c>
      <c r="E25" s="81">
        <v>6.54</v>
      </c>
      <c r="F25" s="79">
        <v>1.72</v>
      </c>
      <c r="G25" s="80">
        <v>0.98</v>
      </c>
      <c r="H25" s="80">
        <v>0.97</v>
      </c>
      <c r="I25" s="81">
        <v>1.47</v>
      </c>
      <c r="J25" s="69"/>
      <c r="K25" s="85">
        <v>21</v>
      </c>
      <c r="L25" t="s" s="86">
        <v>165</v>
      </c>
      <c r="M25" s="52"/>
      <c r="N25" s="52"/>
      <c r="O25" s="52"/>
      <c r="P25" s="52"/>
      <c r="Q25" s="52"/>
    </row>
    <row r="26" ht="14.5" customHeight="1">
      <c r="A26" s="78">
        <v>9006</v>
      </c>
      <c r="B26" s="79">
        <v>0.5</v>
      </c>
      <c r="C26" s="80">
        <v>0.18</v>
      </c>
      <c r="D26" s="80">
        <v>0</v>
      </c>
      <c r="E26" s="81">
        <v>0</v>
      </c>
      <c r="F26" s="79">
        <v>0.21</v>
      </c>
      <c r="G26" s="80">
        <v>0.24</v>
      </c>
      <c r="H26" s="80">
        <v>2.03</v>
      </c>
      <c r="I26" s="81">
        <v>0</v>
      </c>
      <c r="J26" s="69"/>
      <c r="K26" s="85">
        <v>22</v>
      </c>
      <c r="L26" t="s" s="86">
        <v>168</v>
      </c>
      <c r="M26" s="52"/>
      <c r="N26" s="52"/>
      <c r="O26" s="52"/>
      <c r="P26" s="52"/>
      <c r="Q26" s="52"/>
    </row>
    <row r="27" ht="14.5" customHeight="1">
      <c r="A27" s="78">
        <v>9008</v>
      </c>
      <c r="B27" s="79">
        <v>7.116666667</v>
      </c>
      <c r="C27" s="80">
        <v>3.376666667</v>
      </c>
      <c r="D27" s="80">
        <v>4.756666667</v>
      </c>
      <c r="E27" s="81">
        <v>4.236666667</v>
      </c>
      <c r="F27" s="79">
        <v>0.373333333</v>
      </c>
      <c r="G27" s="80">
        <v>0.443333333</v>
      </c>
      <c r="H27" s="80">
        <v>1.753333333</v>
      </c>
      <c r="I27" s="81">
        <v>0</v>
      </c>
      <c r="J27" s="69"/>
      <c r="K27" s="52"/>
      <c r="L27" s="52"/>
      <c r="M27" s="52"/>
      <c r="N27" s="52"/>
      <c r="O27" s="52"/>
      <c r="P27" s="52"/>
      <c r="Q27" s="52"/>
    </row>
    <row r="28" ht="14.5" customHeight="1">
      <c r="A28" s="78">
        <v>9012</v>
      </c>
      <c r="B28" s="79">
        <v>14.38666667</v>
      </c>
      <c r="C28" s="80">
        <v>4.336666667</v>
      </c>
      <c r="D28" s="80">
        <v>10.18666667</v>
      </c>
      <c r="E28" s="81">
        <v>11.08666667</v>
      </c>
      <c r="F28" s="79">
        <v>0.98</v>
      </c>
      <c r="G28" s="80">
        <v>1.08</v>
      </c>
      <c r="H28" s="80">
        <v>3.44</v>
      </c>
      <c r="I28" s="81">
        <v>0.51</v>
      </c>
      <c r="J28" s="69"/>
      <c r="K28" s="52"/>
      <c r="L28" s="52"/>
      <c r="M28" s="52"/>
      <c r="N28" s="52"/>
      <c r="O28" s="52"/>
      <c r="P28" s="52"/>
      <c r="Q28" s="52"/>
    </row>
    <row r="29" ht="14.5" customHeight="1">
      <c r="A29" s="78">
        <v>9017</v>
      </c>
      <c r="B29" s="79">
        <v>0.666666667</v>
      </c>
      <c r="C29" s="80">
        <v>0.496666667</v>
      </c>
      <c r="D29" s="80">
        <v>0.536666667</v>
      </c>
      <c r="E29" s="81">
        <v>1.336666667</v>
      </c>
      <c r="F29" s="79">
        <v>1.616666667</v>
      </c>
      <c r="G29" s="80">
        <v>1.866666667</v>
      </c>
      <c r="H29" s="80">
        <v>0.816666667</v>
      </c>
      <c r="I29" s="81">
        <v>0.376666667</v>
      </c>
      <c r="J29" s="69"/>
      <c r="K29" s="52"/>
      <c r="L29" s="52"/>
      <c r="M29" s="52"/>
      <c r="N29" s="52"/>
      <c r="O29" s="52"/>
      <c r="P29" s="52"/>
      <c r="Q29" s="52"/>
    </row>
    <row r="30" ht="14.5" customHeight="1">
      <c r="A30" s="78">
        <v>9019</v>
      </c>
      <c r="B30" s="79">
        <v>0.070666667</v>
      </c>
      <c r="C30" s="80">
        <v>0.180666667</v>
      </c>
      <c r="D30" s="80">
        <v>0.110666667</v>
      </c>
      <c r="E30" s="81">
        <v>0</v>
      </c>
      <c r="F30" s="79">
        <v>0.09166666699999999</v>
      </c>
      <c r="G30" s="80">
        <v>0.011666667</v>
      </c>
      <c r="H30" s="80">
        <v>0</v>
      </c>
      <c r="I30" s="81">
        <v>0</v>
      </c>
      <c r="J30" s="69"/>
      <c r="K30" s="52"/>
      <c r="L30" s="52"/>
      <c r="M30" s="52"/>
      <c r="N30" s="52"/>
      <c r="O30" s="52"/>
      <c r="P30" s="52"/>
      <c r="Q30" s="52"/>
    </row>
    <row r="31" ht="14.5" customHeight="1">
      <c r="A31" s="78">
        <v>9020</v>
      </c>
      <c r="B31" s="90">
        <v>8.26</v>
      </c>
      <c r="C31" s="91">
        <v>2.12</v>
      </c>
      <c r="D31" s="91">
        <v>0</v>
      </c>
      <c r="E31" s="92">
        <v>1.1</v>
      </c>
      <c r="F31" s="90">
        <v>1.8975</v>
      </c>
      <c r="G31" s="91">
        <v>0.7375</v>
      </c>
      <c r="H31" s="94"/>
      <c r="I31" s="92">
        <v>0</v>
      </c>
      <c r="J31" s="69"/>
      <c r="K31" s="52"/>
      <c r="L31" s="52"/>
      <c r="M31" s="52"/>
      <c r="N31" s="52"/>
      <c r="O31" s="52"/>
      <c r="P31" s="52"/>
      <c r="Q31" s="52"/>
    </row>
    <row r="32" ht="14.5" customHeight="1">
      <c r="A32" s="52"/>
      <c r="B32" s="93"/>
      <c r="C32" s="93"/>
      <c r="D32" s="93"/>
      <c r="E32" s="93"/>
      <c r="F32" s="93"/>
      <c r="G32" s="93"/>
      <c r="H32" s="93"/>
      <c r="I32" s="93"/>
      <c r="J32" s="52"/>
      <c r="K32" s="52"/>
      <c r="L32" s="52"/>
      <c r="M32" s="52"/>
      <c r="N32" s="52"/>
      <c r="O32" s="52"/>
      <c r="P32" s="52"/>
      <c r="Q32" s="52"/>
    </row>
    <row r="33" ht="13.55" customHeight="1">
      <c r="A33" s="52"/>
      <c r="B33" t="s" s="61">
        <v>186</v>
      </c>
      <c r="C33" s="62"/>
      <c r="D33" s="62"/>
      <c r="E33" s="62"/>
      <c r="F33" s="62"/>
      <c r="G33" s="62"/>
      <c r="H33" s="62"/>
      <c r="I33" s="62"/>
      <c r="J33" s="52"/>
      <c r="K33" t="s" s="63">
        <v>187</v>
      </c>
      <c r="L33" s="64"/>
      <c r="M33" s="52"/>
      <c r="N33" s="52"/>
      <c r="O33" s="52"/>
      <c r="P33" s="52"/>
      <c r="Q33" s="52"/>
    </row>
    <row r="34" ht="14.5" customHeight="1">
      <c r="A34" s="65"/>
      <c r="B34" t="s" s="66">
        <v>177</v>
      </c>
      <c r="C34" s="67"/>
      <c r="D34" s="67"/>
      <c r="E34" s="68"/>
      <c r="F34" t="s" s="66">
        <v>178</v>
      </c>
      <c r="G34" s="67"/>
      <c r="H34" s="67"/>
      <c r="I34" s="68"/>
      <c r="J34" s="69"/>
      <c r="K34" s="64"/>
      <c r="L34" s="64"/>
      <c r="M34" s="52"/>
      <c r="N34" s="52"/>
      <c r="O34" s="52"/>
      <c r="P34" s="52"/>
      <c r="Q34" s="52"/>
    </row>
    <row r="35" ht="14.5" customHeight="1">
      <c r="A35" t="s" s="70">
        <v>179</v>
      </c>
      <c r="B35" t="s" s="71">
        <v>180</v>
      </c>
      <c r="C35" t="s" s="72">
        <v>181</v>
      </c>
      <c r="D35" t="s" s="72">
        <v>182</v>
      </c>
      <c r="E35" t="s" s="73">
        <v>183</v>
      </c>
      <c r="F35" t="s" s="71">
        <v>180</v>
      </c>
      <c r="G35" t="s" s="72">
        <v>181</v>
      </c>
      <c r="H35" t="s" s="72">
        <v>182</v>
      </c>
      <c r="I35" t="s" s="73">
        <v>183</v>
      </c>
      <c r="J35" s="69"/>
      <c r="K35" t="s" s="77">
        <v>102</v>
      </c>
      <c r="L35" t="s" s="77">
        <v>103</v>
      </c>
      <c r="M35" s="52"/>
      <c r="N35" s="52"/>
      <c r="O35" s="52"/>
      <c r="P35" s="52"/>
      <c r="Q35" s="52"/>
    </row>
    <row r="36" ht="14.5" customHeight="1">
      <c r="A36" s="78">
        <v>8001</v>
      </c>
      <c r="B36" s="79">
        <v>6.826666667</v>
      </c>
      <c r="C36" s="80">
        <v>2.846666667</v>
      </c>
      <c r="D36" s="80">
        <v>16.30666667</v>
      </c>
      <c r="E36" s="81">
        <v>12.80666667</v>
      </c>
      <c r="F36" s="79">
        <v>2.613333333</v>
      </c>
      <c r="G36" s="80">
        <v>1.073333333</v>
      </c>
      <c r="H36" s="80">
        <v>2.683333333</v>
      </c>
      <c r="I36" s="81">
        <v>1.583333333</v>
      </c>
      <c r="J36" s="69"/>
      <c r="K36" s="85">
        <v>11</v>
      </c>
      <c r="L36" t="s" s="86">
        <v>136</v>
      </c>
      <c r="M36" s="52"/>
      <c r="N36" s="52"/>
      <c r="O36" s="52"/>
      <c r="P36" s="52"/>
      <c r="Q36" s="52"/>
    </row>
    <row r="37" ht="14.5" customHeight="1">
      <c r="A37" s="78">
        <v>8009</v>
      </c>
      <c r="B37" s="79">
        <v>4.67</v>
      </c>
      <c r="C37" s="80">
        <v>2.9</v>
      </c>
      <c r="D37" s="80">
        <v>3.97</v>
      </c>
      <c r="E37" s="81">
        <v>3.76</v>
      </c>
      <c r="F37" s="79">
        <v>1.01</v>
      </c>
      <c r="G37" s="80">
        <v>1.17</v>
      </c>
      <c r="H37" s="80">
        <v>1.35</v>
      </c>
      <c r="I37" s="81">
        <v>0.98</v>
      </c>
      <c r="J37" s="69"/>
      <c r="K37" s="85">
        <v>12</v>
      </c>
      <c r="L37" t="s" s="86">
        <v>139</v>
      </c>
      <c r="M37" s="52"/>
      <c r="N37" s="52"/>
      <c r="O37" s="52"/>
      <c r="P37" s="52"/>
      <c r="Q37" s="52"/>
    </row>
    <row r="38" ht="14.5" customHeight="1">
      <c r="A38" s="78">
        <v>8052</v>
      </c>
      <c r="B38" s="79">
        <v>2.395</v>
      </c>
      <c r="C38" s="80">
        <v>0</v>
      </c>
      <c r="D38" s="80">
        <v>0.025</v>
      </c>
      <c r="E38" s="81">
        <v>0.875</v>
      </c>
      <c r="F38" s="79">
        <v>0</v>
      </c>
      <c r="G38" s="80">
        <v>0</v>
      </c>
      <c r="H38" s="80">
        <v>0</v>
      </c>
      <c r="I38" s="81">
        <v>0</v>
      </c>
      <c r="J38" s="69"/>
      <c r="K38" s="85">
        <v>13</v>
      </c>
      <c r="L38" t="s" s="86">
        <v>142</v>
      </c>
      <c r="M38" s="52"/>
      <c r="N38" s="52"/>
      <c r="O38" s="52"/>
      <c r="P38" s="52"/>
      <c r="Q38" s="52"/>
    </row>
    <row r="39" ht="14.5" customHeight="1">
      <c r="A39" s="78">
        <v>9001</v>
      </c>
      <c r="B39" s="79">
        <v>1.721</v>
      </c>
      <c r="C39" s="80">
        <v>0.371</v>
      </c>
      <c r="D39" s="80">
        <v>1.001</v>
      </c>
      <c r="E39" s="81">
        <v>0.381</v>
      </c>
      <c r="F39" s="79">
        <v>0.32</v>
      </c>
      <c r="G39" s="80">
        <v>0</v>
      </c>
      <c r="H39" s="80">
        <v>0</v>
      </c>
      <c r="I39" s="81">
        <v>0</v>
      </c>
      <c r="J39" s="69"/>
      <c r="K39" s="85">
        <v>14</v>
      </c>
      <c r="L39" t="s" s="86">
        <v>145</v>
      </c>
      <c r="M39" s="52"/>
      <c r="N39" s="52"/>
      <c r="O39" s="52"/>
      <c r="P39" s="52"/>
      <c r="Q39" s="52"/>
    </row>
    <row r="40" ht="14.5" customHeight="1">
      <c r="A40" s="78">
        <v>9003</v>
      </c>
      <c r="B40" s="79">
        <v>1.225</v>
      </c>
      <c r="C40" s="80">
        <v>1.145</v>
      </c>
      <c r="D40" s="80">
        <v>0.885</v>
      </c>
      <c r="E40" s="81">
        <v>0.205</v>
      </c>
      <c r="F40" s="79">
        <v>0.6850000000000001</v>
      </c>
      <c r="G40" s="80">
        <v>0.555</v>
      </c>
      <c r="H40" s="80">
        <v>0.165</v>
      </c>
      <c r="I40" s="81">
        <v>0</v>
      </c>
      <c r="J40" s="69"/>
      <c r="K40" s="85">
        <v>15</v>
      </c>
      <c r="L40" t="s" s="86">
        <v>148</v>
      </c>
      <c r="M40" s="52"/>
      <c r="N40" s="52"/>
      <c r="O40" s="52"/>
      <c r="P40" s="52"/>
      <c r="Q40" s="52"/>
    </row>
    <row r="41" ht="14.5" customHeight="1">
      <c r="A41" s="78">
        <v>9005</v>
      </c>
      <c r="B41" s="79">
        <v>18.245</v>
      </c>
      <c r="C41" s="80">
        <v>6.595</v>
      </c>
      <c r="D41" s="80">
        <v>21.145</v>
      </c>
      <c r="E41" s="81">
        <v>15.645</v>
      </c>
      <c r="F41" s="79">
        <v>1.04</v>
      </c>
      <c r="G41" s="80">
        <v>0.26</v>
      </c>
      <c r="H41" s="80">
        <v>1.06</v>
      </c>
      <c r="I41" s="81">
        <v>1.01</v>
      </c>
      <c r="J41" s="69"/>
      <c r="K41" s="85">
        <v>16</v>
      </c>
      <c r="L41" t="s" s="86">
        <v>151</v>
      </c>
      <c r="M41" s="52"/>
      <c r="N41" s="52"/>
      <c r="O41" s="52"/>
      <c r="P41" s="52"/>
      <c r="Q41" s="52"/>
    </row>
    <row r="42" ht="14.5" customHeight="1">
      <c r="A42" s="78">
        <v>9006</v>
      </c>
      <c r="B42" s="79">
        <v>0.54</v>
      </c>
      <c r="C42" s="80">
        <v>0.9</v>
      </c>
      <c r="D42" s="80">
        <v>0</v>
      </c>
      <c r="E42" s="81">
        <v>0</v>
      </c>
      <c r="F42" s="79">
        <v>1.89</v>
      </c>
      <c r="G42" s="80">
        <v>0.53</v>
      </c>
      <c r="H42" s="80">
        <v>0</v>
      </c>
      <c r="I42" s="81">
        <v>0</v>
      </c>
      <c r="J42" s="69"/>
      <c r="K42" s="85">
        <v>17</v>
      </c>
      <c r="L42" t="s" s="86">
        <v>153</v>
      </c>
      <c r="M42" s="52"/>
      <c r="N42" s="52"/>
      <c r="O42" s="52"/>
      <c r="P42" s="52"/>
      <c r="Q42" s="52"/>
    </row>
    <row r="43" ht="14.5" customHeight="1">
      <c r="A43" s="78">
        <v>9008</v>
      </c>
      <c r="B43" s="79">
        <v>10.84666667</v>
      </c>
      <c r="C43" s="80">
        <v>4.726666667</v>
      </c>
      <c r="D43" s="80">
        <v>4.946666667</v>
      </c>
      <c r="E43" s="81">
        <v>4.176666667</v>
      </c>
      <c r="F43" s="79">
        <v>3.393333333</v>
      </c>
      <c r="G43" s="80">
        <v>2.353333333</v>
      </c>
      <c r="H43" s="80">
        <v>6.353333333</v>
      </c>
      <c r="I43" s="81">
        <v>0.923333333</v>
      </c>
      <c r="J43" s="69"/>
      <c r="K43" s="85">
        <v>18</v>
      </c>
      <c r="L43" t="s" s="86">
        <v>156</v>
      </c>
      <c r="M43" s="52"/>
      <c r="N43" s="52"/>
      <c r="O43" s="52"/>
      <c r="P43" s="52"/>
      <c r="Q43" s="52"/>
    </row>
    <row r="44" ht="14.5" customHeight="1">
      <c r="A44" s="78">
        <v>9012</v>
      </c>
      <c r="B44" s="79">
        <v>17.18666667</v>
      </c>
      <c r="C44" s="80">
        <v>9.356666667000001</v>
      </c>
      <c r="D44" s="80">
        <v>6.566666667</v>
      </c>
      <c r="E44" s="81">
        <v>7.496666667</v>
      </c>
      <c r="F44" s="79">
        <v>0.31</v>
      </c>
      <c r="G44" s="80">
        <v>0.76</v>
      </c>
      <c r="H44" s="80">
        <v>0.68</v>
      </c>
      <c r="I44" s="81">
        <v>0</v>
      </c>
      <c r="J44" s="69"/>
      <c r="K44" s="85">
        <v>23</v>
      </c>
      <c r="L44" t="s" s="86">
        <v>171</v>
      </c>
      <c r="M44" s="52"/>
      <c r="N44" s="52"/>
      <c r="O44" s="52"/>
      <c r="P44" s="52"/>
      <c r="Q44" s="52"/>
    </row>
    <row r="45" ht="14.5" customHeight="1">
      <c r="A45" s="78">
        <v>9017</v>
      </c>
      <c r="B45" s="79">
        <v>3.746666667</v>
      </c>
      <c r="C45" s="80">
        <v>2.476666667</v>
      </c>
      <c r="D45" s="80">
        <v>1.446666667</v>
      </c>
      <c r="E45" s="81">
        <v>0.9866666670000001</v>
      </c>
      <c r="F45" s="79">
        <v>2.426666667</v>
      </c>
      <c r="G45" s="80">
        <v>1.646666667</v>
      </c>
      <c r="H45" s="80">
        <v>1.036666667</v>
      </c>
      <c r="I45" s="81">
        <v>0.236666667</v>
      </c>
      <c r="J45" s="69"/>
      <c r="K45" s="52"/>
      <c r="L45" s="52"/>
      <c r="M45" s="52"/>
      <c r="N45" s="52"/>
      <c r="O45" s="52"/>
      <c r="P45" s="52"/>
      <c r="Q45" s="52"/>
    </row>
    <row r="46" ht="14.5" customHeight="1">
      <c r="A46" s="78">
        <v>9019</v>
      </c>
      <c r="B46" s="79">
        <v>0.310666667</v>
      </c>
      <c r="C46" s="80">
        <v>0.070666667</v>
      </c>
      <c r="D46" s="80">
        <v>0</v>
      </c>
      <c r="E46" s="81">
        <v>0.012666667</v>
      </c>
      <c r="F46" s="79">
        <v>0.221666667</v>
      </c>
      <c r="G46" s="80">
        <v>0</v>
      </c>
      <c r="H46" s="80">
        <v>0.021666667</v>
      </c>
      <c r="I46" s="81">
        <v>0.151666667</v>
      </c>
      <c r="J46" s="69"/>
      <c r="K46" s="52"/>
      <c r="L46" s="52"/>
      <c r="M46" s="52"/>
      <c r="N46" s="52"/>
      <c r="O46" s="52"/>
      <c r="P46" s="52"/>
      <c r="Q46" s="52"/>
    </row>
    <row r="47" ht="14.5" customHeight="1">
      <c r="A47" s="78">
        <v>9020</v>
      </c>
      <c r="B47" s="90">
        <v>7.07</v>
      </c>
      <c r="C47" s="91">
        <v>7.2</v>
      </c>
      <c r="D47" s="91">
        <v>2.73</v>
      </c>
      <c r="E47" s="92">
        <v>0.06</v>
      </c>
      <c r="F47" s="90">
        <v>0</v>
      </c>
      <c r="G47" s="91">
        <v>0</v>
      </c>
      <c r="H47" s="91">
        <v>1.1975</v>
      </c>
      <c r="I47" s="92">
        <v>0</v>
      </c>
      <c r="J47" s="69"/>
      <c r="K47" s="52"/>
      <c r="L47" s="52"/>
      <c r="M47" s="52"/>
      <c r="N47" s="52"/>
      <c r="O47" s="52"/>
      <c r="P47" s="52"/>
      <c r="Q47" s="52"/>
    </row>
    <row r="48" ht="14.5" customHeight="1">
      <c r="A48" s="52"/>
      <c r="B48" s="93"/>
      <c r="C48" s="93"/>
      <c r="D48" s="93"/>
      <c r="E48" s="93"/>
      <c r="F48" s="93"/>
      <c r="G48" s="93"/>
      <c r="H48" s="93"/>
      <c r="I48" s="93"/>
      <c r="J48" s="52"/>
      <c r="K48" s="52"/>
      <c r="L48" s="52"/>
      <c r="M48" s="52"/>
      <c r="N48" s="52"/>
      <c r="O48" s="52"/>
      <c r="P48" s="52"/>
      <c r="Q48" s="52"/>
    </row>
  </sheetData>
  <mergeCells count="12">
    <mergeCell ref="F18:I18"/>
    <mergeCell ref="F2:I2"/>
    <mergeCell ref="B33:H33"/>
    <mergeCell ref="K1:L2"/>
    <mergeCell ref="K17:L18"/>
    <mergeCell ref="K33:L34"/>
    <mergeCell ref="B1:H1"/>
    <mergeCell ref="B17:H17"/>
    <mergeCell ref="B2:E2"/>
    <mergeCell ref="B18:E18"/>
    <mergeCell ref="B34:E34"/>
    <mergeCell ref="F34:I34"/>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Z59"/>
  <sheetViews>
    <sheetView workbookViewId="0" showGridLines="0" defaultGridColor="1"/>
  </sheetViews>
  <sheetFormatPr defaultColWidth="8.83333" defaultRowHeight="14.5" customHeight="1" outlineLevelRow="0" outlineLevelCol="0"/>
  <cols>
    <col min="1" max="1" width="12.1719" style="95" customWidth="1"/>
    <col min="2" max="26" width="8.85156" style="95" customWidth="1"/>
    <col min="27" max="16384" width="8.85156" style="95" customWidth="1"/>
  </cols>
  <sheetData>
    <row r="1" ht="14.05" customHeight="1">
      <c r="A1" t="s" s="96">
        <v>189</v>
      </c>
      <c r="B1" t="s" s="97">
        <v>190</v>
      </c>
      <c r="C1" s="98">
        <v>8001</v>
      </c>
      <c r="D1" s="99"/>
      <c r="E1" s="98">
        <v>8009</v>
      </c>
      <c r="F1" s="99"/>
      <c r="G1" s="98">
        <v>8052</v>
      </c>
      <c r="H1" s="99"/>
      <c r="I1" s="98">
        <v>9001</v>
      </c>
      <c r="J1" s="99"/>
      <c r="K1" s="98">
        <v>9003</v>
      </c>
      <c r="L1" s="99"/>
      <c r="M1" s="98">
        <v>9005</v>
      </c>
      <c r="N1" s="99"/>
      <c r="O1" s="98">
        <v>9006</v>
      </c>
      <c r="P1" s="99"/>
      <c r="Q1" s="98">
        <v>9008</v>
      </c>
      <c r="R1" s="99"/>
      <c r="S1" s="98">
        <v>9012</v>
      </c>
      <c r="T1" s="99"/>
      <c r="U1" s="98">
        <v>9017</v>
      </c>
      <c r="V1" s="99"/>
      <c r="W1" s="98">
        <v>9019</v>
      </c>
      <c r="X1" s="99"/>
      <c r="Y1" s="98">
        <v>9020</v>
      </c>
      <c r="Z1" s="100"/>
    </row>
    <row r="2" ht="13.55" customHeight="1">
      <c r="A2" t="s" s="101">
        <v>102</v>
      </c>
      <c r="B2" t="s" s="56">
        <v>103</v>
      </c>
      <c r="C2" t="s" s="77">
        <v>191</v>
      </c>
      <c r="D2" t="s" s="7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02">
        <v>192</v>
      </c>
    </row>
    <row r="3" ht="13.55" customHeight="1">
      <c r="A3" s="103">
        <v>1</v>
      </c>
      <c r="B3" t="s" s="58">
        <v>106</v>
      </c>
      <c r="C3" s="57">
        <v>1.25666666666667</v>
      </c>
      <c r="D3" s="57">
        <v>1.63666666666667</v>
      </c>
      <c r="E3" s="57">
        <v>0.39</v>
      </c>
      <c r="F3" s="57">
        <v>0.71</v>
      </c>
      <c r="G3" s="57">
        <v>0</v>
      </c>
      <c r="H3" s="57">
        <v>0</v>
      </c>
      <c r="I3" s="57">
        <f>(0.031+0.161)/2</f>
        <v>0.096</v>
      </c>
      <c r="J3" s="57">
        <f>(0.081+0.151)/2</f>
        <v>0.116</v>
      </c>
      <c r="K3" s="57">
        <v>0.105</v>
      </c>
      <c r="L3" s="57">
        <v>0.465</v>
      </c>
      <c r="M3" s="57">
        <f>(1.965+1.365)/2</f>
        <v>1.665</v>
      </c>
      <c r="N3" s="57">
        <f>(0.995+1.705)/2</f>
        <v>1.35</v>
      </c>
      <c r="O3" s="57">
        <v>0</v>
      </c>
      <c r="P3" s="57">
        <v>0</v>
      </c>
      <c r="Q3" s="57">
        <v>2.67666666666667</v>
      </c>
      <c r="R3" s="57">
        <v>0.456666666666667</v>
      </c>
      <c r="S3" s="57">
        <v>3.63666666666667</v>
      </c>
      <c r="T3" s="57">
        <v>0.276666666666667</v>
      </c>
      <c r="U3" s="57">
        <v>0.426666666666667</v>
      </c>
      <c r="V3" s="57">
        <v>0.236666666666667</v>
      </c>
      <c r="W3" s="57">
        <v>0.240666666666667</v>
      </c>
      <c r="X3" s="57">
        <v>0</v>
      </c>
      <c r="Y3" s="57">
        <v>0.38</v>
      </c>
      <c r="Z3" s="104">
        <v>1.2</v>
      </c>
    </row>
    <row r="4" ht="13.55" customHeight="1">
      <c r="A4" s="103">
        <v>2</v>
      </c>
      <c r="B4" t="s" s="58">
        <v>109</v>
      </c>
      <c r="C4" s="57">
        <v>3.26666666666667</v>
      </c>
      <c r="D4" s="57">
        <v>1.80666666666667</v>
      </c>
      <c r="E4" s="57">
        <v>0.9399999999999999</v>
      </c>
      <c r="F4" s="57">
        <v>0.98</v>
      </c>
      <c r="G4" s="57">
        <v>0</v>
      </c>
      <c r="H4" s="57">
        <v>0</v>
      </c>
      <c r="I4" s="57">
        <v>0.491</v>
      </c>
      <c r="J4" s="57">
        <v>0.341</v>
      </c>
      <c r="K4" s="57">
        <v>0</v>
      </c>
      <c r="L4" s="57">
        <v>0.965</v>
      </c>
      <c r="M4" s="57">
        <f>(1.475+1.125)/2</f>
        <v>1.3</v>
      </c>
      <c r="N4" s="57">
        <v>7.975</v>
      </c>
      <c r="O4" s="57">
        <v>0</v>
      </c>
      <c r="P4" s="57">
        <v>0</v>
      </c>
      <c r="Q4" s="57">
        <v>0.106666666666667</v>
      </c>
      <c r="R4" s="57">
        <v>0.476666666666667</v>
      </c>
      <c r="S4" s="57">
        <v>0.136666666666667</v>
      </c>
      <c r="T4" s="57">
        <v>0</v>
      </c>
      <c r="U4" s="57">
        <v>0.446666666666667</v>
      </c>
      <c r="V4" s="57">
        <v>0.546666666666667</v>
      </c>
      <c r="W4" s="57">
        <v>0</v>
      </c>
      <c r="X4" s="57">
        <v>0.160666666666667</v>
      </c>
      <c r="Y4" s="57">
        <v>4.47</v>
      </c>
      <c r="Z4" s="104">
        <v>5.73</v>
      </c>
    </row>
    <row r="5" ht="13.55" customHeight="1">
      <c r="A5" s="103">
        <v>3</v>
      </c>
      <c r="B5" t="s" s="58">
        <v>112</v>
      </c>
      <c r="C5" s="57">
        <v>0.666666666666667</v>
      </c>
      <c r="D5" s="57">
        <v>0.706666666666667</v>
      </c>
      <c r="E5" s="57">
        <v>1.03</v>
      </c>
      <c r="F5" s="57">
        <v>3.91</v>
      </c>
      <c r="G5" s="57">
        <v>0</v>
      </c>
      <c r="H5" s="57">
        <v>0</v>
      </c>
      <c r="I5" s="57">
        <v>0</v>
      </c>
      <c r="J5" s="57">
        <v>0.011</v>
      </c>
      <c r="K5" s="57">
        <v>0.115</v>
      </c>
      <c r="L5" s="57">
        <v>0.655</v>
      </c>
      <c r="M5" s="57">
        <v>2.475</v>
      </c>
      <c r="N5" s="57">
        <v>1.995</v>
      </c>
      <c r="O5" s="57">
        <v>0</v>
      </c>
      <c r="P5" s="57">
        <v>0</v>
      </c>
      <c r="Q5" s="57">
        <v>0.196666666666667</v>
      </c>
      <c r="R5" s="57">
        <v>0.0466666666666666</v>
      </c>
      <c r="S5" s="57">
        <v>0.596666666666667</v>
      </c>
      <c r="T5" s="57">
        <v>0.00666666666666665</v>
      </c>
      <c r="U5" s="57">
        <v>0.666666666666667</v>
      </c>
      <c r="V5" s="57">
        <v>0.476666666666667</v>
      </c>
      <c r="W5" s="57">
        <v>0.150666666666667</v>
      </c>
      <c r="X5" s="57">
        <v>0.430666666666667</v>
      </c>
      <c r="Y5" s="57">
        <v>0.44</v>
      </c>
      <c r="Z5" s="104">
        <v>0.89</v>
      </c>
    </row>
    <row r="6" ht="13.55" customHeight="1">
      <c r="A6" s="103">
        <v>4</v>
      </c>
      <c r="B6" t="s" s="58">
        <v>115</v>
      </c>
      <c r="C6" s="57">
        <v>2.02666666666667</v>
      </c>
      <c r="D6" s="57">
        <v>0.296666666666667</v>
      </c>
      <c r="E6" s="57">
        <v>0.61</v>
      </c>
      <c r="F6" s="57">
        <v>2.11</v>
      </c>
      <c r="G6" s="57">
        <v>0</v>
      </c>
      <c r="H6" s="57">
        <v>0</v>
      </c>
      <c r="I6" s="57">
        <v>0.731</v>
      </c>
      <c r="J6" s="57">
        <v>0</v>
      </c>
      <c r="K6" s="57">
        <v>0</v>
      </c>
      <c r="L6" s="57">
        <v>0.795</v>
      </c>
      <c r="M6" s="57">
        <v>0.835</v>
      </c>
      <c r="N6" s="57">
        <v>1.015</v>
      </c>
      <c r="O6" s="57">
        <v>0.4</v>
      </c>
      <c r="P6" s="57">
        <v>0</v>
      </c>
      <c r="Q6" s="57">
        <v>0.116666666666667</v>
      </c>
      <c r="R6" s="57">
        <v>0.196666666666667</v>
      </c>
      <c r="S6" s="57">
        <v>0.376666666666667</v>
      </c>
      <c r="T6" s="57">
        <v>0</v>
      </c>
      <c r="U6" s="57">
        <v>0.256666666666667</v>
      </c>
      <c r="V6" s="57">
        <v>0.476666666666667</v>
      </c>
      <c r="W6" s="57">
        <v>0</v>
      </c>
      <c r="X6" s="57">
        <v>1.05066666666667</v>
      </c>
      <c r="Y6" s="57">
        <v>3.14</v>
      </c>
      <c r="Z6" s="104">
        <v>1.53</v>
      </c>
    </row>
    <row r="7" ht="13.55" customHeight="1">
      <c r="A7" s="103">
        <v>5</v>
      </c>
      <c r="B7" t="s" s="58">
        <v>118</v>
      </c>
      <c r="C7" s="57">
        <v>0.366666666666667</v>
      </c>
      <c r="D7" s="57">
        <v>0.356666666666667</v>
      </c>
      <c r="E7" s="57">
        <v>1.71</v>
      </c>
      <c r="F7" s="57">
        <v>1.36</v>
      </c>
      <c r="G7" s="57">
        <v>0</v>
      </c>
      <c r="H7" s="57">
        <v>0</v>
      </c>
      <c r="I7" s="57">
        <f>(0.511+0.091)/2</f>
        <v>0.301</v>
      </c>
      <c r="J7" s="57">
        <f>(0.041+0.031)/2</f>
        <v>0.036</v>
      </c>
      <c r="K7" s="57">
        <v>0.095</v>
      </c>
      <c r="L7" s="57">
        <v>0.985</v>
      </c>
      <c r="M7" s="57">
        <v>2.055</v>
      </c>
      <c r="N7" s="57">
        <f>(1.025+1.495)/2</f>
        <v>1.26</v>
      </c>
      <c r="O7" s="57">
        <v>0</v>
      </c>
      <c r="P7" s="57">
        <v>0</v>
      </c>
      <c r="Q7" s="57">
        <v>5.82666666666667</v>
      </c>
      <c r="R7" s="57">
        <v>0.156666666666667</v>
      </c>
      <c r="S7" s="57">
        <v>0.256666666666667</v>
      </c>
      <c r="T7" s="57">
        <v>0.0766666666666667</v>
      </c>
      <c r="U7" s="57">
        <v>0.306666666666667</v>
      </c>
      <c r="V7" s="57">
        <v>0.366666666666667</v>
      </c>
      <c r="W7" s="57">
        <v>0.100666666666667</v>
      </c>
      <c r="X7" s="57">
        <v>0.140666666666667</v>
      </c>
      <c r="Y7" s="57">
        <v>0.32</v>
      </c>
      <c r="Z7" s="104">
        <v>0.8100000000000001</v>
      </c>
    </row>
    <row r="8" ht="13.55" customHeight="1">
      <c r="A8" s="103">
        <v>6</v>
      </c>
      <c r="B8" t="s" s="58">
        <v>121</v>
      </c>
      <c r="C8" s="57">
        <v>9.08666666666667</v>
      </c>
      <c r="D8" s="57">
        <v>8.12666666666667</v>
      </c>
      <c r="E8" s="57">
        <v>1.76</v>
      </c>
      <c r="F8" s="57">
        <v>3.06</v>
      </c>
      <c r="G8" s="57">
        <v>0</v>
      </c>
      <c r="H8" s="57">
        <v>0</v>
      </c>
      <c r="I8" s="52"/>
      <c r="J8" s="52"/>
      <c r="K8" s="57">
        <v>0.775</v>
      </c>
      <c r="L8" s="57">
        <v>1.345</v>
      </c>
      <c r="M8" s="57">
        <v>0.715</v>
      </c>
      <c r="N8" s="57">
        <v>0.8149999999999999</v>
      </c>
      <c r="O8" s="57">
        <v>0</v>
      </c>
      <c r="P8" s="57">
        <v>0.03</v>
      </c>
      <c r="Q8" s="57">
        <v>0.546666666666667</v>
      </c>
      <c r="R8" s="57">
        <v>2.84666666666667</v>
      </c>
      <c r="S8" s="57">
        <v>0.376666666666667</v>
      </c>
      <c r="T8" s="57">
        <v>0.156666666666667</v>
      </c>
      <c r="U8" s="57">
        <v>0.236666666666667</v>
      </c>
      <c r="V8" s="57">
        <v>0.966666666666667</v>
      </c>
      <c r="W8" s="57">
        <v>0</v>
      </c>
      <c r="X8" s="57">
        <v>0.5206666666666671</v>
      </c>
      <c r="Y8" s="57">
        <v>0.43</v>
      </c>
      <c r="Z8" s="104">
        <v>5.75</v>
      </c>
    </row>
    <row r="9" ht="13.55" customHeight="1">
      <c r="A9" s="103">
        <v>7</v>
      </c>
      <c r="B9" t="s" s="58">
        <v>124</v>
      </c>
      <c r="C9" s="57">
        <v>6.28666666666667</v>
      </c>
      <c r="D9" s="57">
        <v>5.41666666666667</v>
      </c>
      <c r="E9" s="57">
        <v>0.8100000000000001</v>
      </c>
      <c r="F9" s="57">
        <v>1.52</v>
      </c>
      <c r="G9" s="57">
        <v>0.575</v>
      </c>
      <c r="H9" s="57">
        <v>0</v>
      </c>
      <c r="I9" s="57">
        <v>0.281</v>
      </c>
      <c r="J9" s="57">
        <v>0.391</v>
      </c>
      <c r="K9" s="57">
        <v>0</v>
      </c>
      <c r="L9" s="57">
        <v>0.155</v>
      </c>
      <c r="M9" s="52"/>
      <c r="N9" s="52"/>
      <c r="O9" s="57">
        <v>0</v>
      </c>
      <c r="P9" s="57">
        <v>0</v>
      </c>
      <c r="Q9" s="57">
        <v>0.09666666666666671</v>
      </c>
      <c r="R9" s="57">
        <v>0.316666666666667</v>
      </c>
      <c r="S9" s="57">
        <v>0.0166666666666667</v>
      </c>
      <c r="T9" s="57">
        <v>0.226666666666667</v>
      </c>
      <c r="U9" s="57">
        <v>2.74666666666667</v>
      </c>
      <c r="V9" s="57">
        <v>4.11666666666667</v>
      </c>
      <c r="W9" s="57">
        <v>0.330666666666667</v>
      </c>
      <c r="X9" s="57">
        <v>0</v>
      </c>
      <c r="Y9" s="57">
        <v>12.44</v>
      </c>
      <c r="Z9" s="104">
        <v>9.380000000000001</v>
      </c>
    </row>
    <row r="10" ht="13.55" customHeight="1">
      <c r="A10" s="103">
        <v>8</v>
      </c>
      <c r="B10" t="s" s="58">
        <v>127</v>
      </c>
      <c r="C10" s="57">
        <v>2.03666666666667</v>
      </c>
      <c r="D10" s="57">
        <v>0.586666666666667</v>
      </c>
      <c r="E10" s="57">
        <v>0.48</v>
      </c>
      <c r="F10" s="57">
        <v>0.8100000000000001</v>
      </c>
      <c r="G10" s="57">
        <v>0</v>
      </c>
      <c r="H10" s="57">
        <v>0</v>
      </c>
      <c r="I10" s="57">
        <v>0.231</v>
      </c>
      <c r="J10" s="57">
        <v>0</v>
      </c>
      <c r="K10" s="57">
        <v>0.145</v>
      </c>
      <c r="L10" s="57">
        <v>0.155</v>
      </c>
      <c r="M10" s="57">
        <v>0.6850000000000001</v>
      </c>
      <c r="N10" s="57">
        <v>1.725</v>
      </c>
      <c r="O10" s="57">
        <v>0.12</v>
      </c>
      <c r="P10" s="57">
        <v>0</v>
      </c>
      <c r="Q10" s="57">
        <v>0</v>
      </c>
      <c r="R10" s="57">
        <v>0</v>
      </c>
      <c r="S10" s="57">
        <v>1.26666666666667</v>
      </c>
      <c r="T10" s="57">
        <v>0.136666666666667</v>
      </c>
      <c r="U10" s="57">
        <v>0.106666666666667</v>
      </c>
      <c r="V10" s="57">
        <v>0</v>
      </c>
      <c r="W10" s="57">
        <v>0</v>
      </c>
      <c r="X10" s="57">
        <v>0</v>
      </c>
      <c r="Y10" s="57">
        <v>0.32</v>
      </c>
      <c r="Z10" s="104">
        <v>0</v>
      </c>
    </row>
    <row r="11" ht="13.55" customHeight="1">
      <c r="A11" s="103">
        <v>9</v>
      </c>
      <c r="B11" t="s" s="58">
        <v>130</v>
      </c>
      <c r="C11" s="57">
        <v>0.506666666666667</v>
      </c>
      <c r="D11" s="57">
        <v>1.42666666666667</v>
      </c>
      <c r="E11" s="57">
        <v>0.47</v>
      </c>
      <c r="F11" s="57">
        <v>2.01</v>
      </c>
      <c r="G11" s="57">
        <v>0</v>
      </c>
      <c r="H11" s="57">
        <v>0</v>
      </c>
      <c r="I11" s="57">
        <v>0.231</v>
      </c>
      <c r="J11" s="57">
        <v>0</v>
      </c>
      <c r="K11" s="57">
        <v>0</v>
      </c>
      <c r="L11" s="57">
        <v>0.155</v>
      </c>
      <c r="M11" s="57">
        <f>(3.265+4.365)/2</f>
        <v>3.815</v>
      </c>
      <c r="N11" s="57">
        <f>(10.245+13.645)/2</f>
        <v>11.945</v>
      </c>
      <c r="O11" s="57">
        <v>0</v>
      </c>
      <c r="P11" s="57">
        <v>0</v>
      </c>
      <c r="Q11" s="57">
        <v>0.546666666666667</v>
      </c>
      <c r="R11" s="57">
        <v>4.05666666666667</v>
      </c>
      <c r="S11" s="57">
        <v>1.71666666666667</v>
      </c>
      <c r="T11" s="57">
        <v>1.96666666666667</v>
      </c>
      <c r="U11" s="57">
        <v>0.466666666666667</v>
      </c>
      <c r="V11" s="57">
        <v>0.586666666666667</v>
      </c>
      <c r="W11" s="57">
        <v>0</v>
      </c>
      <c r="X11" s="57">
        <v>0</v>
      </c>
      <c r="Y11" s="57">
        <v>1.33</v>
      </c>
      <c r="Z11" s="104">
        <v>0.04</v>
      </c>
    </row>
    <row r="12" ht="13.55" customHeight="1">
      <c r="A12" s="103">
        <v>10</v>
      </c>
      <c r="B12" t="s" s="58">
        <v>133</v>
      </c>
      <c r="C12" s="57">
        <v>5.76666666666667</v>
      </c>
      <c r="D12" s="57">
        <v>10.0066666666667</v>
      </c>
      <c r="E12" s="57">
        <v>3.67</v>
      </c>
      <c r="F12" s="57">
        <v>2.53</v>
      </c>
      <c r="G12" s="57">
        <v>0</v>
      </c>
      <c r="H12" s="57">
        <v>0</v>
      </c>
      <c r="I12" s="52"/>
      <c r="J12" s="52"/>
      <c r="K12" s="57">
        <v>0</v>
      </c>
      <c r="L12" s="57">
        <v>0.665</v>
      </c>
      <c r="M12" s="52"/>
      <c r="N12" s="52"/>
      <c r="O12" s="57">
        <v>0.27</v>
      </c>
      <c r="P12" s="57">
        <v>0</v>
      </c>
      <c r="Q12" s="57">
        <v>1.33666666666667</v>
      </c>
      <c r="R12" s="57">
        <v>0.736666666666667</v>
      </c>
      <c r="S12" s="57">
        <v>3.47666666666667</v>
      </c>
      <c r="T12" s="57">
        <v>4.73666666666667</v>
      </c>
      <c r="U12" s="57">
        <v>0.366666666666667</v>
      </c>
      <c r="V12" s="57">
        <v>0</v>
      </c>
      <c r="W12" s="57">
        <v>0</v>
      </c>
      <c r="X12" s="57">
        <v>0.08066666666666671</v>
      </c>
      <c r="Y12" s="57">
        <v>0.99</v>
      </c>
      <c r="Z12" s="104">
        <v>0.08</v>
      </c>
    </row>
    <row r="13" ht="13.55" customHeight="1">
      <c r="A13" s="103">
        <v>11</v>
      </c>
      <c r="B13" t="s" s="58">
        <v>136</v>
      </c>
      <c r="C13" s="57">
        <v>0</v>
      </c>
      <c r="D13" s="57">
        <v>0.656666666666667</v>
      </c>
      <c r="E13" s="57">
        <v>0.54</v>
      </c>
      <c r="F13" s="57">
        <v>0.38</v>
      </c>
      <c r="G13" s="57">
        <v>0</v>
      </c>
      <c r="H13" s="57">
        <v>0</v>
      </c>
      <c r="I13" s="57">
        <v>0</v>
      </c>
      <c r="J13" s="57">
        <v>0</v>
      </c>
      <c r="K13" s="57">
        <v>0.325</v>
      </c>
      <c r="L13" s="57">
        <v>0.855</v>
      </c>
      <c r="M13" s="57">
        <v>0.335</v>
      </c>
      <c r="N13" s="57">
        <v>0.795</v>
      </c>
      <c r="O13" s="57">
        <v>0.09999999999999989</v>
      </c>
      <c r="P13" s="57">
        <v>0</v>
      </c>
      <c r="Q13" s="57">
        <v>0.416666666666667</v>
      </c>
      <c r="R13" s="57">
        <v>0.286666666666667</v>
      </c>
      <c r="S13" s="57">
        <v>0.00666666666666665</v>
      </c>
      <c r="T13" s="57">
        <v>0.206666666666667</v>
      </c>
      <c r="U13" s="57">
        <v>1.12666666666667</v>
      </c>
      <c r="V13" s="57">
        <v>0.396666666666667</v>
      </c>
      <c r="W13" s="57">
        <v>0.160666666666667</v>
      </c>
      <c r="X13" s="57">
        <v>0.150666666666667</v>
      </c>
      <c r="Y13" s="57">
        <v>0.59</v>
      </c>
      <c r="Z13" s="104">
        <v>0.44</v>
      </c>
    </row>
    <row r="14" ht="13.55" customHeight="1">
      <c r="A14" s="103">
        <v>12</v>
      </c>
      <c r="B14" t="s" s="58">
        <v>139</v>
      </c>
      <c r="C14" s="57">
        <v>0</v>
      </c>
      <c r="D14" s="57">
        <v>0.496666666666667</v>
      </c>
      <c r="E14" s="57">
        <v>0.54</v>
      </c>
      <c r="F14" s="57">
        <v>0.25</v>
      </c>
      <c r="G14" s="57">
        <v>0</v>
      </c>
      <c r="H14" s="57">
        <v>0</v>
      </c>
      <c r="I14" s="57">
        <v>0</v>
      </c>
      <c r="J14" s="57">
        <v>0.041</v>
      </c>
      <c r="K14" s="57">
        <v>0.325</v>
      </c>
      <c r="L14" s="57">
        <v>0.305</v>
      </c>
      <c r="M14" s="57">
        <v>0.335</v>
      </c>
      <c r="N14" s="57">
        <v>0.535</v>
      </c>
      <c r="O14" s="57">
        <v>0.09999999999999989</v>
      </c>
      <c r="P14" s="57">
        <v>0</v>
      </c>
      <c r="Q14" s="57">
        <v>0.416666666666667</v>
      </c>
      <c r="R14" s="57">
        <v>0.566666666666667</v>
      </c>
      <c r="S14" s="57">
        <v>0.00666666666666665</v>
      </c>
      <c r="T14" s="57">
        <v>0.856666666666667</v>
      </c>
      <c r="U14" s="57">
        <v>1.12666666666667</v>
      </c>
      <c r="V14" s="57">
        <v>0.326666666666667</v>
      </c>
      <c r="W14" s="57">
        <v>0.160666666666667</v>
      </c>
      <c r="X14" s="57">
        <v>0</v>
      </c>
      <c r="Y14" s="57">
        <v>0.59</v>
      </c>
      <c r="Z14" s="104">
        <v>0.36</v>
      </c>
    </row>
    <row r="15" ht="13.55" customHeight="1">
      <c r="A15" s="103">
        <v>13</v>
      </c>
      <c r="B15" t="s" s="58">
        <v>142</v>
      </c>
      <c r="C15" s="57">
        <v>2.80666666666667</v>
      </c>
      <c r="D15" s="57">
        <v>9.80666666666667</v>
      </c>
      <c r="E15" s="57">
        <v>0.57</v>
      </c>
      <c r="F15" s="57">
        <v>1.38</v>
      </c>
      <c r="G15" s="57">
        <v>0</v>
      </c>
      <c r="H15" s="57">
        <v>0</v>
      </c>
      <c r="I15" s="57">
        <v>0.241</v>
      </c>
      <c r="J15" s="57">
        <v>0.081</v>
      </c>
      <c r="K15" s="57">
        <v>0.845</v>
      </c>
      <c r="L15" s="57">
        <v>0.155</v>
      </c>
      <c r="M15" s="57">
        <v>0.745</v>
      </c>
      <c r="N15" s="57">
        <v>0.905</v>
      </c>
      <c r="O15" s="57">
        <v>0</v>
      </c>
      <c r="P15" s="57">
        <v>0</v>
      </c>
      <c r="Q15" s="57">
        <v>2.83666666666667</v>
      </c>
      <c r="R15" s="57">
        <v>1.22666666666667</v>
      </c>
      <c r="S15" s="57">
        <v>3.90666666666667</v>
      </c>
      <c r="T15" s="57">
        <v>0.226666666666667</v>
      </c>
      <c r="U15" s="57">
        <v>1.50666666666667</v>
      </c>
      <c r="V15" s="57">
        <v>0.386666666666667</v>
      </c>
      <c r="W15" s="57">
        <v>0.0606666666666667</v>
      </c>
      <c r="X15" s="57">
        <v>0.00666666666666667</v>
      </c>
      <c r="Y15" s="57">
        <v>6.87</v>
      </c>
      <c r="Z15" s="104">
        <v>2.33</v>
      </c>
    </row>
    <row r="16" ht="13.55" customHeight="1">
      <c r="A16" s="103">
        <v>14</v>
      </c>
      <c r="B16" t="s" s="58">
        <v>145</v>
      </c>
      <c r="C16" s="57">
        <v>5.73666666666667</v>
      </c>
      <c r="D16" s="57">
        <v>1.79666666666667</v>
      </c>
      <c r="E16" s="57">
        <v>2.04</v>
      </c>
      <c r="F16" s="57">
        <v>0.17</v>
      </c>
      <c r="G16" s="57">
        <v>0.475</v>
      </c>
      <c r="H16" s="57">
        <v>0</v>
      </c>
      <c r="I16" s="57">
        <v>1.651</v>
      </c>
      <c r="J16" s="57">
        <v>0.021</v>
      </c>
      <c r="K16" s="57">
        <v>1.155</v>
      </c>
      <c r="L16" s="57">
        <v>0.5649999999999999</v>
      </c>
      <c r="M16" s="57">
        <v>9.775</v>
      </c>
      <c r="N16" s="57">
        <v>0.625</v>
      </c>
      <c r="O16" s="57">
        <v>0.41</v>
      </c>
      <c r="P16" s="57">
        <v>0</v>
      </c>
      <c r="Q16" s="57">
        <v>4.92666666666667</v>
      </c>
      <c r="R16" s="57">
        <v>0.396666666666667</v>
      </c>
      <c r="S16" s="57">
        <v>3.67666666666667</v>
      </c>
      <c r="T16" s="57">
        <v>0.846666666666667</v>
      </c>
      <c r="U16" s="57">
        <v>1.90666666666667</v>
      </c>
      <c r="V16" s="57">
        <v>0</v>
      </c>
      <c r="W16" s="57">
        <v>0.350666666666667</v>
      </c>
      <c r="X16" s="57">
        <v>0</v>
      </c>
      <c r="Y16" s="57">
        <v>0.93</v>
      </c>
      <c r="Z16" s="104">
        <v>0.43</v>
      </c>
    </row>
    <row r="17" ht="13.55" customHeight="1">
      <c r="A17" s="103">
        <v>15</v>
      </c>
      <c r="B17" t="s" s="58">
        <v>148</v>
      </c>
      <c r="C17" s="57">
        <v>1.02666666666667</v>
      </c>
      <c r="D17" s="57">
        <v>5.56666666666667</v>
      </c>
      <c r="E17" s="57">
        <v>1.62</v>
      </c>
      <c r="F17" s="57">
        <v>0.54</v>
      </c>
      <c r="G17" s="57">
        <v>0</v>
      </c>
      <c r="H17" s="57">
        <v>0.425</v>
      </c>
      <c r="I17" s="57">
        <v>0.031</v>
      </c>
      <c r="J17" s="57">
        <v>0</v>
      </c>
      <c r="K17" s="57">
        <v>0.715</v>
      </c>
      <c r="L17" s="57">
        <v>0.145</v>
      </c>
      <c r="M17" s="57">
        <v>4.955</v>
      </c>
      <c r="N17" s="57">
        <v>7.275</v>
      </c>
      <c r="O17" s="57">
        <v>0</v>
      </c>
      <c r="P17" s="57">
        <v>0</v>
      </c>
      <c r="Q17" s="57">
        <v>0.396666666666667</v>
      </c>
      <c r="R17" s="57">
        <v>1.67666666666667</v>
      </c>
      <c r="S17" s="57">
        <v>0.626666666666667</v>
      </c>
      <c r="T17" s="57">
        <v>0.266666666666667</v>
      </c>
      <c r="U17" s="57">
        <v>1.17666666666667</v>
      </c>
      <c r="V17" s="57">
        <v>0</v>
      </c>
      <c r="W17" s="57">
        <v>0.210666666666667</v>
      </c>
      <c r="X17" s="57">
        <v>0</v>
      </c>
      <c r="Y17" s="57">
        <v>1.77</v>
      </c>
      <c r="Z17" s="104">
        <v>1.03</v>
      </c>
    </row>
    <row r="18" ht="13.55" customHeight="1">
      <c r="A18" s="103">
        <v>16</v>
      </c>
      <c r="B18" t="s" s="58">
        <v>151</v>
      </c>
      <c r="C18" s="57">
        <v>0</v>
      </c>
      <c r="D18" s="57">
        <v>0.396666666666667</v>
      </c>
      <c r="E18" s="57">
        <v>1.23</v>
      </c>
      <c r="F18" s="57">
        <v>1.25</v>
      </c>
      <c r="G18" s="57">
        <v>0</v>
      </c>
      <c r="H18" s="57">
        <v>0</v>
      </c>
      <c r="I18" s="57">
        <v>0</v>
      </c>
      <c r="J18" s="57">
        <v>0</v>
      </c>
      <c r="K18" s="57">
        <v>0.305</v>
      </c>
      <c r="L18" s="57">
        <v>0.055</v>
      </c>
      <c r="M18" s="57">
        <v>0.875</v>
      </c>
      <c r="N18" s="57">
        <v>0.835</v>
      </c>
      <c r="O18" s="57">
        <v>0</v>
      </c>
      <c r="P18" s="57">
        <v>0</v>
      </c>
      <c r="Q18" s="57">
        <v>0.126666666666667</v>
      </c>
      <c r="R18" s="57">
        <v>0.0366666666666666</v>
      </c>
      <c r="S18" s="57">
        <v>0.936666666666667</v>
      </c>
      <c r="T18" s="57">
        <v>0.156666666666667</v>
      </c>
      <c r="U18" s="57">
        <v>0.986666666666667</v>
      </c>
      <c r="V18" s="57">
        <v>0</v>
      </c>
      <c r="W18" s="57">
        <v>0.120666666666667</v>
      </c>
      <c r="X18" s="57">
        <v>0</v>
      </c>
      <c r="Y18" s="57">
        <v>0.65</v>
      </c>
      <c r="Z18" s="104">
        <v>0.29</v>
      </c>
    </row>
    <row r="19" ht="13.55" customHeight="1">
      <c r="A19" s="103">
        <v>17</v>
      </c>
      <c r="B19" t="s" s="58">
        <v>153</v>
      </c>
      <c r="C19" s="57">
        <v>0</v>
      </c>
      <c r="D19" s="57">
        <v>0.876666666666667</v>
      </c>
      <c r="E19" s="57">
        <v>2.23</v>
      </c>
      <c r="F19" s="57">
        <v>1.27</v>
      </c>
      <c r="G19" s="57">
        <v>0</v>
      </c>
      <c r="H19" s="57">
        <v>0</v>
      </c>
      <c r="I19" s="57">
        <v>0</v>
      </c>
      <c r="J19" s="57">
        <v>0.041</v>
      </c>
      <c r="K19" s="57">
        <v>0.6850000000000001</v>
      </c>
      <c r="L19" s="57">
        <v>0.205</v>
      </c>
      <c r="M19" s="57">
        <v>1.335</v>
      </c>
      <c r="N19" s="57">
        <v>0.945</v>
      </c>
      <c r="O19" s="57">
        <v>0.58</v>
      </c>
      <c r="P19" s="57">
        <v>0</v>
      </c>
      <c r="Q19" s="57">
        <v>0.286666666666667</v>
      </c>
      <c r="R19" s="57">
        <v>0.656666666666667</v>
      </c>
      <c r="S19" s="57">
        <v>9.506666666666669</v>
      </c>
      <c r="T19" s="57">
        <v>6.09666666666667</v>
      </c>
      <c r="U19" s="57">
        <v>0.756666666666667</v>
      </c>
      <c r="V19" s="57">
        <v>0.126666666666667</v>
      </c>
      <c r="W19" s="57">
        <v>0.120666666666667</v>
      </c>
      <c r="X19" s="57">
        <v>0</v>
      </c>
      <c r="Y19" s="57">
        <v>1.03</v>
      </c>
      <c r="Z19" s="104">
        <v>0.44</v>
      </c>
    </row>
    <row r="20" ht="13.55" customHeight="1">
      <c r="A20" s="103">
        <v>18</v>
      </c>
      <c r="B20" t="s" s="58">
        <v>156</v>
      </c>
      <c r="C20" s="57">
        <v>0</v>
      </c>
      <c r="D20" s="57">
        <v>0.256666666666667</v>
      </c>
      <c r="E20" s="57">
        <v>0.76</v>
      </c>
      <c r="F20" s="57">
        <v>1</v>
      </c>
      <c r="G20" s="57">
        <v>0</v>
      </c>
      <c r="H20" s="57">
        <v>0</v>
      </c>
      <c r="I20" s="57">
        <v>0</v>
      </c>
      <c r="J20" s="57">
        <v>0</v>
      </c>
      <c r="K20" s="57">
        <v>0.515</v>
      </c>
      <c r="L20" s="57">
        <v>0.135</v>
      </c>
      <c r="M20" s="57">
        <v>1.175</v>
      </c>
      <c r="N20" s="57">
        <v>3.925</v>
      </c>
      <c r="O20" s="57">
        <v>0</v>
      </c>
      <c r="P20" s="57">
        <v>0</v>
      </c>
      <c r="Q20" s="57">
        <v>1.12666666666667</v>
      </c>
      <c r="R20" s="57">
        <v>0.536666666666667</v>
      </c>
      <c r="S20" s="57">
        <v>0.936666666666667</v>
      </c>
      <c r="T20" s="57">
        <v>0.486666666666667</v>
      </c>
      <c r="U20" s="57">
        <v>1.09666666666667</v>
      </c>
      <c r="V20" s="57">
        <v>0.07666666666666661</v>
      </c>
      <c r="W20" s="57">
        <v>0.110666666666667</v>
      </c>
      <c r="X20" s="57">
        <v>0</v>
      </c>
      <c r="Y20" s="57">
        <v>0</v>
      </c>
      <c r="Z20" s="104">
        <v>0.25</v>
      </c>
    </row>
    <row r="21" ht="13.55" customHeight="1">
      <c r="A21" s="103">
        <v>19</v>
      </c>
      <c r="B21" t="s" s="58">
        <v>159</v>
      </c>
      <c r="C21" s="57">
        <v>0.426666666666667</v>
      </c>
      <c r="D21" s="57">
        <v>1.04666666666667</v>
      </c>
      <c r="E21" s="57">
        <v>0.68</v>
      </c>
      <c r="F21" s="57">
        <v>0.76</v>
      </c>
      <c r="G21" s="57">
        <v>0</v>
      </c>
      <c r="H21" s="57">
        <v>0</v>
      </c>
      <c r="I21" s="57">
        <v>0.151</v>
      </c>
      <c r="J21" s="57">
        <v>0</v>
      </c>
      <c r="K21" s="57">
        <v>0</v>
      </c>
      <c r="L21" s="57">
        <v>0.515</v>
      </c>
      <c r="M21" s="57">
        <v>0.6850000000000001</v>
      </c>
      <c r="N21" s="57">
        <v>1.425</v>
      </c>
      <c r="O21" s="57">
        <v>0</v>
      </c>
      <c r="P21" s="57">
        <v>0.02</v>
      </c>
      <c r="Q21" s="57">
        <v>0.146666666666667</v>
      </c>
      <c r="R21" s="57">
        <v>0</v>
      </c>
      <c r="S21" s="57">
        <v>2.46666666666667</v>
      </c>
      <c r="T21" s="57">
        <v>1.63666666666667</v>
      </c>
      <c r="U21" s="57">
        <v>0.296666666666667</v>
      </c>
      <c r="V21" s="57">
        <v>0.226666666666667</v>
      </c>
      <c r="W21" s="57">
        <v>0.180666666666667</v>
      </c>
      <c r="X21" s="57">
        <v>0</v>
      </c>
      <c r="Y21" s="57">
        <v>6.33</v>
      </c>
      <c r="Z21" s="104">
        <v>0.17</v>
      </c>
    </row>
    <row r="22" ht="13.55" customHeight="1">
      <c r="A22" s="103">
        <v>20</v>
      </c>
      <c r="B22" t="s" s="58">
        <v>162</v>
      </c>
      <c r="C22" s="57">
        <v>6.46666666666667</v>
      </c>
      <c r="D22" s="57">
        <v>2.94666666666667</v>
      </c>
      <c r="E22" s="57">
        <v>0.85</v>
      </c>
      <c r="F22" s="57">
        <v>0.72</v>
      </c>
      <c r="G22" s="57">
        <v>0</v>
      </c>
      <c r="H22" s="57">
        <v>0</v>
      </c>
      <c r="I22" s="57">
        <v>0.041</v>
      </c>
      <c r="J22" s="57">
        <v>0</v>
      </c>
      <c r="K22" s="57">
        <v>0.545</v>
      </c>
      <c r="L22" s="57">
        <v>0.465</v>
      </c>
      <c r="M22" s="52"/>
      <c r="N22" s="57">
        <v>1.425</v>
      </c>
      <c r="O22" s="57">
        <v>0</v>
      </c>
      <c r="P22" s="57">
        <v>0</v>
      </c>
      <c r="Q22" s="57">
        <v>0.446666666666667</v>
      </c>
      <c r="R22" s="57">
        <v>1.03666666666667</v>
      </c>
      <c r="S22" s="57">
        <v>0.966666666666667</v>
      </c>
      <c r="T22" s="57">
        <v>0.186666666666667</v>
      </c>
      <c r="U22" s="57">
        <v>0.266666666666667</v>
      </c>
      <c r="V22" s="57">
        <v>0.566666666666667</v>
      </c>
      <c r="W22" s="57">
        <v>0.400666666666667</v>
      </c>
      <c r="X22" s="57">
        <v>0</v>
      </c>
      <c r="Y22" s="57">
        <v>0.93</v>
      </c>
      <c r="Z22" s="104">
        <v>0</v>
      </c>
    </row>
    <row r="23" ht="13.55" customHeight="1">
      <c r="A23" s="103">
        <v>21</v>
      </c>
      <c r="B23" t="s" s="58">
        <v>165</v>
      </c>
      <c r="C23" s="57">
        <v>8.55666666666667</v>
      </c>
      <c r="D23" s="57">
        <v>2.17666666666667</v>
      </c>
      <c r="E23" s="57">
        <v>0.51</v>
      </c>
      <c r="F23" s="57">
        <v>1.49</v>
      </c>
      <c r="G23" s="57">
        <v>0</v>
      </c>
      <c r="H23" s="57">
        <v>0</v>
      </c>
      <c r="I23" s="57">
        <v>16.291</v>
      </c>
      <c r="J23" s="57">
        <v>1.111</v>
      </c>
      <c r="K23" s="57">
        <v>0</v>
      </c>
      <c r="L23" s="57">
        <v>0</v>
      </c>
      <c r="M23" s="57">
        <v>4.645</v>
      </c>
      <c r="N23" s="57">
        <v>6.785</v>
      </c>
      <c r="O23" s="57">
        <v>0.26</v>
      </c>
      <c r="P23" s="57">
        <v>0</v>
      </c>
      <c r="Q23" s="57">
        <v>1.73666666666667</v>
      </c>
      <c r="R23" s="57">
        <v>0.796666666666667</v>
      </c>
      <c r="S23" s="57">
        <v>5.67666666666667</v>
      </c>
      <c r="T23" s="57">
        <v>0.186666666666667</v>
      </c>
      <c r="U23" s="57">
        <v>0.106666666666667</v>
      </c>
      <c r="V23" s="57">
        <v>0.0166666666666667</v>
      </c>
      <c r="W23" s="57">
        <v>0.0166666666666667</v>
      </c>
      <c r="X23" s="57">
        <v>0.130666666666667</v>
      </c>
      <c r="Y23" s="57">
        <v>2.24</v>
      </c>
      <c r="Z23" s="104">
        <v>0</v>
      </c>
    </row>
    <row r="24" ht="13.55" customHeight="1">
      <c r="A24" s="103">
        <v>22</v>
      </c>
      <c r="B24" t="s" s="58">
        <v>168</v>
      </c>
      <c r="C24" s="57">
        <v>9.256666666666669</v>
      </c>
      <c r="D24" s="57">
        <v>0.486666666666667</v>
      </c>
      <c r="E24" s="57">
        <v>0.57</v>
      </c>
      <c r="F24" s="57">
        <v>0.53</v>
      </c>
      <c r="G24" s="57">
        <v>0</v>
      </c>
      <c r="H24" s="57">
        <v>0</v>
      </c>
      <c r="I24" s="57">
        <v>12.591</v>
      </c>
      <c r="J24" s="57">
        <v>0.051</v>
      </c>
      <c r="K24" s="57">
        <v>0</v>
      </c>
      <c r="L24" s="57">
        <v>0.455</v>
      </c>
      <c r="M24" s="57">
        <v>6.385</v>
      </c>
      <c r="N24" s="57">
        <v>1.435</v>
      </c>
      <c r="O24" s="57">
        <v>0.32</v>
      </c>
      <c r="P24" s="57">
        <v>0</v>
      </c>
      <c r="Q24" s="57">
        <v>2.81666666666667</v>
      </c>
      <c r="R24" s="57">
        <v>0.0866666666666667</v>
      </c>
      <c r="S24" s="57">
        <v>10.6866666666667</v>
      </c>
      <c r="T24" s="57">
        <v>4.23666666666667</v>
      </c>
      <c r="U24" s="57">
        <v>0.466666666666667</v>
      </c>
      <c r="V24" s="57">
        <v>0</v>
      </c>
      <c r="W24" s="57">
        <v>0.210666666666667</v>
      </c>
      <c r="X24" s="57">
        <v>0</v>
      </c>
      <c r="Y24" s="57">
        <v>2.54</v>
      </c>
      <c r="Z24" s="104">
        <v>0</v>
      </c>
    </row>
    <row r="25" ht="15" customHeight="1">
      <c r="A25" s="105">
        <v>23</v>
      </c>
      <c r="B25" t="s" s="106">
        <v>171</v>
      </c>
      <c r="C25" s="107">
        <v>0</v>
      </c>
      <c r="D25" s="107">
        <v>0.136666666666667</v>
      </c>
      <c r="E25" s="107">
        <v>0.54</v>
      </c>
      <c r="F25" s="107">
        <v>0.57</v>
      </c>
      <c r="G25" s="107">
        <v>0</v>
      </c>
      <c r="H25" s="107">
        <v>0</v>
      </c>
      <c r="I25" s="107">
        <v>0</v>
      </c>
      <c r="J25" s="107">
        <v>0</v>
      </c>
      <c r="K25" s="107">
        <v>0.325</v>
      </c>
      <c r="L25" s="107">
        <v>0.195</v>
      </c>
      <c r="M25" s="107">
        <v>0.335</v>
      </c>
      <c r="N25" s="107">
        <v>0.645</v>
      </c>
      <c r="O25" s="107">
        <v>0.09999999999999989</v>
      </c>
      <c r="P25" s="107">
        <v>0</v>
      </c>
      <c r="Q25" s="107">
        <v>0.416666666666667</v>
      </c>
      <c r="R25" s="107">
        <v>0.376666666666667</v>
      </c>
      <c r="S25" s="107">
        <v>0.00666666666666665</v>
      </c>
      <c r="T25" s="107">
        <v>0</v>
      </c>
      <c r="U25" s="107">
        <v>1.12666666666667</v>
      </c>
      <c r="V25" s="107">
        <v>0</v>
      </c>
      <c r="W25" s="107">
        <v>0.160666666666667</v>
      </c>
      <c r="X25" s="107">
        <v>0.220666666666667</v>
      </c>
      <c r="Y25" s="107">
        <v>0.59</v>
      </c>
      <c r="Z25" s="108">
        <v>0.05</v>
      </c>
    </row>
    <row r="26" ht="14.05" customHeight="1">
      <c r="A26" s="109"/>
      <c r="B26" s="109"/>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row>
    <row r="27" ht="13.55" customHeight="1">
      <c r="A27" s="52"/>
      <c r="B27" s="52"/>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ht="13.55" customHeight="1">
      <c r="A28" t="s" s="111">
        <v>193</v>
      </c>
      <c r="B28" s="112"/>
      <c r="C28" s="113">
        <v>0</v>
      </c>
      <c r="D28" s="113">
        <v>0</v>
      </c>
      <c r="E28" s="113">
        <v>0.24</v>
      </c>
      <c r="F28" s="113">
        <v>0.24</v>
      </c>
      <c r="G28" s="113">
        <v>1.3</v>
      </c>
      <c r="H28" s="113">
        <v>1.3</v>
      </c>
      <c r="I28" s="113">
        <v>0.18</v>
      </c>
      <c r="J28" s="113">
        <v>0.18</v>
      </c>
      <c r="K28" s="114">
        <v>0.41</v>
      </c>
      <c r="L28" s="114">
        <v>0.41</v>
      </c>
      <c r="M28" s="114">
        <v>0.15</v>
      </c>
      <c r="N28" s="114">
        <v>0.15</v>
      </c>
      <c r="O28" s="113">
        <v>1.03</v>
      </c>
      <c r="P28" s="113">
        <v>1.03</v>
      </c>
      <c r="Q28" s="113">
        <v>0.64</v>
      </c>
      <c r="R28" s="113">
        <v>0.64</v>
      </c>
      <c r="S28" s="113">
        <v>0.35</v>
      </c>
      <c r="T28" s="113">
        <v>0.35</v>
      </c>
      <c r="U28" s="113">
        <v>0.46</v>
      </c>
      <c r="V28" s="113">
        <v>0.46</v>
      </c>
      <c r="W28" s="113">
        <v>0.079</v>
      </c>
      <c r="X28" s="113">
        <v>0.079</v>
      </c>
      <c r="Y28" s="113">
        <v>0.71</v>
      </c>
      <c r="Z28" s="115">
        <v>0.71</v>
      </c>
    </row>
    <row r="29" ht="13.55" customHeight="1">
      <c r="A29" s="116"/>
      <c r="B29" s="112"/>
      <c r="C29" s="113">
        <v>0.53</v>
      </c>
      <c r="D29" s="113">
        <v>0.53</v>
      </c>
      <c r="E29" s="113">
        <v>0.3</v>
      </c>
      <c r="F29" s="113">
        <v>0.3</v>
      </c>
      <c r="G29" s="113">
        <v>3.39</v>
      </c>
      <c r="H29" s="113">
        <v>3.39</v>
      </c>
      <c r="I29" s="113">
        <v>0.038</v>
      </c>
      <c r="J29" s="113">
        <v>0.038</v>
      </c>
      <c r="K29" s="114">
        <v>0.2</v>
      </c>
      <c r="L29" s="114">
        <v>0.2</v>
      </c>
      <c r="M29" s="114">
        <v>0.16</v>
      </c>
      <c r="N29" s="114">
        <v>0.16</v>
      </c>
      <c r="O29" s="113">
        <v>1.03</v>
      </c>
      <c r="P29" s="113">
        <v>1.03</v>
      </c>
      <c r="Q29" s="113">
        <v>0.85</v>
      </c>
      <c r="R29" s="113">
        <v>0.85</v>
      </c>
      <c r="S29" s="113">
        <v>0.36</v>
      </c>
      <c r="T29" s="113">
        <v>0.36</v>
      </c>
      <c r="U29" s="113">
        <v>0.43</v>
      </c>
      <c r="V29" s="113">
        <v>0.43</v>
      </c>
      <c r="W29" s="113">
        <v>0.051</v>
      </c>
      <c r="X29" s="113">
        <v>0.051</v>
      </c>
      <c r="Y29" s="113">
        <v>0.38</v>
      </c>
      <c r="Z29" s="115">
        <v>0.38</v>
      </c>
    </row>
    <row r="30" ht="15" customHeight="1">
      <c r="A30" s="116"/>
      <c r="B30" s="112"/>
      <c r="C30" s="113">
        <v>0.95</v>
      </c>
      <c r="D30" s="113">
        <v>0.95</v>
      </c>
      <c r="E30" s="117"/>
      <c r="F30" s="118"/>
      <c r="G30" s="118"/>
      <c r="H30" s="119"/>
      <c r="I30" s="120">
        <v>0.07099999999999999</v>
      </c>
      <c r="J30" s="120">
        <v>0.07099999999999999</v>
      </c>
      <c r="K30" s="117"/>
      <c r="L30" s="118"/>
      <c r="M30" s="118"/>
      <c r="N30" s="118"/>
      <c r="O30" s="118"/>
      <c r="P30" s="119"/>
      <c r="Q30" s="113">
        <v>0.47</v>
      </c>
      <c r="R30" s="113">
        <v>0.47</v>
      </c>
      <c r="S30" s="113">
        <v>0.53</v>
      </c>
      <c r="T30" s="113">
        <v>0.53</v>
      </c>
      <c r="U30" s="113">
        <v>0.59</v>
      </c>
      <c r="V30" s="113">
        <v>0.59</v>
      </c>
      <c r="W30" s="113">
        <v>0.018</v>
      </c>
      <c r="X30" s="113">
        <v>0.018</v>
      </c>
      <c r="Y30" s="113">
        <v>0.22</v>
      </c>
      <c r="Z30" s="115">
        <v>0.22</v>
      </c>
    </row>
    <row r="31" ht="14.05" customHeight="1">
      <c r="A31" s="116"/>
      <c r="B31" s="52"/>
      <c r="C31" s="118"/>
      <c r="D31" s="118"/>
      <c r="E31" s="52"/>
      <c r="F31" s="52"/>
      <c r="G31" s="52"/>
      <c r="H31" s="112"/>
      <c r="I31" s="121">
        <v>0.22</v>
      </c>
      <c r="J31" s="121">
        <v>0.22</v>
      </c>
      <c r="K31" s="122"/>
      <c r="L31" s="52"/>
      <c r="M31" s="52"/>
      <c r="N31" s="52"/>
      <c r="O31" s="52"/>
      <c r="P31" s="52"/>
      <c r="Q31" s="118"/>
      <c r="R31" s="118"/>
      <c r="S31" s="118"/>
      <c r="T31" s="118"/>
      <c r="U31" s="118"/>
      <c r="V31" s="118"/>
      <c r="W31" s="118"/>
      <c r="X31" s="119"/>
      <c r="Y31" s="113">
        <v>0.13</v>
      </c>
      <c r="Z31" s="115">
        <v>0.13</v>
      </c>
    </row>
    <row r="32" ht="13.55" customHeight="1">
      <c r="A32" t="s" s="77">
        <v>194</v>
      </c>
      <c r="B32" s="52"/>
      <c r="C32" s="57">
        <f>STDEV(C28:C31)</f>
        <v>0.476060220280306</v>
      </c>
      <c r="D32" s="57">
        <f>STDEV(D28:D31)</f>
        <v>0.476060220280306</v>
      </c>
      <c r="E32" s="57">
        <f>STDEV(E28:E31)</f>
        <v>0.0424264068711929</v>
      </c>
      <c r="F32" s="57">
        <f>STDEV(F28:F31)</f>
        <v>0.0424264068711929</v>
      </c>
      <c r="G32" s="57">
        <f>STDEV(G28:G31)</f>
        <v>1.47785317267988</v>
      </c>
      <c r="H32" s="57">
        <f>STDEV(H28:H31)</f>
        <v>1.47785317267988</v>
      </c>
      <c r="I32" s="123">
        <f>STDEV(I28:I31)</f>
        <v>0.0866309221159897</v>
      </c>
      <c r="J32" s="123">
        <f>STDEV(J28:J31)</f>
        <v>0.0866309221159897</v>
      </c>
      <c r="K32" s="57">
        <f>STDEV(K28:K31)</f>
        <v>0.148492424049175</v>
      </c>
      <c r="L32" s="57">
        <f>STDEV(L28:L31)</f>
        <v>0.148492424049175</v>
      </c>
      <c r="M32" s="57">
        <f>STDEV(M28:M31)</f>
        <v>0.00707106781186548</v>
      </c>
      <c r="N32" s="57">
        <f>STDEV(N28:N31)</f>
        <v>0.00707106781186548</v>
      </c>
      <c r="O32" s="57">
        <f>STDEV(O28:O31)</f>
        <v>0</v>
      </c>
      <c r="P32" s="57">
        <f>STDEV(P28:P31)</f>
        <v>0</v>
      </c>
      <c r="Q32" s="57">
        <f>STDEV(Q28:Q31)</f>
        <v>0.19035055380359</v>
      </c>
      <c r="R32" s="57">
        <f>STDEV(R28:R31)</f>
        <v>0.19035055380359</v>
      </c>
      <c r="S32" s="57">
        <f>STDEV(S28:S31)</f>
        <v>0.101159939369957</v>
      </c>
      <c r="T32" s="57">
        <f>STDEV(T28:T31)</f>
        <v>0.101159939369957</v>
      </c>
      <c r="U32" s="57">
        <f>STDEV(U28:U31)</f>
        <v>0.08504900548115379</v>
      </c>
      <c r="V32" s="57">
        <f>STDEV(V28:V31)</f>
        <v>0.08504900548115379</v>
      </c>
      <c r="W32" s="57">
        <f>STDEV(W28:W31)</f>
        <v>0.0305341339050796</v>
      </c>
      <c r="X32" s="57">
        <f>STDEV(X28:X31)</f>
        <v>0.0305341339050796</v>
      </c>
      <c r="Y32" s="123">
        <f>STDEV(Y28:Y31)</f>
        <v>0.25521232990068</v>
      </c>
      <c r="Z32" s="123">
        <f>STDEV(Z28:Z31)</f>
        <v>0.25521232990068</v>
      </c>
    </row>
    <row r="33" ht="13.55" customHeight="1">
      <c r="A33" t="s" s="77">
        <v>195</v>
      </c>
      <c r="B33" s="52"/>
      <c r="C33" s="57">
        <f>C32*3</f>
        <v>1.42818066084092</v>
      </c>
      <c r="D33" s="57">
        <f>D32*3</f>
        <v>1.42818066084092</v>
      </c>
      <c r="E33" s="57">
        <f>E32*3</f>
        <v>0.127279220613579</v>
      </c>
      <c r="F33" s="57">
        <f>F32*3</f>
        <v>0.127279220613579</v>
      </c>
      <c r="G33" s="57">
        <f>G32*3</f>
        <v>4.43355951803964</v>
      </c>
      <c r="H33" s="57">
        <f>H32*3</f>
        <v>4.43355951803964</v>
      </c>
      <c r="I33" s="57">
        <f>I32*3</f>
        <v>0.259892766347969</v>
      </c>
      <c r="J33" s="57">
        <f>J32*3</f>
        <v>0.259892766347969</v>
      </c>
      <c r="K33" s="57">
        <f>K32*3</f>
        <v>0.445477272147525</v>
      </c>
      <c r="L33" s="57">
        <f>L32*3</f>
        <v>0.445477272147525</v>
      </c>
      <c r="M33" s="57">
        <f>M32*3</f>
        <v>0.0212132034355964</v>
      </c>
      <c r="N33" s="57">
        <f>N32*3</f>
        <v>0.0212132034355964</v>
      </c>
      <c r="O33" s="57">
        <f>O32*3</f>
        <v>0</v>
      </c>
      <c r="P33" s="57">
        <f>P32*3</f>
        <v>0</v>
      </c>
      <c r="Q33" s="57">
        <f>Q32*3</f>
        <v>0.57105166141077</v>
      </c>
      <c r="R33" s="57">
        <f>R32*3</f>
        <v>0.57105166141077</v>
      </c>
      <c r="S33" s="57">
        <f>S32*3</f>
        <v>0.303479818109871</v>
      </c>
      <c r="T33" s="57">
        <f>T32*3</f>
        <v>0.303479818109871</v>
      </c>
      <c r="U33" s="57">
        <f>U32*3</f>
        <v>0.255147016443461</v>
      </c>
      <c r="V33" s="57">
        <f>V32*3</f>
        <v>0.255147016443461</v>
      </c>
      <c r="W33" s="57">
        <f>W32*3</f>
        <v>0.0916024017152388</v>
      </c>
      <c r="X33" s="57">
        <f>X32*3</f>
        <v>0.0916024017152388</v>
      </c>
      <c r="Y33" s="57">
        <f>Y32*3</f>
        <v>0.76563698970204</v>
      </c>
      <c r="Z33" s="57">
        <f>Z32*3</f>
        <v>0.76563698970204</v>
      </c>
    </row>
    <row r="34" ht="15" customHeight="1">
      <c r="A34" s="124"/>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5" customHeight="1">
      <c r="A35" t="s" s="126">
        <v>196</v>
      </c>
      <c r="B35" t="s" s="127">
        <v>190</v>
      </c>
      <c r="C35" s="128">
        <v>8001</v>
      </c>
      <c r="D35" s="129"/>
      <c r="E35" s="128">
        <v>8009</v>
      </c>
      <c r="F35" s="129"/>
      <c r="G35" s="128">
        <v>8052</v>
      </c>
      <c r="H35" s="129"/>
      <c r="I35" s="128">
        <v>9001</v>
      </c>
      <c r="J35" s="129"/>
      <c r="K35" s="128">
        <v>9003</v>
      </c>
      <c r="L35" s="129"/>
      <c r="M35" s="128">
        <v>9005</v>
      </c>
      <c r="N35" s="129"/>
      <c r="O35" s="128">
        <v>9006</v>
      </c>
      <c r="P35" s="129"/>
      <c r="Q35" s="128">
        <v>9008</v>
      </c>
      <c r="R35" s="129"/>
      <c r="S35" s="128">
        <v>9012</v>
      </c>
      <c r="T35" s="129"/>
      <c r="U35" s="128">
        <v>9017</v>
      </c>
      <c r="V35" s="129"/>
      <c r="W35" s="128">
        <v>9019</v>
      </c>
      <c r="X35" s="129"/>
      <c r="Y35" s="128">
        <v>9020</v>
      </c>
      <c r="Z35" s="130"/>
    </row>
    <row r="36" ht="13.55" customHeight="1">
      <c r="A36" t="s" s="131">
        <v>102</v>
      </c>
      <c r="B36" t="s" s="132">
        <v>103</v>
      </c>
      <c r="C36" t="s" s="77">
        <v>191</v>
      </c>
      <c r="D36" t="s" s="77">
        <v>192</v>
      </c>
      <c r="E36" t="s" s="77">
        <v>191</v>
      </c>
      <c r="F36" t="s" s="77">
        <v>192</v>
      </c>
      <c r="G36" t="s" s="77">
        <v>191</v>
      </c>
      <c r="H36" t="s" s="77">
        <v>192</v>
      </c>
      <c r="I36" t="s" s="77">
        <v>191</v>
      </c>
      <c r="J36" t="s" s="77">
        <v>192</v>
      </c>
      <c r="K36" t="s" s="77">
        <v>191</v>
      </c>
      <c r="L36" t="s" s="77">
        <v>192</v>
      </c>
      <c r="M36" t="s" s="77">
        <v>191</v>
      </c>
      <c r="N36" t="s" s="77">
        <v>192</v>
      </c>
      <c r="O36" t="s" s="77">
        <v>191</v>
      </c>
      <c r="P36" t="s" s="77">
        <v>192</v>
      </c>
      <c r="Q36" t="s" s="77">
        <v>191</v>
      </c>
      <c r="R36" t="s" s="77">
        <v>192</v>
      </c>
      <c r="S36" t="s" s="77">
        <v>191</v>
      </c>
      <c r="T36" t="s" s="77">
        <v>192</v>
      </c>
      <c r="U36" t="s" s="77">
        <v>191</v>
      </c>
      <c r="V36" t="s" s="77">
        <v>192</v>
      </c>
      <c r="W36" t="s" s="77">
        <v>191</v>
      </c>
      <c r="X36" t="s" s="77">
        <v>192</v>
      </c>
      <c r="Y36" t="s" s="77">
        <v>191</v>
      </c>
      <c r="Z36" t="s" s="133">
        <v>192</v>
      </c>
    </row>
    <row r="37" ht="13.55" customHeight="1">
      <c r="A37" s="134">
        <v>1</v>
      </c>
      <c r="B37" t="s" s="58">
        <v>106</v>
      </c>
      <c r="C37" s="57">
        <f>IF(C3&gt;C$33,C3,0)</f>
        <v>0</v>
      </c>
      <c r="D37" s="57">
        <f>IF(D3&gt;D$33,D3,0)</f>
        <v>1.63666666666667</v>
      </c>
      <c r="E37" s="57">
        <f>IF(E3&gt;E$33,E3,0)</f>
        <v>0.39</v>
      </c>
      <c r="F37" s="57">
        <f>IF(F3&gt;F$33,F3,0)</f>
        <v>0.71</v>
      </c>
      <c r="G37" s="57">
        <f>IF(G3&gt;G$33,G3,0)</f>
        <v>0</v>
      </c>
      <c r="H37" s="57">
        <f>IF(H3&gt;H$33,H3,0)</f>
        <v>0</v>
      </c>
      <c r="I37" s="57">
        <f>IF(I3&gt;I$33,I3,0)</f>
        <v>0</v>
      </c>
      <c r="J37" s="57">
        <f>IF(J3&gt;J$33,J3,0)</f>
        <v>0</v>
      </c>
      <c r="K37" s="57">
        <f>IF(K3&gt;K$33,K3,0)</f>
        <v>0</v>
      </c>
      <c r="L37" s="57">
        <f>IF(L3&gt;L$33,L3,0)</f>
        <v>0.465</v>
      </c>
      <c r="M37" s="57">
        <f>IF(M3&gt;M$33,M3,0)</f>
        <v>1.665</v>
      </c>
      <c r="N37" s="57">
        <f>IF(N3&gt;N$33,N3,0)</f>
        <v>1.35</v>
      </c>
      <c r="O37" s="57">
        <f>IF(O3&gt;O$33,O3,0)</f>
        <v>0</v>
      </c>
      <c r="P37" s="57">
        <f>IF(P3&gt;P$33,P3,0)</f>
        <v>0</v>
      </c>
      <c r="Q37" s="57">
        <f>IF(Q3&gt;Q$33,Q3,0)</f>
        <v>2.67666666666667</v>
      </c>
      <c r="R37" s="57">
        <f>IF(R3&gt;R$33,R3,0)</f>
        <v>0</v>
      </c>
      <c r="S37" s="57">
        <f>IF(S3&gt;S$33,S3,0)</f>
        <v>3.63666666666667</v>
      </c>
      <c r="T37" s="57">
        <f>IF(T3&gt;T$33,T3,0)</f>
        <v>0</v>
      </c>
      <c r="U37" s="57">
        <f>IF(U3&gt;U$33,U3,0)</f>
        <v>0.426666666666667</v>
      </c>
      <c r="V37" s="57">
        <f>IF(V3&gt;V$33,V3,0)</f>
        <v>0</v>
      </c>
      <c r="W37" s="57">
        <f>IF(W3&gt;W$33,W3,0)</f>
        <v>0.240666666666667</v>
      </c>
      <c r="X37" s="57">
        <f>IF(X3&gt;X$33,X3,0)</f>
        <v>0</v>
      </c>
      <c r="Y37" s="57">
        <f>IF(Y3&gt;Y$33,Y3,0)</f>
        <v>0</v>
      </c>
      <c r="Z37" s="135">
        <f>IF(Z3&gt;Z$33,Z3,0)</f>
        <v>1.2</v>
      </c>
    </row>
    <row r="38" ht="13.55" customHeight="1">
      <c r="A38" s="134">
        <v>2</v>
      </c>
      <c r="B38" t="s" s="58">
        <v>109</v>
      </c>
      <c r="C38" s="57">
        <f>IF(C4&gt;C$33,C4,0)</f>
        <v>3.26666666666667</v>
      </c>
      <c r="D38" s="57">
        <f>IF(D4&gt;D$33,D4,0)</f>
        <v>1.80666666666667</v>
      </c>
      <c r="E38" s="57">
        <f>IF(E4&gt;E$33,E4,0)</f>
        <v>0.9399999999999999</v>
      </c>
      <c r="F38" s="57">
        <f>IF(F4&gt;F$33,F4,0)</f>
        <v>0.98</v>
      </c>
      <c r="G38" s="57">
        <f>IF(G4&gt;G$33,G4,0)</f>
        <v>0</v>
      </c>
      <c r="H38" s="57">
        <f>IF(H4&gt;H$33,H4,0)</f>
        <v>0</v>
      </c>
      <c r="I38" s="57">
        <f>IF(I4&gt;I$33,I4,0)</f>
        <v>0.491</v>
      </c>
      <c r="J38" s="57">
        <f>IF(J4&gt;J$33,J4,0)</f>
        <v>0.341</v>
      </c>
      <c r="K38" s="57">
        <f>IF(K4&gt;K$33,K4,0)</f>
        <v>0</v>
      </c>
      <c r="L38" s="57">
        <f>IF(L4&gt;L$33,L4,0)</f>
        <v>0.965</v>
      </c>
      <c r="M38" s="57">
        <f>IF(M4&gt;M$33,M4,0)</f>
        <v>1.3</v>
      </c>
      <c r="N38" s="57">
        <f>IF(N4&gt;N$33,N4,0)</f>
        <v>7.975</v>
      </c>
      <c r="O38" s="57">
        <f>IF(O4&gt;O$33,O4,0)</f>
        <v>0</v>
      </c>
      <c r="P38" s="57">
        <f>IF(P4&gt;P$33,P4,0)</f>
        <v>0</v>
      </c>
      <c r="Q38" s="57">
        <f>IF(Q4&gt;Q$33,Q4,0)</f>
        <v>0</v>
      </c>
      <c r="R38" s="57">
        <f>IF(R4&gt;R$33,R4,0)</f>
        <v>0</v>
      </c>
      <c r="S38" s="57">
        <f>IF(S4&gt;S$33,S4,0)</f>
        <v>0</v>
      </c>
      <c r="T38" s="57">
        <f>IF(T4&gt;T$33,T4,0)</f>
        <v>0</v>
      </c>
      <c r="U38" s="57">
        <f>IF(U4&gt;U$33,U4,0)</f>
        <v>0.446666666666667</v>
      </c>
      <c r="V38" s="57">
        <f>IF(V4&gt;V$33,V4,0)</f>
        <v>0.546666666666667</v>
      </c>
      <c r="W38" s="57">
        <f>IF(W4&gt;W$33,W4,0)</f>
        <v>0</v>
      </c>
      <c r="X38" s="57">
        <f>IF(X4&gt;X$33,X4,0)</f>
        <v>0.160666666666667</v>
      </c>
      <c r="Y38" s="57">
        <f>IF(Y4&gt;Y$33,Y4,0)</f>
        <v>4.47</v>
      </c>
      <c r="Z38" s="135">
        <f>IF(Z4&gt;Z$33,Z4,0)</f>
        <v>5.73</v>
      </c>
    </row>
    <row r="39" ht="13.55" customHeight="1">
      <c r="A39" s="134">
        <v>3</v>
      </c>
      <c r="B39" t="s" s="58">
        <v>112</v>
      </c>
      <c r="C39" s="57">
        <f>IF(C5&gt;C$33,C5,0)</f>
        <v>0</v>
      </c>
      <c r="D39" s="57">
        <f>IF(D5&gt;D$33,D5,0)</f>
        <v>0</v>
      </c>
      <c r="E39" s="57">
        <f>IF(E5&gt;E$33,E5,0)</f>
        <v>1.03</v>
      </c>
      <c r="F39" s="57">
        <f>IF(F5&gt;F$33,F5,0)</f>
        <v>3.91</v>
      </c>
      <c r="G39" s="57">
        <f>IF(G5&gt;G$33,G5,0)</f>
        <v>0</v>
      </c>
      <c r="H39" s="57">
        <f>IF(H5&gt;H$33,H5,0)</f>
        <v>0</v>
      </c>
      <c r="I39" s="57">
        <f>IF(I5&gt;I$33,I5,0)</f>
        <v>0</v>
      </c>
      <c r="J39" s="57">
        <f>IF(J5&gt;J$33,J5,0)</f>
        <v>0</v>
      </c>
      <c r="K39" s="57">
        <f>IF(K5&gt;K$33,K5,0)</f>
        <v>0</v>
      </c>
      <c r="L39" s="57">
        <f>IF(L5&gt;L$33,L5,0)</f>
        <v>0.655</v>
      </c>
      <c r="M39" s="57">
        <f>IF(M5&gt;M$33,M5,0)</f>
        <v>2.475</v>
      </c>
      <c r="N39" s="57">
        <f>IF(N5&gt;N$33,N5,0)</f>
        <v>1.995</v>
      </c>
      <c r="O39" s="57">
        <f>IF(O5&gt;O$33,O5,0)</f>
        <v>0</v>
      </c>
      <c r="P39" s="57">
        <f>IF(P5&gt;P$33,P5,0)</f>
        <v>0</v>
      </c>
      <c r="Q39" s="57">
        <f>IF(Q5&gt;Q$33,Q5,0)</f>
        <v>0</v>
      </c>
      <c r="R39" s="57">
        <f>IF(R5&gt;R$33,R5,0)</f>
        <v>0</v>
      </c>
      <c r="S39" s="57">
        <f>IF(S5&gt;S$33,S5,0)</f>
        <v>0.596666666666667</v>
      </c>
      <c r="T39" s="57">
        <f>IF(T5&gt;T$33,T5,0)</f>
        <v>0</v>
      </c>
      <c r="U39" s="57">
        <f>IF(U5&gt;U$33,U5,0)</f>
        <v>0.666666666666667</v>
      </c>
      <c r="V39" s="57">
        <f>IF(V5&gt;V$33,V5,0)</f>
        <v>0.476666666666667</v>
      </c>
      <c r="W39" s="57">
        <f>IF(W5&gt;W$33,W5,0)</f>
        <v>0.150666666666667</v>
      </c>
      <c r="X39" s="57">
        <f>IF(X5&gt;X$33,X5,0)</f>
        <v>0.430666666666667</v>
      </c>
      <c r="Y39" s="57">
        <f>IF(Y5&gt;Y$33,Y5,0)</f>
        <v>0</v>
      </c>
      <c r="Z39" s="135">
        <f>IF(Z5&gt;Z$33,Z5,0)</f>
        <v>0.89</v>
      </c>
    </row>
    <row r="40" ht="13.55" customHeight="1">
      <c r="A40" s="134">
        <v>4</v>
      </c>
      <c r="B40" t="s" s="58">
        <v>115</v>
      </c>
      <c r="C40" s="57">
        <f>IF(C6&gt;C$33,C6,0)</f>
        <v>2.02666666666667</v>
      </c>
      <c r="D40" s="57">
        <f>IF(D6&gt;D$33,D6,0)</f>
        <v>0</v>
      </c>
      <c r="E40" s="57">
        <f>IF(E6&gt;E$33,E6,0)</f>
        <v>0.61</v>
      </c>
      <c r="F40" s="57">
        <f>IF(F6&gt;F$33,F6,0)</f>
        <v>2.11</v>
      </c>
      <c r="G40" s="57">
        <f>IF(G6&gt;G$33,G6,0)</f>
        <v>0</v>
      </c>
      <c r="H40" s="57">
        <f>IF(H6&gt;H$33,H6,0)</f>
        <v>0</v>
      </c>
      <c r="I40" s="57">
        <f>IF(I6&gt;I$33,I6,0)</f>
        <v>0.731</v>
      </c>
      <c r="J40" s="57">
        <f>IF(J6&gt;J$33,J6,0)</f>
        <v>0</v>
      </c>
      <c r="K40" s="57">
        <f>IF(K6&gt;K$33,K6,0)</f>
        <v>0</v>
      </c>
      <c r="L40" s="57">
        <f>IF(L6&gt;L$33,L6,0)</f>
        <v>0.795</v>
      </c>
      <c r="M40" s="57">
        <f>IF(M6&gt;M$33,M6,0)</f>
        <v>0.835</v>
      </c>
      <c r="N40" s="57">
        <f>IF(N6&gt;N$33,N6,0)</f>
        <v>1.015</v>
      </c>
      <c r="O40" s="57">
        <f>IF(O6&gt;O$33,O6,0)</f>
        <v>0.4</v>
      </c>
      <c r="P40" s="57">
        <f>IF(P6&gt;P$33,P6,0)</f>
        <v>0</v>
      </c>
      <c r="Q40" s="57">
        <f>IF(Q6&gt;Q$33,Q6,0)</f>
        <v>0</v>
      </c>
      <c r="R40" s="57">
        <f>IF(R6&gt;R$33,R6,0)</f>
        <v>0</v>
      </c>
      <c r="S40" s="57">
        <f>IF(S6&gt;S$33,S6,0)</f>
        <v>0.376666666666667</v>
      </c>
      <c r="T40" s="57">
        <f>IF(T6&gt;T$33,T6,0)</f>
        <v>0</v>
      </c>
      <c r="U40" s="57">
        <f>IF(U6&gt;U$33,U6,0)</f>
        <v>0.256666666666667</v>
      </c>
      <c r="V40" s="57">
        <f>IF(V6&gt;V$33,V6,0)</f>
        <v>0.476666666666667</v>
      </c>
      <c r="W40" s="57">
        <f>IF(W6&gt;W$33,W6,0)</f>
        <v>0</v>
      </c>
      <c r="X40" s="57">
        <f>IF(X6&gt;X$33,X6,0)</f>
        <v>1.05066666666667</v>
      </c>
      <c r="Y40" s="57">
        <f>IF(Y6&gt;Y$33,Y6,0)</f>
        <v>3.14</v>
      </c>
      <c r="Z40" s="135">
        <f>IF(Z6&gt;Z$33,Z6,0)</f>
        <v>1.53</v>
      </c>
    </row>
    <row r="41" ht="13.55" customHeight="1">
      <c r="A41" s="134">
        <v>5</v>
      </c>
      <c r="B41" t="s" s="58">
        <v>118</v>
      </c>
      <c r="C41" s="57">
        <f>IF(C7&gt;C$33,C7,0)</f>
        <v>0</v>
      </c>
      <c r="D41" s="57">
        <f>IF(D7&gt;D$33,D7,0)</f>
        <v>0</v>
      </c>
      <c r="E41" s="57">
        <f>IF(E7&gt;E$33,E7,0)</f>
        <v>1.71</v>
      </c>
      <c r="F41" s="57">
        <f>IF(F7&gt;F$33,F7,0)</f>
        <v>1.36</v>
      </c>
      <c r="G41" s="57">
        <f>IF(G7&gt;G$33,G7,0)</f>
        <v>0</v>
      </c>
      <c r="H41" s="57">
        <f>IF(H7&gt;H$33,H7,0)</f>
        <v>0</v>
      </c>
      <c r="I41" s="57">
        <f>IF(I7&gt;I$33,I7,0)</f>
        <v>0.301</v>
      </c>
      <c r="J41" s="57">
        <f>IF(J7&gt;J$33,J7,0)</f>
        <v>0</v>
      </c>
      <c r="K41" s="57">
        <f>IF(K7&gt;K$33,K7,0)</f>
        <v>0</v>
      </c>
      <c r="L41" s="57">
        <f>IF(L7&gt;L$33,L7,0)</f>
        <v>0.985</v>
      </c>
      <c r="M41" s="57">
        <f>IF(M7&gt;M$33,M7,0)</f>
        <v>2.055</v>
      </c>
      <c r="N41" s="57">
        <f>IF(N7&gt;N$33,N7,0)</f>
        <v>1.26</v>
      </c>
      <c r="O41" s="57">
        <f>IF(O7&gt;O$33,O7,0)</f>
        <v>0</v>
      </c>
      <c r="P41" s="57">
        <f>IF(P7&gt;P$33,P7,0)</f>
        <v>0</v>
      </c>
      <c r="Q41" s="57">
        <f>IF(Q7&gt;Q$33,Q7,0)</f>
        <v>5.82666666666667</v>
      </c>
      <c r="R41" s="57">
        <f>IF(R7&gt;R$33,R7,0)</f>
        <v>0</v>
      </c>
      <c r="S41" s="57">
        <f>IF(S7&gt;S$33,S7,0)</f>
        <v>0</v>
      </c>
      <c r="T41" s="57">
        <f>IF(T7&gt;T$33,T7,0)</f>
        <v>0</v>
      </c>
      <c r="U41" s="57">
        <f>IF(U7&gt;U$33,U7,0)</f>
        <v>0.306666666666667</v>
      </c>
      <c r="V41" s="57">
        <f>IF(V7&gt;V$33,V7,0)</f>
        <v>0.366666666666667</v>
      </c>
      <c r="W41" s="57">
        <f>IF(W7&gt;W$33,W7,0)</f>
        <v>0.100666666666667</v>
      </c>
      <c r="X41" s="57">
        <f>IF(X7&gt;X$33,X7,0)</f>
        <v>0.140666666666667</v>
      </c>
      <c r="Y41" s="57">
        <f>IF(Y7&gt;Y$33,Y7,0)</f>
        <v>0</v>
      </c>
      <c r="Z41" s="135">
        <f>IF(Z7&gt;Z$33,Z7,0)</f>
        <v>0.8100000000000001</v>
      </c>
    </row>
    <row r="42" ht="13.55" customHeight="1">
      <c r="A42" s="134">
        <v>6</v>
      </c>
      <c r="B42" t="s" s="58">
        <v>121</v>
      </c>
      <c r="C42" s="57">
        <f>IF(C8&gt;C$33,C8,0)</f>
        <v>9.08666666666667</v>
      </c>
      <c r="D42" s="57">
        <f>IF(D8&gt;D$33,D8,0)</f>
        <v>8.12666666666667</v>
      </c>
      <c r="E42" s="57">
        <f>IF(E8&gt;E$33,E8,0)</f>
        <v>1.76</v>
      </c>
      <c r="F42" s="57">
        <f>IF(F8&gt;F$33,F8,0)</f>
        <v>3.06</v>
      </c>
      <c r="G42" s="57">
        <f>IF(G8&gt;G$33,G8,0)</f>
        <v>0</v>
      </c>
      <c r="H42" s="57">
        <f>IF(H8&gt;H$33,H8,0)</f>
        <v>0</v>
      </c>
      <c r="I42" s="57">
        <f>IF(I8&gt;I$33,I8,0)</f>
        <v>0</v>
      </c>
      <c r="J42" s="57">
        <f>IF(J8&gt;J$33,J8,0)</f>
        <v>0</v>
      </c>
      <c r="K42" s="57">
        <f>IF(K8&gt;K$33,K8,0)</f>
        <v>0.775</v>
      </c>
      <c r="L42" s="57">
        <f>IF(L8&gt;L$33,L8,0)</f>
        <v>1.345</v>
      </c>
      <c r="M42" s="57">
        <f>IF(M8&gt;M$33,M8,0)</f>
        <v>0.715</v>
      </c>
      <c r="N42" s="57">
        <f>IF(N8&gt;N$33,N8,0)</f>
        <v>0.8149999999999999</v>
      </c>
      <c r="O42" s="57">
        <f>IF(O8&gt;O$33,O8,0)</f>
        <v>0</v>
      </c>
      <c r="P42" s="57">
        <f>IF(P8&gt;P$33,P8,0)</f>
        <v>0.03</v>
      </c>
      <c r="Q42" s="57">
        <f>IF(Q8&gt;Q$33,Q8,0)</f>
        <v>0</v>
      </c>
      <c r="R42" s="57">
        <f>IF(R8&gt;R$33,R8,0)</f>
        <v>2.84666666666667</v>
      </c>
      <c r="S42" s="57">
        <f>IF(S8&gt;S$33,S8,0)</f>
        <v>0.376666666666667</v>
      </c>
      <c r="T42" s="57">
        <f>IF(T8&gt;T$33,T8,0)</f>
        <v>0</v>
      </c>
      <c r="U42" s="57">
        <f>IF(U8&gt;U$33,U8,0)</f>
        <v>0</v>
      </c>
      <c r="V42" s="57">
        <f>IF(V8&gt;V$33,V8,0)</f>
        <v>0.966666666666667</v>
      </c>
      <c r="W42" s="57">
        <f>IF(W8&gt;W$33,W8,0)</f>
        <v>0</v>
      </c>
      <c r="X42" s="57">
        <f>IF(X8&gt;X$33,X8,0)</f>
        <v>0.5206666666666671</v>
      </c>
      <c r="Y42" s="57">
        <f>IF(Y8&gt;Y$33,Y8,0)</f>
        <v>0</v>
      </c>
      <c r="Z42" s="135">
        <f>IF(Z8&gt;Z$33,Z8,0)</f>
        <v>5.75</v>
      </c>
    </row>
    <row r="43" ht="13.55" customHeight="1">
      <c r="A43" s="134">
        <v>7</v>
      </c>
      <c r="B43" t="s" s="58">
        <v>124</v>
      </c>
      <c r="C43" s="57">
        <f>IF(C9&gt;C$33,C9,0)</f>
        <v>6.28666666666667</v>
      </c>
      <c r="D43" s="57">
        <f>IF(D9&gt;D$33,D9,0)</f>
        <v>5.41666666666667</v>
      </c>
      <c r="E43" s="57">
        <f>IF(E9&gt;E$33,E9,0)</f>
        <v>0.8100000000000001</v>
      </c>
      <c r="F43" s="57">
        <f>IF(F9&gt;F$33,F9,0)</f>
        <v>1.52</v>
      </c>
      <c r="G43" s="57">
        <f>IF(G9&gt;G$33,G9,0)</f>
        <v>0</v>
      </c>
      <c r="H43" s="57">
        <f>IF(H9&gt;H$33,H9,0)</f>
        <v>0</v>
      </c>
      <c r="I43" s="57">
        <f>IF(I9&gt;I$33,I9,0)</f>
        <v>0.281</v>
      </c>
      <c r="J43" s="57">
        <f>IF(J9&gt;J$33,J9,0)</f>
        <v>0.391</v>
      </c>
      <c r="K43" s="57">
        <f>IF(K9&gt;K$33,K9,0)</f>
        <v>0</v>
      </c>
      <c r="L43" s="57">
        <f>IF(L9&gt;L$33,L9,0)</f>
        <v>0</v>
      </c>
      <c r="M43" s="57">
        <f>IF(M9&gt;M$33,M9,0)</f>
        <v>0</v>
      </c>
      <c r="N43" s="57">
        <f>IF(N9&gt;N$33,N9,0)</f>
        <v>0</v>
      </c>
      <c r="O43" s="57">
        <f>IF(O9&gt;O$33,O9,0)</f>
        <v>0</v>
      </c>
      <c r="P43" s="57">
        <f>IF(P9&gt;P$33,P9,0)</f>
        <v>0</v>
      </c>
      <c r="Q43" s="57">
        <f>IF(Q9&gt;Q$33,Q9,0)</f>
        <v>0</v>
      </c>
      <c r="R43" s="57">
        <f>IF(R9&gt;R$33,R9,0)</f>
        <v>0</v>
      </c>
      <c r="S43" s="57">
        <f>IF(S9&gt;S$33,S9,0)</f>
        <v>0</v>
      </c>
      <c r="T43" s="57">
        <f>IF(T9&gt;T$33,T9,0)</f>
        <v>0</v>
      </c>
      <c r="U43" s="57">
        <f>IF(U9&gt;U$33,U9,0)</f>
        <v>2.74666666666667</v>
      </c>
      <c r="V43" s="57">
        <f>IF(V9&gt;V$33,V9,0)</f>
        <v>4.11666666666667</v>
      </c>
      <c r="W43" s="57">
        <f>IF(W9&gt;W$33,W9,0)</f>
        <v>0.330666666666667</v>
      </c>
      <c r="X43" s="57">
        <f>IF(X9&gt;X$33,X9,0)</f>
        <v>0</v>
      </c>
      <c r="Y43" s="57">
        <f>IF(Y9&gt;Y$33,Y9,0)</f>
        <v>12.44</v>
      </c>
      <c r="Z43" s="135">
        <f>IF(Z9&gt;Z$33,Z9,0)</f>
        <v>9.380000000000001</v>
      </c>
    </row>
    <row r="44" ht="13.55" customHeight="1">
      <c r="A44" s="134">
        <v>8</v>
      </c>
      <c r="B44" t="s" s="58">
        <v>127</v>
      </c>
      <c r="C44" s="57">
        <f>IF(C10&gt;C$33,C10,0)</f>
        <v>2.03666666666667</v>
      </c>
      <c r="D44" s="57">
        <f>IF(D10&gt;D$33,D10,0)</f>
        <v>0</v>
      </c>
      <c r="E44" s="57">
        <f>IF(E10&gt;E$33,E10,0)</f>
        <v>0.48</v>
      </c>
      <c r="F44" s="57">
        <f>IF(F10&gt;F$33,F10,0)</f>
        <v>0.8100000000000001</v>
      </c>
      <c r="G44" s="57">
        <f>IF(G10&gt;G$33,G10,0)</f>
        <v>0</v>
      </c>
      <c r="H44" s="57">
        <f>IF(H10&gt;H$33,H10,0)</f>
        <v>0</v>
      </c>
      <c r="I44" s="57">
        <f>IF(I10&gt;I$33,I10,0)</f>
        <v>0</v>
      </c>
      <c r="J44" s="57">
        <f>IF(J10&gt;J$33,J10,0)</f>
        <v>0</v>
      </c>
      <c r="K44" s="57">
        <f>IF(K10&gt;K$33,K10,0)</f>
        <v>0</v>
      </c>
      <c r="L44" s="57">
        <f>IF(L10&gt;L$33,L10,0)</f>
        <v>0</v>
      </c>
      <c r="M44" s="57">
        <f>IF(M10&gt;M$33,M10,0)</f>
        <v>0.6850000000000001</v>
      </c>
      <c r="N44" s="57">
        <f>IF(N10&gt;N$33,N10,0)</f>
        <v>1.725</v>
      </c>
      <c r="O44" s="57">
        <f>IF(O10&gt;O$33,O10,0)</f>
        <v>0.12</v>
      </c>
      <c r="P44" s="57">
        <f>IF(P10&gt;P$33,P10,0)</f>
        <v>0</v>
      </c>
      <c r="Q44" s="57">
        <f>IF(Q10&gt;Q$33,Q10,0)</f>
        <v>0</v>
      </c>
      <c r="R44" s="57">
        <f>IF(R10&gt;R$33,R10,0)</f>
        <v>0</v>
      </c>
      <c r="S44" s="57">
        <f>IF(S10&gt;S$33,S10,0)</f>
        <v>1.26666666666667</v>
      </c>
      <c r="T44" s="57">
        <f>IF(T10&gt;T$33,T10,0)</f>
        <v>0</v>
      </c>
      <c r="U44" s="57">
        <f>IF(U10&gt;U$33,U10,0)</f>
        <v>0</v>
      </c>
      <c r="V44" s="57">
        <f>IF(V10&gt;V$33,V10,0)</f>
        <v>0</v>
      </c>
      <c r="W44" s="57">
        <f>IF(W10&gt;W$33,W10,0)</f>
        <v>0</v>
      </c>
      <c r="X44" s="57">
        <f>IF(X10&gt;X$33,X10,0)</f>
        <v>0</v>
      </c>
      <c r="Y44" s="57">
        <f>IF(Y10&gt;Y$33,Y10,0)</f>
        <v>0</v>
      </c>
      <c r="Z44" s="135">
        <f>IF(Z10&gt;Z$33,Z10,0)</f>
        <v>0</v>
      </c>
    </row>
    <row r="45" ht="13.55" customHeight="1">
      <c r="A45" s="134">
        <v>9</v>
      </c>
      <c r="B45" t="s" s="58">
        <v>130</v>
      </c>
      <c r="C45" s="57">
        <f>IF(C11&gt;C$33,C11,0)</f>
        <v>0</v>
      </c>
      <c r="D45" s="57">
        <f>IF(D11&gt;D$33,D11,0)</f>
        <v>0</v>
      </c>
      <c r="E45" s="57">
        <f>IF(E11&gt;E$33,E11,0)</f>
        <v>0.47</v>
      </c>
      <c r="F45" s="57">
        <f>IF(F11&gt;F$33,F11,0)</f>
        <v>2.01</v>
      </c>
      <c r="G45" s="57">
        <f>IF(G11&gt;G$33,G11,0)</f>
        <v>0</v>
      </c>
      <c r="H45" s="57">
        <f>IF(H11&gt;H$33,H11,0)</f>
        <v>0</v>
      </c>
      <c r="I45" s="57">
        <f>IF(I11&gt;I$33,I11,0)</f>
        <v>0</v>
      </c>
      <c r="J45" s="57">
        <f>IF(J11&gt;J$33,J11,0)</f>
        <v>0</v>
      </c>
      <c r="K45" s="57">
        <f>IF(K11&gt;K$33,K11,0)</f>
        <v>0</v>
      </c>
      <c r="L45" s="57">
        <f>IF(L11&gt;L$33,L11,0)</f>
        <v>0</v>
      </c>
      <c r="M45" s="57">
        <f>IF(M11&gt;M$33,M11,0)</f>
        <v>3.815</v>
      </c>
      <c r="N45" s="57">
        <f>IF(N11&gt;N$33,N11,0)</f>
        <v>11.945</v>
      </c>
      <c r="O45" s="57">
        <f>IF(O11&gt;O$33,O11,0)</f>
        <v>0</v>
      </c>
      <c r="P45" s="57">
        <f>IF(P11&gt;P$33,P11,0)</f>
        <v>0</v>
      </c>
      <c r="Q45" s="57">
        <f>IF(Q11&gt;Q$33,Q11,0)</f>
        <v>0</v>
      </c>
      <c r="R45" s="57">
        <f>IF(R11&gt;R$33,R11,0)</f>
        <v>4.05666666666667</v>
      </c>
      <c r="S45" s="57">
        <f>IF(S11&gt;S$33,S11,0)</f>
        <v>1.71666666666667</v>
      </c>
      <c r="T45" s="57">
        <f>IF(T11&gt;T$33,T11,0)</f>
        <v>1.96666666666667</v>
      </c>
      <c r="U45" s="57">
        <f>IF(U11&gt;U$33,U11,0)</f>
        <v>0.466666666666667</v>
      </c>
      <c r="V45" s="57">
        <f>IF(V11&gt;V$33,V11,0)</f>
        <v>0.586666666666667</v>
      </c>
      <c r="W45" s="57">
        <f>IF(W11&gt;W$33,W11,0)</f>
        <v>0</v>
      </c>
      <c r="X45" s="57">
        <f>IF(X11&gt;X$33,X11,0)</f>
        <v>0</v>
      </c>
      <c r="Y45" s="57">
        <f>IF(Y11&gt;Y$33,Y11,0)</f>
        <v>1.33</v>
      </c>
      <c r="Z45" s="135">
        <f>IF(Z11&gt;Z$33,Z11,0)</f>
        <v>0</v>
      </c>
    </row>
    <row r="46" ht="13.55" customHeight="1">
      <c r="A46" s="134">
        <v>10</v>
      </c>
      <c r="B46" t="s" s="58">
        <v>133</v>
      </c>
      <c r="C46" s="57">
        <f>IF(C12&gt;C$33,C12,0)</f>
        <v>5.76666666666667</v>
      </c>
      <c r="D46" s="57">
        <f>IF(D12&gt;D$33,D12,0)</f>
        <v>10.0066666666667</v>
      </c>
      <c r="E46" s="57">
        <f>IF(E12&gt;E$33,E12,0)</f>
        <v>3.67</v>
      </c>
      <c r="F46" s="57">
        <f>IF(F12&gt;F$33,F12,0)</f>
        <v>2.53</v>
      </c>
      <c r="G46" s="57">
        <f>IF(G12&gt;G$33,G12,0)</f>
        <v>0</v>
      </c>
      <c r="H46" s="57">
        <f>IF(H12&gt;H$33,H12,0)</f>
        <v>0</v>
      </c>
      <c r="I46" s="57">
        <f>IF(I12&gt;I$33,I12,0)</f>
        <v>0</v>
      </c>
      <c r="J46" s="57">
        <f>IF(J12&gt;J$33,J12,0)</f>
        <v>0</v>
      </c>
      <c r="K46" s="57">
        <f>IF(K12&gt;K$33,K12,0)</f>
        <v>0</v>
      </c>
      <c r="L46" s="57">
        <f>IF(L12&gt;L$33,L12,0)</f>
        <v>0.665</v>
      </c>
      <c r="M46" s="57">
        <f>IF(M12&gt;M$33,M12,0)</f>
        <v>0</v>
      </c>
      <c r="N46" s="57">
        <f>IF(N12&gt;N$33,N12,0)</f>
        <v>0</v>
      </c>
      <c r="O46" s="57">
        <f>IF(O12&gt;O$33,O12,0)</f>
        <v>0.27</v>
      </c>
      <c r="P46" s="57">
        <f>IF(P12&gt;P$33,P12,0)</f>
        <v>0</v>
      </c>
      <c r="Q46" s="57">
        <f>IF(Q12&gt;Q$33,Q12,0)</f>
        <v>1.33666666666667</v>
      </c>
      <c r="R46" s="57">
        <f>IF(R12&gt;R$33,R12,0)</f>
        <v>0.736666666666667</v>
      </c>
      <c r="S46" s="57">
        <f>IF(S12&gt;S$33,S12,0)</f>
        <v>3.47666666666667</v>
      </c>
      <c r="T46" s="57">
        <f>IF(T12&gt;T$33,T12,0)</f>
        <v>4.73666666666667</v>
      </c>
      <c r="U46" s="57">
        <f>IF(U12&gt;U$33,U12,0)</f>
        <v>0.366666666666667</v>
      </c>
      <c r="V46" s="57">
        <f>IF(V12&gt;V$33,V12,0)</f>
        <v>0</v>
      </c>
      <c r="W46" s="57">
        <f>IF(W12&gt;W$33,W12,0)</f>
        <v>0</v>
      </c>
      <c r="X46" s="57">
        <f>IF(X12&gt;X$33,X12,0)</f>
        <v>0</v>
      </c>
      <c r="Y46" s="57">
        <f>IF(Y12&gt;Y$33,Y12,0)</f>
        <v>0.99</v>
      </c>
      <c r="Z46" s="135">
        <f>IF(Z12&gt;Z$33,Z12,0)</f>
        <v>0</v>
      </c>
    </row>
    <row r="47" ht="13.55" customHeight="1">
      <c r="A47" s="134">
        <v>11</v>
      </c>
      <c r="B47" t="s" s="58">
        <v>136</v>
      </c>
      <c r="C47" s="57">
        <f>IF(C13&gt;C$33,C13,0)</f>
        <v>0</v>
      </c>
      <c r="D47" s="57">
        <f>IF(D13&gt;D$33,D13,0)</f>
        <v>0</v>
      </c>
      <c r="E47" s="57">
        <f>IF(E13&gt;E$33,E13,0)</f>
        <v>0.54</v>
      </c>
      <c r="F47" s="57">
        <f>IF(F13&gt;F$33,F13,0)</f>
        <v>0.38</v>
      </c>
      <c r="G47" s="57">
        <f>IF(G13&gt;G$33,G13,0)</f>
        <v>0</v>
      </c>
      <c r="H47" s="57">
        <f>IF(H13&gt;H$33,H13,0)</f>
        <v>0</v>
      </c>
      <c r="I47" s="57">
        <f>IF(I13&gt;I$33,I13,0)</f>
        <v>0</v>
      </c>
      <c r="J47" s="57">
        <f>IF(J13&gt;J$33,J13,0)</f>
        <v>0</v>
      </c>
      <c r="K47" s="57">
        <f>IF(K13&gt;K$33,K13,0)</f>
        <v>0</v>
      </c>
      <c r="L47" s="57">
        <f>IF(L13&gt;L$33,L13,0)</f>
        <v>0.855</v>
      </c>
      <c r="M47" s="57">
        <f>IF(M13&gt;M$33,M13,0)</f>
        <v>0.335</v>
      </c>
      <c r="N47" s="57">
        <f>IF(N13&gt;N$33,N13,0)</f>
        <v>0.795</v>
      </c>
      <c r="O47" s="57">
        <f>IF(O13&gt;O$33,O13,0)</f>
        <v>0.09999999999999989</v>
      </c>
      <c r="P47" s="57">
        <f>IF(P13&gt;P$33,P13,0)</f>
        <v>0</v>
      </c>
      <c r="Q47" s="57">
        <f>IF(Q13&gt;Q$33,Q13,0)</f>
        <v>0</v>
      </c>
      <c r="R47" s="57">
        <f>IF(R13&gt;R$33,R13,0)</f>
        <v>0</v>
      </c>
      <c r="S47" s="57">
        <f>IF(S13&gt;S$33,S13,0)</f>
        <v>0</v>
      </c>
      <c r="T47" s="57">
        <f>IF(T13&gt;T$33,T13,0)</f>
        <v>0</v>
      </c>
      <c r="U47" s="57">
        <f>IF(U13&gt;U$33,U13,0)</f>
        <v>1.12666666666667</v>
      </c>
      <c r="V47" s="57">
        <f>IF(V13&gt;V$33,V13,0)</f>
        <v>0.396666666666667</v>
      </c>
      <c r="W47" s="57">
        <f>IF(W13&gt;W$33,W13,0)</f>
        <v>0.160666666666667</v>
      </c>
      <c r="X47" s="57">
        <f>IF(X13&gt;X$33,X13,0)</f>
        <v>0.150666666666667</v>
      </c>
      <c r="Y47" s="57">
        <f>IF(Y13&gt;Y$33,Y13,0)</f>
        <v>0</v>
      </c>
      <c r="Z47" s="135">
        <f>IF(Z13&gt;Z$33,Z13,0)</f>
        <v>0</v>
      </c>
    </row>
    <row r="48" ht="13.55" customHeight="1">
      <c r="A48" s="134">
        <v>12</v>
      </c>
      <c r="B48" t="s" s="58">
        <v>139</v>
      </c>
      <c r="C48" s="57">
        <f>IF(C14&gt;C$33,C14,0)</f>
        <v>0</v>
      </c>
      <c r="D48" s="57">
        <f>IF(D14&gt;D$33,D14,0)</f>
        <v>0</v>
      </c>
      <c r="E48" s="57">
        <f>IF(E14&gt;E$33,E14,0)</f>
        <v>0.54</v>
      </c>
      <c r="F48" s="57">
        <f>IF(F14&gt;F$33,F14,0)</f>
        <v>0.25</v>
      </c>
      <c r="G48" s="57">
        <f>IF(G14&gt;G$33,G14,0)</f>
        <v>0</v>
      </c>
      <c r="H48" s="57">
        <f>IF(H14&gt;H$33,H14,0)</f>
        <v>0</v>
      </c>
      <c r="I48" s="57">
        <f>IF(I14&gt;I$33,I14,0)</f>
        <v>0</v>
      </c>
      <c r="J48" s="57">
        <f>IF(J14&gt;J$33,J14,0)</f>
        <v>0</v>
      </c>
      <c r="K48" s="57">
        <f>IF(K14&gt;K$33,K14,0)</f>
        <v>0</v>
      </c>
      <c r="L48" s="57">
        <f>IF(L14&gt;L$33,L14,0)</f>
        <v>0</v>
      </c>
      <c r="M48" s="57">
        <f>IF(M14&gt;M$33,M14,0)</f>
        <v>0.335</v>
      </c>
      <c r="N48" s="57">
        <f>IF(N14&gt;N$33,N14,0)</f>
        <v>0.535</v>
      </c>
      <c r="O48" s="57">
        <f>IF(O14&gt;O$33,O14,0)</f>
        <v>0.09999999999999989</v>
      </c>
      <c r="P48" s="57">
        <f>IF(P14&gt;P$33,P14,0)</f>
        <v>0</v>
      </c>
      <c r="Q48" s="57">
        <f>IF(Q14&gt;Q$33,Q14,0)</f>
        <v>0</v>
      </c>
      <c r="R48" s="57">
        <f>IF(R14&gt;R$33,R14,0)</f>
        <v>0</v>
      </c>
      <c r="S48" s="57">
        <f>IF(S14&gt;S$33,S14,0)</f>
        <v>0</v>
      </c>
      <c r="T48" s="57">
        <f>IF(T14&gt;T$33,T14,0)</f>
        <v>0.856666666666667</v>
      </c>
      <c r="U48" s="57">
        <f>IF(U14&gt;U$33,U14,0)</f>
        <v>1.12666666666667</v>
      </c>
      <c r="V48" s="57">
        <f>IF(V14&gt;V$33,V14,0)</f>
        <v>0.326666666666667</v>
      </c>
      <c r="W48" s="57">
        <f>IF(W14&gt;W$33,W14,0)</f>
        <v>0.160666666666667</v>
      </c>
      <c r="X48" s="57">
        <f>IF(X14&gt;X$33,X14,0)</f>
        <v>0</v>
      </c>
      <c r="Y48" s="57">
        <f>IF(Y14&gt;Y$33,Y14,0)</f>
        <v>0</v>
      </c>
      <c r="Z48" s="135">
        <f>IF(Z14&gt;Z$33,Z14,0)</f>
        <v>0</v>
      </c>
    </row>
    <row r="49" ht="13.55" customHeight="1">
      <c r="A49" s="134">
        <v>13</v>
      </c>
      <c r="B49" t="s" s="58">
        <v>142</v>
      </c>
      <c r="C49" s="57">
        <f>IF(C15&gt;C$33,C15,0)</f>
        <v>2.80666666666667</v>
      </c>
      <c r="D49" s="57">
        <f>IF(D15&gt;D$33,D15,0)</f>
        <v>9.80666666666667</v>
      </c>
      <c r="E49" s="57">
        <f>IF(E15&gt;E$33,E15,0)</f>
        <v>0.57</v>
      </c>
      <c r="F49" s="57">
        <f>IF(F15&gt;F$33,F15,0)</f>
        <v>1.38</v>
      </c>
      <c r="G49" s="57">
        <f>IF(G15&gt;G$33,G15,0)</f>
        <v>0</v>
      </c>
      <c r="H49" s="57">
        <f>IF(H15&gt;H$33,H15,0)</f>
        <v>0</v>
      </c>
      <c r="I49" s="57">
        <f>IF(I15&gt;I$33,I15,0)</f>
        <v>0</v>
      </c>
      <c r="J49" s="57">
        <f>IF(J15&gt;J$33,J15,0)</f>
        <v>0</v>
      </c>
      <c r="K49" s="57">
        <f>IF(K15&gt;K$33,K15,0)</f>
        <v>0.845</v>
      </c>
      <c r="L49" s="57">
        <f>IF(L15&gt;L$33,L15,0)</f>
        <v>0</v>
      </c>
      <c r="M49" s="57">
        <f>IF(M15&gt;M$33,M15,0)</f>
        <v>0.745</v>
      </c>
      <c r="N49" s="57">
        <f>IF(N15&gt;N$33,N15,0)</f>
        <v>0.905</v>
      </c>
      <c r="O49" s="57">
        <f>IF(O15&gt;O$33,O15,0)</f>
        <v>0</v>
      </c>
      <c r="P49" s="57">
        <f>IF(P15&gt;P$33,P15,0)</f>
        <v>0</v>
      </c>
      <c r="Q49" s="57">
        <f>IF(Q15&gt;Q$33,Q15,0)</f>
        <v>2.83666666666667</v>
      </c>
      <c r="R49" s="57">
        <f>IF(R15&gt;R$33,R15,0)</f>
        <v>1.22666666666667</v>
      </c>
      <c r="S49" s="57">
        <f>IF(S15&gt;S$33,S15,0)</f>
        <v>3.90666666666667</v>
      </c>
      <c r="T49" s="57">
        <f>IF(T15&gt;T$33,T15,0)</f>
        <v>0</v>
      </c>
      <c r="U49" s="57">
        <f>IF(U15&gt;U$33,U15,0)</f>
        <v>1.50666666666667</v>
      </c>
      <c r="V49" s="57">
        <f>IF(V15&gt;V$33,V15,0)</f>
        <v>0.386666666666667</v>
      </c>
      <c r="W49" s="57">
        <f>IF(W15&gt;W$33,W15,0)</f>
        <v>0</v>
      </c>
      <c r="X49" s="57">
        <f>IF(X15&gt;X$33,X15,0)</f>
        <v>0</v>
      </c>
      <c r="Y49" s="57">
        <f>IF(Y15&gt;Y$33,Y15,0)</f>
        <v>6.87</v>
      </c>
      <c r="Z49" s="135">
        <f>IF(Z15&gt;Z$33,Z15,0)</f>
        <v>2.33</v>
      </c>
    </row>
    <row r="50" ht="13.55" customHeight="1">
      <c r="A50" s="134">
        <v>14</v>
      </c>
      <c r="B50" t="s" s="58">
        <v>145</v>
      </c>
      <c r="C50" s="57">
        <f>IF(C16&gt;C$33,C16,0)</f>
        <v>5.73666666666667</v>
      </c>
      <c r="D50" s="57">
        <f>IF(D16&gt;D$33,D16,0)</f>
        <v>1.79666666666667</v>
      </c>
      <c r="E50" s="57">
        <f>IF(E16&gt;E$33,E16,0)</f>
        <v>2.04</v>
      </c>
      <c r="F50" s="57">
        <f>IF(F16&gt;F$33,F16,0)</f>
        <v>0.17</v>
      </c>
      <c r="G50" s="57">
        <f>IF(G16&gt;G$33,G16,0)</f>
        <v>0</v>
      </c>
      <c r="H50" s="57">
        <f>IF(H16&gt;H$33,H16,0)</f>
        <v>0</v>
      </c>
      <c r="I50" s="57">
        <f>IF(I16&gt;I$33,I16,0)</f>
        <v>1.651</v>
      </c>
      <c r="J50" s="57">
        <f>IF(J16&gt;J$33,J16,0)</f>
        <v>0</v>
      </c>
      <c r="K50" s="57">
        <f>IF(K16&gt;K$33,K16,0)</f>
        <v>1.155</v>
      </c>
      <c r="L50" s="57">
        <f>IF(L16&gt;L$33,L16,0)</f>
        <v>0.5649999999999999</v>
      </c>
      <c r="M50" s="57">
        <f>IF(M16&gt;M$33,M16,0)</f>
        <v>9.775</v>
      </c>
      <c r="N50" s="57">
        <f>IF(N16&gt;N$33,N16,0)</f>
        <v>0.625</v>
      </c>
      <c r="O50" s="57">
        <f>IF(O16&gt;O$33,O16,0)</f>
        <v>0.41</v>
      </c>
      <c r="P50" s="57">
        <f>IF(P16&gt;P$33,P16,0)</f>
        <v>0</v>
      </c>
      <c r="Q50" s="57">
        <f>IF(Q16&gt;Q$33,Q16,0)</f>
        <v>4.92666666666667</v>
      </c>
      <c r="R50" s="57">
        <f>IF(R16&gt;R$33,R16,0)</f>
        <v>0</v>
      </c>
      <c r="S50" s="57">
        <f>IF(S16&gt;S$33,S16,0)</f>
        <v>3.67666666666667</v>
      </c>
      <c r="T50" s="57">
        <f>IF(T16&gt;T$33,T16,0)</f>
        <v>0.846666666666667</v>
      </c>
      <c r="U50" s="57">
        <f>IF(U16&gt;U$33,U16,0)</f>
        <v>1.90666666666667</v>
      </c>
      <c r="V50" s="57">
        <f>IF(V16&gt;V$33,V16,0)</f>
        <v>0</v>
      </c>
      <c r="W50" s="57">
        <f>IF(W16&gt;W$33,W16,0)</f>
        <v>0.350666666666667</v>
      </c>
      <c r="X50" s="57">
        <f>IF(X16&gt;X$33,X16,0)</f>
        <v>0</v>
      </c>
      <c r="Y50" s="57">
        <f>IF(Y16&gt;Y$33,Y16,0)</f>
        <v>0.93</v>
      </c>
      <c r="Z50" s="135">
        <f>IF(Z16&gt;Z$33,Z16,0)</f>
        <v>0</v>
      </c>
    </row>
    <row r="51" ht="13.55" customHeight="1">
      <c r="A51" s="134">
        <v>15</v>
      </c>
      <c r="B51" t="s" s="58">
        <v>148</v>
      </c>
      <c r="C51" s="57">
        <f>IF(C17&gt;C$33,C17,0)</f>
        <v>0</v>
      </c>
      <c r="D51" s="57">
        <f>IF(D17&gt;D$33,D17,0)</f>
        <v>5.56666666666667</v>
      </c>
      <c r="E51" s="57">
        <f>IF(E17&gt;E$33,E17,0)</f>
        <v>1.62</v>
      </c>
      <c r="F51" s="57">
        <f>IF(F17&gt;F$33,F17,0)</f>
        <v>0.54</v>
      </c>
      <c r="G51" s="57">
        <f>IF(G17&gt;G$33,G17,0)</f>
        <v>0</v>
      </c>
      <c r="H51" s="57">
        <f>IF(H17&gt;H$33,H17,0)</f>
        <v>0</v>
      </c>
      <c r="I51" s="57">
        <f>IF(I17&gt;I$33,I17,0)</f>
        <v>0</v>
      </c>
      <c r="J51" s="57">
        <f>IF(J17&gt;J$33,J17,0)</f>
        <v>0</v>
      </c>
      <c r="K51" s="57">
        <f>IF(K17&gt;K$33,K17,0)</f>
        <v>0.715</v>
      </c>
      <c r="L51" s="57">
        <f>IF(L17&gt;L$33,L17,0)</f>
        <v>0</v>
      </c>
      <c r="M51" s="57">
        <f>IF(M17&gt;M$33,M17,0)</f>
        <v>4.955</v>
      </c>
      <c r="N51" s="57">
        <f>IF(N17&gt;N$33,N17,0)</f>
        <v>7.275</v>
      </c>
      <c r="O51" s="57">
        <f>IF(O17&gt;O$33,O17,0)</f>
        <v>0</v>
      </c>
      <c r="P51" s="57">
        <f>IF(P17&gt;P$33,P17,0)</f>
        <v>0</v>
      </c>
      <c r="Q51" s="57">
        <f>IF(Q17&gt;Q$33,Q17,0)</f>
        <v>0</v>
      </c>
      <c r="R51" s="57">
        <f>IF(R17&gt;R$33,R17,0)</f>
        <v>1.67666666666667</v>
      </c>
      <c r="S51" s="57">
        <f>IF(S17&gt;S$33,S17,0)</f>
        <v>0.626666666666667</v>
      </c>
      <c r="T51" s="57">
        <f>IF(T17&gt;T$33,T17,0)</f>
        <v>0</v>
      </c>
      <c r="U51" s="57">
        <f>IF(U17&gt;U$33,U17,0)</f>
        <v>1.17666666666667</v>
      </c>
      <c r="V51" s="57">
        <f>IF(V17&gt;V$33,V17,0)</f>
        <v>0</v>
      </c>
      <c r="W51" s="57">
        <f>IF(W17&gt;W$33,W17,0)</f>
        <v>0.210666666666667</v>
      </c>
      <c r="X51" s="57">
        <f>IF(X17&gt;X$33,X17,0)</f>
        <v>0</v>
      </c>
      <c r="Y51" s="57">
        <f>IF(Y17&gt;Y$33,Y17,0)</f>
        <v>1.77</v>
      </c>
      <c r="Z51" s="135">
        <f>IF(Z17&gt;Z$33,Z17,0)</f>
        <v>1.03</v>
      </c>
    </row>
    <row r="52" ht="13.55" customHeight="1">
      <c r="A52" s="134">
        <v>16</v>
      </c>
      <c r="B52" t="s" s="58">
        <v>151</v>
      </c>
      <c r="C52" s="57">
        <f>IF(C18&gt;C$33,C18,0)</f>
        <v>0</v>
      </c>
      <c r="D52" s="57">
        <f>IF(D18&gt;D$33,D18,0)</f>
        <v>0</v>
      </c>
      <c r="E52" s="57">
        <f>IF(E18&gt;E$33,E18,0)</f>
        <v>1.23</v>
      </c>
      <c r="F52" s="57">
        <f>IF(F18&gt;F$33,F18,0)</f>
        <v>1.25</v>
      </c>
      <c r="G52" s="57">
        <f>IF(G18&gt;G$33,G18,0)</f>
        <v>0</v>
      </c>
      <c r="H52" s="57">
        <f>IF(H18&gt;H$33,H18,0)</f>
        <v>0</v>
      </c>
      <c r="I52" s="57">
        <f>IF(I18&gt;I$33,I18,0)</f>
        <v>0</v>
      </c>
      <c r="J52" s="57">
        <f>IF(J18&gt;J$33,J18,0)</f>
        <v>0</v>
      </c>
      <c r="K52" s="57">
        <f>IF(K18&gt;K$33,K18,0)</f>
        <v>0</v>
      </c>
      <c r="L52" s="57">
        <f>IF(L18&gt;L$33,L18,0)</f>
        <v>0</v>
      </c>
      <c r="M52" s="57">
        <f>IF(M18&gt;M$33,M18,0)</f>
        <v>0.875</v>
      </c>
      <c r="N52" s="57">
        <f>IF(N18&gt;N$33,N18,0)</f>
        <v>0.835</v>
      </c>
      <c r="O52" s="57">
        <f>IF(O18&gt;O$33,O18,0)</f>
        <v>0</v>
      </c>
      <c r="P52" s="57">
        <f>IF(P18&gt;P$33,P18,0)</f>
        <v>0</v>
      </c>
      <c r="Q52" s="57">
        <f>IF(Q18&gt;Q$33,Q18,0)</f>
        <v>0</v>
      </c>
      <c r="R52" s="57">
        <f>IF(R18&gt;R$33,R18,0)</f>
        <v>0</v>
      </c>
      <c r="S52" s="57">
        <f>IF(S18&gt;S$33,S18,0)</f>
        <v>0.936666666666667</v>
      </c>
      <c r="T52" s="57">
        <f>IF(T18&gt;T$33,T18,0)</f>
        <v>0</v>
      </c>
      <c r="U52" s="57">
        <f>IF(U18&gt;U$33,U18,0)</f>
        <v>0.986666666666667</v>
      </c>
      <c r="V52" s="57">
        <f>IF(V18&gt;V$33,V18,0)</f>
        <v>0</v>
      </c>
      <c r="W52" s="57">
        <f>IF(W18&gt;W$33,W18,0)</f>
        <v>0.120666666666667</v>
      </c>
      <c r="X52" s="57">
        <f>IF(X18&gt;X$33,X18,0)</f>
        <v>0</v>
      </c>
      <c r="Y52" s="57">
        <f>IF(Y18&gt;Y$33,Y18,0)</f>
        <v>0</v>
      </c>
      <c r="Z52" s="135">
        <f>IF(Z18&gt;Z$33,Z18,0)</f>
        <v>0</v>
      </c>
    </row>
    <row r="53" ht="13.55" customHeight="1">
      <c r="A53" s="134">
        <v>17</v>
      </c>
      <c r="B53" t="s" s="58">
        <v>153</v>
      </c>
      <c r="C53" s="57">
        <f>IF(C19&gt;C$33,C19,0)</f>
        <v>0</v>
      </c>
      <c r="D53" s="57">
        <f>IF(D19&gt;D$33,D19,0)</f>
        <v>0</v>
      </c>
      <c r="E53" s="57">
        <f>IF(E19&gt;E$33,E19,0)</f>
        <v>2.23</v>
      </c>
      <c r="F53" s="57">
        <f>IF(F19&gt;F$33,F19,0)</f>
        <v>1.27</v>
      </c>
      <c r="G53" s="57">
        <f>IF(G19&gt;G$33,G19,0)</f>
        <v>0</v>
      </c>
      <c r="H53" s="57">
        <f>IF(H19&gt;H$33,H19,0)</f>
        <v>0</v>
      </c>
      <c r="I53" s="57">
        <f>IF(I19&gt;I$33,I19,0)</f>
        <v>0</v>
      </c>
      <c r="J53" s="57">
        <f>IF(J19&gt;J$33,J19,0)</f>
        <v>0</v>
      </c>
      <c r="K53" s="57">
        <f>IF(K19&gt;K$33,K19,0)</f>
        <v>0.6850000000000001</v>
      </c>
      <c r="L53" s="57">
        <f>IF(L19&gt;L$33,L19,0)</f>
        <v>0</v>
      </c>
      <c r="M53" s="57">
        <f>IF(M19&gt;M$33,M19,0)</f>
        <v>1.335</v>
      </c>
      <c r="N53" s="57">
        <f>IF(N19&gt;N$33,N19,0)</f>
        <v>0.945</v>
      </c>
      <c r="O53" s="57">
        <f>IF(O19&gt;O$33,O19,0)</f>
        <v>0.58</v>
      </c>
      <c r="P53" s="57">
        <f>IF(P19&gt;P$33,P19,0)</f>
        <v>0</v>
      </c>
      <c r="Q53" s="57">
        <f>IF(Q19&gt;Q$33,Q19,0)</f>
        <v>0</v>
      </c>
      <c r="R53" s="57">
        <f>IF(R19&gt;R$33,R19,0)</f>
        <v>0.656666666666667</v>
      </c>
      <c r="S53" s="57">
        <f>IF(S19&gt;S$33,S19,0)</f>
        <v>9.506666666666669</v>
      </c>
      <c r="T53" s="57">
        <f>IF(T19&gt;T$33,T19,0)</f>
        <v>6.09666666666667</v>
      </c>
      <c r="U53" s="57">
        <f>IF(U19&gt;U$33,U19,0)</f>
        <v>0.756666666666667</v>
      </c>
      <c r="V53" s="57">
        <f>IF(V19&gt;V$33,V19,0)</f>
        <v>0</v>
      </c>
      <c r="W53" s="57">
        <f>IF(W19&gt;W$33,W19,0)</f>
        <v>0.120666666666667</v>
      </c>
      <c r="X53" s="57">
        <f>IF(X19&gt;X$33,X19,0)</f>
        <v>0</v>
      </c>
      <c r="Y53" s="57">
        <f>IF(Y19&gt;Y$33,Y19,0)</f>
        <v>1.03</v>
      </c>
      <c r="Z53" s="135">
        <f>IF(Z19&gt;Z$33,Z19,0)</f>
        <v>0</v>
      </c>
    </row>
    <row r="54" ht="13.55" customHeight="1">
      <c r="A54" s="134">
        <v>18</v>
      </c>
      <c r="B54" t="s" s="58">
        <v>156</v>
      </c>
      <c r="C54" s="57">
        <f>IF(C20&gt;C$33,C20,0)</f>
        <v>0</v>
      </c>
      <c r="D54" s="57">
        <f>IF(D20&gt;D$33,D20,0)</f>
        <v>0</v>
      </c>
      <c r="E54" s="57">
        <f>IF(E20&gt;E$33,E20,0)</f>
        <v>0.76</v>
      </c>
      <c r="F54" s="57">
        <f>IF(F20&gt;F$33,F20,0)</f>
        <v>1</v>
      </c>
      <c r="G54" s="57">
        <f>IF(G20&gt;G$33,G20,0)</f>
        <v>0</v>
      </c>
      <c r="H54" s="57">
        <f>IF(H20&gt;H$33,H20,0)</f>
        <v>0</v>
      </c>
      <c r="I54" s="57">
        <f>IF(I20&gt;I$33,I20,0)</f>
        <v>0</v>
      </c>
      <c r="J54" s="57">
        <f>IF(J20&gt;J$33,J20,0)</f>
        <v>0</v>
      </c>
      <c r="K54" s="57">
        <f>IF(K20&gt;K$33,K20,0)</f>
        <v>0.515</v>
      </c>
      <c r="L54" s="57">
        <f>IF(L20&gt;L$33,L20,0)</f>
        <v>0</v>
      </c>
      <c r="M54" s="57">
        <f>IF(M20&gt;M$33,M20,0)</f>
        <v>1.175</v>
      </c>
      <c r="N54" s="57">
        <f>IF(N20&gt;N$33,N20,0)</f>
        <v>3.925</v>
      </c>
      <c r="O54" s="57">
        <f>IF(O20&gt;O$33,O20,0)</f>
        <v>0</v>
      </c>
      <c r="P54" s="57">
        <f>IF(P20&gt;P$33,P20,0)</f>
        <v>0</v>
      </c>
      <c r="Q54" s="57">
        <f>IF(Q20&gt;Q$33,Q20,0)</f>
        <v>1.12666666666667</v>
      </c>
      <c r="R54" s="57">
        <f>IF(R20&gt;R$33,R20,0)</f>
        <v>0</v>
      </c>
      <c r="S54" s="57">
        <f>IF(S20&gt;S$33,S20,0)</f>
        <v>0.936666666666667</v>
      </c>
      <c r="T54" s="57">
        <f>IF(T20&gt;T$33,T20,0)</f>
        <v>0.486666666666667</v>
      </c>
      <c r="U54" s="57">
        <f>IF(U20&gt;U$33,U20,0)</f>
        <v>1.09666666666667</v>
      </c>
      <c r="V54" s="57">
        <f>IF(V20&gt;V$33,V20,0)</f>
        <v>0</v>
      </c>
      <c r="W54" s="57">
        <f>IF(W20&gt;W$33,W20,0)</f>
        <v>0.110666666666667</v>
      </c>
      <c r="X54" s="57">
        <f>IF(X20&gt;X$33,X20,0)</f>
        <v>0</v>
      </c>
      <c r="Y54" s="57">
        <f>IF(Y20&gt;Y$33,Y20,0)</f>
        <v>0</v>
      </c>
      <c r="Z54" s="135">
        <f>IF(Z20&gt;Z$33,Z20,0)</f>
        <v>0</v>
      </c>
    </row>
    <row r="55" ht="13.55" customHeight="1">
      <c r="A55" s="134">
        <v>19</v>
      </c>
      <c r="B55" t="s" s="58">
        <v>159</v>
      </c>
      <c r="C55" s="57">
        <f>IF(C21&gt;C$33,C21,0)</f>
        <v>0</v>
      </c>
      <c r="D55" s="57">
        <f>IF(D21&gt;D$33,D21,0)</f>
        <v>0</v>
      </c>
      <c r="E55" s="57">
        <f>IF(E21&gt;E$33,E21,0)</f>
        <v>0.68</v>
      </c>
      <c r="F55" s="57">
        <f>IF(F21&gt;F$33,F21,0)</f>
        <v>0.76</v>
      </c>
      <c r="G55" s="57">
        <f>IF(G21&gt;G$33,G21,0)</f>
        <v>0</v>
      </c>
      <c r="H55" s="57">
        <f>IF(H21&gt;H$33,H21,0)</f>
        <v>0</v>
      </c>
      <c r="I55" s="57">
        <f>IF(I21&gt;I$33,I21,0)</f>
        <v>0</v>
      </c>
      <c r="J55" s="57">
        <f>IF(J21&gt;J$33,J21,0)</f>
        <v>0</v>
      </c>
      <c r="K55" s="57">
        <f>IF(K21&gt;K$33,K21,0)</f>
        <v>0</v>
      </c>
      <c r="L55" s="57">
        <f>IF(L21&gt;L$33,L21,0)</f>
        <v>0.515</v>
      </c>
      <c r="M55" s="57">
        <f>IF(M21&gt;M$33,M21,0)</f>
        <v>0.6850000000000001</v>
      </c>
      <c r="N55" s="57">
        <f>IF(N21&gt;N$33,N21,0)</f>
        <v>1.425</v>
      </c>
      <c r="O55" s="57">
        <f>IF(O21&gt;O$33,O21,0)</f>
        <v>0</v>
      </c>
      <c r="P55" s="57">
        <f>IF(P21&gt;P$33,P21,0)</f>
        <v>0.02</v>
      </c>
      <c r="Q55" s="57">
        <f>IF(Q21&gt;Q$33,Q21,0)</f>
        <v>0</v>
      </c>
      <c r="R55" s="57">
        <f>IF(R21&gt;R$33,R21,0)</f>
        <v>0</v>
      </c>
      <c r="S55" s="57">
        <f>IF(S21&gt;S$33,S21,0)</f>
        <v>2.46666666666667</v>
      </c>
      <c r="T55" s="57">
        <f>IF(T21&gt;T$33,T21,0)</f>
        <v>1.63666666666667</v>
      </c>
      <c r="U55" s="57">
        <f>IF(U21&gt;U$33,U21,0)</f>
        <v>0.296666666666667</v>
      </c>
      <c r="V55" s="57">
        <f>IF(V21&gt;V$33,V21,0)</f>
        <v>0</v>
      </c>
      <c r="W55" s="57">
        <f>IF(W21&gt;W$33,W21,0)</f>
        <v>0.180666666666667</v>
      </c>
      <c r="X55" s="57">
        <f>IF(X21&gt;X$33,X21,0)</f>
        <v>0</v>
      </c>
      <c r="Y55" s="57">
        <f>IF(Y21&gt;Y$33,Y21,0)</f>
        <v>6.33</v>
      </c>
      <c r="Z55" s="135">
        <f>IF(Z21&gt;Z$33,Z21,0)</f>
        <v>0</v>
      </c>
    </row>
    <row r="56" ht="13.55" customHeight="1">
      <c r="A56" s="134">
        <v>20</v>
      </c>
      <c r="B56" t="s" s="58">
        <v>162</v>
      </c>
      <c r="C56" s="57">
        <f>IF(C22&gt;C$33,C22,0)</f>
        <v>6.46666666666667</v>
      </c>
      <c r="D56" s="57">
        <f>IF(D22&gt;D$33,D22,0)</f>
        <v>2.94666666666667</v>
      </c>
      <c r="E56" s="57">
        <f>IF(E22&gt;E$33,E22,0)</f>
        <v>0.85</v>
      </c>
      <c r="F56" s="57">
        <f>IF(F22&gt;F$33,F22,0)</f>
        <v>0.72</v>
      </c>
      <c r="G56" s="57">
        <f>IF(G22&gt;G$33,G22,0)</f>
        <v>0</v>
      </c>
      <c r="H56" s="57">
        <f>IF(H22&gt;H$33,H22,0)</f>
        <v>0</v>
      </c>
      <c r="I56" s="57">
        <f>IF(I22&gt;I$33,I22,0)</f>
        <v>0</v>
      </c>
      <c r="J56" s="57">
        <f>IF(J22&gt;J$33,J22,0)</f>
        <v>0</v>
      </c>
      <c r="K56" s="57">
        <f>IF(K22&gt;K$33,K22,0)</f>
        <v>0.545</v>
      </c>
      <c r="L56" s="57">
        <f>IF(L22&gt;L$33,L22,0)</f>
        <v>0.465</v>
      </c>
      <c r="M56" s="57">
        <f>IF(M22&gt;M$33,M22,0)</f>
        <v>0</v>
      </c>
      <c r="N56" s="57">
        <f>IF(N22&gt;N$33,N22,0)</f>
        <v>1.425</v>
      </c>
      <c r="O56" s="57">
        <f>IF(O22&gt;O$33,O22,0)</f>
        <v>0</v>
      </c>
      <c r="P56" s="57">
        <f>IF(P22&gt;P$33,P22,0)</f>
        <v>0</v>
      </c>
      <c r="Q56" s="57">
        <f>IF(Q22&gt;Q$33,Q22,0)</f>
        <v>0</v>
      </c>
      <c r="R56" s="57">
        <f>IF(R22&gt;R$33,R22,0)</f>
        <v>1.03666666666667</v>
      </c>
      <c r="S56" s="57">
        <f>IF(S22&gt;S$33,S22,0)</f>
        <v>0.966666666666667</v>
      </c>
      <c r="T56" s="57">
        <f>IF(T22&gt;T$33,T22,0)</f>
        <v>0</v>
      </c>
      <c r="U56" s="57">
        <f>IF(U22&gt;U$33,U22,0)</f>
        <v>0.266666666666667</v>
      </c>
      <c r="V56" s="57">
        <f>IF(V22&gt;V$33,V22,0)</f>
        <v>0.566666666666667</v>
      </c>
      <c r="W56" s="57">
        <f>IF(W22&gt;W$33,W22,0)</f>
        <v>0.400666666666667</v>
      </c>
      <c r="X56" s="57">
        <f>IF(X22&gt;X$33,X22,0)</f>
        <v>0</v>
      </c>
      <c r="Y56" s="57">
        <f>IF(Y22&gt;Y$33,Y22,0)</f>
        <v>0.93</v>
      </c>
      <c r="Z56" s="135">
        <f>IF(Z22&gt;Z$33,Z22,0)</f>
        <v>0</v>
      </c>
    </row>
    <row r="57" ht="13.55" customHeight="1">
      <c r="A57" s="134">
        <v>21</v>
      </c>
      <c r="B57" t="s" s="58">
        <v>165</v>
      </c>
      <c r="C57" s="57">
        <f>IF(C23&gt;C$33,C23,0)</f>
        <v>8.55666666666667</v>
      </c>
      <c r="D57" s="57">
        <f>IF(D23&gt;D$33,D23,0)</f>
        <v>2.17666666666667</v>
      </c>
      <c r="E57" s="57">
        <f>IF(E23&gt;E$33,E23,0)</f>
        <v>0.51</v>
      </c>
      <c r="F57" s="57">
        <f>IF(F23&gt;F$33,F23,0)</f>
        <v>1.49</v>
      </c>
      <c r="G57" s="57">
        <f>IF(G23&gt;G$33,G23,0)</f>
        <v>0</v>
      </c>
      <c r="H57" s="57">
        <f>IF(H23&gt;H$33,H23,0)</f>
        <v>0</v>
      </c>
      <c r="I57" s="57">
        <f>IF(I23&gt;I$33,I23,0)</f>
        <v>16.291</v>
      </c>
      <c r="J57" s="57">
        <f>IF(J23&gt;J$33,J23,0)</f>
        <v>1.111</v>
      </c>
      <c r="K57" s="57">
        <f>IF(K23&gt;K$33,K23,0)</f>
        <v>0</v>
      </c>
      <c r="L57" s="57">
        <f>IF(L23&gt;L$33,L23,0)</f>
        <v>0</v>
      </c>
      <c r="M57" s="57">
        <f>IF(M23&gt;M$33,M23,0)</f>
        <v>4.645</v>
      </c>
      <c r="N57" s="57">
        <f>IF(N23&gt;N$33,N23,0)</f>
        <v>6.785</v>
      </c>
      <c r="O57" s="57">
        <f>IF(O23&gt;O$33,O23,0)</f>
        <v>0.26</v>
      </c>
      <c r="P57" s="57">
        <f>IF(P23&gt;P$33,P23,0)</f>
        <v>0</v>
      </c>
      <c r="Q57" s="57">
        <f>IF(Q23&gt;Q$33,Q23,0)</f>
        <v>1.73666666666667</v>
      </c>
      <c r="R57" s="57">
        <f>IF(R23&gt;R$33,R23,0)</f>
        <v>0.796666666666667</v>
      </c>
      <c r="S57" s="57">
        <f>IF(S23&gt;S$33,S23,0)</f>
        <v>5.67666666666667</v>
      </c>
      <c r="T57" s="57">
        <f>IF(T23&gt;T$33,T23,0)</f>
        <v>0</v>
      </c>
      <c r="U57" s="57">
        <f>IF(U23&gt;U$33,U23,0)</f>
        <v>0</v>
      </c>
      <c r="V57" s="57">
        <f>IF(V23&gt;V$33,V23,0)</f>
        <v>0</v>
      </c>
      <c r="W57" s="57">
        <f>IF(W23&gt;W$33,W23,0)</f>
        <v>0</v>
      </c>
      <c r="X57" s="57">
        <f>IF(X23&gt;X$33,X23,0)</f>
        <v>0.130666666666667</v>
      </c>
      <c r="Y57" s="57">
        <f>IF(Y23&gt;Y$33,Y23,0)</f>
        <v>2.24</v>
      </c>
      <c r="Z57" s="135">
        <f>IF(Z23&gt;Z$33,Z23,0)</f>
        <v>0</v>
      </c>
    </row>
    <row r="58" ht="13.55" customHeight="1">
      <c r="A58" s="134">
        <v>22</v>
      </c>
      <c r="B58" t="s" s="58">
        <v>168</v>
      </c>
      <c r="C58" s="57">
        <f>IF(C24&gt;C$33,C24,0)</f>
        <v>9.256666666666669</v>
      </c>
      <c r="D58" s="57">
        <f>IF(D24&gt;D$33,D24,0)</f>
        <v>0</v>
      </c>
      <c r="E58" s="57">
        <f>IF(E24&gt;E$33,E24,0)</f>
        <v>0.57</v>
      </c>
      <c r="F58" s="57">
        <f>IF(F24&gt;F$33,F24,0)</f>
        <v>0.53</v>
      </c>
      <c r="G58" s="57">
        <f>IF(G24&gt;G$33,G24,0)</f>
        <v>0</v>
      </c>
      <c r="H58" s="57">
        <f>IF(H24&gt;H$33,H24,0)</f>
        <v>0</v>
      </c>
      <c r="I58" s="57">
        <f>IF(I24&gt;I$33,I24,0)</f>
        <v>12.591</v>
      </c>
      <c r="J58" s="57">
        <f>IF(J24&gt;J$33,J24,0)</f>
        <v>0</v>
      </c>
      <c r="K58" s="57">
        <f>IF(K24&gt;K$33,K24,0)</f>
        <v>0</v>
      </c>
      <c r="L58" s="57">
        <f>IF(L24&gt;L$33,L24,0)</f>
        <v>0.455</v>
      </c>
      <c r="M58" s="57">
        <f>IF(M24&gt;M$33,M24,0)</f>
        <v>6.385</v>
      </c>
      <c r="N58" s="57">
        <f>IF(N24&gt;N$33,N24,0)</f>
        <v>1.435</v>
      </c>
      <c r="O58" s="57">
        <f>IF(O24&gt;O$33,O24,0)</f>
        <v>0.32</v>
      </c>
      <c r="P58" s="57">
        <f>IF(P24&gt;P$33,P24,0)</f>
        <v>0</v>
      </c>
      <c r="Q58" s="57">
        <f>IF(Q24&gt;Q$33,Q24,0)</f>
        <v>2.81666666666667</v>
      </c>
      <c r="R58" s="57">
        <f>IF(R24&gt;R$33,R24,0)</f>
        <v>0</v>
      </c>
      <c r="S58" s="57">
        <f>IF(S24&gt;S$33,S24,0)</f>
        <v>10.6866666666667</v>
      </c>
      <c r="T58" s="57">
        <f>IF(T24&gt;T$33,T24,0)</f>
        <v>4.23666666666667</v>
      </c>
      <c r="U58" s="57">
        <f>IF(U24&gt;U$33,U24,0)</f>
        <v>0.466666666666667</v>
      </c>
      <c r="V58" s="57">
        <f>IF(V24&gt;V$33,V24,0)</f>
        <v>0</v>
      </c>
      <c r="W58" s="57">
        <f>IF(W24&gt;W$33,W24,0)</f>
        <v>0.210666666666667</v>
      </c>
      <c r="X58" s="57">
        <f>IF(X24&gt;X$33,X24,0)</f>
        <v>0</v>
      </c>
      <c r="Y58" s="57">
        <f>IF(Y24&gt;Y$33,Y24,0)</f>
        <v>2.54</v>
      </c>
      <c r="Z58" s="135">
        <f>IF(Z24&gt;Z$33,Z24,0)</f>
        <v>0</v>
      </c>
    </row>
    <row r="59" ht="15" customHeight="1">
      <c r="A59" s="136">
        <v>23</v>
      </c>
      <c r="B59" t="s" s="137">
        <v>171</v>
      </c>
      <c r="C59" s="138">
        <f>IF(C25&gt;C$33,C25,0)</f>
        <v>0</v>
      </c>
      <c r="D59" s="138">
        <f>IF(D25&gt;D$33,D25,0)</f>
        <v>0</v>
      </c>
      <c r="E59" s="138">
        <f>IF(E25&gt;E$33,E25,0)</f>
        <v>0.54</v>
      </c>
      <c r="F59" s="138">
        <f>IF(F25&gt;F$33,F25,0)</f>
        <v>0.57</v>
      </c>
      <c r="G59" s="138">
        <f>IF(G25&gt;G$33,G25,0)</f>
        <v>0</v>
      </c>
      <c r="H59" s="138">
        <f>IF(H25&gt;H$33,H25,0)</f>
        <v>0</v>
      </c>
      <c r="I59" s="138">
        <f>IF(I25&gt;I$33,I25,0)</f>
        <v>0</v>
      </c>
      <c r="J59" s="138">
        <f>IF(J25&gt;J$33,J25,0)</f>
        <v>0</v>
      </c>
      <c r="K59" s="138">
        <f>IF(K25&gt;K$33,K25,0)</f>
        <v>0</v>
      </c>
      <c r="L59" s="138">
        <f>IF(L25&gt;L$33,L25,0)</f>
        <v>0</v>
      </c>
      <c r="M59" s="138">
        <f>IF(M25&gt;M$33,M25,0)</f>
        <v>0.335</v>
      </c>
      <c r="N59" s="138">
        <f>IF(N25&gt;N$33,N25,0)</f>
        <v>0.645</v>
      </c>
      <c r="O59" s="138">
        <f>IF(O25&gt;O$33,O25,0)</f>
        <v>0.09999999999999989</v>
      </c>
      <c r="P59" s="138">
        <f>IF(P25&gt;P$33,P25,0)</f>
        <v>0</v>
      </c>
      <c r="Q59" s="138">
        <f>IF(Q25&gt;Q$33,Q25,0)</f>
        <v>0</v>
      </c>
      <c r="R59" s="138">
        <f>IF(R25&gt;R$33,R25,0)</f>
        <v>0</v>
      </c>
      <c r="S59" s="138">
        <f>IF(S25&gt;S$33,S25,0)</f>
        <v>0</v>
      </c>
      <c r="T59" s="138">
        <f>IF(T25&gt;T$33,T25,0)</f>
        <v>0</v>
      </c>
      <c r="U59" s="138">
        <f>IF(U25&gt;U$33,U25,0)</f>
        <v>1.12666666666667</v>
      </c>
      <c r="V59" s="138">
        <f>IF(V25&gt;V$33,V25,0)</f>
        <v>0</v>
      </c>
      <c r="W59" s="138">
        <f>IF(W25&gt;W$33,W25,0)</f>
        <v>0.160666666666667</v>
      </c>
      <c r="X59" s="138">
        <f>IF(X25&gt;X$33,X25,0)</f>
        <v>0.220666666666667</v>
      </c>
      <c r="Y59" s="138">
        <f>IF(Y25&gt;Y$33,Y25,0)</f>
        <v>0</v>
      </c>
      <c r="Z59" s="139">
        <f>IF(Z25&gt;Z$33,Z25,0)</f>
        <v>0</v>
      </c>
    </row>
  </sheetData>
  <mergeCells count="25">
    <mergeCell ref="Y1:Z1"/>
    <mergeCell ref="C1:D1"/>
    <mergeCell ref="E1:F1"/>
    <mergeCell ref="G1:H1"/>
    <mergeCell ref="I1:J1"/>
    <mergeCell ref="K1:L1"/>
    <mergeCell ref="M1:N1"/>
    <mergeCell ref="O1:P1"/>
    <mergeCell ref="Q1:R1"/>
    <mergeCell ref="S1:T1"/>
    <mergeCell ref="U1:V1"/>
    <mergeCell ref="W1:X1"/>
    <mergeCell ref="A28:A31"/>
    <mergeCell ref="C35:D35"/>
    <mergeCell ref="E35:F35"/>
    <mergeCell ref="G35:H35"/>
    <mergeCell ref="I35:J35"/>
    <mergeCell ref="U35:V35"/>
    <mergeCell ref="W35:X35"/>
    <mergeCell ref="Y35:Z35"/>
    <mergeCell ref="K35:L35"/>
    <mergeCell ref="M35:N35"/>
    <mergeCell ref="O35:P35"/>
    <mergeCell ref="Q35:R35"/>
    <mergeCell ref="S35:T3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Z59"/>
  <sheetViews>
    <sheetView workbookViewId="0" showGridLines="0" defaultGridColor="1"/>
  </sheetViews>
  <sheetFormatPr defaultColWidth="8.83333" defaultRowHeight="14.5" customHeight="1" outlineLevelRow="0" outlineLevelCol="0"/>
  <cols>
    <col min="1" max="1" width="12.1719" style="140" customWidth="1"/>
    <col min="2" max="26" width="8.85156" style="140" customWidth="1"/>
    <col min="27" max="16384" width="8.85156" style="140" customWidth="1"/>
  </cols>
  <sheetData>
    <row r="1" ht="15" customHeight="1">
      <c r="A1" t="s" s="141">
        <v>189</v>
      </c>
      <c r="B1" t="s" s="142">
        <v>190</v>
      </c>
      <c r="C1" s="143">
        <v>8001</v>
      </c>
      <c r="D1" s="144"/>
      <c r="E1" s="143">
        <v>8009</v>
      </c>
      <c r="F1" s="144"/>
      <c r="G1" s="143">
        <v>8052</v>
      </c>
      <c r="H1" s="144"/>
      <c r="I1" s="143">
        <v>9001</v>
      </c>
      <c r="J1" s="144"/>
      <c r="K1" s="143">
        <v>9003</v>
      </c>
      <c r="L1" s="144"/>
      <c r="M1" s="143">
        <v>9005</v>
      </c>
      <c r="N1" s="144"/>
      <c r="O1" s="143">
        <v>9006</v>
      </c>
      <c r="P1" s="144"/>
      <c r="Q1" s="143">
        <v>9008</v>
      </c>
      <c r="R1" s="144"/>
      <c r="S1" s="143">
        <v>9012</v>
      </c>
      <c r="T1" s="144"/>
      <c r="U1" s="143">
        <v>9017</v>
      </c>
      <c r="V1" s="144"/>
      <c r="W1" s="143">
        <v>9019</v>
      </c>
      <c r="X1" s="144"/>
      <c r="Y1" s="143">
        <v>9020</v>
      </c>
      <c r="Z1" s="145"/>
    </row>
    <row r="2" ht="13.55" customHeight="1">
      <c r="A2" t="s" s="146">
        <v>102</v>
      </c>
      <c r="B2" t="s" s="56">
        <v>103</v>
      </c>
      <c r="C2" t="s" s="147">
        <v>191</v>
      </c>
      <c r="D2" t="s" s="14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48">
        <v>192</v>
      </c>
    </row>
    <row r="3" ht="13.55" customHeight="1">
      <c r="A3" s="149">
        <v>1</v>
      </c>
      <c r="B3" t="s" s="150">
        <v>106</v>
      </c>
      <c r="C3" s="151">
        <v>0</v>
      </c>
      <c r="D3" s="151">
        <v>0</v>
      </c>
      <c r="E3" s="152">
        <v>0.66</v>
      </c>
      <c r="F3" s="57">
        <v>0.97</v>
      </c>
      <c r="G3" s="57">
        <v>0</v>
      </c>
      <c r="H3" s="57">
        <v>0</v>
      </c>
      <c r="I3" s="57">
        <f>(0+0.24)/2</f>
        <v>0.12</v>
      </c>
      <c r="J3" s="57">
        <f>(0.12+0)/2</f>
        <v>0.06</v>
      </c>
      <c r="K3" s="57">
        <v>0.105</v>
      </c>
      <c r="L3" s="57">
        <v>0.925</v>
      </c>
      <c r="M3" s="57">
        <f>(1.93+1.28)/2</f>
        <v>1.605</v>
      </c>
      <c r="N3" s="57">
        <f>(1.03+0.33)/2</f>
        <v>0.68</v>
      </c>
      <c r="O3" s="57">
        <v>0</v>
      </c>
      <c r="P3" s="57">
        <v>0.57</v>
      </c>
      <c r="Q3" s="57">
        <v>0.353333333333333</v>
      </c>
      <c r="R3" s="57">
        <v>0</v>
      </c>
      <c r="S3" s="57">
        <v>0.39</v>
      </c>
      <c r="T3" s="57">
        <v>0.98</v>
      </c>
      <c r="U3" s="57">
        <v>0.756666666666667</v>
      </c>
      <c r="V3" s="57">
        <v>2.25666666666667</v>
      </c>
      <c r="W3" s="57">
        <v>0.151666666666667</v>
      </c>
      <c r="X3" s="57">
        <v>0.351666666666667</v>
      </c>
      <c r="Y3" s="57">
        <v>2.2675</v>
      </c>
      <c r="Z3" s="153">
        <v>3.7075</v>
      </c>
    </row>
    <row r="4" ht="13.55" customHeight="1">
      <c r="A4" s="149">
        <v>2</v>
      </c>
      <c r="B4" t="s" s="150">
        <v>109</v>
      </c>
      <c r="C4" s="151">
        <v>0</v>
      </c>
      <c r="D4" s="151">
        <v>0</v>
      </c>
      <c r="E4" s="152">
        <v>0.87</v>
      </c>
      <c r="F4" s="57">
        <v>1.24</v>
      </c>
      <c r="G4" s="57">
        <v>0</v>
      </c>
      <c r="H4" s="57">
        <v>0</v>
      </c>
      <c r="I4" s="57">
        <v>0</v>
      </c>
      <c r="J4" s="57">
        <v>0</v>
      </c>
      <c r="K4" s="57">
        <v>0.875</v>
      </c>
      <c r="L4" s="57">
        <v>1.165</v>
      </c>
      <c r="M4" s="57">
        <v>1.25</v>
      </c>
      <c r="N4" s="57">
        <v>0.75</v>
      </c>
      <c r="O4" s="57">
        <v>0</v>
      </c>
      <c r="P4" s="57">
        <v>0</v>
      </c>
      <c r="Q4" s="57">
        <v>0</v>
      </c>
      <c r="R4" s="57">
        <v>0.103333333333333</v>
      </c>
      <c r="S4" s="57">
        <v>0.52</v>
      </c>
      <c r="T4" s="57">
        <v>1.19</v>
      </c>
      <c r="U4" s="57">
        <v>1.52666666666667</v>
      </c>
      <c r="V4" s="57">
        <v>2.26666666666667</v>
      </c>
      <c r="W4" s="57">
        <v>0</v>
      </c>
      <c r="X4" s="57">
        <v>0.721666666666667</v>
      </c>
      <c r="Y4" s="57">
        <v>2.4275</v>
      </c>
      <c r="Z4" s="153">
        <v>2.6975</v>
      </c>
    </row>
    <row r="5" ht="13.55" customHeight="1">
      <c r="A5" s="149">
        <v>3</v>
      </c>
      <c r="B5" t="s" s="150">
        <v>112</v>
      </c>
      <c r="C5" s="151">
        <v>0.23</v>
      </c>
      <c r="D5" s="151">
        <v>0</v>
      </c>
      <c r="E5" s="152">
        <v>0.87</v>
      </c>
      <c r="F5" s="57">
        <v>2.71</v>
      </c>
      <c r="G5" s="57">
        <v>0</v>
      </c>
      <c r="H5" s="57">
        <v>0</v>
      </c>
      <c r="I5" s="57">
        <v>0</v>
      </c>
      <c r="J5" s="57">
        <v>0.09000000000000009</v>
      </c>
      <c r="K5" s="57">
        <v>0.645</v>
      </c>
      <c r="L5" s="57">
        <v>1.225</v>
      </c>
      <c r="M5" s="57">
        <v>1.76</v>
      </c>
      <c r="N5" s="57">
        <v>0.8100000000000001</v>
      </c>
      <c r="O5" s="57">
        <v>0</v>
      </c>
      <c r="P5" s="57">
        <v>0</v>
      </c>
      <c r="Q5" s="57">
        <v>0</v>
      </c>
      <c r="R5" s="57">
        <v>0</v>
      </c>
      <c r="S5" s="57">
        <v>0.2</v>
      </c>
      <c r="T5" s="57">
        <v>1.39</v>
      </c>
      <c r="U5" s="57">
        <v>1.64666666666667</v>
      </c>
      <c r="V5" s="57">
        <v>2.02666666666667</v>
      </c>
      <c r="W5" s="57">
        <v>0.411666666666667</v>
      </c>
      <c r="X5" s="57">
        <v>0.691666666666667</v>
      </c>
      <c r="Y5" s="57">
        <v>6.7775</v>
      </c>
      <c r="Z5" s="153">
        <v>2.1975</v>
      </c>
    </row>
    <row r="6" ht="13.55" customHeight="1">
      <c r="A6" s="149">
        <v>4</v>
      </c>
      <c r="B6" t="s" s="150">
        <v>115</v>
      </c>
      <c r="C6" s="151">
        <v>0.25</v>
      </c>
      <c r="D6" s="151">
        <v>0</v>
      </c>
      <c r="E6" s="152">
        <v>1.01</v>
      </c>
      <c r="F6" s="57">
        <v>1.82</v>
      </c>
      <c r="G6" s="57">
        <v>0</v>
      </c>
      <c r="H6" s="57">
        <v>0</v>
      </c>
      <c r="I6" s="57">
        <v>0</v>
      </c>
      <c r="J6" s="57">
        <v>0.11</v>
      </c>
      <c r="K6" s="57">
        <v>0.305</v>
      </c>
      <c r="L6" s="57">
        <v>0.355</v>
      </c>
      <c r="M6" s="57">
        <v>1.29</v>
      </c>
      <c r="N6" s="57">
        <v>0.5600000000000001</v>
      </c>
      <c r="O6" s="57">
        <v>0</v>
      </c>
      <c r="P6" s="57">
        <v>0</v>
      </c>
      <c r="Q6" s="57">
        <v>0</v>
      </c>
      <c r="R6" s="57">
        <v>0</v>
      </c>
      <c r="S6" s="57">
        <v>0.33</v>
      </c>
      <c r="T6" s="57">
        <v>0.6</v>
      </c>
      <c r="U6" s="57">
        <v>0.736666666666667</v>
      </c>
      <c r="V6" s="57">
        <v>2.27666666666667</v>
      </c>
      <c r="W6" s="57">
        <v>0</v>
      </c>
      <c r="X6" s="57">
        <v>0.0716666666666667</v>
      </c>
      <c r="Y6" s="57">
        <v>2.4475</v>
      </c>
      <c r="Z6" s="153">
        <v>3.7775</v>
      </c>
    </row>
    <row r="7" ht="13.55" customHeight="1">
      <c r="A7" s="149">
        <v>5</v>
      </c>
      <c r="B7" t="s" s="150">
        <v>118</v>
      </c>
      <c r="C7" s="151">
        <v>0</v>
      </c>
      <c r="D7" s="151">
        <v>0</v>
      </c>
      <c r="E7" s="152">
        <v>1.87</v>
      </c>
      <c r="F7" s="57">
        <v>1.29</v>
      </c>
      <c r="G7" s="57">
        <v>0.215</v>
      </c>
      <c r="H7" s="57">
        <v>0</v>
      </c>
      <c r="I7" s="57">
        <f>(0+0.36)/2</f>
        <v>0.18</v>
      </c>
      <c r="J7" s="57">
        <f>(0.3+0)/2</f>
        <v>0.15</v>
      </c>
      <c r="K7" s="57">
        <v>0.635</v>
      </c>
      <c r="L7" s="57">
        <v>0.955</v>
      </c>
      <c r="M7" s="57">
        <f>(1.31+1.67)/2</f>
        <v>1.49</v>
      </c>
      <c r="N7" s="57">
        <f>(0.55+1.01)/2</f>
        <v>0.78</v>
      </c>
      <c r="O7" s="57">
        <v>0</v>
      </c>
      <c r="P7" s="57">
        <v>0</v>
      </c>
      <c r="Q7" s="57">
        <v>0</v>
      </c>
      <c r="R7" s="57">
        <v>0.0833333333333335</v>
      </c>
      <c r="S7" s="57">
        <v>0.13</v>
      </c>
      <c r="T7" s="57">
        <v>0.51</v>
      </c>
      <c r="U7" s="57">
        <v>0.846666666666667</v>
      </c>
      <c r="V7" s="57">
        <v>1.84666666666667</v>
      </c>
      <c r="W7" s="57">
        <v>0</v>
      </c>
      <c r="X7" s="57">
        <v>0</v>
      </c>
      <c r="Y7" s="57">
        <v>8.577500000000001</v>
      </c>
      <c r="Z7" s="153">
        <v>3.5775</v>
      </c>
    </row>
    <row r="8" ht="13.55" customHeight="1">
      <c r="A8" s="149">
        <v>6</v>
      </c>
      <c r="B8" t="s" s="150">
        <v>121</v>
      </c>
      <c r="C8" s="151">
        <v>0</v>
      </c>
      <c r="D8" s="151">
        <v>0</v>
      </c>
      <c r="E8" s="152">
        <v>0.63</v>
      </c>
      <c r="F8" s="57">
        <v>2.18</v>
      </c>
      <c r="G8" s="57">
        <v>0</v>
      </c>
      <c r="H8" s="57">
        <v>0</v>
      </c>
      <c r="I8" s="52"/>
      <c r="J8" s="52"/>
      <c r="K8" s="57">
        <v>0.425</v>
      </c>
      <c r="L8" s="57">
        <v>0.8149999999999999</v>
      </c>
      <c r="M8" s="52"/>
      <c r="N8" s="52"/>
      <c r="O8" s="57">
        <v>0.37</v>
      </c>
      <c r="P8" s="57">
        <v>0</v>
      </c>
      <c r="Q8" s="57">
        <v>0</v>
      </c>
      <c r="R8" s="57">
        <v>0</v>
      </c>
      <c r="S8" s="57">
        <v>0.22</v>
      </c>
      <c r="T8" s="57">
        <v>0.18</v>
      </c>
      <c r="U8" s="57">
        <v>0.846666666666667</v>
      </c>
      <c r="V8" s="57">
        <v>2.23666666666667</v>
      </c>
      <c r="W8" s="57">
        <v>0.231666666666667</v>
      </c>
      <c r="X8" s="57">
        <v>0.621666666666667</v>
      </c>
      <c r="Y8" s="57">
        <v>1.9275</v>
      </c>
      <c r="Z8" s="153">
        <v>4.0075</v>
      </c>
    </row>
    <row r="9" ht="13.55" customHeight="1">
      <c r="A9" s="149">
        <v>7</v>
      </c>
      <c r="B9" t="s" s="150">
        <v>124</v>
      </c>
      <c r="C9" s="151">
        <v>0</v>
      </c>
      <c r="D9" s="151">
        <v>0.58</v>
      </c>
      <c r="E9" s="152">
        <v>1.3</v>
      </c>
      <c r="F9" s="57">
        <v>0.75</v>
      </c>
      <c r="G9" s="57">
        <v>0</v>
      </c>
      <c r="H9" s="57">
        <v>0.615</v>
      </c>
      <c r="I9" s="57">
        <v>0.15</v>
      </c>
      <c r="J9" s="57">
        <v>0.03</v>
      </c>
      <c r="K9" s="57">
        <v>0</v>
      </c>
      <c r="L9" s="57">
        <v>0.625</v>
      </c>
      <c r="M9" s="57">
        <v>1.57</v>
      </c>
      <c r="N9" s="57">
        <v>0.54</v>
      </c>
      <c r="O9" s="57">
        <v>0</v>
      </c>
      <c r="P9" s="57">
        <v>0</v>
      </c>
      <c r="Q9" s="57">
        <v>0</v>
      </c>
      <c r="R9" s="57">
        <v>6.12333333333333</v>
      </c>
      <c r="S9" s="57">
        <v>0.47</v>
      </c>
      <c r="T9" s="57">
        <v>0.61</v>
      </c>
      <c r="U9" s="57">
        <v>1.28666666666667</v>
      </c>
      <c r="V9" s="57">
        <v>1.73666666666667</v>
      </c>
      <c r="W9" s="57">
        <v>0.111666666666667</v>
      </c>
      <c r="X9" s="57">
        <v>0.381666666666667</v>
      </c>
      <c r="Y9" s="57">
        <v>2.3875</v>
      </c>
      <c r="Z9" s="153">
        <v>3.6875</v>
      </c>
    </row>
    <row r="10" ht="13.55" customHeight="1">
      <c r="A10" s="149">
        <v>8</v>
      </c>
      <c r="B10" t="s" s="58">
        <v>127</v>
      </c>
      <c r="C10" s="123">
        <v>0.103333333333333</v>
      </c>
      <c r="D10" s="123">
        <v>0.173333333333333</v>
      </c>
      <c r="E10" s="57">
        <v>0.6899999999999999</v>
      </c>
      <c r="F10" s="57">
        <v>0.66</v>
      </c>
      <c r="G10" s="57">
        <v>0</v>
      </c>
      <c r="H10" s="57">
        <v>0</v>
      </c>
      <c r="I10" s="57">
        <v>0.53</v>
      </c>
      <c r="J10" s="57">
        <v>0</v>
      </c>
      <c r="K10" s="57">
        <v>0</v>
      </c>
      <c r="L10" s="57">
        <v>0</v>
      </c>
      <c r="M10" s="57">
        <v>0.62</v>
      </c>
      <c r="N10" s="57">
        <v>1.2</v>
      </c>
      <c r="O10" s="57">
        <v>0.2</v>
      </c>
      <c r="P10" s="57">
        <v>0.04</v>
      </c>
      <c r="Q10" s="57">
        <v>0</v>
      </c>
      <c r="R10" s="57">
        <v>0</v>
      </c>
      <c r="S10" s="57">
        <v>1</v>
      </c>
      <c r="T10" s="57">
        <v>3.32</v>
      </c>
      <c r="U10" s="57">
        <v>1.55666666666667</v>
      </c>
      <c r="V10" s="57">
        <v>0.706666666666667</v>
      </c>
      <c r="W10" s="57">
        <v>0.0516666666666667</v>
      </c>
      <c r="X10" s="57">
        <v>0.0316666666666667</v>
      </c>
      <c r="Y10" s="57">
        <v>2.3675</v>
      </c>
      <c r="Z10" s="153">
        <v>0</v>
      </c>
    </row>
    <row r="11" ht="13.55" customHeight="1">
      <c r="A11" s="149">
        <v>9</v>
      </c>
      <c r="B11" t="s" s="58">
        <v>130</v>
      </c>
      <c r="C11" s="57">
        <v>0</v>
      </c>
      <c r="D11" s="57">
        <v>0</v>
      </c>
      <c r="E11" s="57">
        <v>0.41</v>
      </c>
      <c r="F11" s="57">
        <v>0.87</v>
      </c>
      <c r="G11" s="57">
        <v>0</v>
      </c>
      <c r="H11" s="57">
        <v>0</v>
      </c>
      <c r="I11" s="57">
        <f>(0.07+0.31)/2</f>
        <v>0.19</v>
      </c>
      <c r="J11" s="57">
        <v>0</v>
      </c>
      <c r="K11" s="52"/>
      <c r="L11" s="57">
        <v>0.255</v>
      </c>
      <c r="M11" s="57">
        <f>(0.46+1.54)/2</f>
        <v>1</v>
      </c>
      <c r="N11" s="57">
        <f>(0.99+0.98)/2</f>
        <v>0.985</v>
      </c>
      <c r="O11" s="57">
        <v>0.42</v>
      </c>
      <c r="P11" s="57">
        <v>0.1</v>
      </c>
      <c r="Q11" s="57">
        <v>0</v>
      </c>
      <c r="R11" s="57">
        <v>0</v>
      </c>
      <c r="S11" s="57">
        <v>1.08</v>
      </c>
      <c r="T11" s="57">
        <v>0.93</v>
      </c>
      <c r="U11" s="57">
        <v>1.14666666666667</v>
      </c>
      <c r="V11" s="57">
        <v>0.796666666666667</v>
      </c>
      <c r="W11" s="57">
        <v>0.00166666666666668</v>
      </c>
      <c r="X11" s="57">
        <v>0.0916666666666667</v>
      </c>
      <c r="Y11" s="57">
        <v>2.0075</v>
      </c>
      <c r="Z11" s="153">
        <v>0</v>
      </c>
    </row>
    <row r="12" ht="13.55" customHeight="1">
      <c r="A12" s="149">
        <v>10</v>
      </c>
      <c r="B12" t="s" s="58">
        <v>133</v>
      </c>
      <c r="C12" s="57">
        <v>0.363333333333333</v>
      </c>
      <c r="D12" s="57">
        <v>1.64333333333333</v>
      </c>
      <c r="E12" s="57">
        <v>0.35</v>
      </c>
      <c r="F12" s="57">
        <v>2.35</v>
      </c>
      <c r="G12" s="57">
        <v>0</v>
      </c>
      <c r="H12" s="57">
        <v>0</v>
      </c>
      <c r="I12" s="52"/>
      <c r="J12" s="52"/>
      <c r="K12" s="57">
        <v>0.275</v>
      </c>
      <c r="L12" s="57">
        <v>0</v>
      </c>
      <c r="M12" s="52"/>
      <c r="N12" s="52"/>
      <c r="O12" s="57">
        <v>0.57</v>
      </c>
      <c r="P12" s="57">
        <v>0.03</v>
      </c>
      <c r="Q12" s="57">
        <v>0</v>
      </c>
      <c r="R12" s="57">
        <v>0</v>
      </c>
      <c r="S12" s="57">
        <v>0.5600000000000001</v>
      </c>
      <c r="T12" s="57">
        <v>0.09</v>
      </c>
      <c r="U12" s="57">
        <v>1.35666666666667</v>
      </c>
      <c r="V12" s="57">
        <v>0.556666666666667</v>
      </c>
      <c r="W12" s="57">
        <v>0.281666666666667</v>
      </c>
      <c r="X12" s="57">
        <v>0</v>
      </c>
      <c r="Y12" s="57">
        <v>2.9875</v>
      </c>
      <c r="Z12" s="153">
        <v>0.6575</v>
      </c>
    </row>
    <row r="13" ht="13.55" customHeight="1">
      <c r="A13" s="149">
        <v>11</v>
      </c>
      <c r="B13" t="s" s="58">
        <v>136</v>
      </c>
      <c r="C13" s="57">
        <v>0</v>
      </c>
      <c r="D13" s="57">
        <v>0.373333333333333</v>
      </c>
      <c r="E13" s="57">
        <v>0.87</v>
      </c>
      <c r="F13" s="57">
        <v>0.54</v>
      </c>
      <c r="G13" s="57">
        <v>0</v>
      </c>
      <c r="H13" s="57">
        <v>0</v>
      </c>
      <c r="I13" s="57">
        <v>0</v>
      </c>
      <c r="J13" s="57">
        <v>0</v>
      </c>
      <c r="K13" s="57">
        <v>0.615</v>
      </c>
      <c r="L13" s="57">
        <v>0.595</v>
      </c>
      <c r="M13" s="57">
        <v>0</v>
      </c>
      <c r="N13" s="57">
        <v>0.74</v>
      </c>
      <c r="O13" s="57">
        <v>0.61</v>
      </c>
      <c r="P13" s="57">
        <v>0.03</v>
      </c>
      <c r="Q13" s="57">
        <v>0</v>
      </c>
      <c r="R13" s="57">
        <v>2.32333333333333</v>
      </c>
      <c r="S13" s="57">
        <v>0.15</v>
      </c>
      <c r="T13" s="57">
        <v>0.6</v>
      </c>
      <c r="U13" s="57">
        <v>1.70666666666667</v>
      </c>
      <c r="V13" s="57">
        <v>0.616666666666667</v>
      </c>
      <c r="W13" s="57">
        <v>0.121666666666667</v>
      </c>
      <c r="X13" s="57">
        <v>0</v>
      </c>
      <c r="Y13" s="57">
        <v>0</v>
      </c>
      <c r="Z13" s="153">
        <v>0</v>
      </c>
    </row>
    <row r="14" ht="13.55" customHeight="1">
      <c r="A14" s="149">
        <v>12</v>
      </c>
      <c r="B14" t="s" s="58">
        <v>139</v>
      </c>
      <c r="C14" s="57">
        <v>0</v>
      </c>
      <c r="D14" s="57">
        <v>0.253333333333333</v>
      </c>
      <c r="E14" s="57">
        <v>0.87</v>
      </c>
      <c r="F14" s="57">
        <v>0.55</v>
      </c>
      <c r="G14" s="57">
        <v>0</v>
      </c>
      <c r="H14" s="57">
        <v>0</v>
      </c>
      <c r="I14" s="57">
        <v>0</v>
      </c>
      <c r="J14" s="57">
        <v>0</v>
      </c>
      <c r="K14" s="57">
        <v>0.615</v>
      </c>
      <c r="L14" s="57">
        <v>0.975</v>
      </c>
      <c r="M14" s="57">
        <v>0</v>
      </c>
      <c r="N14" s="57">
        <v>0.78</v>
      </c>
      <c r="O14" s="57">
        <v>0.61</v>
      </c>
      <c r="P14" s="57">
        <v>0</v>
      </c>
      <c r="Q14" s="57">
        <v>0</v>
      </c>
      <c r="R14" s="57">
        <v>0.483333333333334</v>
      </c>
      <c r="S14" s="57">
        <v>0.15</v>
      </c>
      <c r="T14" s="57">
        <v>0.47</v>
      </c>
      <c r="U14" s="57">
        <v>1.70666666666667</v>
      </c>
      <c r="V14" s="57">
        <v>0.476666666666667</v>
      </c>
      <c r="W14" s="57">
        <v>0.121666666666667</v>
      </c>
      <c r="X14" s="57">
        <v>0.0216666666666667</v>
      </c>
      <c r="Y14" s="57">
        <v>0</v>
      </c>
      <c r="Z14" s="153">
        <v>0</v>
      </c>
    </row>
    <row r="15" ht="13.55" customHeight="1">
      <c r="A15" s="149">
        <v>13</v>
      </c>
      <c r="B15" t="s" s="58">
        <v>142</v>
      </c>
      <c r="C15" s="57">
        <v>0</v>
      </c>
      <c r="D15" s="57">
        <v>0.963333333333333</v>
      </c>
      <c r="E15" s="57">
        <v>1.33</v>
      </c>
      <c r="F15" s="57">
        <v>0</v>
      </c>
      <c r="G15" s="57">
        <v>0</v>
      </c>
      <c r="H15" s="57">
        <v>0</v>
      </c>
      <c r="I15" s="57">
        <v>0</v>
      </c>
      <c r="J15" s="57">
        <v>0</v>
      </c>
      <c r="K15" s="57">
        <v>0.605</v>
      </c>
      <c r="L15" s="57">
        <v>0.455</v>
      </c>
      <c r="M15" s="57">
        <v>0.24</v>
      </c>
      <c r="N15" s="57">
        <v>0.97</v>
      </c>
      <c r="O15" s="57">
        <v>0.43</v>
      </c>
      <c r="P15" s="57">
        <v>0</v>
      </c>
      <c r="Q15" s="57">
        <v>0</v>
      </c>
      <c r="R15" s="57">
        <v>4.01333333333333</v>
      </c>
      <c r="S15" s="57">
        <v>0.0600000000000001</v>
      </c>
      <c r="T15" s="57">
        <v>0.04</v>
      </c>
      <c r="U15" s="57">
        <v>1.83666666666667</v>
      </c>
      <c r="V15" s="57">
        <v>0.636666666666667</v>
      </c>
      <c r="W15" s="57">
        <v>0.191666666666667</v>
      </c>
      <c r="X15" s="57">
        <v>0.0116666666666667</v>
      </c>
      <c r="Y15" s="57">
        <v>0</v>
      </c>
      <c r="Z15" s="153">
        <v>0</v>
      </c>
    </row>
    <row r="16" ht="13.55" customHeight="1">
      <c r="A16" s="149">
        <v>14</v>
      </c>
      <c r="B16" t="s" s="58">
        <v>145</v>
      </c>
      <c r="C16" s="57">
        <v>0.383333333333333</v>
      </c>
      <c r="D16" s="57">
        <v>0.283333333333333</v>
      </c>
      <c r="E16" s="57">
        <v>0.98</v>
      </c>
      <c r="F16" s="57">
        <v>0.91</v>
      </c>
      <c r="G16" s="57">
        <v>0</v>
      </c>
      <c r="H16" s="57">
        <v>0</v>
      </c>
      <c r="I16" s="57">
        <v>0</v>
      </c>
      <c r="J16" s="57">
        <v>0</v>
      </c>
      <c r="K16" s="57">
        <v>0.515</v>
      </c>
      <c r="L16" s="57">
        <v>0.8149999999999999</v>
      </c>
      <c r="M16" s="57">
        <v>0.44</v>
      </c>
      <c r="N16" s="57">
        <v>0.77</v>
      </c>
      <c r="O16" s="57">
        <v>0.66</v>
      </c>
      <c r="P16" s="57">
        <v>0</v>
      </c>
      <c r="Q16" s="57">
        <v>0.333333333333333</v>
      </c>
      <c r="R16" s="57">
        <v>0.363333333333334</v>
      </c>
      <c r="S16" s="57">
        <v>0.12</v>
      </c>
      <c r="T16" s="57">
        <v>0.35</v>
      </c>
      <c r="U16" s="57">
        <v>1.39666666666667</v>
      </c>
      <c r="V16" s="57">
        <v>0.416666666666667</v>
      </c>
      <c r="W16" s="57">
        <v>0.0416666666666667</v>
      </c>
      <c r="X16" s="57">
        <v>0</v>
      </c>
      <c r="Y16" s="57">
        <v>0.1675</v>
      </c>
      <c r="Z16" s="153">
        <v>0</v>
      </c>
    </row>
    <row r="17" ht="13.55" customHeight="1">
      <c r="A17" s="149">
        <v>15</v>
      </c>
      <c r="B17" t="s" s="58">
        <v>148</v>
      </c>
      <c r="C17" s="57">
        <v>0</v>
      </c>
      <c r="D17" s="57">
        <v>0.323333333333333</v>
      </c>
      <c r="E17" s="57">
        <v>1.19</v>
      </c>
      <c r="F17" s="57">
        <v>0.63</v>
      </c>
      <c r="G17" s="57">
        <v>0</v>
      </c>
      <c r="H17" s="57">
        <v>0</v>
      </c>
      <c r="I17" s="57">
        <v>0</v>
      </c>
      <c r="J17" s="57">
        <v>0</v>
      </c>
      <c r="K17" s="57">
        <v>0.515</v>
      </c>
      <c r="L17" s="57">
        <v>0.335</v>
      </c>
      <c r="M17" s="57">
        <v>0.35</v>
      </c>
      <c r="N17" s="57">
        <v>0.98</v>
      </c>
      <c r="O17" s="57">
        <v>2.12</v>
      </c>
      <c r="P17" s="57">
        <v>0</v>
      </c>
      <c r="Q17" s="57">
        <v>0.363333333333334</v>
      </c>
      <c r="R17" s="57">
        <v>5.86333333333333</v>
      </c>
      <c r="S17" s="57">
        <v>0.95</v>
      </c>
      <c r="T17" s="57">
        <v>0</v>
      </c>
      <c r="U17" s="57">
        <v>1.33666666666667</v>
      </c>
      <c r="V17" s="57">
        <v>0.156666666666667</v>
      </c>
      <c r="W17" s="57">
        <v>0.271666666666667</v>
      </c>
      <c r="X17" s="57">
        <v>0.161666666666667</v>
      </c>
      <c r="Y17" s="57">
        <v>1.3375</v>
      </c>
      <c r="Z17" s="153">
        <v>8.977499999999999</v>
      </c>
    </row>
    <row r="18" ht="13.55" customHeight="1">
      <c r="A18" s="149">
        <v>16</v>
      </c>
      <c r="B18" t="s" s="58">
        <v>151</v>
      </c>
      <c r="C18" s="57">
        <v>0</v>
      </c>
      <c r="D18" s="57">
        <v>0</v>
      </c>
      <c r="E18" s="57">
        <v>0.7</v>
      </c>
      <c r="F18" s="57">
        <v>0.9</v>
      </c>
      <c r="G18" s="57">
        <v>0</v>
      </c>
      <c r="H18" s="57">
        <v>0.345</v>
      </c>
      <c r="I18" s="57">
        <v>0</v>
      </c>
      <c r="J18" s="57">
        <v>0</v>
      </c>
      <c r="K18" s="57">
        <v>0.435</v>
      </c>
      <c r="L18" s="57">
        <v>1.105</v>
      </c>
      <c r="M18" s="57">
        <v>0.05</v>
      </c>
      <c r="N18" s="57">
        <v>0.8100000000000001</v>
      </c>
      <c r="O18" s="57">
        <v>0.54</v>
      </c>
      <c r="P18" s="57">
        <v>0</v>
      </c>
      <c r="Q18" s="57">
        <v>0</v>
      </c>
      <c r="R18" s="57">
        <v>0.343333333333333</v>
      </c>
      <c r="S18" s="57">
        <v>0.57</v>
      </c>
      <c r="T18" s="57">
        <v>0</v>
      </c>
      <c r="U18" s="57">
        <v>1.89666666666667</v>
      </c>
      <c r="V18" s="57">
        <v>0.356666666666667</v>
      </c>
      <c r="W18" s="57">
        <v>0.141666666666667</v>
      </c>
      <c r="X18" s="57">
        <v>0.111666666666667</v>
      </c>
      <c r="Y18" s="57">
        <v>0.6375</v>
      </c>
      <c r="Z18" s="153">
        <v>0</v>
      </c>
    </row>
    <row r="19" ht="13.55" customHeight="1">
      <c r="A19" s="149">
        <v>17</v>
      </c>
      <c r="B19" t="s" s="58">
        <v>153</v>
      </c>
      <c r="C19" s="57">
        <v>1.22333333333333</v>
      </c>
      <c r="D19" s="57">
        <v>1.68333333333333</v>
      </c>
      <c r="E19" s="57">
        <v>0.3</v>
      </c>
      <c r="F19" s="57">
        <v>0.91</v>
      </c>
      <c r="G19" s="57">
        <v>0</v>
      </c>
      <c r="H19" s="57">
        <v>0</v>
      </c>
      <c r="I19" s="57">
        <v>0</v>
      </c>
      <c r="J19" s="57">
        <v>0</v>
      </c>
      <c r="K19" s="57">
        <v>0.645</v>
      </c>
      <c r="L19" s="57">
        <v>0.695</v>
      </c>
      <c r="M19" s="57">
        <v>0.25</v>
      </c>
      <c r="N19" s="57">
        <v>0.39</v>
      </c>
      <c r="O19" s="57">
        <v>0.57</v>
      </c>
      <c r="P19" s="57">
        <v>0</v>
      </c>
      <c r="Q19" s="57">
        <v>0</v>
      </c>
      <c r="R19" s="57">
        <v>1.34333333333333</v>
      </c>
      <c r="S19" s="57">
        <v>0.9399999999999999</v>
      </c>
      <c r="T19" s="57">
        <v>0</v>
      </c>
      <c r="U19" s="57">
        <v>1.33666666666667</v>
      </c>
      <c r="V19" s="57">
        <v>0.106666666666667</v>
      </c>
      <c r="W19" s="57">
        <v>0.171666666666667</v>
      </c>
      <c r="X19" s="57">
        <v>0.0516666666666667</v>
      </c>
      <c r="Y19" s="57">
        <v>0.7375</v>
      </c>
      <c r="Z19" s="153">
        <v>0</v>
      </c>
    </row>
    <row r="20" ht="13.55" customHeight="1">
      <c r="A20" s="149">
        <v>18</v>
      </c>
      <c r="B20" t="s" s="58">
        <v>156</v>
      </c>
      <c r="C20" s="57">
        <v>0</v>
      </c>
      <c r="D20" s="57">
        <v>0.0433333333333334</v>
      </c>
      <c r="E20" s="57">
        <v>0.34</v>
      </c>
      <c r="F20" s="57">
        <v>1.66</v>
      </c>
      <c r="G20" s="57">
        <v>0</v>
      </c>
      <c r="H20" s="57">
        <v>0</v>
      </c>
      <c r="I20" s="57">
        <v>0</v>
      </c>
      <c r="J20" s="57">
        <v>0</v>
      </c>
      <c r="K20" s="57">
        <v>0.355</v>
      </c>
      <c r="L20" s="57">
        <v>0.625</v>
      </c>
      <c r="M20" s="57">
        <v>0.13</v>
      </c>
      <c r="N20" s="57">
        <v>0.6</v>
      </c>
      <c r="O20" s="57">
        <v>0.62</v>
      </c>
      <c r="P20" s="57">
        <v>0</v>
      </c>
      <c r="Q20" s="57">
        <v>6.86333333333333</v>
      </c>
      <c r="R20" s="57">
        <v>0.813333333333334</v>
      </c>
      <c r="S20" s="57">
        <v>1.16</v>
      </c>
      <c r="T20" s="57">
        <v>0</v>
      </c>
      <c r="U20" s="57">
        <v>1.37666666666667</v>
      </c>
      <c r="V20" s="57">
        <v>0</v>
      </c>
      <c r="W20" s="57">
        <v>0.0916666666666667</v>
      </c>
      <c r="X20" s="57">
        <v>0.181666666666667</v>
      </c>
      <c r="Y20" s="52"/>
      <c r="Z20" s="153">
        <v>0</v>
      </c>
    </row>
    <row r="21" ht="13.55" customHeight="1">
      <c r="A21" s="149">
        <v>19</v>
      </c>
      <c r="B21" t="s" s="58">
        <v>159</v>
      </c>
      <c r="C21" s="57">
        <v>0.143333333333333</v>
      </c>
      <c r="D21" s="57">
        <v>0</v>
      </c>
      <c r="E21" s="57">
        <v>0.59</v>
      </c>
      <c r="F21" s="57">
        <v>1.74</v>
      </c>
      <c r="G21" s="57">
        <v>0</v>
      </c>
      <c r="H21" s="57">
        <v>0</v>
      </c>
      <c r="I21" s="57">
        <v>0.17</v>
      </c>
      <c r="J21" s="57">
        <v>0</v>
      </c>
      <c r="K21" s="57">
        <v>0.285</v>
      </c>
      <c r="L21" s="57">
        <v>0.135</v>
      </c>
      <c r="M21" s="57">
        <v>1.46</v>
      </c>
      <c r="N21" s="57">
        <v>1.14</v>
      </c>
      <c r="O21" s="57">
        <v>0.33</v>
      </c>
      <c r="P21" s="57">
        <v>0</v>
      </c>
      <c r="Q21" s="57">
        <v>0</v>
      </c>
      <c r="R21" s="57">
        <v>0.313333333333333</v>
      </c>
      <c r="S21" s="57">
        <v>0.93</v>
      </c>
      <c r="T21" s="57">
        <v>0.52</v>
      </c>
      <c r="U21" s="57">
        <v>0.946666666666667</v>
      </c>
      <c r="V21" s="57">
        <v>0.356666666666667</v>
      </c>
      <c r="W21" s="57">
        <v>0.211666666666667</v>
      </c>
      <c r="X21" s="57">
        <v>0</v>
      </c>
      <c r="Y21" s="57">
        <v>1.1875</v>
      </c>
      <c r="Z21" s="153">
        <v>0</v>
      </c>
    </row>
    <row r="22" ht="13.55" customHeight="1">
      <c r="A22" s="149">
        <v>20</v>
      </c>
      <c r="B22" t="s" s="58">
        <v>162</v>
      </c>
      <c r="C22" s="57">
        <v>0.06333333333333301</v>
      </c>
      <c r="D22" s="57">
        <v>0</v>
      </c>
      <c r="E22" s="57">
        <v>0.78</v>
      </c>
      <c r="F22" s="57">
        <v>1.21</v>
      </c>
      <c r="G22" s="57">
        <v>0</v>
      </c>
      <c r="H22" s="57">
        <v>0.285</v>
      </c>
      <c r="I22" s="57">
        <v>0.24</v>
      </c>
      <c r="J22" s="57">
        <v>0</v>
      </c>
      <c r="K22" s="57">
        <v>0</v>
      </c>
      <c r="L22" s="57">
        <v>0.285</v>
      </c>
      <c r="M22" s="52"/>
      <c r="N22" s="57">
        <v>1.06</v>
      </c>
      <c r="O22" s="57">
        <v>0.28</v>
      </c>
      <c r="P22" s="57">
        <v>0.0899999999999999</v>
      </c>
      <c r="Q22" s="57">
        <v>0.293333333333333</v>
      </c>
      <c r="R22" s="57">
        <v>1.01333333333333</v>
      </c>
      <c r="S22" s="57">
        <v>0.88</v>
      </c>
      <c r="T22" s="57">
        <v>0.35</v>
      </c>
      <c r="U22" s="57">
        <v>1.37666666666667</v>
      </c>
      <c r="V22" s="57">
        <v>0.7666666666666671</v>
      </c>
      <c r="W22" s="57">
        <v>0.231666666666667</v>
      </c>
      <c r="X22" s="57">
        <v>0.0316666666666667</v>
      </c>
      <c r="Y22" s="57">
        <v>2.1775</v>
      </c>
      <c r="Z22" s="153">
        <v>0</v>
      </c>
    </row>
    <row r="23" ht="13.55" customHeight="1">
      <c r="A23" s="149">
        <v>21</v>
      </c>
      <c r="B23" t="s" s="58">
        <v>165</v>
      </c>
      <c r="C23" s="57">
        <v>0.0933333333333333</v>
      </c>
      <c r="D23" s="57">
        <v>0</v>
      </c>
      <c r="E23" s="57">
        <v>0.87</v>
      </c>
      <c r="F23" s="57">
        <v>0.97</v>
      </c>
      <c r="G23" s="57">
        <v>0</v>
      </c>
      <c r="H23" s="57">
        <v>0</v>
      </c>
      <c r="I23" s="57">
        <v>0.31</v>
      </c>
      <c r="J23" s="57">
        <v>0</v>
      </c>
      <c r="K23" s="57">
        <v>0.07500000000000009</v>
      </c>
      <c r="L23" s="57">
        <v>0</v>
      </c>
      <c r="M23" s="57">
        <v>0.58</v>
      </c>
      <c r="N23" s="57">
        <v>0.67</v>
      </c>
      <c r="O23" s="57">
        <v>0.31</v>
      </c>
      <c r="P23" s="57">
        <v>0</v>
      </c>
      <c r="Q23" s="57">
        <v>0.143333333333334</v>
      </c>
      <c r="R23" s="57">
        <v>0.313333333333333</v>
      </c>
      <c r="S23" s="57">
        <v>1.66</v>
      </c>
      <c r="T23" s="57">
        <v>0.43</v>
      </c>
      <c r="U23" s="57">
        <v>1.35666666666667</v>
      </c>
      <c r="V23" s="57">
        <v>0.576666666666667</v>
      </c>
      <c r="W23" s="57">
        <v>0.241666666666667</v>
      </c>
      <c r="X23" s="57">
        <v>0.0716666666666667</v>
      </c>
      <c r="Y23" s="57">
        <v>1.0475</v>
      </c>
      <c r="Z23" s="153">
        <v>0</v>
      </c>
    </row>
    <row r="24" ht="13.55" customHeight="1">
      <c r="A24" s="149">
        <v>22</v>
      </c>
      <c r="B24" t="s" s="58">
        <v>168</v>
      </c>
      <c r="C24" s="57">
        <v>0.953333333333333</v>
      </c>
      <c r="D24" s="57">
        <v>0</v>
      </c>
      <c r="E24" s="57">
        <v>0.76</v>
      </c>
      <c r="F24" s="57">
        <v>0.11</v>
      </c>
      <c r="G24" s="57">
        <v>0</v>
      </c>
      <c r="H24" s="57">
        <v>0.0149999999999997</v>
      </c>
      <c r="I24" s="57">
        <v>0.34</v>
      </c>
      <c r="J24" s="57">
        <v>0</v>
      </c>
      <c r="K24" s="57">
        <v>0</v>
      </c>
      <c r="L24" s="57">
        <v>0.155</v>
      </c>
      <c r="M24" s="57">
        <v>1.16</v>
      </c>
      <c r="N24" s="57">
        <v>1.49</v>
      </c>
      <c r="O24" s="57">
        <v>0.11</v>
      </c>
      <c r="P24" s="57">
        <v>0</v>
      </c>
      <c r="Q24" s="57">
        <v>0</v>
      </c>
      <c r="R24" s="57">
        <v>0.883333333333334</v>
      </c>
      <c r="S24" s="57">
        <v>1.2</v>
      </c>
      <c r="T24" s="57">
        <v>0</v>
      </c>
      <c r="U24" s="57">
        <v>1.69666666666667</v>
      </c>
      <c r="V24" s="57">
        <v>0.336666666666667</v>
      </c>
      <c r="W24" s="57">
        <v>0.0216666666666667</v>
      </c>
      <c r="X24" s="57">
        <v>0</v>
      </c>
      <c r="Y24" s="57">
        <v>1.3075</v>
      </c>
      <c r="Z24" s="153">
        <v>0</v>
      </c>
    </row>
    <row r="25" ht="15" customHeight="1">
      <c r="A25" s="154">
        <v>23</v>
      </c>
      <c r="B25" t="s" s="155">
        <v>171</v>
      </c>
      <c r="C25" s="156">
        <v>0</v>
      </c>
      <c r="D25" s="156">
        <v>0</v>
      </c>
      <c r="E25" s="156">
        <v>0.87</v>
      </c>
      <c r="F25" s="156">
        <v>1.12</v>
      </c>
      <c r="G25" s="156">
        <v>0</v>
      </c>
      <c r="H25" s="156">
        <v>0</v>
      </c>
      <c r="I25" s="156">
        <v>0</v>
      </c>
      <c r="J25" s="156">
        <v>0</v>
      </c>
      <c r="K25" s="156">
        <v>0.615</v>
      </c>
      <c r="L25" s="156">
        <v>0.055</v>
      </c>
      <c r="M25" s="156">
        <v>0</v>
      </c>
      <c r="N25" s="156">
        <v>0.75</v>
      </c>
      <c r="O25" s="156">
        <v>0.61</v>
      </c>
      <c r="P25" s="156">
        <v>0</v>
      </c>
      <c r="Q25" s="156">
        <v>0</v>
      </c>
      <c r="R25" s="156">
        <v>0.543333333333333</v>
      </c>
      <c r="S25" s="156">
        <v>0.15</v>
      </c>
      <c r="T25" s="156">
        <v>0.35</v>
      </c>
      <c r="U25" s="156">
        <v>1.70666666666667</v>
      </c>
      <c r="V25" s="156">
        <v>0.586666666666667</v>
      </c>
      <c r="W25" s="156">
        <v>0.121666666666667</v>
      </c>
      <c r="X25" s="156">
        <v>0</v>
      </c>
      <c r="Y25" s="156">
        <v>0</v>
      </c>
      <c r="Z25" s="157">
        <v>0</v>
      </c>
    </row>
    <row r="26" ht="1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3.55" customHeight="1">
      <c r="A27" s="52"/>
      <c r="B27" s="52"/>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ht="13.55" customHeight="1">
      <c r="A28" t="s" s="111">
        <v>193</v>
      </c>
      <c r="B28" s="112"/>
      <c r="C28" s="113">
        <v>0.97</v>
      </c>
      <c r="D28" s="113">
        <v>0.97</v>
      </c>
      <c r="E28" s="113">
        <v>0.77</v>
      </c>
      <c r="F28" s="113">
        <v>0.77</v>
      </c>
      <c r="G28" s="113">
        <v>3.59</v>
      </c>
      <c r="H28" s="113">
        <v>3.59</v>
      </c>
      <c r="I28" s="113">
        <v>0.92</v>
      </c>
      <c r="J28" s="113">
        <v>0.92</v>
      </c>
      <c r="K28" s="114">
        <v>0.95</v>
      </c>
      <c r="L28" s="114">
        <v>0.95</v>
      </c>
      <c r="M28" s="114">
        <v>1.06</v>
      </c>
      <c r="N28" s="114">
        <v>1.06</v>
      </c>
      <c r="O28" s="113">
        <v>2.03</v>
      </c>
      <c r="P28" s="113">
        <v>2.03</v>
      </c>
      <c r="Q28" s="113">
        <v>1.65</v>
      </c>
      <c r="R28" s="113">
        <v>1.65</v>
      </c>
      <c r="S28" s="113">
        <v>0.13</v>
      </c>
      <c r="T28" s="113">
        <v>0.13</v>
      </c>
      <c r="U28" s="113">
        <v>0.72</v>
      </c>
      <c r="V28" s="113">
        <v>0.72</v>
      </c>
      <c r="W28" s="113">
        <v>0.079</v>
      </c>
      <c r="X28" s="113">
        <v>0.079</v>
      </c>
      <c r="Y28" s="113">
        <v>5.56</v>
      </c>
      <c r="Z28" s="115">
        <v>5.56</v>
      </c>
    </row>
    <row r="29" ht="13.55" customHeight="1">
      <c r="A29" s="116"/>
      <c r="B29" s="112"/>
      <c r="C29" s="113">
        <v>4.14</v>
      </c>
      <c r="D29" s="113">
        <v>4.14</v>
      </c>
      <c r="E29" s="113">
        <v>0.71</v>
      </c>
      <c r="F29" s="113">
        <v>0.71</v>
      </c>
      <c r="G29" s="113">
        <v>3.64</v>
      </c>
      <c r="H29" s="113">
        <v>3.64</v>
      </c>
      <c r="I29" s="113">
        <v>1.12</v>
      </c>
      <c r="J29" s="113">
        <v>1.12</v>
      </c>
      <c r="K29" s="114">
        <v>0.7</v>
      </c>
      <c r="L29" s="114">
        <v>0.7</v>
      </c>
      <c r="M29" s="114">
        <v>0.86</v>
      </c>
      <c r="N29" s="114">
        <v>0.86</v>
      </c>
      <c r="O29" s="113">
        <v>1.89</v>
      </c>
      <c r="P29" s="113">
        <v>1.89</v>
      </c>
      <c r="Q29" s="113">
        <v>1.21</v>
      </c>
      <c r="R29" s="113">
        <v>1.21</v>
      </c>
      <c r="S29" s="113">
        <v>0.17</v>
      </c>
      <c r="T29" s="113">
        <v>0.17</v>
      </c>
      <c r="U29" s="113">
        <v>0.62</v>
      </c>
      <c r="V29" s="113">
        <v>0.62</v>
      </c>
      <c r="W29" s="113">
        <v>0.15</v>
      </c>
      <c r="X29" s="113">
        <v>0.15</v>
      </c>
      <c r="Y29" s="113">
        <v>4.7</v>
      </c>
      <c r="Z29" s="115">
        <v>4.7</v>
      </c>
    </row>
    <row r="30" ht="15" customHeight="1">
      <c r="A30" s="116"/>
      <c r="B30" s="112"/>
      <c r="C30" s="113">
        <v>2.98</v>
      </c>
      <c r="D30" s="113">
        <v>2.98</v>
      </c>
      <c r="E30" s="117"/>
      <c r="F30" s="118"/>
      <c r="G30" s="118"/>
      <c r="H30" s="119"/>
      <c r="I30" s="120">
        <v>1.1</v>
      </c>
      <c r="J30" s="120">
        <v>1.1</v>
      </c>
      <c r="K30" s="117"/>
      <c r="L30" s="118"/>
      <c r="M30" s="118"/>
      <c r="N30" s="118"/>
      <c r="O30" s="118"/>
      <c r="P30" s="119"/>
      <c r="Q30" s="113">
        <v>1.24</v>
      </c>
      <c r="R30" s="113">
        <v>1.24</v>
      </c>
      <c r="S30" s="113">
        <v>0.18</v>
      </c>
      <c r="T30" s="113">
        <v>0.18</v>
      </c>
      <c r="U30" s="113">
        <v>0.68</v>
      </c>
      <c r="V30" s="113">
        <v>0.68</v>
      </c>
      <c r="W30" s="113">
        <v>0.066</v>
      </c>
      <c r="X30" s="113">
        <v>0.066</v>
      </c>
      <c r="Y30" s="113">
        <v>2.17</v>
      </c>
      <c r="Z30" s="115">
        <v>2.17</v>
      </c>
    </row>
    <row r="31" ht="14.05" customHeight="1">
      <c r="A31" s="116"/>
      <c r="B31" s="52"/>
      <c r="C31" s="118"/>
      <c r="D31" s="118"/>
      <c r="E31" s="52"/>
      <c r="F31" s="52"/>
      <c r="G31" s="52"/>
      <c r="H31" s="112"/>
      <c r="I31" s="121">
        <v>1.19</v>
      </c>
      <c r="J31" s="121">
        <v>1.19</v>
      </c>
      <c r="K31" s="122"/>
      <c r="L31" s="52"/>
      <c r="M31" s="52"/>
      <c r="N31" s="52"/>
      <c r="O31" s="52"/>
      <c r="P31" s="52"/>
      <c r="Q31" s="118"/>
      <c r="R31" s="118"/>
      <c r="S31" s="118"/>
      <c r="T31" s="118"/>
      <c r="U31" s="118"/>
      <c r="V31" s="118"/>
      <c r="W31" s="118"/>
      <c r="X31" s="119"/>
      <c r="Y31" s="113">
        <v>0.86</v>
      </c>
      <c r="Z31" s="115">
        <v>0.86</v>
      </c>
    </row>
    <row r="32" ht="13.55" customHeight="1">
      <c r="A32" t="s" s="77">
        <v>194</v>
      </c>
      <c r="B32" s="52"/>
      <c r="C32" s="57">
        <f>STDEV(C28:C31)</f>
        <v>1.60388071044368</v>
      </c>
      <c r="D32" s="57">
        <f>STDEV(D28:D31)</f>
        <v>1.60388071044368</v>
      </c>
      <c r="E32" s="57">
        <f>STDEV(E28:E31)</f>
        <v>0.0424264068711929</v>
      </c>
      <c r="F32" s="57">
        <f>STDEV(F28:F31)</f>
        <v>0.0424264068711929</v>
      </c>
      <c r="G32" s="57">
        <f>STDEV(G28:G31)</f>
        <v>0.0353553390593274</v>
      </c>
      <c r="H32" s="57">
        <f>STDEV(H28:H31)</f>
        <v>0.0353553390593274</v>
      </c>
      <c r="I32" s="123">
        <f>STDEV(I28:I31)</f>
        <v>0.115</v>
      </c>
      <c r="J32" s="123">
        <f>STDEV(J28:J31)</f>
        <v>0.115</v>
      </c>
      <c r="K32" s="57">
        <f>STDEV(K28:K31)</f>
        <v>0.176776695296637</v>
      </c>
      <c r="L32" s="57">
        <f>STDEV(L28:L31)</f>
        <v>0.176776695296637</v>
      </c>
      <c r="M32" s="57">
        <f>STDEV(M28:M31)</f>
        <v>0.14142135623731</v>
      </c>
      <c r="N32" s="57">
        <f>STDEV(N28:N31)</f>
        <v>0.14142135623731</v>
      </c>
      <c r="O32" s="57">
        <f>STDEV(O28:O31)</f>
        <v>0.09899494936611659</v>
      </c>
      <c r="P32" s="57">
        <f>STDEV(P28:P31)</f>
        <v>0.09899494936611659</v>
      </c>
      <c r="Q32" s="57">
        <f>STDEV(Q28:Q31)</f>
        <v>0.245831920899897</v>
      </c>
      <c r="R32" s="57">
        <f>STDEV(R28:R31)</f>
        <v>0.245831920899897</v>
      </c>
      <c r="S32" s="57">
        <f>STDEV(S28:S31)</f>
        <v>0.0264575131106459</v>
      </c>
      <c r="T32" s="57">
        <f>STDEV(T28:T31)</f>
        <v>0.0264575131106459</v>
      </c>
      <c r="U32" s="57">
        <f>STDEV(U28:U31)</f>
        <v>0.0503322295684717</v>
      </c>
      <c r="V32" s="57">
        <f>STDEV(V28:V31)</f>
        <v>0.0503322295684717</v>
      </c>
      <c r="W32" s="57">
        <f>STDEV(W28:W31)</f>
        <v>0.0452143045211727</v>
      </c>
      <c r="X32" s="57">
        <f>STDEV(X28:X31)</f>
        <v>0.0452143045211727</v>
      </c>
      <c r="Y32" s="123">
        <f>STDEV(Y28:Y31)</f>
        <v>2.18297007156153</v>
      </c>
      <c r="Z32" s="123">
        <f>STDEV(Z28:Z31)</f>
        <v>2.18297007156153</v>
      </c>
    </row>
    <row r="33" ht="13.55" customHeight="1">
      <c r="A33" t="s" s="77">
        <v>195</v>
      </c>
      <c r="B33" s="52"/>
      <c r="C33" s="57">
        <f>C32*3</f>
        <v>4.81164213133104</v>
      </c>
      <c r="D33" s="57">
        <f>D32*3</f>
        <v>4.81164213133104</v>
      </c>
      <c r="E33" s="57">
        <f>E32*3</f>
        <v>0.127279220613579</v>
      </c>
      <c r="F33" s="57">
        <f>F32*3</f>
        <v>0.127279220613579</v>
      </c>
      <c r="G33" s="57">
        <f>G32*3</f>
        <v>0.106066017177982</v>
      </c>
      <c r="H33" s="57">
        <f>H32*3</f>
        <v>0.106066017177982</v>
      </c>
      <c r="I33" s="57">
        <f>I32*3</f>
        <v>0.345</v>
      </c>
      <c r="J33" s="57">
        <f>J32*3</f>
        <v>0.345</v>
      </c>
      <c r="K33" s="57">
        <f>K32*3</f>
        <v>0.530330085889911</v>
      </c>
      <c r="L33" s="57">
        <f>L32*3</f>
        <v>0.530330085889911</v>
      </c>
      <c r="M33" s="57">
        <f>M32*3</f>
        <v>0.42426406871193</v>
      </c>
      <c r="N33" s="57">
        <f>N32*3</f>
        <v>0.42426406871193</v>
      </c>
      <c r="O33" s="57">
        <f>O32*3</f>
        <v>0.29698484809835</v>
      </c>
      <c r="P33" s="57">
        <f>P32*3</f>
        <v>0.29698484809835</v>
      </c>
      <c r="Q33" s="57">
        <f>Q32*3</f>
        <v>0.737495762699691</v>
      </c>
      <c r="R33" s="57">
        <f>R32*3</f>
        <v>0.737495762699691</v>
      </c>
      <c r="S33" s="57">
        <f>S32*3</f>
        <v>0.07937253933193771</v>
      </c>
      <c r="T33" s="57">
        <f>T32*3</f>
        <v>0.07937253933193771</v>
      </c>
      <c r="U33" s="57">
        <f>U32*3</f>
        <v>0.150996688705415</v>
      </c>
      <c r="V33" s="57">
        <f>V32*3</f>
        <v>0.150996688705415</v>
      </c>
      <c r="W33" s="57">
        <f>W32*3</f>
        <v>0.135642913563518</v>
      </c>
      <c r="X33" s="57">
        <f>X32*3</f>
        <v>0.135642913563518</v>
      </c>
      <c r="Y33" s="57">
        <f>Y32*3</f>
        <v>6.54891021468459</v>
      </c>
      <c r="Z33" s="57">
        <f>Z32*3</f>
        <v>6.54891021468459</v>
      </c>
    </row>
    <row r="34" ht="15" customHeight="1">
      <c r="A34" s="124"/>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row>
    <row r="35" ht="15" customHeight="1">
      <c r="A35" t="s" s="126">
        <v>196</v>
      </c>
      <c r="B35" t="s" s="127">
        <v>190</v>
      </c>
      <c r="C35" s="128">
        <v>8001</v>
      </c>
      <c r="D35" s="129"/>
      <c r="E35" s="128">
        <v>8009</v>
      </c>
      <c r="F35" s="129"/>
      <c r="G35" s="128">
        <v>8052</v>
      </c>
      <c r="H35" s="129"/>
      <c r="I35" s="128">
        <v>9001</v>
      </c>
      <c r="J35" s="129"/>
      <c r="K35" s="128">
        <v>9003</v>
      </c>
      <c r="L35" s="129"/>
      <c r="M35" s="128">
        <v>9005</v>
      </c>
      <c r="N35" s="129"/>
      <c r="O35" s="128">
        <v>9006</v>
      </c>
      <c r="P35" s="129"/>
      <c r="Q35" s="128">
        <v>9008</v>
      </c>
      <c r="R35" s="129"/>
      <c r="S35" s="128">
        <v>9012</v>
      </c>
      <c r="T35" s="129"/>
      <c r="U35" s="128">
        <v>9017</v>
      </c>
      <c r="V35" s="129"/>
      <c r="W35" s="128">
        <v>9019</v>
      </c>
      <c r="X35" s="129"/>
      <c r="Y35" s="128">
        <v>9020</v>
      </c>
      <c r="Z35" s="130"/>
    </row>
    <row r="36" ht="13.55" customHeight="1">
      <c r="A36" t="s" s="131">
        <v>102</v>
      </c>
      <c r="B36" t="s" s="132">
        <v>103</v>
      </c>
      <c r="C36" t="s" s="77">
        <v>191</v>
      </c>
      <c r="D36" t="s" s="77">
        <v>192</v>
      </c>
      <c r="E36" t="s" s="77">
        <v>191</v>
      </c>
      <c r="F36" t="s" s="77">
        <v>192</v>
      </c>
      <c r="G36" t="s" s="77">
        <v>191</v>
      </c>
      <c r="H36" t="s" s="77">
        <v>192</v>
      </c>
      <c r="I36" t="s" s="77">
        <v>191</v>
      </c>
      <c r="J36" t="s" s="77">
        <v>192</v>
      </c>
      <c r="K36" t="s" s="77">
        <v>191</v>
      </c>
      <c r="L36" t="s" s="77">
        <v>192</v>
      </c>
      <c r="M36" t="s" s="77">
        <v>191</v>
      </c>
      <c r="N36" t="s" s="77">
        <v>192</v>
      </c>
      <c r="O36" t="s" s="77">
        <v>191</v>
      </c>
      <c r="P36" t="s" s="77">
        <v>192</v>
      </c>
      <c r="Q36" t="s" s="77">
        <v>191</v>
      </c>
      <c r="R36" t="s" s="77">
        <v>192</v>
      </c>
      <c r="S36" t="s" s="77">
        <v>191</v>
      </c>
      <c r="T36" t="s" s="77">
        <v>192</v>
      </c>
      <c r="U36" t="s" s="77">
        <v>191</v>
      </c>
      <c r="V36" t="s" s="77">
        <v>192</v>
      </c>
      <c r="W36" t="s" s="77">
        <v>191</v>
      </c>
      <c r="X36" t="s" s="77">
        <v>192</v>
      </c>
      <c r="Y36" t="s" s="77">
        <v>191</v>
      </c>
      <c r="Z36" t="s" s="133">
        <v>192</v>
      </c>
    </row>
    <row r="37" ht="13.55" customHeight="1">
      <c r="A37" s="134">
        <v>1</v>
      </c>
      <c r="B37" t="s" s="58">
        <v>106</v>
      </c>
      <c r="C37" s="57">
        <f>IF(C3&gt;C$33,C3,0)</f>
        <v>0</v>
      </c>
      <c r="D37" s="57">
        <f>IF(D3&gt;D$33,D3,0)</f>
        <v>0</v>
      </c>
      <c r="E37" s="57">
        <f>IF(E3&gt;E$33,E3,0)</f>
        <v>0.66</v>
      </c>
      <c r="F37" s="57">
        <f>IF(F3&gt;F$33,F3,0)</f>
        <v>0.97</v>
      </c>
      <c r="G37" s="57">
        <f>IF(G3&gt;G$33,G3,0)</f>
        <v>0</v>
      </c>
      <c r="H37" s="57">
        <f>IF(H3&gt;H$33,H3,0)</f>
        <v>0</v>
      </c>
      <c r="I37" s="57">
        <f>IF(I3&gt;I$33,I3,0)</f>
        <v>0</v>
      </c>
      <c r="J37" s="57">
        <f>IF(J3&gt;J$33,J3,0)</f>
        <v>0</v>
      </c>
      <c r="K37" s="57">
        <f>IF(K3&gt;K$33,K3,0)</f>
        <v>0</v>
      </c>
      <c r="L37" s="57">
        <f>IF(L3&gt;L$33,L3,0)</f>
        <v>0.925</v>
      </c>
      <c r="M37" s="57">
        <f>IF(M3&gt;M$33,M3,0)</f>
        <v>1.605</v>
      </c>
      <c r="N37" s="57">
        <f>IF(N3&gt;N$33,N3,0)</f>
        <v>0.68</v>
      </c>
      <c r="O37" s="57">
        <f>IF(O3&gt;O$33,O3,0)</f>
        <v>0</v>
      </c>
      <c r="P37" s="57">
        <f>IF(P3&gt;P$33,P3,0)</f>
        <v>0.57</v>
      </c>
      <c r="Q37" s="57">
        <f>IF(Q3&gt;Q$33,Q3,0)</f>
        <v>0</v>
      </c>
      <c r="R37" s="57">
        <f>IF(R3&gt;R$33,R3,0)</f>
        <v>0</v>
      </c>
      <c r="S37" s="57">
        <f>IF(S3&gt;S$33,S3,0)</f>
        <v>0.39</v>
      </c>
      <c r="T37" s="57">
        <f>IF(T3&gt;T$33,T3,0)</f>
        <v>0.98</v>
      </c>
      <c r="U37" s="57">
        <f>IF(U3&gt;U$33,U3,0)</f>
        <v>0.756666666666667</v>
      </c>
      <c r="V37" s="57">
        <f>IF(V3&gt;V$33,V3,0)</f>
        <v>2.25666666666667</v>
      </c>
      <c r="W37" s="57">
        <f>IF(W3&gt;W$33,W3,0)</f>
        <v>0.151666666666667</v>
      </c>
      <c r="X37" s="57">
        <f>IF(X3&gt;X$33,X3,0)</f>
        <v>0.351666666666667</v>
      </c>
      <c r="Y37" s="57">
        <f>IF(Y3&gt;Y$33,Y3,0)</f>
        <v>0</v>
      </c>
      <c r="Z37" s="135">
        <f>IF(Z3&gt;Z$33,Z3,0)</f>
        <v>0</v>
      </c>
    </row>
    <row r="38" ht="13.55" customHeight="1">
      <c r="A38" s="134">
        <v>2</v>
      </c>
      <c r="B38" t="s" s="58">
        <v>109</v>
      </c>
      <c r="C38" s="57">
        <f>IF(C4&gt;C$33,C4,0)</f>
        <v>0</v>
      </c>
      <c r="D38" s="57">
        <f>IF(D4&gt;D$33,D4,0)</f>
        <v>0</v>
      </c>
      <c r="E38" s="57">
        <f>IF(E4&gt;E$33,E4,0)</f>
        <v>0.87</v>
      </c>
      <c r="F38" s="57">
        <f>IF(F4&gt;F$33,F4,0)</f>
        <v>1.24</v>
      </c>
      <c r="G38" s="57">
        <f>IF(G4&gt;G$33,G4,0)</f>
        <v>0</v>
      </c>
      <c r="H38" s="57">
        <f>IF(H4&gt;H$33,H4,0)</f>
        <v>0</v>
      </c>
      <c r="I38" s="57">
        <f>IF(I4&gt;I$33,I4,0)</f>
        <v>0</v>
      </c>
      <c r="J38" s="57">
        <f>IF(J4&gt;J$33,J4,0)</f>
        <v>0</v>
      </c>
      <c r="K38" s="57">
        <f>IF(K4&gt;K$33,K4,0)</f>
        <v>0.875</v>
      </c>
      <c r="L38" s="57">
        <f>IF(L4&gt;L$33,L4,0)</f>
        <v>1.165</v>
      </c>
      <c r="M38" s="57">
        <f>IF(M4&gt;M$33,M4,0)</f>
        <v>1.25</v>
      </c>
      <c r="N38" s="57">
        <f>IF(N4&gt;N$33,N4,0)</f>
        <v>0.75</v>
      </c>
      <c r="O38" s="57">
        <f>IF(O4&gt;O$33,O4,0)</f>
        <v>0</v>
      </c>
      <c r="P38" s="57">
        <f>IF(P4&gt;P$33,P4,0)</f>
        <v>0</v>
      </c>
      <c r="Q38" s="57">
        <f>IF(Q4&gt;Q$33,Q4,0)</f>
        <v>0</v>
      </c>
      <c r="R38" s="57">
        <f>IF(R4&gt;R$33,R4,0)</f>
        <v>0</v>
      </c>
      <c r="S38" s="57">
        <f>IF(S4&gt;S$33,S4,0)</f>
        <v>0.52</v>
      </c>
      <c r="T38" s="57">
        <f>IF(T4&gt;T$33,T4,0)</f>
        <v>1.19</v>
      </c>
      <c r="U38" s="57">
        <f>IF(U4&gt;U$33,U4,0)</f>
        <v>1.52666666666667</v>
      </c>
      <c r="V38" s="57">
        <f>IF(V4&gt;V$33,V4,0)</f>
        <v>2.26666666666667</v>
      </c>
      <c r="W38" s="57">
        <f>IF(W4&gt;W$33,W4,0)</f>
        <v>0</v>
      </c>
      <c r="X38" s="57">
        <f>IF(X4&gt;X$33,X4,0)</f>
        <v>0.721666666666667</v>
      </c>
      <c r="Y38" s="57">
        <f>IF(Y4&gt;Y$33,Y4,0)</f>
        <v>0</v>
      </c>
      <c r="Z38" s="135">
        <f>IF(Z4&gt;Z$33,Z4,0)</f>
        <v>0</v>
      </c>
    </row>
    <row r="39" ht="13.55" customHeight="1">
      <c r="A39" s="134">
        <v>3</v>
      </c>
      <c r="B39" t="s" s="58">
        <v>112</v>
      </c>
      <c r="C39" s="57">
        <f>IF(C5&gt;C$33,C5,0)</f>
        <v>0</v>
      </c>
      <c r="D39" s="57">
        <f>IF(D5&gt;D$33,D5,0)</f>
        <v>0</v>
      </c>
      <c r="E39" s="57">
        <f>IF(E5&gt;E$33,E5,0)</f>
        <v>0.87</v>
      </c>
      <c r="F39" s="57">
        <f>IF(F5&gt;F$33,F5,0)</f>
        <v>2.71</v>
      </c>
      <c r="G39" s="57">
        <f>IF(G5&gt;G$33,G5,0)</f>
        <v>0</v>
      </c>
      <c r="H39" s="57">
        <f>IF(H5&gt;H$33,H5,0)</f>
        <v>0</v>
      </c>
      <c r="I39" s="57">
        <f>IF(I5&gt;I$33,I5,0)</f>
        <v>0</v>
      </c>
      <c r="J39" s="57">
        <f>IF(J5&gt;J$33,J5,0)</f>
        <v>0</v>
      </c>
      <c r="K39" s="57">
        <f>IF(K5&gt;K$33,K5,0)</f>
        <v>0.645</v>
      </c>
      <c r="L39" s="57">
        <f>IF(L5&gt;L$33,L5,0)</f>
        <v>1.225</v>
      </c>
      <c r="M39" s="57">
        <f>IF(M5&gt;M$33,M5,0)</f>
        <v>1.76</v>
      </c>
      <c r="N39" s="57">
        <f>IF(N5&gt;N$33,N5,0)</f>
        <v>0.8100000000000001</v>
      </c>
      <c r="O39" s="57">
        <f>IF(O5&gt;O$33,O5,0)</f>
        <v>0</v>
      </c>
      <c r="P39" s="57">
        <f>IF(P5&gt;P$33,P5,0)</f>
        <v>0</v>
      </c>
      <c r="Q39" s="57">
        <f>IF(Q5&gt;Q$33,Q5,0)</f>
        <v>0</v>
      </c>
      <c r="R39" s="57">
        <f>IF(R5&gt;R$33,R5,0)</f>
        <v>0</v>
      </c>
      <c r="S39" s="57">
        <f>IF(S5&gt;S$33,S5,0)</f>
        <v>0.2</v>
      </c>
      <c r="T39" s="57">
        <f>IF(T5&gt;T$33,T5,0)</f>
        <v>1.39</v>
      </c>
      <c r="U39" s="57">
        <f>IF(U5&gt;U$33,U5,0)</f>
        <v>1.64666666666667</v>
      </c>
      <c r="V39" s="57">
        <f>IF(V5&gt;V$33,V5,0)</f>
        <v>2.02666666666667</v>
      </c>
      <c r="W39" s="57">
        <f>IF(W5&gt;W$33,W5,0)</f>
        <v>0.411666666666667</v>
      </c>
      <c r="X39" s="57">
        <f>IF(X5&gt;X$33,X5,0)</f>
        <v>0.691666666666667</v>
      </c>
      <c r="Y39" s="57">
        <f>IF(Y5&gt;Y$33,Y5,0)</f>
        <v>6.7775</v>
      </c>
      <c r="Z39" s="135">
        <f>IF(Z5&gt;Z$33,Z5,0)</f>
        <v>0</v>
      </c>
    </row>
    <row r="40" ht="13.55" customHeight="1">
      <c r="A40" s="134">
        <v>4</v>
      </c>
      <c r="B40" t="s" s="58">
        <v>115</v>
      </c>
      <c r="C40" s="57">
        <f>IF(C6&gt;C$33,C6,0)</f>
        <v>0</v>
      </c>
      <c r="D40" s="57">
        <f>IF(D6&gt;D$33,D6,0)</f>
        <v>0</v>
      </c>
      <c r="E40" s="57">
        <f>IF(E6&gt;E$33,E6,0)</f>
        <v>1.01</v>
      </c>
      <c r="F40" s="57">
        <f>IF(F6&gt;F$33,F6,0)</f>
        <v>1.82</v>
      </c>
      <c r="G40" s="57">
        <f>IF(G6&gt;G$33,G6,0)</f>
        <v>0</v>
      </c>
      <c r="H40" s="57">
        <f>IF(H6&gt;H$33,H6,0)</f>
        <v>0</v>
      </c>
      <c r="I40" s="57">
        <f>IF(I6&gt;I$33,I6,0)</f>
        <v>0</v>
      </c>
      <c r="J40" s="57">
        <f>IF(J6&gt;J$33,J6,0)</f>
        <v>0</v>
      </c>
      <c r="K40" s="57">
        <f>IF(K6&gt;K$33,K6,0)</f>
        <v>0</v>
      </c>
      <c r="L40" s="57">
        <f>IF(L6&gt;L$33,L6,0)</f>
        <v>0</v>
      </c>
      <c r="M40" s="57">
        <f>IF(M6&gt;M$33,M6,0)</f>
        <v>1.29</v>
      </c>
      <c r="N40" s="57">
        <f>IF(N6&gt;N$33,N6,0)</f>
        <v>0.5600000000000001</v>
      </c>
      <c r="O40" s="57">
        <f>IF(O6&gt;O$33,O6,0)</f>
        <v>0</v>
      </c>
      <c r="P40" s="57">
        <f>IF(P6&gt;P$33,P6,0)</f>
        <v>0</v>
      </c>
      <c r="Q40" s="57">
        <f>IF(Q6&gt;Q$33,Q6,0)</f>
        <v>0</v>
      </c>
      <c r="R40" s="57">
        <f>IF(R6&gt;R$33,R6,0)</f>
        <v>0</v>
      </c>
      <c r="S40" s="57">
        <f>IF(S6&gt;S$33,S6,0)</f>
        <v>0.33</v>
      </c>
      <c r="T40" s="57">
        <f>IF(T6&gt;T$33,T6,0)</f>
        <v>0.6</v>
      </c>
      <c r="U40" s="57">
        <f>IF(U6&gt;U$33,U6,0)</f>
        <v>0.736666666666667</v>
      </c>
      <c r="V40" s="57">
        <f>IF(V6&gt;V$33,V6,0)</f>
        <v>2.27666666666667</v>
      </c>
      <c r="W40" s="57">
        <f>IF(W6&gt;W$33,W6,0)</f>
        <v>0</v>
      </c>
      <c r="X40" s="57">
        <f>IF(X6&gt;X$33,X6,0)</f>
        <v>0</v>
      </c>
      <c r="Y40" s="57">
        <f>IF(Y6&gt;Y$33,Y6,0)</f>
        <v>0</v>
      </c>
      <c r="Z40" s="135">
        <f>IF(Z6&gt;Z$33,Z6,0)</f>
        <v>0</v>
      </c>
    </row>
    <row r="41" ht="13.55" customHeight="1">
      <c r="A41" s="134">
        <v>5</v>
      </c>
      <c r="B41" t="s" s="58">
        <v>118</v>
      </c>
      <c r="C41" s="57">
        <f>IF(C7&gt;C$33,C7,0)</f>
        <v>0</v>
      </c>
      <c r="D41" s="57">
        <f>IF(D7&gt;D$33,D7,0)</f>
        <v>0</v>
      </c>
      <c r="E41" s="57">
        <f>IF(E7&gt;E$33,E7,0)</f>
        <v>1.87</v>
      </c>
      <c r="F41" s="57">
        <f>IF(F7&gt;F$33,F7,0)</f>
        <v>1.29</v>
      </c>
      <c r="G41" s="57">
        <f>IF(G7&gt;G$33,G7,0)</f>
        <v>0.215</v>
      </c>
      <c r="H41" s="57">
        <f>IF(H7&gt;H$33,H7,0)</f>
        <v>0</v>
      </c>
      <c r="I41" s="57">
        <f>IF(I7&gt;I$33,I7,0)</f>
        <v>0</v>
      </c>
      <c r="J41" s="57">
        <f>IF(J7&gt;J$33,J7,0)</f>
        <v>0</v>
      </c>
      <c r="K41" s="57">
        <f>IF(K7&gt;K$33,K7,0)</f>
        <v>0.635</v>
      </c>
      <c r="L41" s="57">
        <f>IF(L7&gt;L$33,L7,0)</f>
        <v>0.955</v>
      </c>
      <c r="M41" s="57">
        <f>IF(M7&gt;M$33,M7,0)</f>
        <v>1.49</v>
      </c>
      <c r="N41" s="57">
        <f>IF(N7&gt;N$33,N7,0)</f>
        <v>0.78</v>
      </c>
      <c r="O41" s="57">
        <f>IF(O7&gt;O$33,O7,0)</f>
        <v>0</v>
      </c>
      <c r="P41" s="57">
        <f>IF(P7&gt;P$33,P7,0)</f>
        <v>0</v>
      </c>
      <c r="Q41" s="57">
        <f>IF(Q7&gt;Q$33,Q7,0)</f>
        <v>0</v>
      </c>
      <c r="R41" s="57">
        <f>IF(R7&gt;R$33,R7,0)</f>
        <v>0</v>
      </c>
      <c r="S41" s="57">
        <f>IF(S7&gt;S$33,S7,0)</f>
        <v>0.13</v>
      </c>
      <c r="T41" s="57">
        <f>IF(T7&gt;T$33,T7,0)</f>
        <v>0.51</v>
      </c>
      <c r="U41" s="57">
        <f>IF(U7&gt;U$33,U7,0)</f>
        <v>0.846666666666667</v>
      </c>
      <c r="V41" s="57">
        <f>IF(V7&gt;V$33,V7,0)</f>
        <v>1.84666666666667</v>
      </c>
      <c r="W41" s="57">
        <f>IF(W7&gt;W$33,W7,0)</f>
        <v>0</v>
      </c>
      <c r="X41" s="57">
        <f>IF(X7&gt;X$33,X7,0)</f>
        <v>0</v>
      </c>
      <c r="Y41" s="57">
        <f>IF(Y7&gt;Y$33,Y7,0)</f>
        <v>8.577500000000001</v>
      </c>
      <c r="Z41" s="135">
        <f>IF(Z7&gt;Z$33,Z7,0)</f>
        <v>0</v>
      </c>
    </row>
    <row r="42" ht="13.55" customHeight="1">
      <c r="A42" s="134">
        <v>6</v>
      </c>
      <c r="B42" t="s" s="58">
        <v>121</v>
      </c>
      <c r="C42" s="57">
        <f>IF(C8&gt;C$33,C8,0)</f>
        <v>0</v>
      </c>
      <c r="D42" s="57">
        <f>IF(D8&gt;D$33,D8,0)</f>
        <v>0</v>
      </c>
      <c r="E42" s="57">
        <f>IF(E8&gt;E$33,E8,0)</f>
        <v>0.63</v>
      </c>
      <c r="F42" s="57">
        <f>IF(F8&gt;F$33,F8,0)</f>
        <v>2.18</v>
      </c>
      <c r="G42" s="57">
        <f>IF(G8&gt;G$33,G8,0)</f>
        <v>0</v>
      </c>
      <c r="H42" s="57">
        <f>IF(H8&gt;H$33,H8,0)</f>
        <v>0</v>
      </c>
      <c r="I42" s="57">
        <f>IF(I8&gt;I$33,I8,0)</f>
        <v>0</v>
      </c>
      <c r="J42" s="57">
        <f>IF(J8&gt;J$33,J8,0)</f>
        <v>0</v>
      </c>
      <c r="K42" s="57">
        <f>IF(K8&gt;K$33,K8,0)</f>
        <v>0</v>
      </c>
      <c r="L42" s="57">
        <f>IF(L8&gt;L$33,L8,0)</f>
        <v>0.8149999999999999</v>
      </c>
      <c r="M42" s="57">
        <f>IF(M8&gt;M$33,M8,0)</f>
        <v>0</v>
      </c>
      <c r="N42" s="57">
        <f>IF(N8&gt;N$33,N8,0)</f>
        <v>0</v>
      </c>
      <c r="O42" s="57">
        <f>IF(O8&gt;O$33,O8,0)</f>
        <v>0.37</v>
      </c>
      <c r="P42" s="57">
        <f>IF(P8&gt;P$33,P8,0)</f>
        <v>0</v>
      </c>
      <c r="Q42" s="57">
        <f>IF(Q8&gt;Q$33,Q8,0)</f>
        <v>0</v>
      </c>
      <c r="R42" s="57">
        <f>IF(R8&gt;R$33,R8,0)</f>
        <v>0</v>
      </c>
      <c r="S42" s="57">
        <f>IF(S8&gt;S$33,S8,0)</f>
        <v>0.22</v>
      </c>
      <c r="T42" s="57">
        <f>IF(T8&gt;T$33,T8,0)</f>
        <v>0.18</v>
      </c>
      <c r="U42" s="57">
        <f>IF(U8&gt;U$33,U8,0)</f>
        <v>0.846666666666667</v>
      </c>
      <c r="V42" s="57">
        <f>IF(V8&gt;V$33,V8,0)</f>
        <v>2.23666666666667</v>
      </c>
      <c r="W42" s="57">
        <f>IF(W8&gt;W$33,W8,0)</f>
        <v>0.231666666666667</v>
      </c>
      <c r="X42" s="57">
        <f>IF(X8&gt;X$33,X8,0)</f>
        <v>0.621666666666667</v>
      </c>
      <c r="Y42" s="57">
        <f>IF(Y8&gt;Y$33,Y8,0)</f>
        <v>0</v>
      </c>
      <c r="Z42" s="135">
        <f>IF(Z8&gt;Z$33,Z8,0)</f>
        <v>0</v>
      </c>
    </row>
    <row r="43" ht="13.55" customHeight="1">
      <c r="A43" s="134">
        <v>7</v>
      </c>
      <c r="B43" t="s" s="58">
        <v>124</v>
      </c>
      <c r="C43" s="57">
        <f>IF(C9&gt;C$33,C9,0)</f>
        <v>0</v>
      </c>
      <c r="D43" s="57">
        <f>IF(D9&gt;D$33,D9,0)</f>
        <v>0</v>
      </c>
      <c r="E43" s="57">
        <f>IF(E9&gt;E$33,E9,0)</f>
        <v>1.3</v>
      </c>
      <c r="F43" s="57">
        <f>IF(F9&gt;F$33,F9,0)</f>
        <v>0.75</v>
      </c>
      <c r="G43" s="57">
        <f>IF(G9&gt;G$33,G9,0)</f>
        <v>0</v>
      </c>
      <c r="H43" s="57">
        <f>IF(H9&gt;H$33,H9,0)</f>
        <v>0.615</v>
      </c>
      <c r="I43" s="57">
        <f>IF(I9&gt;I$33,I9,0)</f>
        <v>0</v>
      </c>
      <c r="J43" s="57">
        <f>IF(J9&gt;J$33,J9,0)</f>
        <v>0</v>
      </c>
      <c r="K43" s="57">
        <f>IF(K9&gt;K$33,K9,0)</f>
        <v>0</v>
      </c>
      <c r="L43" s="57">
        <f>IF(L9&gt;L$33,L9,0)</f>
        <v>0.625</v>
      </c>
      <c r="M43" s="57">
        <f>IF(M9&gt;M$33,M9,0)</f>
        <v>1.57</v>
      </c>
      <c r="N43" s="57">
        <f>IF(N9&gt;N$33,N9,0)</f>
        <v>0.54</v>
      </c>
      <c r="O43" s="57">
        <f>IF(O9&gt;O$33,O9,0)</f>
        <v>0</v>
      </c>
      <c r="P43" s="57">
        <f>IF(P9&gt;P$33,P9,0)</f>
        <v>0</v>
      </c>
      <c r="Q43" s="57">
        <f>IF(Q9&gt;Q$33,Q9,0)</f>
        <v>0</v>
      </c>
      <c r="R43" s="57">
        <f>IF(R9&gt;R$33,R9,0)</f>
        <v>6.12333333333333</v>
      </c>
      <c r="S43" s="57">
        <f>IF(S9&gt;S$33,S9,0)</f>
        <v>0.47</v>
      </c>
      <c r="T43" s="57">
        <f>IF(T9&gt;T$33,T9,0)</f>
        <v>0.61</v>
      </c>
      <c r="U43" s="57">
        <f>IF(U9&gt;U$33,U9,0)</f>
        <v>1.28666666666667</v>
      </c>
      <c r="V43" s="57">
        <f>IF(V9&gt;V$33,V9,0)</f>
        <v>1.73666666666667</v>
      </c>
      <c r="W43" s="57">
        <f>IF(W9&gt;W$33,W9,0)</f>
        <v>0</v>
      </c>
      <c r="X43" s="57">
        <f>IF(X9&gt;X$33,X9,0)</f>
        <v>0.381666666666667</v>
      </c>
      <c r="Y43" s="57">
        <f>IF(Y9&gt;Y$33,Y9,0)</f>
        <v>0</v>
      </c>
      <c r="Z43" s="135">
        <f>IF(Z9&gt;Z$33,Z9,0)</f>
        <v>0</v>
      </c>
    </row>
    <row r="44" ht="13.55" customHeight="1">
      <c r="A44" s="134">
        <v>8</v>
      </c>
      <c r="B44" t="s" s="58">
        <v>127</v>
      </c>
      <c r="C44" s="57">
        <f>IF(C10&gt;C$33,C10,0)</f>
        <v>0</v>
      </c>
      <c r="D44" s="57">
        <f>IF(D10&gt;D$33,D10,0)</f>
        <v>0</v>
      </c>
      <c r="E44" s="57">
        <f>IF(E10&gt;E$33,E10,0)</f>
        <v>0.6899999999999999</v>
      </c>
      <c r="F44" s="57">
        <f>IF(F10&gt;F$33,F10,0)</f>
        <v>0.66</v>
      </c>
      <c r="G44" s="57">
        <f>IF(G10&gt;G$33,G10,0)</f>
        <v>0</v>
      </c>
      <c r="H44" s="57">
        <f>IF(H10&gt;H$33,H10,0)</f>
        <v>0</v>
      </c>
      <c r="I44" s="57">
        <f>IF(I10&gt;I$33,I10,0)</f>
        <v>0.53</v>
      </c>
      <c r="J44" s="57">
        <f>IF(J10&gt;J$33,J10,0)</f>
        <v>0</v>
      </c>
      <c r="K44" s="57">
        <f>IF(K10&gt;K$33,K10,0)</f>
        <v>0</v>
      </c>
      <c r="L44" s="57">
        <f>IF(L10&gt;L$33,L10,0)</f>
        <v>0</v>
      </c>
      <c r="M44" s="57">
        <f>IF(M10&gt;M$33,M10,0)</f>
        <v>0.62</v>
      </c>
      <c r="N44" s="57">
        <f>IF(N10&gt;N$33,N10,0)</f>
        <v>1.2</v>
      </c>
      <c r="O44" s="57">
        <f>IF(O10&gt;O$33,O10,0)</f>
        <v>0</v>
      </c>
      <c r="P44" s="57">
        <f>IF(P10&gt;P$33,P10,0)</f>
        <v>0</v>
      </c>
      <c r="Q44" s="57">
        <f>IF(Q10&gt;Q$33,Q10,0)</f>
        <v>0</v>
      </c>
      <c r="R44" s="57">
        <f>IF(R10&gt;R$33,R10,0)</f>
        <v>0</v>
      </c>
      <c r="S44" s="57">
        <f>IF(S10&gt;S$33,S10,0)</f>
        <v>1</v>
      </c>
      <c r="T44" s="57">
        <f>IF(T10&gt;T$33,T10,0)</f>
        <v>3.32</v>
      </c>
      <c r="U44" s="57">
        <f>IF(U10&gt;U$33,U10,0)</f>
        <v>1.55666666666667</v>
      </c>
      <c r="V44" s="57">
        <f>IF(V10&gt;V$33,V10,0)</f>
        <v>0.706666666666667</v>
      </c>
      <c r="W44" s="57">
        <f>IF(W10&gt;W$33,W10,0)</f>
        <v>0</v>
      </c>
      <c r="X44" s="57">
        <f>IF(X10&gt;X$33,X10,0)</f>
        <v>0</v>
      </c>
      <c r="Y44" s="57">
        <f>IF(Y10&gt;Y$33,Y10,0)</f>
        <v>0</v>
      </c>
      <c r="Z44" s="135">
        <f>IF(Z10&gt;Z$33,Z10,0)</f>
        <v>0</v>
      </c>
    </row>
    <row r="45" ht="13.55" customHeight="1">
      <c r="A45" s="134">
        <v>9</v>
      </c>
      <c r="B45" t="s" s="58">
        <v>130</v>
      </c>
      <c r="C45" s="57">
        <f>IF(C11&gt;C$33,C11,0)</f>
        <v>0</v>
      </c>
      <c r="D45" s="57">
        <f>IF(D11&gt;D$33,D11,0)</f>
        <v>0</v>
      </c>
      <c r="E45" s="57">
        <f>IF(E11&gt;E$33,E11,0)</f>
        <v>0.41</v>
      </c>
      <c r="F45" s="57">
        <f>IF(F11&gt;F$33,F11,0)</f>
        <v>0.87</v>
      </c>
      <c r="G45" s="57">
        <f>IF(G11&gt;G$33,G11,0)</f>
        <v>0</v>
      </c>
      <c r="H45" s="57">
        <f>IF(H11&gt;H$33,H11,0)</f>
        <v>0</v>
      </c>
      <c r="I45" s="57">
        <f>IF(I11&gt;I$33,I11,0)</f>
        <v>0</v>
      </c>
      <c r="J45" s="57">
        <f>IF(J11&gt;J$33,J11,0)</f>
        <v>0</v>
      </c>
      <c r="K45" s="57">
        <f>IF(K11&gt;K$33,K11,0)</f>
        <v>0</v>
      </c>
      <c r="L45" s="57">
        <f>IF(L11&gt;L$33,L11,0)</f>
        <v>0</v>
      </c>
      <c r="M45" s="57">
        <f>IF(M11&gt;M$33,M11,0)</f>
        <v>1</v>
      </c>
      <c r="N45" s="57">
        <f>IF(N11&gt;N$33,N11,0)</f>
        <v>0.985</v>
      </c>
      <c r="O45" s="57">
        <f>IF(O11&gt;O$33,O11,0)</f>
        <v>0.42</v>
      </c>
      <c r="P45" s="57">
        <f>IF(P11&gt;P$33,P11,0)</f>
        <v>0</v>
      </c>
      <c r="Q45" s="57">
        <f>IF(Q11&gt;Q$33,Q11,0)</f>
        <v>0</v>
      </c>
      <c r="R45" s="57">
        <f>IF(R11&gt;R$33,R11,0)</f>
        <v>0</v>
      </c>
      <c r="S45" s="57">
        <f>IF(S11&gt;S$33,S11,0)</f>
        <v>1.08</v>
      </c>
      <c r="T45" s="57">
        <f>IF(T11&gt;T$33,T11,0)</f>
        <v>0.93</v>
      </c>
      <c r="U45" s="57">
        <f>IF(U11&gt;U$33,U11,0)</f>
        <v>1.14666666666667</v>
      </c>
      <c r="V45" s="57">
        <f>IF(V11&gt;V$33,V11,0)</f>
        <v>0.796666666666667</v>
      </c>
      <c r="W45" s="57">
        <f>IF(W11&gt;W$33,W11,0)</f>
        <v>0</v>
      </c>
      <c r="X45" s="57">
        <f>IF(X11&gt;X$33,X11,0)</f>
        <v>0</v>
      </c>
      <c r="Y45" s="57">
        <f>IF(Y11&gt;Y$33,Y11,0)</f>
        <v>0</v>
      </c>
      <c r="Z45" s="135">
        <f>IF(Z11&gt;Z$33,Z11,0)</f>
        <v>0</v>
      </c>
    </row>
    <row r="46" ht="13.55" customHeight="1">
      <c r="A46" s="134">
        <v>10</v>
      </c>
      <c r="B46" t="s" s="58">
        <v>133</v>
      </c>
      <c r="C46" s="57">
        <f>IF(C12&gt;C$33,C12,0)</f>
        <v>0</v>
      </c>
      <c r="D46" s="57">
        <f>IF(D12&gt;D$33,D12,0)</f>
        <v>0</v>
      </c>
      <c r="E46" s="57">
        <f>IF(E12&gt;E$33,E12,0)</f>
        <v>0.35</v>
      </c>
      <c r="F46" s="57">
        <f>IF(F12&gt;F$33,F12,0)</f>
        <v>2.35</v>
      </c>
      <c r="G46" s="57">
        <f>IF(G12&gt;G$33,G12,0)</f>
        <v>0</v>
      </c>
      <c r="H46" s="57">
        <f>IF(H12&gt;H$33,H12,0)</f>
        <v>0</v>
      </c>
      <c r="I46" s="57">
        <f>IF(I12&gt;I$33,I12,0)</f>
        <v>0</v>
      </c>
      <c r="J46" s="57">
        <f>IF(J12&gt;J$33,J12,0)</f>
        <v>0</v>
      </c>
      <c r="K46" s="57">
        <f>IF(K12&gt;K$33,K12,0)</f>
        <v>0</v>
      </c>
      <c r="L46" s="57">
        <f>IF(L12&gt;L$33,L12,0)</f>
        <v>0</v>
      </c>
      <c r="M46" s="57">
        <f>IF(M12&gt;M$33,M12,0)</f>
        <v>0</v>
      </c>
      <c r="N46" s="57">
        <f>IF(N12&gt;N$33,N12,0)</f>
        <v>0</v>
      </c>
      <c r="O46" s="57">
        <f>IF(O12&gt;O$33,O12,0)</f>
        <v>0.57</v>
      </c>
      <c r="P46" s="57">
        <f>IF(P12&gt;P$33,P12,0)</f>
        <v>0</v>
      </c>
      <c r="Q46" s="57">
        <f>IF(Q12&gt;Q$33,Q12,0)</f>
        <v>0</v>
      </c>
      <c r="R46" s="57">
        <f>IF(R12&gt;R$33,R12,0)</f>
        <v>0</v>
      </c>
      <c r="S46" s="57">
        <f>IF(S12&gt;S$33,S12,0)</f>
        <v>0.5600000000000001</v>
      </c>
      <c r="T46" s="57">
        <f>IF(T12&gt;T$33,T12,0)</f>
        <v>0.09</v>
      </c>
      <c r="U46" s="57">
        <f>IF(U12&gt;U$33,U12,0)</f>
        <v>1.35666666666667</v>
      </c>
      <c r="V46" s="57">
        <f>IF(V12&gt;V$33,V12,0)</f>
        <v>0.556666666666667</v>
      </c>
      <c r="W46" s="57">
        <f>IF(W12&gt;W$33,W12,0)</f>
        <v>0.281666666666667</v>
      </c>
      <c r="X46" s="57">
        <f>IF(X12&gt;X$33,X12,0)</f>
        <v>0</v>
      </c>
      <c r="Y46" s="57">
        <f>IF(Y12&gt;Y$33,Y12,0)</f>
        <v>0</v>
      </c>
      <c r="Z46" s="135">
        <f>IF(Z12&gt;Z$33,Z12,0)</f>
        <v>0</v>
      </c>
    </row>
    <row r="47" ht="13.55" customHeight="1">
      <c r="A47" s="134">
        <v>11</v>
      </c>
      <c r="B47" t="s" s="58">
        <v>136</v>
      </c>
      <c r="C47" s="57">
        <f>IF(C13&gt;C$33,C13,0)</f>
        <v>0</v>
      </c>
      <c r="D47" s="57">
        <f>IF(D13&gt;D$33,D13,0)</f>
        <v>0</v>
      </c>
      <c r="E47" s="57">
        <f>IF(E13&gt;E$33,E13,0)</f>
        <v>0.87</v>
      </c>
      <c r="F47" s="57">
        <f>IF(F13&gt;F$33,F13,0)</f>
        <v>0.54</v>
      </c>
      <c r="G47" s="57">
        <f>IF(G13&gt;G$33,G13,0)</f>
        <v>0</v>
      </c>
      <c r="H47" s="57">
        <f>IF(H13&gt;H$33,H13,0)</f>
        <v>0</v>
      </c>
      <c r="I47" s="57">
        <f>IF(I13&gt;I$33,I13,0)</f>
        <v>0</v>
      </c>
      <c r="J47" s="57">
        <f>IF(J13&gt;J$33,J13,0)</f>
        <v>0</v>
      </c>
      <c r="K47" s="57">
        <f>IF(K13&gt;K$33,K13,0)</f>
        <v>0.615</v>
      </c>
      <c r="L47" s="57">
        <f>IF(L13&gt;L$33,L13,0)</f>
        <v>0.595</v>
      </c>
      <c r="M47" s="57">
        <f>IF(M13&gt;M$33,M13,0)</f>
        <v>0</v>
      </c>
      <c r="N47" s="57">
        <f>IF(N13&gt;N$33,N13,0)</f>
        <v>0.74</v>
      </c>
      <c r="O47" s="57">
        <f>IF(O13&gt;O$33,O13,0)</f>
        <v>0.61</v>
      </c>
      <c r="P47" s="57">
        <f>IF(P13&gt;P$33,P13,0)</f>
        <v>0</v>
      </c>
      <c r="Q47" s="57">
        <f>IF(Q13&gt;Q$33,Q13,0)</f>
        <v>0</v>
      </c>
      <c r="R47" s="57">
        <f>IF(R13&gt;R$33,R13,0)</f>
        <v>2.32333333333333</v>
      </c>
      <c r="S47" s="57">
        <f>IF(S13&gt;S$33,S13,0)</f>
        <v>0.15</v>
      </c>
      <c r="T47" s="57">
        <f>IF(T13&gt;T$33,T13,0)</f>
        <v>0.6</v>
      </c>
      <c r="U47" s="57">
        <f>IF(U13&gt;U$33,U13,0)</f>
        <v>1.70666666666667</v>
      </c>
      <c r="V47" s="57">
        <f>IF(V13&gt;V$33,V13,0)</f>
        <v>0.616666666666667</v>
      </c>
      <c r="W47" s="57">
        <f>IF(W13&gt;W$33,W13,0)</f>
        <v>0</v>
      </c>
      <c r="X47" s="57">
        <f>IF(X13&gt;X$33,X13,0)</f>
        <v>0</v>
      </c>
      <c r="Y47" s="57">
        <f>IF(Y13&gt;Y$33,Y13,0)</f>
        <v>0</v>
      </c>
      <c r="Z47" s="135">
        <f>IF(Z13&gt;Z$33,Z13,0)</f>
        <v>0</v>
      </c>
    </row>
    <row r="48" ht="13.55" customHeight="1">
      <c r="A48" s="134">
        <v>12</v>
      </c>
      <c r="B48" t="s" s="58">
        <v>139</v>
      </c>
      <c r="C48" s="57">
        <f>IF(C14&gt;C$33,C14,0)</f>
        <v>0</v>
      </c>
      <c r="D48" s="57">
        <f>IF(D14&gt;D$33,D14,0)</f>
        <v>0</v>
      </c>
      <c r="E48" s="57">
        <f>IF(E14&gt;E$33,E14,0)</f>
        <v>0.87</v>
      </c>
      <c r="F48" s="57">
        <f>IF(F14&gt;F$33,F14,0)</f>
        <v>0.55</v>
      </c>
      <c r="G48" s="57">
        <f>IF(G14&gt;G$33,G14,0)</f>
        <v>0</v>
      </c>
      <c r="H48" s="57">
        <f>IF(H14&gt;H$33,H14,0)</f>
        <v>0</v>
      </c>
      <c r="I48" s="57">
        <f>IF(I14&gt;I$33,I14,0)</f>
        <v>0</v>
      </c>
      <c r="J48" s="57">
        <f>IF(J14&gt;J$33,J14,0)</f>
        <v>0</v>
      </c>
      <c r="K48" s="57">
        <f>IF(K14&gt;K$33,K14,0)</f>
        <v>0.615</v>
      </c>
      <c r="L48" s="57">
        <f>IF(L14&gt;L$33,L14,0)</f>
        <v>0.975</v>
      </c>
      <c r="M48" s="57">
        <f>IF(M14&gt;M$33,M14,0)</f>
        <v>0</v>
      </c>
      <c r="N48" s="57">
        <f>IF(N14&gt;N$33,N14,0)</f>
        <v>0.78</v>
      </c>
      <c r="O48" s="57">
        <f>IF(O14&gt;O$33,O14,0)</f>
        <v>0.61</v>
      </c>
      <c r="P48" s="57">
        <f>IF(P14&gt;P$33,P14,0)</f>
        <v>0</v>
      </c>
      <c r="Q48" s="57">
        <f>IF(Q14&gt;Q$33,Q14,0)</f>
        <v>0</v>
      </c>
      <c r="R48" s="57">
        <f>IF(R14&gt;R$33,R14,0)</f>
        <v>0</v>
      </c>
      <c r="S48" s="57">
        <f>IF(S14&gt;S$33,S14,0)</f>
        <v>0.15</v>
      </c>
      <c r="T48" s="57">
        <f>IF(T14&gt;T$33,T14,0)</f>
        <v>0.47</v>
      </c>
      <c r="U48" s="57">
        <f>IF(U14&gt;U$33,U14,0)</f>
        <v>1.70666666666667</v>
      </c>
      <c r="V48" s="57">
        <f>IF(V14&gt;V$33,V14,0)</f>
        <v>0.476666666666667</v>
      </c>
      <c r="W48" s="57">
        <f>IF(W14&gt;W$33,W14,0)</f>
        <v>0</v>
      </c>
      <c r="X48" s="57">
        <f>IF(X14&gt;X$33,X14,0)</f>
        <v>0</v>
      </c>
      <c r="Y48" s="57">
        <f>IF(Y14&gt;Y$33,Y14,0)</f>
        <v>0</v>
      </c>
      <c r="Z48" s="135">
        <f>IF(Z14&gt;Z$33,Z14,0)</f>
        <v>0</v>
      </c>
    </row>
    <row r="49" ht="13.55" customHeight="1">
      <c r="A49" s="134">
        <v>13</v>
      </c>
      <c r="B49" t="s" s="58">
        <v>142</v>
      </c>
      <c r="C49" s="57">
        <f>IF(C15&gt;C$33,C15,0)</f>
        <v>0</v>
      </c>
      <c r="D49" s="57">
        <f>IF(D15&gt;D$33,D15,0)</f>
        <v>0</v>
      </c>
      <c r="E49" s="57">
        <f>IF(E15&gt;E$33,E15,0)</f>
        <v>1.33</v>
      </c>
      <c r="F49" s="57">
        <f>IF(F15&gt;F$33,F15,0)</f>
        <v>0</v>
      </c>
      <c r="G49" s="57">
        <f>IF(G15&gt;G$33,G15,0)</f>
        <v>0</v>
      </c>
      <c r="H49" s="57">
        <f>IF(H15&gt;H$33,H15,0)</f>
        <v>0</v>
      </c>
      <c r="I49" s="57">
        <f>IF(I15&gt;I$33,I15,0)</f>
        <v>0</v>
      </c>
      <c r="J49" s="57">
        <f>IF(J15&gt;J$33,J15,0)</f>
        <v>0</v>
      </c>
      <c r="K49" s="57">
        <f>IF(K15&gt;K$33,K15,0)</f>
        <v>0.605</v>
      </c>
      <c r="L49" s="57">
        <f>IF(L15&gt;L$33,L15,0)</f>
        <v>0</v>
      </c>
      <c r="M49" s="57">
        <f>IF(M15&gt;M$33,M15,0)</f>
        <v>0</v>
      </c>
      <c r="N49" s="57">
        <f>IF(N15&gt;N$33,N15,0)</f>
        <v>0.97</v>
      </c>
      <c r="O49" s="57">
        <f>IF(O15&gt;O$33,O15,0)</f>
        <v>0.43</v>
      </c>
      <c r="P49" s="57">
        <f>IF(P15&gt;P$33,P15,0)</f>
        <v>0</v>
      </c>
      <c r="Q49" s="57">
        <f>IF(Q15&gt;Q$33,Q15,0)</f>
        <v>0</v>
      </c>
      <c r="R49" s="57">
        <f>IF(R15&gt;R$33,R15,0)</f>
        <v>4.01333333333333</v>
      </c>
      <c r="S49" s="57">
        <f>IF(S15&gt;S$33,S15,0)</f>
        <v>0</v>
      </c>
      <c r="T49" s="57">
        <f>IF(T15&gt;T$33,T15,0)</f>
        <v>0</v>
      </c>
      <c r="U49" s="57">
        <f>IF(U15&gt;U$33,U15,0)</f>
        <v>1.83666666666667</v>
      </c>
      <c r="V49" s="57">
        <f>IF(V15&gt;V$33,V15,0)</f>
        <v>0.636666666666667</v>
      </c>
      <c r="W49" s="57">
        <f>IF(W15&gt;W$33,W15,0)</f>
        <v>0.191666666666667</v>
      </c>
      <c r="X49" s="57">
        <f>IF(X15&gt;X$33,X15,0)</f>
        <v>0</v>
      </c>
      <c r="Y49" s="57">
        <f>IF(Y15&gt;Y$33,Y15,0)</f>
        <v>0</v>
      </c>
      <c r="Z49" s="135">
        <f>IF(Z15&gt;Z$33,Z15,0)</f>
        <v>0</v>
      </c>
    </row>
    <row r="50" ht="13.55" customHeight="1">
      <c r="A50" s="134">
        <v>14</v>
      </c>
      <c r="B50" t="s" s="58">
        <v>145</v>
      </c>
      <c r="C50" s="57">
        <f>IF(C16&gt;C$33,C16,0)</f>
        <v>0</v>
      </c>
      <c r="D50" s="57">
        <f>IF(D16&gt;D$33,D16,0)</f>
        <v>0</v>
      </c>
      <c r="E50" s="57">
        <f>IF(E16&gt;E$33,E16,0)</f>
        <v>0.98</v>
      </c>
      <c r="F50" s="57">
        <f>IF(F16&gt;F$33,F16,0)</f>
        <v>0.91</v>
      </c>
      <c r="G50" s="57">
        <f>IF(G16&gt;G$33,G16,0)</f>
        <v>0</v>
      </c>
      <c r="H50" s="57">
        <f>IF(H16&gt;H$33,H16,0)</f>
        <v>0</v>
      </c>
      <c r="I50" s="57">
        <f>IF(I16&gt;I$33,I16,0)</f>
        <v>0</v>
      </c>
      <c r="J50" s="57">
        <f>IF(J16&gt;J$33,J16,0)</f>
        <v>0</v>
      </c>
      <c r="K50" s="57">
        <f>IF(K16&gt;K$33,K16,0)</f>
        <v>0</v>
      </c>
      <c r="L50" s="57">
        <f>IF(L16&gt;L$33,L16,0)</f>
        <v>0.8149999999999999</v>
      </c>
      <c r="M50" s="57">
        <f>IF(M16&gt;M$33,M16,0)</f>
        <v>0.44</v>
      </c>
      <c r="N50" s="57">
        <f>IF(N16&gt;N$33,N16,0)</f>
        <v>0.77</v>
      </c>
      <c r="O50" s="57">
        <f>IF(O16&gt;O$33,O16,0)</f>
        <v>0.66</v>
      </c>
      <c r="P50" s="57">
        <f>IF(P16&gt;P$33,P16,0)</f>
        <v>0</v>
      </c>
      <c r="Q50" s="57">
        <f>IF(Q16&gt;Q$33,Q16,0)</f>
        <v>0</v>
      </c>
      <c r="R50" s="57">
        <f>IF(R16&gt;R$33,R16,0)</f>
        <v>0</v>
      </c>
      <c r="S50" s="57">
        <f>IF(S16&gt;S$33,S16,0)</f>
        <v>0.12</v>
      </c>
      <c r="T50" s="57">
        <f>IF(T16&gt;T$33,T16,0)</f>
        <v>0.35</v>
      </c>
      <c r="U50" s="57">
        <f>IF(U16&gt;U$33,U16,0)</f>
        <v>1.39666666666667</v>
      </c>
      <c r="V50" s="57">
        <f>IF(V16&gt;V$33,V16,0)</f>
        <v>0.416666666666667</v>
      </c>
      <c r="W50" s="57">
        <f>IF(W16&gt;W$33,W16,0)</f>
        <v>0</v>
      </c>
      <c r="X50" s="57">
        <f>IF(X16&gt;X$33,X16,0)</f>
        <v>0</v>
      </c>
      <c r="Y50" s="57">
        <f>IF(Y16&gt;Y$33,Y16,0)</f>
        <v>0</v>
      </c>
      <c r="Z50" s="135">
        <f>IF(Z16&gt;Z$33,Z16,0)</f>
        <v>0</v>
      </c>
    </row>
    <row r="51" ht="13.55" customHeight="1">
      <c r="A51" s="134">
        <v>15</v>
      </c>
      <c r="B51" t="s" s="58">
        <v>148</v>
      </c>
      <c r="C51" s="57">
        <f>IF(C17&gt;C$33,C17,0)</f>
        <v>0</v>
      </c>
      <c r="D51" s="57">
        <f>IF(D17&gt;D$33,D17,0)</f>
        <v>0</v>
      </c>
      <c r="E51" s="57">
        <f>IF(E17&gt;E$33,E17,0)</f>
        <v>1.19</v>
      </c>
      <c r="F51" s="57">
        <f>IF(F17&gt;F$33,F17,0)</f>
        <v>0.63</v>
      </c>
      <c r="G51" s="57">
        <f>IF(G17&gt;G$33,G17,0)</f>
        <v>0</v>
      </c>
      <c r="H51" s="57">
        <f>IF(H17&gt;H$33,H17,0)</f>
        <v>0</v>
      </c>
      <c r="I51" s="57">
        <f>IF(I17&gt;I$33,I17,0)</f>
        <v>0</v>
      </c>
      <c r="J51" s="57">
        <f>IF(J17&gt;J$33,J17,0)</f>
        <v>0</v>
      </c>
      <c r="K51" s="57">
        <f>IF(K17&gt;K$33,K17,0)</f>
        <v>0</v>
      </c>
      <c r="L51" s="57">
        <f>IF(L17&gt;L$33,L17,0)</f>
        <v>0</v>
      </c>
      <c r="M51" s="57">
        <f>IF(M17&gt;M$33,M17,0)</f>
        <v>0</v>
      </c>
      <c r="N51" s="57">
        <f>IF(N17&gt;N$33,N17,0)</f>
        <v>0.98</v>
      </c>
      <c r="O51" s="57">
        <f>IF(O17&gt;O$33,O17,0)</f>
        <v>2.12</v>
      </c>
      <c r="P51" s="57">
        <f>IF(P17&gt;P$33,P17,0)</f>
        <v>0</v>
      </c>
      <c r="Q51" s="57">
        <f>IF(Q17&gt;Q$33,Q17,0)</f>
        <v>0</v>
      </c>
      <c r="R51" s="57">
        <f>IF(R17&gt;R$33,R17,0)</f>
        <v>5.86333333333333</v>
      </c>
      <c r="S51" s="57">
        <f>IF(S17&gt;S$33,S17,0)</f>
        <v>0.95</v>
      </c>
      <c r="T51" s="57">
        <f>IF(T17&gt;T$33,T17,0)</f>
        <v>0</v>
      </c>
      <c r="U51" s="57">
        <f>IF(U17&gt;U$33,U17,0)</f>
        <v>1.33666666666667</v>
      </c>
      <c r="V51" s="57">
        <f>IF(V17&gt;V$33,V17,0)</f>
        <v>0.156666666666667</v>
      </c>
      <c r="W51" s="57">
        <f>IF(W17&gt;W$33,W17,0)</f>
        <v>0.271666666666667</v>
      </c>
      <c r="X51" s="57">
        <f>IF(X17&gt;X$33,X17,0)</f>
        <v>0.161666666666667</v>
      </c>
      <c r="Y51" s="57">
        <f>IF(Y17&gt;Y$33,Y17,0)</f>
        <v>0</v>
      </c>
      <c r="Z51" s="135">
        <f>IF(Z17&gt;Z$33,Z17,0)</f>
        <v>8.977499999999999</v>
      </c>
    </row>
    <row r="52" ht="13.55" customHeight="1">
      <c r="A52" s="134">
        <v>16</v>
      </c>
      <c r="B52" t="s" s="58">
        <v>151</v>
      </c>
      <c r="C52" s="57">
        <f>IF(C18&gt;C$33,C18,0)</f>
        <v>0</v>
      </c>
      <c r="D52" s="57">
        <f>IF(D18&gt;D$33,D18,0)</f>
        <v>0</v>
      </c>
      <c r="E52" s="57">
        <f>IF(E18&gt;E$33,E18,0)</f>
        <v>0.7</v>
      </c>
      <c r="F52" s="57">
        <f>IF(F18&gt;F$33,F18,0)</f>
        <v>0.9</v>
      </c>
      <c r="G52" s="57">
        <f>IF(G18&gt;G$33,G18,0)</f>
        <v>0</v>
      </c>
      <c r="H52" s="57">
        <f>IF(H18&gt;H$33,H18,0)</f>
        <v>0.345</v>
      </c>
      <c r="I52" s="57">
        <f>IF(I18&gt;I$33,I18,0)</f>
        <v>0</v>
      </c>
      <c r="J52" s="57">
        <f>IF(J18&gt;J$33,J18,0)</f>
        <v>0</v>
      </c>
      <c r="K52" s="57">
        <f>IF(K18&gt;K$33,K18,0)</f>
        <v>0</v>
      </c>
      <c r="L52" s="57">
        <f>IF(L18&gt;L$33,L18,0)</f>
        <v>1.105</v>
      </c>
      <c r="M52" s="57">
        <f>IF(M18&gt;M$33,M18,0)</f>
        <v>0</v>
      </c>
      <c r="N52" s="57">
        <f>IF(N18&gt;N$33,N18,0)</f>
        <v>0.8100000000000001</v>
      </c>
      <c r="O52" s="57">
        <f>IF(O18&gt;O$33,O18,0)</f>
        <v>0.54</v>
      </c>
      <c r="P52" s="57">
        <f>IF(P18&gt;P$33,P18,0)</f>
        <v>0</v>
      </c>
      <c r="Q52" s="57">
        <f>IF(Q18&gt;Q$33,Q18,0)</f>
        <v>0</v>
      </c>
      <c r="R52" s="57">
        <f>IF(R18&gt;R$33,R18,0)</f>
        <v>0</v>
      </c>
      <c r="S52" s="57">
        <f>IF(S18&gt;S$33,S18,0)</f>
        <v>0.57</v>
      </c>
      <c r="T52" s="57">
        <f>IF(T18&gt;T$33,T18,0)</f>
        <v>0</v>
      </c>
      <c r="U52" s="57">
        <f>IF(U18&gt;U$33,U18,0)</f>
        <v>1.89666666666667</v>
      </c>
      <c r="V52" s="57">
        <f>IF(V18&gt;V$33,V18,0)</f>
        <v>0.356666666666667</v>
      </c>
      <c r="W52" s="57">
        <f>IF(W18&gt;W$33,W18,0)</f>
        <v>0.141666666666667</v>
      </c>
      <c r="X52" s="57">
        <f>IF(X18&gt;X$33,X18,0)</f>
        <v>0</v>
      </c>
      <c r="Y52" s="57">
        <f>IF(Y18&gt;Y$33,Y18,0)</f>
        <v>0</v>
      </c>
      <c r="Z52" s="135">
        <f>IF(Z18&gt;Z$33,Z18,0)</f>
        <v>0</v>
      </c>
    </row>
    <row r="53" ht="13.55" customHeight="1">
      <c r="A53" s="134">
        <v>17</v>
      </c>
      <c r="B53" t="s" s="58">
        <v>153</v>
      </c>
      <c r="C53" s="57">
        <f>IF(C19&gt;C$33,C19,0)</f>
        <v>0</v>
      </c>
      <c r="D53" s="57">
        <f>IF(D19&gt;D$33,D19,0)</f>
        <v>0</v>
      </c>
      <c r="E53" s="57">
        <f>IF(E19&gt;E$33,E19,0)</f>
        <v>0.3</v>
      </c>
      <c r="F53" s="57">
        <f>IF(F19&gt;F$33,F19,0)</f>
        <v>0.91</v>
      </c>
      <c r="G53" s="57">
        <f>IF(G19&gt;G$33,G19,0)</f>
        <v>0</v>
      </c>
      <c r="H53" s="57">
        <f>IF(H19&gt;H$33,H19,0)</f>
        <v>0</v>
      </c>
      <c r="I53" s="57">
        <f>IF(I19&gt;I$33,I19,0)</f>
        <v>0</v>
      </c>
      <c r="J53" s="57">
        <f>IF(J19&gt;J$33,J19,0)</f>
        <v>0</v>
      </c>
      <c r="K53" s="57">
        <f>IF(K19&gt;K$33,K19,0)</f>
        <v>0.645</v>
      </c>
      <c r="L53" s="57">
        <f>IF(L19&gt;L$33,L19,0)</f>
        <v>0.695</v>
      </c>
      <c r="M53" s="57">
        <f>IF(M19&gt;M$33,M19,0)</f>
        <v>0</v>
      </c>
      <c r="N53" s="57">
        <f>IF(N19&gt;N$33,N19,0)</f>
        <v>0</v>
      </c>
      <c r="O53" s="57">
        <f>IF(O19&gt;O$33,O19,0)</f>
        <v>0.57</v>
      </c>
      <c r="P53" s="57">
        <f>IF(P19&gt;P$33,P19,0)</f>
        <v>0</v>
      </c>
      <c r="Q53" s="57">
        <f>IF(Q19&gt;Q$33,Q19,0)</f>
        <v>0</v>
      </c>
      <c r="R53" s="57">
        <f>IF(R19&gt;R$33,R19,0)</f>
        <v>1.34333333333333</v>
      </c>
      <c r="S53" s="57">
        <f>IF(S19&gt;S$33,S19,0)</f>
        <v>0.9399999999999999</v>
      </c>
      <c r="T53" s="57">
        <f>IF(T19&gt;T$33,T19,0)</f>
        <v>0</v>
      </c>
      <c r="U53" s="57">
        <f>IF(U19&gt;U$33,U19,0)</f>
        <v>1.33666666666667</v>
      </c>
      <c r="V53" s="57">
        <f>IF(V19&gt;V$33,V19,0)</f>
        <v>0</v>
      </c>
      <c r="W53" s="57">
        <f>IF(W19&gt;W$33,W19,0)</f>
        <v>0.171666666666667</v>
      </c>
      <c r="X53" s="57">
        <f>IF(X19&gt;X$33,X19,0)</f>
        <v>0</v>
      </c>
      <c r="Y53" s="57">
        <f>IF(Y19&gt;Y$33,Y19,0)</f>
        <v>0</v>
      </c>
      <c r="Z53" s="135">
        <f>IF(Z19&gt;Z$33,Z19,0)</f>
        <v>0</v>
      </c>
    </row>
    <row r="54" ht="13.55" customHeight="1">
      <c r="A54" s="134">
        <v>18</v>
      </c>
      <c r="B54" t="s" s="58">
        <v>156</v>
      </c>
      <c r="C54" s="57">
        <f>IF(C20&gt;C$33,C20,0)</f>
        <v>0</v>
      </c>
      <c r="D54" s="57">
        <f>IF(D20&gt;D$33,D20,0)</f>
        <v>0</v>
      </c>
      <c r="E54" s="57">
        <f>IF(E20&gt;E$33,E20,0)</f>
        <v>0.34</v>
      </c>
      <c r="F54" s="57">
        <f>IF(F20&gt;F$33,F20,0)</f>
        <v>1.66</v>
      </c>
      <c r="G54" s="57">
        <f>IF(G20&gt;G$33,G20,0)</f>
        <v>0</v>
      </c>
      <c r="H54" s="57">
        <f>IF(H20&gt;H$33,H20,0)</f>
        <v>0</v>
      </c>
      <c r="I54" s="57">
        <f>IF(I20&gt;I$33,I20,0)</f>
        <v>0</v>
      </c>
      <c r="J54" s="57">
        <f>IF(J20&gt;J$33,J20,0)</f>
        <v>0</v>
      </c>
      <c r="K54" s="57">
        <f>IF(K20&gt;K$33,K20,0)</f>
        <v>0</v>
      </c>
      <c r="L54" s="57">
        <f>IF(L20&gt;L$33,L20,0)</f>
        <v>0.625</v>
      </c>
      <c r="M54" s="57">
        <f>IF(M20&gt;M$33,M20,0)</f>
        <v>0</v>
      </c>
      <c r="N54" s="57">
        <f>IF(N20&gt;N$33,N20,0)</f>
        <v>0.6</v>
      </c>
      <c r="O54" s="57">
        <f>IF(O20&gt;O$33,O20,0)</f>
        <v>0.62</v>
      </c>
      <c r="P54" s="57">
        <f>IF(P20&gt;P$33,P20,0)</f>
        <v>0</v>
      </c>
      <c r="Q54" s="57">
        <f>IF(Q20&gt;Q$33,Q20,0)</f>
        <v>6.86333333333333</v>
      </c>
      <c r="R54" s="57">
        <f>IF(R20&gt;R$33,R20,0)</f>
        <v>0.813333333333334</v>
      </c>
      <c r="S54" s="57">
        <f>IF(S20&gt;S$33,S20,0)</f>
        <v>1.16</v>
      </c>
      <c r="T54" s="57">
        <f>IF(T20&gt;T$33,T20,0)</f>
        <v>0</v>
      </c>
      <c r="U54" s="57">
        <f>IF(U20&gt;U$33,U20,0)</f>
        <v>1.37666666666667</v>
      </c>
      <c r="V54" s="57">
        <f>IF(V20&gt;V$33,V20,0)</f>
        <v>0</v>
      </c>
      <c r="W54" s="57">
        <f>IF(W20&gt;W$33,W20,0)</f>
        <v>0</v>
      </c>
      <c r="X54" s="57">
        <f>IF(X20&gt;X$33,X20,0)</f>
        <v>0.181666666666667</v>
      </c>
      <c r="Y54" s="57">
        <f>IF(Y20&gt;Y$33,Y20,0)</f>
        <v>0</v>
      </c>
      <c r="Z54" s="135">
        <f>IF(Z20&gt;Z$33,Z20,0)</f>
        <v>0</v>
      </c>
    </row>
    <row r="55" ht="13.55" customHeight="1">
      <c r="A55" s="134">
        <v>19</v>
      </c>
      <c r="B55" t="s" s="58">
        <v>159</v>
      </c>
      <c r="C55" s="57">
        <f>IF(C21&gt;C$33,C21,0)</f>
        <v>0</v>
      </c>
      <c r="D55" s="57">
        <f>IF(D21&gt;D$33,D21,0)</f>
        <v>0</v>
      </c>
      <c r="E55" s="57">
        <f>IF(E21&gt;E$33,E21,0)</f>
        <v>0.59</v>
      </c>
      <c r="F55" s="57">
        <f>IF(F21&gt;F$33,F21,0)</f>
        <v>1.74</v>
      </c>
      <c r="G55" s="57">
        <f>IF(G21&gt;G$33,G21,0)</f>
        <v>0</v>
      </c>
      <c r="H55" s="57">
        <f>IF(H21&gt;H$33,H21,0)</f>
        <v>0</v>
      </c>
      <c r="I55" s="57">
        <f>IF(I21&gt;I$33,I21,0)</f>
        <v>0</v>
      </c>
      <c r="J55" s="57">
        <f>IF(J21&gt;J$33,J21,0)</f>
        <v>0</v>
      </c>
      <c r="K55" s="57">
        <f>IF(K21&gt;K$33,K21,0)</f>
        <v>0</v>
      </c>
      <c r="L55" s="57">
        <f>IF(L21&gt;L$33,L21,0)</f>
        <v>0</v>
      </c>
      <c r="M55" s="57">
        <f>IF(M21&gt;M$33,M21,0)</f>
        <v>1.46</v>
      </c>
      <c r="N55" s="57">
        <f>IF(N21&gt;N$33,N21,0)</f>
        <v>1.14</v>
      </c>
      <c r="O55" s="57">
        <f>IF(O21&gt;O$33,O21,0)</f>
        <v>0.33</v>
      </c>
      <c r="P55" s="57">
        <f>IF(P21&gt;P$33,P21,0)</f>
        <v>0</v>
      </c>
      <c r="Q55" s="57">
        <f>IF(Q21&gt;Q$33,Q21,0)</f>
        <v>0</v>
      </c>
      <c r="R55" s="57">
        <f>IF(R21&gt;R$33,R21,0)</f>
        <v>0</v>
      </c>
      <c r="S55" s="57">
        <f>IF(S21&gt;S$33,S21,0)</f>
        <v>0.93</v>
      </c>
      <c r="T55" s="57">
        <f>IF(T21&gt;T$33,T21,0)</f>
        <v>0.52</v>
      </c>
      <c r="U55" s="57">
        <f>IF(U21&gt;U$33,U21,0)</f>
        <v>0.946666666666667</v>
      </c>
      <c r="V55" s="57">
        <f>IF(V21&gt;V$33,V21,0)</f>
        <v>0.356666666666667</v>
      </c>
      <c r="W55" s="57">
        <f>IF(W21&gt;W$33,W21,0)</f>
        <v>0.211666666666667</v>
      </c>
      <c r="X55" s="57">
        <f>IF(X21&gt;X$33,X21,0)</f>
        <v>0</v>
      </c>
      <c r="Y55" s="57">
        <f>IF(Y21&gt;Y$33,Y21,0)</f>
        <v>0</v>
      </c>
      <c r="Z55" s="135">
        <f>IF(Z21&gt;Z$33,Z21,0)</f>
        <v>0</v>
      </c>
    </row>
    <row r="56" ht="13.55" customHeight="1">
      <c r="A56" s="134">
        <v>20</v>
      </c>
      <c r="B56" t="s" s="58">
        <v>162</v>
      </c>
      <c r="C56" s="57">
        <f>IF(C22&gt;C$33,C22,0)</f>
        <v>0</v>
      </c>
      <c r="D56" s="57">
        <f>IF(D22&gt;D$33,D22,0)</f>
        <v>0</v>
      </c>
      <c r="E56" s="57">
        <f>IF(E22&gt;E$33,E22,0)</f>
        <v>0.78</v>
      </c>
      <c r="F56" s="57">
        <f>IF(F22&gt;F$33,F22,0)</f>
        <v>1.21</v>
      </c>
      <c r="G56" s="57">
        <f>IF(G22&gt;G$33,G22,0)</f>
        <v>0</v>
      </c>
      <c r="H56" s="57">
        <f>IF(H22&gt;H$33,H22,0)</f>
        <v>0.285</v>
      </c>
      <c r="I56" s="57">
        <f>IF(I22&gt;I$33,I22,0)</f>
        <v>0</v>
      </c>
      <c r="J56" s="57">
        <f>IF(J22&gt;J$33,J22,0)</f>
        <v>0</v>
      </c>
      <c r="K56" s="57">
        <f>IF(K22&gt;K$33,K22,0)</f>
        <v>0</v>
      </c>
      <c r="L56" s="57">
        <f>IF(L22&gt;L$33,L22,0)</f>
        <v>0</v>
      </c>
      <c r="M56" s="57">
        <f>IF(M22&gt;M$33,M22,0)</f>
        <v>0</v>
      </c>
      <c r="N56" s="57">
        <f>IF(N22&gt;N$33,N22,0)</f>
        <v>1.06</v>
      </c>
      <c r="O56" s="57">
        <f>IF(O22&gt;O$33,O22,0)</f>
        <v>0</v>
      </c>
      <c r="P56" s="57">
        <f>IF(P22&gt;P$33,P22,0)</f>
        <v>0</v>
      </c>
      <c r="Q56" s="57">
        <f>IF(Q22&gt;Q$33,Q22,0)</f>
        <v>0</v>
      </c>
      <c r="R56" s="57">
        <f>IF(R22&gt;R$33,R22,0)</f>
        <v>1.01333333333333</v>
      </c>
      <c r="S56" s="57">
        <f>IF(S22&gt;S$33,S22,0)</f>
        <v>0.88</v>
      </c>
      <c r="T56" s="57">
        <f>IF(T22&gt;T$33,T22,0)</f>
        <v>0.35</v>
      </c>
      <c r="U56" s="57">
        <f>IF(U22&gt;U$33,U22,0)</f>
        <v>1.37666666666667</v>
      </c>
      <c r="V56" s="57">
        <f>IF(V22&gt;V$33,V22,0)</f>
        <v>0.7666666666666671</v>
      </c>
      <c r="W56" s="57">
        <f>IF(W22&gt;W$33,W22,0)</f>
        <v>0.231666666666667</v>
      </c>
      <c r="X56" s="57">
        <f>IF(X22&gt;X$33,X22,0)</f>
        <v>0</v>
      </c>
      <c r="Y56" s="57">
        <f>IF(Y22&gt;Y$33,Y22,0)</f>
        <v>0</v>
      </c>
      <c r="Z56" s="135">
        <f>IF(Z22&gt;Z$33,Z22,0)</f>
        <v>0</v>
      </c>
    </row>
    <row r="57" ht="13.55" customHeight="1">
      <c r="A57" s="134">
        <v>21</v>
      </c>
      <c r="B57" t="s" s="58">
        <v>165</v>
      </c>
      <c r="C57" s="57">
        <f>IF(C23&gt;C$33,C23,0)</f>
        <v>0</v>
      </c>
      <c r="D57" s="57">
        <f>IF(D23&gt;D$33,D23,0)</f>
        <v>0</v>
      </c>
      <c r="E57" s="57">
        <f>IF(E23&gt;E$33,E23,0)</f>
        <v>0.87</v>
      </c>
      <c r="F57" s="57">
        <f>IF(F23&gt;F$33,F23,0)</f>
        <v>0.97</v>
      </c>
      <c r="G57" s="57">
        <f>IF(G23&gt;G$33,G23,0)</f>
        <v>0</v>
      </c>
      <c r="H57" s="57">
        <f>IF(H23&gt;H$33,H23,0)</f>
        <v>0</v>
      </c>
      <c r="I57" s="57">
        <f>IF(I23&gt;I$33,I23,0)</f>
        <v>0</v>
      </c>
      <c r="J57" s="57">
        <f>IF(J23&gt;J$33,J23,0)</f>
        <v>0</v>
      </c>
      <c r="K57" s="57">
        <f>IF(K23&gt;K$33,K23,0)</f>
        <v>0</v>
      </c>
      <c r="L57" s="57">
        <f>IF(L23&gt;L$33,L23,0)</f>
        <v>0</v>
      </c>
      <c r="M57" s="57">
        <f>IF(M23&gt;M$33,M23,0)</f>
        <v>0.58</v>
      </c>
      <c r="N57" s="57">
        <f>IF(N23&gt;N$33,N23,0)</f>
        <v>0.67</v>
      </c>
      <c r="O57" s="57">
        <f>IF(O23&gt;O$33,O23,0)</f>
        <v>0.31</v>
      </c>
      <c r="P57" s="57">
        <f>IF(P23&gt;P$33,P23,0)</f>
        <v>0</v>
      </c>
      <c r="Q57" s="57">
        <f>IF(Q23&gt;Q$33,Q23,0)</f>
        <v>0</v>
      </c>
      <c r="R57" s="57">
        <f>IF(R23&gt;R$33,R23,0)</f>
        <v>0</v>
      </c>
      <c r="S57" s="57">
        <f>IF(S23&gt;S$33,S23,0)</f>
        <v>1.66</v>
      </c>
      <c r="T57" s="57">
        <f>IF(T23&gt;T$33,T23,0)</f>
        <v>0.43</v>
      </c>
      <c r="U57" s="57">
        <f>IF(U23&gt;U$33,U23,0)</f>
        <v>1.35666666666667</v>
      </c>
      <c r="V57" s="57">
        <f>IF(V23&gt;V$33,V23,0)</f>
        <v>0.576666666666667</v>
      </c>
      <c r="W57" s="57">
        <f>IF(W23&gt;W$33,W23,0)</f>
        <v>0.241666666666667</v>
      </c>
      <c r="X57" s="57">
        <f>IF(X23&gt;X$33,X23,0)</f>
        <v>0</v>
      </c>
      <c r="Y57" s="57">
        <f>IF(Y23&gt;Y$33,Y23,0)</f>
        <v>0</v>
      </c>
      <c r="Z57" s="135">
        <f>IF(Z23&gt;Z$33,Z23,0)</f>
        <v>0</v>
      </c>
    </row>
    <row r="58" ht="13.55" customHeight="1">
      <c r="A58" s="134">
        <v>22</v>
      </c>
      <c r="B58" t="s" s="58">
        <v>168</v>
      </c>
      <c r="C58" s="57">
        <f>IF(C24&gt;C$33,C24,0)</f>
        <v>0</v>
      </c>
      <c r="D58" s="57">
        <f>IF(D24&gt;D$33,D24,0)</f>
        <v>0</v>
      </c>
      <c r="E58" s="57">
        <f>IF(E24&gt;E$33,E24,0)</f>
        <v>0.76</v>
      </c>
      <c r="F58" s="57">
        <f>IF(F24&gt;F$33,F24,0)</f>
        <v>0</v>
      </c>
      <c r="G58" s="57">
        <f>IF(G24&gt;G$33,G24,0)</f>
        <v>0</v>
      </c>
      <c r="H58" s="57">
        <f>IF(H24&gt;H$33,H24,0)</f>
        <v>0</v>
      </c>
      <c r="I58" s="57">
        <f>IF(I24&gt;I$33,I24,0)</f>
        <v>0</v>
      </c>
      <c r="J58" s="57">
        <f>IF(J24&gt;J$33,J24,0)</f>
        <v>0</v>
      </c>
      <c r="K58" s="57">
        <f>IF(K24&gt;K$33,K24,0)</f>
        <v>0</v>
      </c>
      <c r="L58" s="57">
        <f>IF(L24&gt;L$33,L24,0)</f>
        <v>0</v>
      </c>
      <c r="M58" s="57">
        <f>IF(M24&gt;M$33,M24,0)</f>
        <v>1.16</v>
      </c>
      <c r="N58" s="57">
        <f>IF(N24&gt;N$33,N24,0)</f>
        <v>1.49</v>
      </c>
      <c r="O58" s="57">
        <f>IF(O24&gt;O$33,O24,0)</f>
        <v>0</v>
      </c>
      <c r="P58" s="57">
        <f>IF(P24&gt;P$33,P24,0)</f>
        <v>0</v>
      </c>
      <c r="Q58" s="57">
        <f>IF(Q24&gt;Q$33,Q24,0)</f>
        <v>0</v>
      </c>
      <c r="R58" s="57">
        <f>IF(R24&gt;R$33,R24,0)</f>
        <v>0.883333333333334</v>
      </c>
      <c r="S58" s="57">
        <f>IF(S24&gt;S$33,S24,0)</f>
        <v>1.2</v>
      </c>
      <c r="T58" s="57">
        <f>IF(T24&gt;T$33,T24,0)</f>
        <v>0</v>
      </c>
      <c r="U58" s="57">
        <f>IF(U24&gt;U$33,U24,0)</f>
        <v>1.69666666666667</v>
      </c>
      <c r="V58" s="57">
        <f>IF(V24&gt;V$33,V24,0)</f>
        <v>0.336666666666667</v>
      </c>
      <c r="W58" s="57">
        <f>IF(W24&gt;W$33,W24,0)</f>
        <v>0</v>
      </c>
      <c r="X58" s="57">
        <f>IF(X24&gt;X$33,X24,0)</f>
        <v>0</v>
      </c>
      <c r="Y58" s="57">
        <f>IF(Y24&gt;Y$33,Y24,0)</f>
        <v>0</v>
      </c>
      <c r="Z58" s="135">
        <f>IF(Z24&gt;Z$33,Z24,0)</f>
        <v>0</v>
      </c>
    </row>
    <row r="59" ht="15" customHeight="1">
      <c r="A59" s="136">
        <v>23</v>
      </c>
      <c r="B59" t="s" s="137">
        <v>171</v>
      </c>
      <c r="C59" s="138">
        <f>IF(C25&gt;C$33,C25,0)</f>
        <v>0</v>
      </c>
      <c r="D59" s="138">
        <f>IF(D25&gt;D$33,D25,0)</f>
        <v>0</v>
      </c>
      <c r="E59" s="138">
        <f>IF(E25&gt;E$33,E25,0)</f>
        <v>0.87</v>
      </c>
      <c r="F59" s="138">
        <f>IF(F25&gt;F$33,F25,0)</f>
        <v>1.12</v>
      </c>
      <c r="G59" s="138">
        <f>IF(G25&gt;G$33,G25,0)</f>
        <v>0</v>
      </c>
      <c r="H59" s="138">
        <f>IF(H25&gt;H$33,H25,0)</f>
        <v>0</v>
      </c>
      <c r="I59" s="138">
        <f>IF(I25&gt;I$33,I25,0)</f>
        <v>0</v>
      </c>
      <c r="J59" s="138">
        <f>IF(J25&gt;J$33,J25,0)</f>
        <v>0</v>
      </c>
      <c r="K59" s="138">
        <f>IF(K25&gt;K$33,K25,0)</f>
        <v>0.615</v>
      </c>
      <c r="L59" s="138">
        <f>IF(L25&gt;L$33,L25,0)</f>
        <v>0</v>
      </c>
      <c r="M59" s="138">
        <f>IF(M25&gt;M$33,M25,0)</f>
        <v>0</v>
      </c>
      <c r="N59" s="138">
        <f>IF(N25&gt;N$33,N25,0)</f>
        <v>0.75</v>
      </c>
      <c r="O59" s="138">
        <f>IF(O25&gt;O$33,O25,0)</f>
        <v>0.61</v>
      </c>
      <c r="P59" s="138">
        <f>IF(P25&gt;P$33,P25,0)</f>
        <v>0</v>
      </c>
      <c r="Q59" s="138">
        <f>IF(Q25&gt;Q$33,Q25,0)</f>
        <v>0</v>
      </c>
      <c r="R59" s="138">
        <f>IF(R25&gt;R$33,R25,0)</f>
        <v>0</v>
      </c>
      <c r="S59" s="138">
        <f>IF(S25&gt;S$33,S25,0)</f>
        <v>0.15</v>
      </c>
      <c r="T59" s="138">
        <f>IF(T25&gt;T$33,T25,0)</f>
        <v>0.35</v>
      </c>
      <c r="U59" s="138">
        <f>IF(U25&gt;U$33,U25,0)</f>
        <v>1.70666666666667</v>
      </c>
      <c r="V59" s="138">
        <f>IF(V25&gt;V$33,V25,0)</f>
        <v>0.586666666666667</v>
      </c>
      <c r="W59" s="138">
        <f>IF(W25&gt;W$33,W25,0)</f>
        <v>0</v>
      </c>
      <c r="X59" s="138">
        <f>IF(X25&gt;X$33,X25,0)</f>
        <v>0</v>
      </c>
      <c r="Y59" s="138">
        <f>IF(Y25&gt;Y$33,Y25,0)</f>
        <v>0</v>
      </c>
      <c r="Z59" s="139">
        <f>IF(Z25&gt;Z$33,Z25,0)</f>
        <v>0</v>
      </c>
    </row>
  </sheetData>
  <mergeCells count="25">
    <mergeCell ref="Y1:Z1"/>
    <mergeCell ref="C1:D1"/>
    <mergeCell ref="E1:F1"/>
    <mergeCell ref="G1:H1"/>
    <mergeCell ref="I1:J1"/>
    <mergeCell ref="K1:L1"/>
    <mergeCell ref="M1:N1"/>
    <mergeCell ref="O1:P1"/>
    <mergeCell ref="Q1:R1"/>
    <mergeCell ref="S1:T1"/>
    <mergeCell ref="U1:V1"/>
    <mergeCell ref="W1:X1"/>
    <mergeCell ref="A28:A31"/>
    <mergeCell ref="C35:D35"/>
    <mergeCell ref="E35:F35"/>
    <mergeCell ref="G35:H35"/>
    <mergeCell ref="I35:J35"/>
    <mergeCell ref="U35:V35"/>
    <mergeCell ref="W35:X35"/>
    <mergeCell ref="Y35:Z35"/>
    <mergeCell ref="K35:L35"/>
    <mergeCell ref="M35:N35"/>
    <mergeCell ref="O35:P35"/>
    <mergeCell ref="Q35:R35"/>
    <mergeCell ref="S35:T35"/>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H11"/>
  <sheetViews>
    <sheetView workbookViewId="0" showGridLines="0" defaultGridColor="1">
      <pane topLeftCell="B3" xSplit="1" ySplit="2" activePane="bottomRight" state="frozen"/>
    </sheetView>
  </sheetViews>
  <sheetFormatPr defaultColWidth="16.3333" defaultRowHeight="15.4" customHeight="1" outlineLevelRow="0" outlineLevelCol="0"/>
  <cols>
    <col min="1" max="8" width="16.3516" style="158" customWidth="1"/>
    <col min="9" max="16384" width="16.3516" style="158" customWidth="1"/>
  </cols>
  <sheetData>
    <row r="1" ht="15.55" customHeight="1">
      <c r="A1" t="s" s="159">
        <v>199</v>
      </c>
      <c r="B1" s="159"/>
      <c r="C1" s="159"/>
      <c r="D1" s="159"/>
      <c r="E1" s="159"/>
      <c r="F1" s="159"/>
      <c r="G1" s="159"/>
      <c r="H1" s="159"/>
    </row>
    <row r="2" ht="13.1" customHeight="1">
      <c r="A2" s="160"/>
      <c r="B2" t="s" s="161">
        <v>201</v>
      </c>
      <c r="C2" t="s" s="161">
        <v>202</v>
      </c>
      <c r="D2" s="160"/>
      <c r="E2" s="160"/>
      <c r="F2" t="s" s="161">
        <v>203</v>
      </c>
      <c r="G2" s="160"/>
      <c r="H2" s="160"/>
    </row>
    <row r="3" ht="13.1" customHeight="1">
      <c r="A3" s="162"/>
      <c r="B3" s="163"/>
      <c r="C3" s="164"/>
      <c r="D3" s="164"/>
      <c r="E3" s="164"/>
      <c r="F3" s="164"/>
      <c r="G3" s="164"/>
      <c r="H3" s="164"/>
    </row>
    <row r="4" ht="12.9" customHeight="1">
      <c r="A4" s="165"/>
      <c r="B4" s="166"/>
      <c r="C4" s="167"/>
      <c r="D4" s="167"/>
      <c r="E4" s="167"/>
      <c r="F4" s="167"/>
      <c r="G4" s="167"/>
      <c r="H4" s="167"/>
    </row>
    <row r="5" ht="12.9" customHeight="1">
      <c r="A5" s="165"/>
      <c r="B5" s="166"/>
      <c r="C5" s="167"/>
      <c r="D5" s="167"/>
      <c r="E5" s="167"/>
      <c r="F5" s="167"/>
      <c r="G5" s="167"/>
      <c r="H5" s="167"/>
    </row>
    <row r="6" ht="12.9" customHeight="1">
      <c r="A6" s="165"/>
      <c r="B6" s="166"/>
      <c r="C6" s="167"/>
      <c r="D6" s="167"/>
      <c r="E6" s="167"/>
      <c r="F6" s="167"/>
      <c r="G6" s="167"/>
      <c r="H6" s="167"/>
    </row>
    <row r="7" ht="12.9" customHeight="1">
      <c r="A7" s="165"/>
      <c r="B7" s="166"/>
      <c r="C7" s="167"/>
      <c r="D7" s="167"/>
      <c r="E7" s="167"/>
      <c r="F7" s="167"/>
      <c r="G7" s="167"/>
      <c r="H7" s="167"/>
    </row>
    <row r="8" ht="12.9" customHeight="1">
      <c r="A8" s="165"/>
      <c r="B8" s="166"/>
      <c r="C8" s="167"/>
      <c r="D8" s="167"/>
      <c r="E8" s="167"/>
      <c r="F8" s="167"/>
      <c r="G8" s="167"/>
      <c r="H8" s="167"/>
    </row>
    <row r="9" ht="12.9" customHeight="1">
      <c r="A9" s="165"/>
      <c r="B9" s="166"/>
      <c r="C9" s="167"/>
      <c r="D9" s="167"/>
      <c r="E9" s="167"/>
      <c r="F9" s="167"/>
      <c r="G9" s="167"/>
      <c r="H9" s="167"/>
    </row>
    <row r="10" ht="12.9" customHeight="1">
      <c r="A10" s="165"/>
      <c r="B10" s="166"/>
      <c r="C10" s="167"/>
      <c r="D10" s="167"/>
      <c r="E10" s="167"/>
      <c r="F10" s="167"/>
      <c r="G10" s="167"/>
      <c r="H10" s="167"/>
    </row>
    <row r="11" ht="12.9" customHeight="1">
      <c r="A11" s="165"/>
      <c r="B11" s="166"/>
      <c r="C11" s="167"/>
      <c r="D11" s="167"/>
      <c r="E11" s="167"/>
      <c r="F11" s="167"/>
      <c r="G11" s="167"/>
      <c r="H11" s="167"/>
    </row>
  </sheetData>
  <mergeCells count="1">
    <mergeCell ref="A1:H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Z25"/>
  <sheetViews>
    <sheetView workbookViewId="0" showGridLines="0" defaultGridColor="1"/>
  </sheetViews>
  <sheetFormatPr defaultColWidth="8.83333" defaultRowHeight="14.5" customHeight="1" outlineLevelRow="0" outlineLevelCol="0"/>
  <cols>
    <col min="1" max="1" width="12.1719" style="168" customWidth="1"/>
    <col min="2" max="26" width="8.85156" style="168" customWidth="1"/>
    <col min="27" max="16384" width="8.85156" style="168" customWidth="1"/>
  </cols>
  <sheetData>
    <row r="1" ht="15" customHeight="1">
      <c r="A1" t="s" s="141">
        <v>189</v>
      </c>
      <c r="B1" t="s" s="142">
        <v>190</v>
      </c>
      <c r="C1" s="143">
        <v>8001</v>
      </c>
      <c r="D1" s="144"/>
      <c r="E1" s="143">
        <v>8009</v>
      </c>
      <c r="F1" s="144"/>
      <c r="G1" s="143">
        <v>8052</v>
      </c>
      <c r="H1" s="144"/>
      <c r="I1" s="143">
        <v>9001</v>
      </c>
      <c r="J1" s="144"/>
      <c r="K1" s="143">
        <v>9003</v>
      </c>
      <c r="L1" s="144"/>
      <c r="M1" s="143">
        <v>9005</v>
      </c>
      <c r="N1" s="144"/>
      <c r="O1" s="143">
        <v>9006</v>
      </c>
      <c r="P1" s="144"/>
      <c r="Q1" s="143">
        <v>9008</v>
      </c>
      <c r="R1" s="144"/>
      <c r="S1" s="143">
        <v>9012</v>
      </c>
      <c r="T1" s="144"/>
      <c r="U1" s="143">
        <v>9017</v>
      </c>
      <c r="V1" s="144"/>
      <c r="W1" s="143">
        <v>9019</v>
      </c>
      <c r="X1" s="144"/>
      <c r="Y1" s="143">
        <v>9020</v>
      </c>
      <c r="Z1" s="145"/>
    </row>
    <row r="2" ht="13.55" customHeight="1">
      <c r="A2" t="s" s="146">
        <v>102</v>
      </c>
      <c r="B2" t="s" s="56">
        <v>103</v>
      </c>
      <c r="C2" t="s" s="147">
        <v>191</v>
      </c>
      <c r="D2" t="s" s="147">
        <v>192</v>
      </c>
      <c r="E2" t="s" s="77">
        <v>191</v>
      </c>
      <c r="F2" t="s" s="77">
        <v>192</v>
      </c>
      <c r="G2" t="s" s="77">
        <v>191</v>
      </c>
      <c r="H2" t="s" s="77">
        <v>192</v>
      </c>
      <c r="I2" t="s" s="77">
        <v>191</v>
      </c>
      <c r="J2" t="s" s="77">
        <v>192</v>
      </c>
      <c r="K2" t="s" s="77">
        <v>191</v>
      </c>
      <c r="L2" t="s" s="77">
        <v>192</v>
      </c>
      <c r="M2" t="s" s="77">
        <v>191</v>
      </c>
      <c r="N2" t="s" s="77">
        <v>192</v>
      </c>
      <c r="O2" t="s" s="77">
        <v>191</v>
      </c>
      <c r="P2" t="s" s="77">
        <v>192</v>
      </c>
      <c r="Q2" t="s" s="77">
        <v>191</v>
      </c>
      <c r="R2" t="s" s="77">
        <v>192</v>
      </c>
      <c r="S2" t="s" s="77">
        <v>191</v>
      </c>
      <c r="T2" t="s" s="77">
        <v>192</v>
      </c>
      <c r="U2" t="s" s="77">
        <v>191</v>
      </c>
      <c r="V2" t="s" s="77">
        <v>192</v>
      </c>
      <c r="W2" t="s" s="77">
        <v>191</v>
      </c>
      <c r="X2" t="s" s="77">
        <v>192</v>
      </c>
      <c r="Y2" t="s" s="77">
        <v>191</v>
      </c>
      <c r="Z2" t="s" s="148">
        <v>192</v>
      </c>
    </row>
    <row r="3" ht="13.55" customHeight="1">
      <c r="A3" s="149">
        <v>1</v>
      </c>
      <c r="B3" t="s" s="150">
        <v>106</v>
      </c>
      <c r="C3" s="151">
        <v>0</v>
      </c>
      <c r="D3" s="151">
        <v>0</v>
      </c>
      <c r="E3" s="152">
        <v>0.66</v>
      </c>
      <c r="F3" s="57">
        <v>0.97</v>
      </c>
      <c r="G3" s="57">
        <v>0</v>
      </c>
      <c r="H3" s="57">
        <v>0</v>
      </c>
      <c r="I3" s="57">
        <f>(0+0.24)/2</f>
        <v>0.12</v>
      </c>
      <c r="J3" s="57">
        <f>(0.12+0)/2</f>
        <v>0.06</v>
      </c>
      <c r="K3" s="57">
        <v>0.105</v>
      </c>
      <c r="L3" s="57">
        <v>0.925</v>
      </c>
      <c r="M3" s="57">
        <f>(1.93+1.28)/2</f>
        <v>1.605</v>
      </c>
      <c r="N3" s="57">
        <f>(1.03+0.33)/2</f>
        <v>0.68</v>
      </c>
      <c r="O3" s="57">
        <v>0</v>
      </c>
      <c r="P3" s="57">
        <v>0.57</v>
      </c>
      <c r="Q3" s="57">
        <v>0.353333333333333</v>
      </c>
      <c r="R3" s="57">
        <v>0</v>
      </c>
      <c r="S3" s="57">
        <v>0.39</v>
      </c>
      <c r="T3" s="57">
        <v>0.98</v>
      </c>
      <c r="U3" s="57">
        <v>0.756666666666667</v>
      </c>
      <c r="V3" s="57">
        <v>2.25666666666667</v>
      </c>
      <c r="W3" s="57">
        <v>0.151666666666667</v>
      </c>
      <c r="X3" s="57">
        <v>0.351666666666667</v>
      </c>
      <c r="Y3" s="57">
        <v>2.2675</v>
      </c>
      <c r="Z3" s="153">
        <v>3.7075</v>
      </c>
    </row>
    <row r="4" ht="13.55" customHeight="1">
      <c r="A4" s="149">
        <v>2</v>
      </c>
      <c r="B4" t="s" s="150">
        <v>109</v>
      </c>
      <c r="C4" s="151">
        <v>0</v>
      </c>
      <c r="D4" s="151">
        <v>0</v>
      </c>
      <c r="E4" s="152">
        <v>0.87</v>
      </c>
      <c r="F4" s="57">
        <v>1.24</v>
      </c>
      <c r="G4" s="57">
        <v>0</v>
      </c>
      <c r="H4" s="57">
        <v>0</v>
      </c>
      <c r="I4" s="57">
        <v>0</v>
      </c>
      <c r="J4" s="57">
        <v>0</v>
      </c>
      <c r="K4" s="57">
        <v>0.875</v>
      </c>
      <c r="L4" s="57">
        <v>1.165</v>
      </c>
      <c r="M4" s="57">
        <v>1.25</v>
      </c>
      <c r="N4" s="57">
        <v>0.75</v>
      </c>
      <c r="O4" s="57">
        <v>0</v>
      </c>
      <c r="P4" s="57">
        <v>0</v>
      </c>
      <c r="Q4" s="57">
        <v>0</v>
      </c>
      <c r="R4" s="57">
        <v>0.103333333333333</v>
      </c>
      <c r="S4" s="57">
        <v>0.52</v>
      </c>
      <c r="T4" s="57">
        <v>1.19</v>
      </c>
      <c r="U4" s="57">
        <v>1.52666666666667</v>
      </c>
      <c r="V4" s="57">
        <v>2.26666666666667</v>
      </c>
      <c r="W4" s="57">
        <v>0</v>
      </c>
      <c r="X4" s="57">
        <v>0.721666666666667</v>
      </c>
      <c r="Y4" s="57">
        <v>2.4275</v>
      </c>
      <c r="Z4" s="153">
        <v>2.6975</v>
      </c>
    </row>
    <row r="5" ht="13.55" customHeight="1">
      <c r="A5" s="149">
        <v>3</v>
      </c>
      <c r="B5" t="s" s="150">
        <v>112</v>
      </c>
      <c r="C5" s="151">
        <v>0.23</v>
      </c>
      <c r="D5" s="151">
        <v>0</v>
      </c>
      <c r="E5" s="152">
        <v>0.87</v>
      </c>
      <c r="F5" s="57">
        <v>2.71</v>
      </c>
      <c r="G5" s="57">
        <v>0</v>
      </c>
      <c r="H5" s="57">
        <v>0</v>
      </c>
      <c r="I5" s="57">
        <v>0</v>
      </c>
      <c r="J5" s="57">
        <v>0.09000000000000009</v>
      </c>
      <c r="K5" s="57">
        <v>0.645</v>
      </c>
      <c r="L5" s="57">
        <v>1.225</v>
      </c>
      <c r="M5" s="57">
        <v>1.76</v>
      </c>
      <c r="N5" s="57">
        <v>0.8100000000000001</v>
      </c>
      <c r="O5" s="57">
        <v>0</v>
      </c>
      <c r="P5" s="57">
        <v>0</v>
      </c>
      <c r="Q5" s="57">
        <v>0</v>
      </c>
      <c r="R5" s="57">
        <v>0</v>
      </c>
      <c r="S5" s="57">
        <v>0.2</v>
      </c>
      <c r="T5" s="57">
        <v>1.39</v>
      </c>
      <c r="U5" s="57">
        <v>1.64666666666667</v>
      </c>
      <c r="V5" s="57">
        <v>2.02666666666667</v>
      </c>
      <c r="W5" s="57">
        <v>0.411666666666667</v>
      </c>
      <c r="X5" s="57">
        <v>0.691666666666667</v>
      </c>
      <c r="Y5" s="57">
        <v>6.7775</v>
      </c>
      <c r="Z5" s="153">
        <v>2.1975</v>
      </c>
    </row>
    <row r="6" ht="13.55" customHeight="1">
      <c r="A6" s="149">
        <v>4</v>
      </c>
      <c r="B6" t="s" s="150">
        <v>115</v>
      </c>
      <c r="C6" s="151">
        <v>0.25</v>
      </c>
      <c r="D6" s="151">
        <v>0</v>
      </c>
      <c r="E6" s="152">
        <v>1.01</v>
      </c>
      <c r="F6" s="57">
        <v>1.82</v>
      </c>
      <c r="G6" s="57">
        <v>0</v>
      </c>
      <c r="H6" s="57">
        <v>0</v>
      </c>
      <c r="I6" s="57">
        <v>0</v>
      </c>
      <c r="J6" s="57">
        <v>0.11</v>
      </c>
      <c r="K6" s="57">
        <v>0.305</v>
      </c>
      <c r="L6" s="57">
        <v>0.355</v>
      </c>
      <c r="M6" s="57">
        <v>1.29</v>
      </c>
      <c r="N6" s="57">
        <v>0.5600000000000001</v>
      </c>
      <c r="O6" s="57">
        <v>0</v>
      </c>
      <c r="P6" s="57">
        <v>0</v>
      </c>
      <c r="Q6" s="57">
        <v>0</v>
      </c>
      <c r="R6" s="57">
        <v>0</v>
      </c>
      <c r="S6" s="57">
        <v>0.33</v>
      </c>
      <c r="T6" s="57">
        <v>0.6</v>
      </c>
      <c r="U6" s="57">
        <v>0.736666666666667</v>
      </c>
      <c r="V6" s="57">
        <v>2.27666666666667</v>
      </c>
      <c r="W6" s="57">
        <v>0</v>
      </c>
      <c r="X6" s="57">
        <v>0.0716666666666667</v>
      </c>
      <c r="Y6" s="57">
        <v>2.4475</v>
      </c>
      <c r="Z6" s="153">
        <v>3.7775</v>
      </c>
    </row>
    <row r="7" ht="13.55" customHeight="1">
      <c r="A7" s="149">
        <v>5</v>
      </c>
      <c r="B7" t="s" s="150">
        <v>118</v>
      </c>
      <c r="C7" s="151">
        <v>0</v>
      </c>
      <c r="D7" s="151">
        <v>0</v>
      </c>
      <c r="E7" s="152">
        <v>1.87</v>
      </c>
      <c r="F7" s="57">
        <v>1.29</v>
      </c>
      <c r="G7" s="57">
        <v>0.215</v>
      </c>
      <c r="H7" s="57">
        <v>0</v>
      </c>
      <c r="I7" s="57">
        <f>(0+0.36)/2</f>
        <v>0.18</v>
      </c>
      <c r="J7" s="57">
        <f>(0.3+0)/2</f>
        <v>0.15</v>
      </c>
      <c r="K7" s="57">
        <v>0.635</v>
      </c>
      <c r="L7" s="57">
        <v>0.955</v>
      </c>
      <c r="M7" s="57">
        <f>(1.31+1.67)/2</f>
        <v>1.49</v>
      </c>
      <c r="N7" s="57">
        <f>(0.55+1.01)/2</f>
        <v>0.78</v>
      </c>
      <c r="O7" s="57">
        <v>0</v>
      </c>
      <c r="P7" s="57">
        <v>0</v>
      </c>
      <c r="Q7" s="57">
        <v>0</v>
      </c>
      <c r="R7" s="57">
        <v>0.0833333333333335</v>
      </c>
      <c r="S7" s="57">
        <v>0.13</v>
      </c>
      <c r="T7" s="57">
        <v>0.51</v>
      </c>
      <c r="U7" s="57">
        <v>0.846666666666667</v>
      </c>
      <c r="V7" s="57">
        <v>1.84666666666667</v>
      </c>
      <c r="W7" s="57">
        <v>0</v>
      </c>
      <c r="X7" s="57">
        <v>0</v>
      </c>
      <c r="Y7" s="57">
        <v>8.577500000000001</v>
      </c>
      <c r="Z7" s="153">
        <v>3.5775</v>
      </c>
    </row>
    <row r="8" ht="13.55" customHeight="1">
      <c r="A8" s="149">
        <v>6</v>
      </c>
      <c r="B8" t="s" s="150">
        <v>121</v>
      </c>
      <c r="C8" s="151">
        <v>0</v>
      </c>
      <c r="D8" s="151">
        <v>0</v>
      </c>
      <c r="E8" s="152">
        <v>0.63</v>
      </c>
      <c r="F8" s="57">
        <v>2.18</v>
      </c>
      <c r="G8" s="57">
        <v>0</v>
      </c>
      <c r="H8" s="57">
        <v>0</v>
      </c>
      <c r="I8" s="52"/>
      <c r="J8" s="52"/>
      <c r="K8" s="57">
        <v>0.425</v>
      </c>
      <c r="L8" s="57">
        <v>0.8149999999999999</v>
      </c>
      <c r="M8" s="52"/>
      <c r="N8" s="52"/>
      <c r="O8" s="57">
        <v>0.37</v>
      </c>
      <c r="P8" s="57">
        <v>0</v>
      </c>
      <c r="Q8" s="57">
        <v>0</v>
      </c>
      <c r="R8" s="57">
        <v>0</v>
      </c>
      <c r="S8" s="57">
        <v>0.22</v>
      </c>
      <c r="T8" s="57">
        <v>0.18</v>
      </c>
      <c r="U8" s="57">
        <v>0.846666666666667</v>
      </c>
      <c r="V8" s="57">
        <v>2.23666666666667</v>
      </c>
      <c r="W8" s="57">
        <v>0.231666666666667</v>
      </c>
      <c r="X8" s="57">
        <v>0.621666666666667</v>
      </c>
      <c r="Y8" s="57">
        <v>1.9275</v>
      </c>
      <c r="Z8" s="153">
        <v>4.0075</v>
      </c>
    </row>
    <row r="9" ht="13.55" customHeight="1">
      <c r="A9" s="149">
        <v>7</v>
      </c>
      <c r="B9" t="s" s="150">
        <v>124</v>
      </c>
      <c r="C9" s="151">
        <v>0</v>
      </c>
      <c r="D9" s="151">
        <v>0.58</v>
      </c>
      <c r="E9" s="152">
        <v>1.3</v>
      </c>
      <c r="F9" s="57">
        <v>0.75</v>
      </c>
      <c r="G9" s="57">
        <v>0</v>
      </c>
      <c r="H9" s="57">
        <v>0.615</v>
      </c>
      <c r="I9" s="57">
        <v>0.15</v>
      </c>
      <c r="J9" s="57">
        <v>0.03</v>
      </c>
      <c r="K9" s="57">
        <v>0</v>
      </c>
      <c r="L9" s="57">
        <v>0.625</v>
      </c>
      <c r="M9" s="57">
        <v>1.57</v>
      </c>
      <c r="N9" s="57">
        <v>0.54</v>
      </c>
      <c r="O9" s="57">
        <v>0</v>
      </c>
      <c r="P9" s="57">
        <v>0</v>
      </c>
      <c r="Q9" s="57">
        <v>0</v>
      </c>
      <c r="R9" s="57">
        <v>6.12333333333333</v>
      </c>
      <c r="S9" s="57">
        <v>0.47</v>
      </c>
      <c r="T9" s="57">
        <v>0.61</v>
      </c>
      <c r="U9" s="57">
        <v>1.28666666666667</v>
      </c>
      <c r="V9" s="57">
        <v>1.73666666666667</v>
      </c>
      <c r="W9" s="57">
        <v>0.111666666666667</v>
      </c>
      <c r="X9" s="57">
        <v>0.381666666666667</v>
      </c>
      <c r="Y9" s="57">
        <v>2.3875</v>
      </c>
      <c r="Z9" s="153">
        <v>3.6875</v>
      </c>
    </row>
    <row r="10" ht="13.55" customHeight="1">
      <c r="A10" s="149">
        <v>8</v>
      </c>
      <c r="B10" t="s" s="58">
        <v>127</v>
      </c>
      <c r="C10" s="123">
        <v>0.103333333333333</v>
      </c>
      <c r="D10" s="123">
        <v>0.173333333333333</v>
      </c>
      <c r="E10" s="57">
        <v>0.6899999999999999</v>
      </c>
      <c r="F10" s="57">
        <v>0.66</v>
      </c>
      <c r="G10" s="57">
        <v>0</v>
      </c>
      <c r="H10" s="57">
        <v>0</v>
      </c>
      <c r="I10" s="57">
        <v>0.53</v>
      </c>
      <c r="J10" s="57">
        <v>0</v>
      </c>
      <c r="K10" s="57">
        <v>0</v>
      </c>
      <c r="L10" s="57">
        <v>0</v>
      </c>
      <c r="M10" s="57">
        <v>0.62</v>
      </c>
      <c r="N10" s="57">
        <v>1.2</v>
      </c>
      <c r="O10" s="57">
        <v>0.2</v>
      </c>
      <c r="P10" s="57">
        <v>0.04</v>
      </c>
      <c r="Q10" s="57">
        <v>0</v>
      </c>
      <c r="R10" s="57">
        <v>0</v>
      </c>
      <c r="S10" s="57">
        <v>1</v>
      </c>
      <c r="T10" s="57">
        <v>3.32</v>
      </c>
      <c r="U10" s="57">
        <v>1.55666666666667</v>
      </c>
      <c r="V10" s="57">
        <v>0.706666666666667</v>
      </c>
      <c r="W10" s="57">
        <v>0.0516666666666667</v>
      </c>
      <c r="X10" s="57">
        <v>0.0316666666666667</v>
      </c>
      <c r="Y10" s="57">
        <v>2.3675</v>
      </c>
      <c r="Z10" s="153">
        <v>0</v>
      </c>
    </row>
    <row r="11" ht="13.55" customHeight="1">
      <c r="A11" s="149">
        <v>9</v>
      </c>
      <c r="B11" t="s" s="58">
        <v>130</v>
      </c>
      <c r="C11" s="57">
        <v>0</v>
      </c>
      <c r="D11" s="57">
        <v>0</v>
      </c>
      <c r="E11" s="57">
        <v>0.41</v>
      </c>
      <c r="F11" s="57">
        <v>0.87</v>
      </c>
      <c r="G11" s="57">
        <v>0</v>
      </c>
      <c r="H11" s="57">
        <v>0</v>
      </c>
      <c r="I11" s="57">
        <f>(0.07+0.31)/2</f>
        <v>0.19</v>
      </c>
      <c r="J11" s="57">
        <v>0</v>
      </c>
      <c r="K11" s="52"/>
      <c r="L11" s="57">
        <v>0.255</v>
      </c>
      <c r="M11" s="57">
        <f>(0.46+1.54)/2</f>
        <v>1</v>
      </c>
      <c r="N11" s="57">
        <f>(0.99+0.98)/2</f>
        <v>0.985</v>
      </c>
      <c r="O11" s="57">
        <v>0.42</v>
      </c>
      <c r="P11" s="57">
        <v>0.1</v>
      </c>
      <c r="Q11" s="57">
        <v>0</v>
      </c>
      <c r="R11" s="57">
        <v>0</v>
      </c>
      <c r="S11" s="57">
        <v>1.08</v>
      </c>
      <c r="T11" s="57">
        <v>0.93</v>
      </c>
      <c r="U11" s="57">
        <v>1.14666666666667</v>
      </c>
      <c r="V11" s="57">
        <v>0.796666666666667</v>
      </c>
      <c r="W11" s="57">
        <v>0.00166666666666668</v>
      </c>
      <c r="X11" s="57">
        <v>0.0916666666666667</v>
      </c>
      <c r="Y11" s="57">
        <v>2.0075</v>
      </c>
      <c r="Z11" s="153">
        <v>0</v>
      </c>
    </row>
    <row r="12" ht="13.55" customHeight="1">
      <c r="A12" s="149">
        <v>10</v>
      </c>
      <c r="B12" t="s" s="58">
        <v>133</v>
      </c>
      <c r="C12" s="57">
        <v>0.363333333333333</v>
      </c>
      <c r="D12" s="57">
        <v>1.64333333333333</v>
      </c>
      <c r="E12" s="57">
        <v>0.35</v>
      </c>
      <c r="F12" s="57">
        <v>2.35</v>
      </c>
      <c r="G12" s="57">
        <v>0</v>
      </c>
      <c r="H12" s="57">
        <v>0</v>
      </c>
      <c r="I12" s="52"/>
      <c r="J12" s="52"/>
      <c r="K12" s="57">
        <v>0.275</v>
      </c>
      <c r="L12" s="57">
        <v>0</v>
      </c>
      <c r="M12" s="52"/>
      <c r="N12" s="52"/>
      <c r="O12" s="57">
        <v>0.57</v>
      </c>
      <c r="P12" s="57">
        <v>0.03</v>
      </c>
      <c r="Q12" s="57">
        <v>0</v>
      </c>
      <c r="R12" s="57">
        <v>0</v>
      </c>
      <c r="S12" s="57">
        <v>0.5600000000000001</v>
      </c>
      <c r="T12" s="57">
        <v>0.09</v>
      </c>
      <c r="U12" s="57">
        <v>1.35666666666667</v>
      </c>
      <c r="V12" s="57">
        <v>0.556666666666667</v>
      </c>
      <c r="W12" s="57">
        <v>0.281666666666667</v>
      </c>
      <c r="X12" s="57">
        <v>0</v>
      </c>
      <c r="Y12" s="57">
        <v>2.9875</v>
      </c>
      <c r="Z12" s="153">
        <v>0.6575</v>
      </c>
    </row>
    <row r="13" ht="13.55" customHeight="1">
      <c r="A13" s="149">
        <v>11</v>
      </c>
      <c r="B13" t="s" s="58">
        <v>136</v>
      </c>
      <c r="C13" s="57">
        <v>0</v>
      </c>
      <c r="D13" s="57">
        <v>0.373333333333333</v>
      </c>
      <c r="E13" s="57">
        <v>0.87</v>
      </c>
      <c r="F13" s="57">
        <v>0.54</v>
      </c>
      <c r="G13" s="57">
        <v>0</v>
      </c>
      <c r="H13" s="57">
        <v>0</v>
      </c>
      <c r="I13" s="57">
        <v>0</v>
      </c>
      <c r="J13" s="57">
        <v>0</v>
      </c>
      <c r="K13" s="57">
        <v>0.615</v>
      </c>
      <c r="L13" s="57">
        <v>0.595</v>
      </c>
      <c r="M13" s="57">
        <v>0</v>
      </c>
      <c r="N13" s="57">
        <v>0.74</v>
      </c>
      <c r="O13" s="57">
        <v>0.61</v>
      </c>
      <c r="P13" s="57">
        <v>0.03</v>
      </c>
      <c r="Q13" s="57">
        <v>0</v>
      </c>
      <c r="R13" s="57">
        <v>2.32333333333333</v>
      </c>
      <c r="S13" s="57">
        <v>0.15</v>
      </c>
      <c r="T13" s="57">
        <v>0.6</v>
      </c>
      <c r="U13" s="57">
        <v>1.70666666666667</v>
      </c>
      <c r="V13" s="57">
        <v>0.616666666666667</v>
      </c>
      <c r="W13" s="57">
        <v>0.121666666666667</v>
      </c>
      <c r="X13" s="57">
        <v>0</v>
      </c>
      <c r="Y13" s="57">
        <v>0</v>
      </c>
      <c r="Z13" s="153">
        <v>0</v>
      </c>
    </row>
    <row r="14" ht="13.55" customHeight="1">
      <c r="A14" s="149">
        <v>12</v>
      </c>
      <c r="B14" t="s" s="58">
        <v>139</v>
      </c>
      <c r="C14" s="57">
        <v>0</v>
      </c>
      <c r="D14" s="57">
        <v>0.253333333333333</v>
      </c>
      <c r="E14" s="57">
        <v>0.87</v>
      </c>
      <c r="F14" s="57">
        <v>0.55</v>
      </c>
      <c r="G14" s="57">
        <v>0</v>
      </c>
      <c r="H14" s="57">
        <v>0</v>
      </c>
      <c r="I14" s="57">
        <v>0</v>
      </c>
      <c r="J14" s="57">
        <v>0</v>
      </c>
      <c r="K14" s="57">
        <v>0.615</v>
      </c>
      <c r="L14" s="57">
        <v>0.975</v>
      </c>
      <c r="M14" s="57">
        <v>0</v>
      </c>
      <c r="N14" s="57">
        <v>0.78</v>
      </c>
      <c r="O14" s="57">
        <v>0.61</v>
      </c>
      <c r="P14" s="57">
        <v>0</v>
      </c>
      <c r="Q14" s="57">
        <v>0</v>
      </c>
      <c r="R14" s="57">
        <v>0.483333333333334</v>
      </c>
      <c r="S14" s="57">
        <v>0.15</v>
      </c>
      <c r="T14" s="57">
        <v>0.47</v>
      </c>
      <c r="U14" s="57">
        <v>1.70666666666667</v>
      </c>
      <c r="V14" s="57">
        <v>0.476666666666667</v>
      </c>
      <c r="W14" s="57">
        <v>0.121666666666667</v>
      </c>
      <c r="X14" s="57">
        <v>0.0216666666666667</v>
      </c>
      <c r="Y14" s="57">
        <v>0</v>
      </c>
      <c r="Z14" s="153">
        <v>0</v>
      </c>
    </row>
    <row r="15" ht="13.55" customHeight="1">
      <c r="A15" s="149">
        <v>13</v>
      </c>
      <c r="B15" t="s" s="58">
        <v>142</v>
      </c>
      <c r="C15" s="57">
        <v>0</v>
      </c>
      <c r="D15" s="57">
        <v>0.963333333333333</v>
      </c>
      <c r="E15" s="57">
        <v>1.33</v>
      </c>
      <c r="F15" s="57">
        <v>0</v>
      </c>
      <c r="G15" s="57">
        <v>0</v>
      </c>
      <c r="H15" s="57">
        <v>0</v>
      </c>
      <c r="I15" s="57">
        <v>0</v>
      </c>
      <c r="J15" s="57">
        <v>0</v>
      </c>
      <c r="K15" s="57">
        <v>0.605</v>
      </c>
      <c r="L15" s="57">
        <v>0.455</v>
      </c>
      <c r="M15" s="57">
        <v>0.24</v>
      </c>
      <c r="N15" s="57">
        <v>0.97</v>
      </c>
      <c r="O15" s="57">
        <v>0.43</v>
      </c>
      <c r="P15" s="57">
        <v>0</v>
      </c>
      <c r="Q15" s="57">
        <v>0</v>
      </c>
      <c r="R15" s="57">
        <v>4.01333333333333</v>
      </c>
      <c r="S15" s="57">
        <v>0.0600000000000001</v>
      </c>
      <c r="T15" s="57">
        <v>0.04</v>
      </c>
      <c r="U15" s="57">
        <v>1.83666666666667</v>
      </c>
      <c r="V15" s="57">
        <v>0.636666666666667</v>
      </c>
      <c r="W15" s="57">
        <v>0.191666666666667</v>
      </c>
      <c r="X15" s="57">
        <v>0.0116666666666667</v>
      </c>
      <c r="Y15" s="57">
        <v>0</v>
      </c>
      <c r="Z15" s="153">
        <v>0</v>
      </c>
    </row>
    <row r="16" ht="13.55" customHeight="1">
      <c r="A16" s="149">
        <v>14</v>
      </c>
      <c r="B16" t="s" s="58">
        <v>145</v>
      </c>
      <c r="C16" s="57">
        <v>0.383333333333333</v>
      </c>
      <c r="D16" s="57">
        <v>0.283333333333333</v>
      </c>
      <c r="E16" s="57">
        <v>0.98</v>
      </c>
      <c r="F16" s="57">
        <v>0.91</v>
      </c>
      <c r="G16" s="57">
        <v>0</v>
      </c>
      <c r="H16" s="57">
        <v>0</v>
      </c>
      <c r="I16" s="57">
        <v>0</v>
      </c>
      <c r="J16" s="57">
        <v>0</v>
      </c>
      <c r="K16" s="57">
        <v>0.515</v>
      </c>
      <c r="L16" s="57">
        <v>0.8149999999999999</v>
      </c>
      <c r="M16" s="57">
        <v>0.44</v>
      </c>
      <c r="N16" s="57">
        <v>0.77</v>
      </c>
      <c r="O16" s="57">
        <v>0.66</v>
      </c>
      <c r="P16" s="57">
        <v>0</v>
      </c>
      <c r="Q16" s="57">
        <v>0.333333333333333</v>
      </c>
      <c r="R16" s="57">
        <v>0.363333333333334</v>
      </c>
      <c r="S16" s="57">
        <v>0.12</v>
      </c>
      <c r="T16" s="57">
        <v>0.35</v>
      </c>
      <c r="U16" s="57">
        <v>1.39666666666667</v>
      </c>
      <c r="V16" s="57">
        <v>0.416666666666667</v>
      </c>
      <c r="W16" s="57">
        <v>0.0416666666666667</v>
      </c>
      <c r="X16" s="57">
        <v>0</v>
      </c>
      <c r="Y16" s="57">
        <v>0.1675</v>
      </c>
      <c r="Z16" s="153">
        <v>0</v>
      </c>
    </row>
    <row r="17" ht="13.55" customHeight="1">
      <c r="A17" s="149">
        <v>15</v>
      </c>
      <c r="B17" t="s" s="58">
        <v>148</v>
      </c>
      <c r="C17" s="57">
        <v>0</v>
      </c>
      <c r="D17" s="57">
        <v>0.323333333333333</v>
      </c>
      <c r="E17" s="57">
        <v>1.19</v>
      </c>
      <c r="F17" s="57">
        <v>0.63</v>
      </c>
      <c r="G17" s="57">
        <v>0</v>
      </c>
      <c r="H17" s="57">
        <v>0</v>
      </c>
      <c r="I17" s="57">
        <v>0</v>
      </c>
      <c r="J17" s="57">
        <v>0</v>
      </c>
      <c r="K17" s="57">
        <v>0.515</v>
      </c>
      <c r="L17" s="57">
        <v>0.335</v>
      </c>
      <c r="M17" s="57">
        <v>0.35</v>
      </c>
      <c r="N17" s="57">
        <v>0.98</v>
      </c>
      <c r="O17" s="57">
        <v>2.12</v>
      </c>
      <c r="P17" s="57">
        <v>0</v>
      </c>
      <c r="Q17" s="57">
        <v>0.363333333333334</v>
      </c>
      <c r="R17" s="57">
        <v>5.86333333333333</v>
      </c>
      <c r="S17" s="57">
        <v>0.95</v>
      </c>
      <c r="T17" s="57">
        <v>0</v>
      </c>
      <c r="U17" s="57">
        <v>1.33666666666667</v>
      </c>
      <c r="V17" s="57">
        <v>0.156666666666667</v>
      </c>
      <c r="W17" s="57">
        <v>0.271666666666667</v>
      </c>
      <c r="X17" s="57">
        <v>0.161666666666667</v>
      </c>
      <c r="Y17" s="57">
        <v>1.3375</v>
      </c>
      <c r="Z17" s="153">
        <v>8.977499999999999</v>
      </c>
    </row>
    <row r="18" ht="13.55" customHeight="1">
      <c r="A18" s="149">
        <v>16</v>
      </c>
      <c r="B18" t="s" s="58">
        <v>151</v>
      </c>
      <c r="C18" s="57">
        <v>0</v>
      </c>
      <c r="D18" s="57">
        <v>0</v>
      </c>
      <c r="E18" s="57">
        <v>0.7</v>
      </c>
      <c r="F18" s="57">
        <v>0.9</v>
      </c>
      <c r="G18" s="57">
        <v>0</v>
      </c>
      <c r="H18" s="57">
        <v>0.345</v>
      </c>
      <c r="I18" s="57">
        <v>0</v>
      </c>
      <c r="J18" s="57">
        <v>0</v>
      </c>
      <c r="K18" s="57">
        <v>0.435</v>
      </c>
      <c r="L18" s="57">
        <v>1.105</v>
      </c>
      <c r="M18" s="57">
        <v>0.05</v>
      </c>
      <c r="N18" s="57">
        <v>0.8100000000000001</v>
      </c>
      <c r="O18" s="57">
        <v>0.54</v>
      </c>
      <c r="P18" s="57">
        <v>0</v>
      </c>
      <c r="Q18" s="57">
        <v>0</v>
      </c>
      <c r="R18" s="57">
        <v>0.343333333333333</v>
      </c>
      <c r="S18" s="57">
        <v>0.57</v>
      </c>
      <c r="T18" s="57">
        <v>0</v>
      </c>
      <c r="U18" s="57">
        <v>1.89666666666667</v>
      </c>
      <c r="V18" s="57">
        <v>0.356666666666667</v>
      </c>
      <c r="W18" s="57">
        <v>0.141666666666667</v>
      </c>
      <c r="X18" s="57">
        <v>0.111666666666667</v>
      </c>
      <c r="Y18" s="57">
        <v>0.6375</v>
      </c>
      <c r="Z18" s="153">
        <v>0</v>
      </c>
    </row>
    <row r="19" ht="13.55" customHeight="1">
      <c r="A19" s="149">
        <v>17</v>
      </c>
      <c r="B19" t="s" s="58">
        <v>153</v>
      </c>
      <c r="C19" s="57">
        <v>1.22333333333333</v>
      </c>
      <c r="D19" s="57">
        <v>1.68333333333333</v>
      </c>
      <c r="E19" s="57">
        <v>0.3</v>
      </c>
      <c r="F19" s="57">
        <v>0.91</v>
      </c>
      <c r="G19" s="57">
        <v>0</v>
      </c>
      <c r="H19" s="57">
        <v>0</v>
      </c>
      <c r="I19" s="57">
        <v>0</v>
      </c>
      <c r="J19" s="57">
        <v>0</v>
      </c>
      <c r="K19" s="57">
        <v>0.645</v>
      </c>
      <c r="L19" s="57">
        <v>0.695</v>
      </c>
      <c r="M19" s="57">
        <v>0.25</v>
      </c>
      <c r="N19" s="57">
        <v>0.39</v>
      </c>
      <c r="O19" s="57">
        <v>0.57</v>
      </c>
      <c r="P19" s="57">
        <v>0</v>
      </c>
      <c r="Q19" s="57">
        <v>0</v>
      </c>
      <c r="R19" s="57">
        <v>1.34333333333333</v>
      </c>
      <c r="S19" s="57">
        <v>0.9399999999999999</v>
      </c>
      <c r="T19" s="57">
        <v>0</v>
      </c>
      <c r="U19" s="57">
        <v>1.33666666666667</v>
      </c>
      <c r="V19" s="57">
        <v>0.106666666666667</v>
      </c>
      <c r="W19" s="57">
        <v>0.171666666666667</v>
      </c>
      <c r="X19" s="57">
        <v>0.0516666666666667</v>
      </c>
      <c r="Y19" s="57">
        <v>0.7375</v>
      </c>
      <c r="Z19" s="153">
        <v>0</v>
      </c>
    </row>
    <row r="20" ht="13.55" customHeight="1">
      <c r="A20" s="149">
        <v>18</v>
      </c>
      <c r="B20" t="s" s="58">
        <v>156</v>
      </c>
      <c r="C20" s="57">
        <v>0</v>
      </c>
      <c r="D20" s="57">
        <v>0.0433333333333334</v>
      </c>
      <c r="E20" s="57">
        <v>0.34</v>
      </c>
      <c r="F20" s="57">
        <v>1.66</v>
      </c>
      <c r="G20" s="57">
        <v>0</v>
      </c>
      <c r="H20" s="57">
        <v>0</v>
      </c>
      <c r="I20" s="57">
        <v>0</v>
      </c>
      <c r="J20" s="57">
        <v>0</v>
      </c>
      <c r="K20" s="57">
        <v>0.355</v>
      </c>
      <c r="L20" s="57">
        <v>0.625</v>
      </c>
      <c r="M20" s="57">
        <v>0.13</v>
      </c>
      <c r="N20" s="57">
        <v>0.6</v>
      </c>
      <c r="O20" s="57">
        <v>0.62</v>
      </c>
      <c r="P20" s="57">
        <v>0</v>
      </c>
      <c r="Q20" s="57">
        <v>6.86333333333333</v>
      </c>
      <c r="R20" s="57">
        <v>0.813333333333334</v>
      </c>
      <c r="S20" s="57">
        <v>1.16</v>
      </c>
      <c r="T20" s="57">
        <v>0</v>
      </c>
      <c r="U20" s="57">
        <v>1.37666666666667</v>
      </c>
      <c r="V20" s="57">
        <v>0</v>
      </c>
      <c r="W20" s="57">
        <v>0.0916666666666667</v>
      </c>
      <c r="X20" s="57">
        <v>0.181666666666667</v>
      </c>
      <c r="Y20" s="52"/>
      <c r="Z20" s="153">
        <v>0</v>
      </c>
    </row>
    <row r="21" ht="13.55" customHeight="1">
      <c r="A21" s="149">
        <v>19</v>
      </c>
      <c r="B21" t="s" s="58">
        <v>159</v>
      </c>
      <c r="C21" s="57">
        <v>0.143333333333333</v>
      </c>
      <c r="D21" s="57">
        <v>0</v>
      </c>
      <c r="E21" s="57">
        <v>0.59</v>
      </c>
      <c r="F21" s="57">
        <v>1.74</v>
      </c>
      <c r="G21" s="57">
        <v>0</v>
      </c>
      <c r="H21" s="57">
        <v>0</v>
      </c>
      <c r="I21" s="57">
        <v>0.17</v>
      </c>
      <c r="J21" s="57">
        <v>0</v>
      </c>
      <c r="K21" s="57">
        <v>0.285</v>
      </c>
      <c r="L21" s="57">
        <v>0.135</v>
      </c>
      <c r="M21" s="57">
        <v>1.46</v>
      </c>
      <c r="N21" s="57">
        <v>1.14</v>
      </c>
      <c r="O21" s="57">
        <v>0.33</v>
      </c>
      <c r="P21" s="57">
        <v>0</v>
      </c>
      <c r="Q21" s="57">
        <v>0</v>
      </c>
      <c r="R21" s="57">
        <v>0.313333333333333</v>
      </c>
      <c r="S21" s="57">
        <v>0.93</v>
      </c>
      <c r="T21" s="57">
        <v>0.52</v>
      </c>
      <c r="U21" s="57">
        <v>0.946666666666667</v>
      </c>
      <c r="V21" s="57">
        <v>0.356666666666667</v>
      </c>
      <c r="W21" s="57">
        <v>0.211666666666667</v>
      </c>
      <c r="X21" s="57">
        <v>0</v>
      </c>
      <c r="Y21" s="57">
        <v>1.1875</v>
      </c>
      <c r="Z21" s="153">
        <v>0</v>
      </c>
    </row>
    <row r="22" ht="13.55" customHeight="1">
      <c r="A22" s="149">
        <v>20</v>
      </c>
      <c r="B22" t="s" s="58">
        <v>162</v>
      </c>
      <c r="C22" s="57">
        <v>0.06333333333333301</v>
      </c>
      <c r="D22" s="57">
        <v>0</v>
      </c>
      <c r="E22" s="57">
        <v>0.78</v>
      </c>
      <c r="F22" s="57">
        <v>1.21</v>
      </c>
      <c r="G22" s="57">
        <v>0</v>
      </c>
      <c r="H22" s="57">
        <v>0.285</v>
      </c>
      <c r="I22" s="57">
        <v>0.24</v>
      </c>
      <c r="J22" s="57">
        <v>0</v>
      </c>
      <c r="K22" s="57">
        <v>0</v>
      </c>
      <c r="L22" s="57">
        <v>0.285</v>
      </c>
      <c r="M22" s="52"/>
      <c r="N22" s="57">
        <v>1.06</v>
      </c>
      <c r="O22" s="57">
        <v>0.28</v>
      </c>
      <c r="P22" s="57">
        <v>0.0899999999999999</v>
      </c>
      <c r="Q22" s="57">
        <v>0.293333333333333</v>
      </c>
      <c r="R22" s="57">
        <v>1.01333333333333</v>
      </c>
      <c r="S22" s="57">
        <v>0.88</v>
      </c>
      <c r="T22" s="57">
        <v>0.35</v>
      </c>
      <c r="U22" s="57">
        <v>1.37666666666667</v>
      </c>
      <c r="V22" s="57">
        <v>0.7666666666666671</v>
      </c>
      <c r="W22" s="57">
        <v>0.231666666666667</v>
      </c>
      <c r="X22" s="57">
        <v>0.0316666666666667</v>
      </c>
      <c r="Y22" s="57">
        <v>2.1775</v>
      </c>
      <c r="Z22" s="153">
        <v>0</v>
      </c>
    </row>
    <row r="23" ht="13.55" customHeight="1">
      <c r="A23" s="149">
        <v>21</v>
      </c>
      <c r="B23" t="s" s="58">
        <v>165</v>
      </c>
      <c r="C23" s="57">
        <v>0.0933333333333333</v>
      </c>
      <c r="D23" s="57">
        <v>0</v>
      </c>
      <c r="E23" s="57">
        <v>0.87</v>
      </c>
      <c r="F23" s="57">
        <v>0.97</v>
      </c>
      <c r="G23" s="57">
        <v>0</v>
      </c>
      <c r="H23" s="57">
        <v>0</v>
      </c>
      <c r="I23" s="57">
        <v>0.31</v>
      </c>
      <c r="J23" s="57">
        <v>0</v>
      </c>
      <c r="K23" s="57">
        <v>0.07500000000000009</v>
      </c>
      <c r="L23" s="57">
        <v>0</v>
      </c>
      <c r="M23" s="57">
        <v>0.58</v>
      </c>
      <c r="N23" s="57">
        <v>0.67</v>
      </c>
      <c r="O23" s="57">
        <v>0.31</v>
      </c>
      <c r="P23" s="57">
        <v>0</v>
      </c>
      <c r="Q23" s="57">
        <v>0.143333333333334</v>
      </c>
      <c r="R23" s="57">
        <v>0.313333333333333</v>
      </c>
      <c r="S23" s="57">
        <v>1.66</v>
      </c>
      <c r="T23" s="57">
        <v>0.43</v>
      </c>
      <c r="U23" s="57">
        <v>1.35666666666667</v>
      </c>
      <c r="V23" s="57">
        <v>0.576666666666667</v>
      </c>
      <c r="W23" s="57">
        <v>0.241666666666667</v>
      </c>
      <c r="X23" s="57">
        <v>0.0716666666666667</v>
      </c>
      <c r="Y23" s="57">
        <v>1.0475</v>
      </c>
      <c r="Z23" s="153">
        <v>0</v>
      </c>
    </row>
    <row r="24" ht="13.55" customHeight="1">
      <c r="A24" s="149">
        <v>22</v>
      </c>
      <c r="B24" t="s" s="58">
        <v>168</v>
      </c>
      <c r="C24" s="57">
        <v>0.953333333333333</v>
      </c>
      <c r="D24" s="57">
        <v>0</v>
      </c>
      <c r="E24" s="57">
        <v>0.76</v>
      </c>
      <c r="F24" s="57">
        <v>0.11</v>
      </c>
      <c r="G24" s="57">
        <v>0</v>
      </c>
      <c r="H24" s="57">
        <v>0.0149999999999997</v>
      </c>
      <c r="I24" s="57">
        <v>0.34</v>
      </c>
      <c r="J24" s="57">
        <v>0</v>
      </c>
      <c r="K24" s="57">
        <v>0</v>
      </c>
      <c r="L24" s="57">
        <v>0.155</v>
      </c>
      <c r="M24" s="57">
        <v>1.16</v>
      </c>
      <c r="N24" s="57">
        <v>1.49</v>
      </c>
      <c r="O24" s="57">
        <v>0.11</v>
      </c>
      <c r="P24" s="57">
        <v>0</v>
      </c>
      <c r="Q24" s="57">
        <v>0</v>
      </c>
      <c r="R24" s="57">
        <v>0.883333333333334</v>
      </c>
      <c r="S24" s="57">
        <v>1.2</v>
      </c>
      <c r="T24" s="57">
        <v>0</v>
      </c>
      <c r="U24" s="57">
        <v>1.69666666666667</v>
      </c>
      <c r="V24" s="57">
        <v>0.336666666666667</v>
      </c>
      <c r="W24" s="57">
        <v>0.0216666666666667</v>
      </c>
      <c r="X24" s="57">
        <v>0</v>
      </c>
      <c r="Y24" s="57">
        <v>1.3075</v>
      </c>
      <c r="Z24" s="153">
        <v>0</v>
      </c>
    </row>
    <row r="25" ht="15" customHeight="1">
      <c r="A25" s="154">
        <v>23</v>
      </c>
      <c r="B25" t="s" s="155">
        <v>171</v>
      </c>
      <c r="C25" s="156">
        <v>0</v>
      </c>
      <c r="D25" s="156">
        <v>0</v>
      </c>
      <c r="E25" s="156">
        <v>0.87</v>
      </c>
      <c r="F25" s="156">
        <v>1.12</v>
      </c>
      <c r="G25" s="156">
        <v>0</v>
      </c>
      <c r="H25" s="156">
        <v>0</v>
      </c>
      <c r="I25" s="156">
        <v>0</v>
      </c>
      <c r="J25" s="156">
        <v>0</v>
      </c>
      <c r="K25" s="156">
        <v>0.615</v>
      </c>
      <c r="L25" s="156">
        <v>0.055</v>
      </c>
      <c r="M25" s="156">
        <v>0</v>
      </c>
      <c r="N25" s="156">
        <v>0.75</v>
      </c>
      <c r="O25" s="156">
        <v>0.61</v>
      </c>
      <c r="P25" s="156">
        <v>0</v>
      </c>
      <c r="Q25" s="156">
        <v>0</v>
      </c>
      <c r="R25" s="156">
        <v>0.543333333333333</v>
      </c>
      <c r="S25" s="156">
        <v>0.15</v>
      </c>
      <c r="T25" s="156">
        <v>0.35</v>
      </c>
      <c r="U25" s="156">
        <v>1.70666666666667</v>
      </c>
      <c r="V25" s="156">
        <v>0.586666666666667</v>
      </c>
      <c r="W25" s="156">
        <v>0.121666666666667</v>
      </c>
      <c r="X25" s="156">
        <v>0</v>
      </c>
      <c r="Y25" s="156">
        <v>0</v>
      </c>
      <c r="Z25" s="157">
        <v>0</v>
      </c>
    </row>
  </sheetData>
  <mergeCells count="12">
    <mergeCell ref="Y1:Z1"/>
    <mergeCell ref="C1:D1"/>
    <mergeCell ref="E1:F1"/>
    <mergeCell ref="G1:H1"/>
    <mergeCell ref="I1:J1"/>
    <mergeCell ref="K1:L1"/>
    <mergeCell ref="M1:N1"/>
    <mergeCell ref="O1:P1"/>
    <mergeCell ref="Q1:R1"/>
    <mergeCell ref="S1:T1"/>
    <mergeCell ref="U1:V1"/>
    <mergeCell ref="W1:X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