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Sheet1" sheetId="1" state="visible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<sst xmlns="http://schemas.openxmlformats.org/spreadsheetml/2006/main" count="65" uniqueCount="65">
  <si>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Block of Ice</t>
  </si>
  <si>
    <t>Block</t>
  </si>
  <si>
    <t>Thickness</t>
  </si>
  <si>
    <t>m</t>
  </si>
  <si>
    <t>Density</t>
  </si>
  <si>
    <t>g/cm3</t>
  </si>
  <si>
    <t>Fresh water</t>
  </si>
  <si>
    <t xml:space="preserve">Environment </t>
  </si>
  <si>
    <t xml:space="preserve">g = </t>
  </si>
  <si>
    <t>m/sec2</t>
  </si>
  <si>
    <t>Pressure</t>
  </si>
  <si>
    <t>Pressure at A</t>
  </si>
  <si>
    <t>kPa</t>
  </si>
  <si>
    <t>Pressure a t B</t>
  </si>
  <si>
    <t>Difference</t>
  </si>
  <si>
    <t>KPa</t>
  </si>
  <si>
    <t>Slide 5</t>
  </si>
  <si>
    <t>Slide 6,7,8</t>
  </si>
  <si>
    <t>above fluid</t>
  </si>
  <si>
    <t>below fluid</t>
  </si>
  <si>
    <t>Ice below surface</t>
  </si>
  <si>
    <t>Equilibrium</t>
  </si>
  <si>
    <t>Slide 10</t>
  </si>
  <si>
    <t>Two blocks of ice</t>
  </si>
  <si>
    <t>Fluid density</t>
  </si>
  <si>
    <r>
      <t>g/cm</t>
    </r>
    <r>
      <rPr>
        <vertAlign val="superscript"/>
        <sz val="11"/>
        <color theme="1"/>
        <rFont val="Calibri"/>
        <family val="2"/>
        <scheme val="minor"/>
      </rPr>
      <t>3</t>
    </r>
  </si>
  <si>
    <t>Block A</t>
  </si>
  <si>
    <t>density</t>
  </si>
  <si>
    <r>
      <t>Thickness(Z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</si>
  <si>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Root (Z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</si>
  <si>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Top(Z</t>
    </r>
    <r>
      <rPr>
        <vertAlign val="subscript"/>
        <sz val="11"/>
        <color theme="1"/>
        <rFont val="Calibri"/>
        <family val="2"/>
        <scheme val="minor"/>
      </rPr>
      <t>u)</t>
    </r>
  </si>
  <si>
    <r>
      <t>Thickness (Z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</si>
  <si>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Root(Z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)</t>
    </r>
  </si>
  <si>
    <r>
      <t>Top (Z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)</t>
    </r>
  </si>
  <si>
    <t>Topographic difference</t>
  </si>
  <si>
    <t>Slide 11</t>
  </si>
  <si>
    <t>Slide 12</t>
  </si>
  <si>
    <t>Blocks of granite and gabro</t>
  </si>
  <si>
    <t>Fluid density (astenosphere)</t>
  </si>
  <si>
    <t>density (granite)</t>
  </si>
  <si>
    <t>density (gabbro)</t>
  </si>
  <si>
    <t>Topographic difference (A-B)</t>
  </si>
  <si>
    <t>km</t>
  </si>
  <si>
    <t>Slide 13</t>
  </si>
  <si>
    <t>Block A--continental crust</t>
  </si>
  <si>
    <t>Thickness(Zc)</t>
  </si>
  <si>
    <t>Block B--oceanic crust</t>
  </si>
  <si>
    <t>Thickness(Zo)</t>
  </si>
  <si>
    <t>Thickness(zm)</t>
  </si>
  <si>
    <t xml:space="preserve">Continents and ocean basins </t>
  </si>
  <si>
    <t>anti-root density</t>
  </si>
  <si>
    <t>Block A - continental crust</t>
  </si>
  <si>
    <t>density granite</t>
  </si>
  <si>
    <t>Thickness (Zc)</t>
  </si>
  <si>
    <t>Block B - oceanic crust</t>
  </si>
  <si>
    <t>*-------Layer 1:water</t>
  </si>
  <si>
    <t>density seawater</t>
  </si>
  <si>
    <t>Thickness(Zw)</t>
  </si>
  <si>
    <t>*-------Layer 2:oceanic crust</t>
  </si>
  <si>
    <t>density gabbro</t>
  </si>
  <si>
    <t>Thickness (Zo)</t>
  </si>
  <si>
    <t>Anti-root thickness(zm)</t>
  </si>
  <si>
    <t>Continental freeboard (Deltah)</t>
  </si>
  <si>
    <t>Structural difference (Delta H)</t>
  </si>
  <si>
    <t>Slide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</si>
</sst>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scheme val="minor"/>
      <b/>
      <u val="singl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7</xdr:col>
      <xdr:colOff>140804</xdr:colOff>
      <xdr:row>3</xdr:row>
      <xdr:rowOff>99391</xdr:rowOff>
    </xdr:from>
    <xdr:to>
      <xdr:col>12</xdr:col>
      <xdr:colOff>438978</xdr:colOff>
      <xdr:row>7</xdr:row>
      <xdr:rowOff>99391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9674EB-210E-3CD4-993A-D38B91D2C41A}"/>
            </a:ext>
          </a:extLst>
        </xdr:cNvPr>
        <xdr:cNvSpPr txBox="1"/>
      </xdr:nvSpPr>
      <xdr:spPr>
        <a:xfrm>
          <a:off x="6808304" y="670891"/>
          <a:ext cx="3362739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Q1 Equating</a:t>
          </a:r>
          <a:r>
            <a:rPr lang="en-US" sz="1100" baseline="0"/>
            <a:t> the two equations equal to each other solving for x we get 0.249m</a:t>
          </a:r>
          <a:endParaRPr lang="en-US" sz="1100"/>
        </a:p>
      </xdr:txBody>
    </xdr:sp>
    <xdr:clientData/>
  </xdr:twoCellAnchor>
  <xdr:twoCellAnchor>
    <xdr:from>
      <xdr:col>7</xdr:col>
      <xdr:colOff>223631</xdr:colOff>
      <xdr:row>20</xdr:row>
      <xdr:rowOff>41413</xdr:rowOff>
    </xdr:from>
    <xdr:to>
      <xdr:col>12</xdr:col>
      <xdr:colOff>588066</xdr:colOff>
      <xdr:row>25</xdr:row>
      <xdr:rowOff>33130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FD83FC-F98B-1E70-9C89-3ABA0F3678D9}"/>
            </a:ext>
          </a:extLst>
        </xdr:cNvPr>
        <xdr:cNvSpPr txBox="1"/>
      </xdr:nvSpPr>
      <xdr:spPr>
        <a:xfrm>
          <a:off x="6891131" y="3851413"/>
          <a:ext cx="3429000" cy="9442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Q2. No it doesn't</a:t>
          </a:r>
          <a:r>
            <a:rPr lang="en-US" sz="1100" baseline="0"/>
            <a:t> agree.</a:t>
          </a:r>
          <a:endParaRPr lang="en-US" sz="1100"/>
        </a:p>
      </xdr:txBody>
    </xdr:sp>
    <xdr:clientData/>
  </xdr:twoCellAnchor>
  <xdr:oneCellAnchor>
    <xdr:from>
      <xdr:col>4</xdr:col>
      <xdr:colOff>993913</xdr:colOff>
      <xdr:row>48</xdr:row>
      <xdr:rowOff>99391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A867A16-E831-7B22-BA1F-C69D62CF7FF7}"/>
            </a:ext>
          </a:extLst>
        </xdr:cNvPr>
        <xdr:cNvSpPr txBox="1"/>
      </xdr:nvSpPr>
      <xdr:spPr>
        <a:xfrm>
          <a:off x="4356652" y="94421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33130</xdr:colOff>
      <xdr:row>74</xdr:row>
      <xdr:rowOff>66261</xdr:rowOff>
    </xdr:from>
    <xdr:to>
      <xdr:col>7</xdr:col>
      <xdr:colOff>530086</xdr:colOff>
      <xdr:row>78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DE6AC7C-3B01-B42D-4562-FAB068988166}"/>
            </a:ext>
          </a:extLst>
        </xdr:cNvPr>
        <xdr:cNvSpPr txBox="1"/>
      </xdr:nvSpPr>
      <xdr:spPr>
        <a:xfrm>
          <a:off x="3395869" y="14809304"/>
          <a:ext cx="3801717" cy="786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Q5.</a:t>
          </a:r>
          <a:r>
            <a:rPr lang="en-US" sz="1100" baseline="0"/>
            <a:t> The difference is 4.66</a:t>
          </a:r>
          <a:endParaRPr lang="en-US" sz="1100"/>
        </a:p>
      </xdr:txBody>
    </xdr:sp>
    <xdr:clientData/>
  </xdr:twoCellAnchor>
  <xdr:twoCellAnchor>
    <xdr:from>
      <xdr:col>4</xdr:col>
      <xdr:colOff>223630</xdr:colOff>
      <xdr:row>60</xdr:row>
      <xdr:rowOff>74544</xdr:rowOff>
    </xdr:from>
    <xdr:to>
      <xdr:col>6</xdr:col>
      <xdr:colOff>463826</xdr:colOff>
      <xdr:row>63</xdr:row>
      <xdr:rowOff>99391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D929296-54CB-36C2-0BFC-B63D4F7D5136}"/>
            </a:ext>
          </a:extLst>
        </xdr:cNvPr>
        <xdr:cNvSpPr txBox="1"/>
      </xdr:nvSpPr>
      <xdr:spPr>
        <a:xfrm>
          <a:off x="3586369" y="11877261"/>
          <a:ext cx="2932044" cy="720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Q4. 4.82m</a:t>
          </a:r>
        </a:p>
      </xdr:txBody>
    </xdr:sp>
    <xdr:clientData/>
  </xdr:twoCellAnchor>
  <xdr:twoCellAnchor>
    <xdr:from>
      <xdr:col>4</xdr:col>
      <xdr:colOff>0</xdr:colOff>
      <xdr:row>85</xdr:row>
      <xdr:rowOff>0</xdr:rowOff>
    </xdr:from>
    <xdr:to>
      <xdr:col>7</xdr:col>
      <xdr:colOff>496956</xdr:colOff>
      <xdr:row>89</xdr:row>
      <xdr:rowOff>24848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69C07B4-A6F1-4F7B-8D62-C7F172807D66}"/>
            </a:ext>
          </a:extLst>
        </xdr:cNvPr>
        <xdr:cNvSpPr txBox="1"/>
      </xdr:nvSpPr>
      <xdr:spPr>
        <a:xfrm>
          <a:off x="3362739" y="17161565"/>
          <a:ext cx="3801717" cy="786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Q6.</a:t>
          </a:r>
          <a:r>
            <a:rPr lang="en-US" sz="1100" baseline="0"/>
            <a:t> The Analytical approach factors in more variables than the numerical approach. Slide 14 takes on a more analytical approach.</a:t>
          </a:r>
          <a:endParaRPr lang="en-US" sz="1100"/>
        </a:p>
      </xdr:txBody>
    </xdr:sp>
    <xdr:clientData/>
  </xdr:twoCellAnchor>
  <xdr:twoCellAnchor>
    <xdr:from>
      <xdr:col>4</xdr:col>
      <xdr:colOff>0</xdr:colOff>
      <xdr:row>91</xdr:row>
      <xdr:rowOff>0</xdr:rowOff>
    </xdr:from>
    <xdr:to>
      <xdr:col>7</xdr:col>
      <xdr:colOff>496956</xdr:colOff>
      <xdr:row>94</xdr:row>
      <xdr:rowOff>190500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3C8F80-DB09-43F6-921D-A657EAEE1486}"/>
            </a:ext>
          </a:extLst>
        </xdr:cNvPr>
        <xdr:cNvSpPr txBox="1"/>
      </xdr:nvSpPr>
      <xdr:spPr>
        <a:xfrm>
          <a:off x="3362739" y="18304565"/>
          <a:ext cx="3801717" cy="786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Q7.</a:t>
          </a:r>
          <a:r>
            <a:rPr lang="en-US" sz="1100" baseline="0"/>
            <a:t> It suggest that the  constant density crust floats over a higher density matle and its topography is know by the thickness of it.</a:t>
          </a:r>
          <a:endParaRPr lang="en-US" sz="1100"/>
        </a:p>
      </xdr:txBody>
    </xdr:sp>
    <xdr:clientData/>
  </xdr:twoCellAnchor>
  <xdr:twoCellAnchor>
    <xdr:from>
      <xdr:col>4</xdr:col>
      <xdr:colOff>0</xdr:colOff>
      <xdr:row>98</xdr:row>
      <xdr:rowOff>0</xdr:rowOff>
    </xdr:from>
    <xdr:to>
      <xdr:col>7</xdr:col>
      <xdr:colOff>496956</xdr:colOff>
      <xdr:row>102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9C16B33-BB11-4459-B584-1B2E43E0F668}"/>
            </a:ext>
          </a:extLst>
        </xdr:cNvPr>
        <xdr:cNvSpPr txBox="1"/>
      </xdr:nvSpPr>
      <xdr:spPr>
        <a:xfrm>
          <a:off x="3362739" y="19687761"/>
          <a:ext cx="3801717" cy="786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Q8.</a:t>
          </a:r>
          <a:r>
            <a:rPr lang="en-US" sz="1100" baseline="0"/>
            <a:t> This may be due to the fact that we didn't factor in the ocean which changes our thickness slightly</a:t>
          </a:r>
          <a:endParaRPr lang="en-US" sz="1100"/>
        </a:p>
      </xdr:txBody>
    </xdr:sp>
    <xdr:clientData/>
  </xdr:twoCellAnchor>
  <xdr:twoCellAnchor>
    <xdr:from>
      <xdr:col>4</xdr:col>
      <xdr:colOff>1051892</xdr:colOff>
      <xdr:row>104</xdr:row>
      <xdr:rowOff>165652</xdr:rowOff>
    </xdr:from>
    <xdr:to>
      <xdr:col>9</xdr:col>
      <xdr:colOff>323022</xdr:colOff>
      <xdr:row>108</xdr:row>
      <xdr:rowOff>190500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EC386A5-53FC-4521-8256-FCAF39695649}"/>
            </a:ext>
          </a:extLst>
        </xdr:cNvPr>
        <xdr:cNvSpPr txBox="1"/>
      </xdr:nvSpPr>
      <xdr:spPr>
        <a:xfrm>
          <a:off x="4414631" y="21021261"/>
          <a:ext cx="3801717" cy="786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Q9.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82" zoomScale="115" zoomScaleNormal="115" workbookViewId="0">
      <selection activeCell="E107" sqref="E107"/>
    </sheetView>
  </sheetViews>
  <sheetFormatPr defaultRowHeight="15.0" baseColWidth="10"/>
  <cols>
    <col min="1" max="1" width="15.7109375" hidden="0" customWidth="1"/>
    <col min="2" max="2" width="16.28515625" hidden="0" customWidth="1"/>
    <col min="5" max="5" width="31.140625" hidden="0" customWidth="1"/>
  </cols>
  <sheetData>
    <row r="1">
      <c r="A1" s="4" t="s">
        <v>16</v>
      </c>
      <c r="G1" t="n">
        <v>1</v>
      </c>
    </row>
    <row r="2">
      <c r="A2" t="s">
        <v>0</v>
      </c>
      <c r="G2" t="n">
        <v>2</v>
      </c>
    </row>
    <row r="3">
      <c r="G3" t="n">
        <v>3</v>
      </c>
    </row>
    <row r="4">
      <c r="A4" t="s">
        <v>1</v>
      </c>
      <c r="C4" t="s">
        <v>2</v>
      </c>
      <c r="E4" s="5" t="n">
        <v>3</v>
      </c>
      <c r="F4" t="s">
        <v>3</v>
      </c>
      <c r="G4" t="n">
        <v>4</v>
      </c>
    </row>
    <row r="5">
      <c r="C5" t="s">
        <v>4</v>
      </c>
      <c r="E5" s="5" t="n">
        <v>0.91700000000000004</v>
      </c>
      <c r="F5" t="s">
        <v>5</v>
      </c>
      <c r="G5" t="n">
        <v>5</v>
      </c>
    </row>
    <row r="6">
      <c r="A6" t="s">
        <v>6</v>
      </c>
      <c r="G6" t="n">
        <v>6</v>
      </c>
    </row>
    <row r="7">
      <c r="A7" s="1" t="s">
        <v>4</v>
      </c>
      <c r="E7" s="5" t="n">
        <v>1</v>
      </c>
      <c r="F7" t="s">
        <v>5</v>
      </c>
      <c r="G7" t="n">
        <v>7</v>
      </c>
    </row>
    <row r="8">
      <c r="G8" t="n">
        <v>8</v>
      </c>
    </row>
    <row r="9">
      <c r="A9" t="s">
        <v>7</v>
      </c>
      <c r="D9" t="s">
        <v>8</v>
      </c>
      <c r="E9" s="5" t="n">
        <v>9.81</v>
      </c>
      <c r="F9" t="s">
        <v>9</v>
      </c>
      <c r="G9" t="n">
        <v>9</v>
      </c>
    </row>
    <row r="10">
      <c r="G10" t="n">
        <v>10</v>
      </c>
    </row>
    <row r="11">
      <c r="A11" s="2" t="s">
        <v>10</v>
      </c>
      <c r="G11" t="n">
        <v>11</v>
      </c>
    </row>
    <row r="12">
      <c r="A12" t="s">
        <v>11</v>
      </c>
      <c r="E12" s="3" t="n">
        <f>E5*E4*E9</f>
        <v>26.987310000000004</v>
      </c>
      <c r="F12" t="s">
        <v>12</v>
      </c>
      <c r="G12" t="n">
        <v>12</v>
      </c>
    </row>
    <row r="13">
      <c r="A13" t="s">
        <v>13</v>
      </c>
      <c r="E13" s="3" t="n">
        <f>E7*E9*E4</f>
        <v>29.43</v>
      </c>
      <c r="F13" t="s">
        <v>12</v>
      </c>
      <c r="G13" t="n">
        <v>13</v>
      </c>
    </row>
    <row r="14">
      <c r="A14" t="s">
        <v>14</v>
      </c>
      <c r="E14" s="3" t="n">
        <f>ABS(E13-E12)</f>
        <v>2.4426899999999954</v>
      </c>
      <c r="F14" t="s">
        <v>15</v>
      </c>
      <c r="G14" t="n">
        <v>14</v>
      </c>
    </row>
    <row r="15">
      <c r="G15" t="n">
        <v>15</v>
      </c>
    </row>
    <row r="16">
      <c r="A16" s="4" t="s">
        <v>17</v>
      </c>
    </row>
    <row r="17">
      <c r="A17" t="s">
        <v>0</v>
      </c>
    </row>
    <row r="19">
      <c r="A19" t="s">
        <v>1</v>
      </c>
    </row>
    <row r="20">
      <c r="C20" t="s">
        <v>2</v>
      </c>
      <c r="E20" s="5" t="n">
        <v>3</v>
      </c>
    </row>
    <row r="21">
      <c r="D21" t="s">
        <v>18</v>
      </c>
      <c r="E21" s="5" t="n">
        <v>0.1</v>
      </c>
    </row>
    <row r="22">
      <c r="D22" t="s">
        <v>19</v>
      </c>
      <c r="E22" s="3" t="n">
        <f>E20-E21</f>
        <v>2.9</v>
      </c>
    </row>
    <row r="23">
      <c r="C23" t="s">
        <v>4</v>
      </c>
      <c r="E23" s="5" t="n">
        <v>0.91700000000000004</v>
      </c>
    </row>
    <row r="24">
      <c r="A24" t="s">
        <v>6</v>
      </c>
    </row>
    <row r="25">
      <c r="A25" s="1" t="s">
        <v>4</v>
      </c>
      <c r="E25" s="5" t="n">
        <v>1</v>
      </c>
    </row>
    <row r="27">
      <c r="A27" t="s">
        <v>7</v>
      </c>
      <c r="D27" t="s">
        <v>8</v>
      </c>
      <c r="E27" s="5" t="n">
        <v>9.81</v>
      </c>
    </row>
    <row r="29">
      <c r="A29" s="2" t="s">
        <v>10</v>
      </c>
    </row>
    <row r="30">
      <c r="A30" t="s">
        <v>11</v>
      </c>
      <c r="E30" s="3" t="n">
        <f>E23*(E21+E22)*E27</f>
        <v>26.987310000000004</v>
      </c>
    </row>
    <row r="31">
      <c r="A31" t="s">
        <v>13</v>
      </c>
      <c r="E31" s="3" t="n">
        <f>E22*E27*E25</f>
        <v>28.449000000000002</v>
      </c>
    </row>
    <row r="32">
      <c r="A32" t="s">
        <v>14</v>
      </c>
      <c r="E32" s="3" t="n">
        <f>ABS(E30-E31)</f>
        <v>1.4616899999999973</v>
      </c>
    </row>
    <row r="34">
      <c r="A34" t="s">
        <v>20</v>
      </c>
      <c r="E34" s="3" t="n">
        <f>E22/E20</f>
        <v>0.96666666666666667</v>
      </c>
    </row>
    <row r="36">
      <c r="A36" t="s">
        <v>21</v>
      </c>
      <c r="E36" s="3" t="str">
        <f t="array" ref="E36">IF(E32&lt;0.00005,YES,IF(AND(E32&gt;0.00005,E31&gt;E30),"NEEDS MORE ICE ABOVE WATER",NEED LESS ICE ABOVE))</f>
        <v>NEEDS MORE ICE ABOVE WATER</v>
      </c>
    </row>
    <row r="38">
      <c r="A38" s="4" t="s">
        <v>22</v>
      </c>
    </row>
    <row r="39">
      <c r="A39" t="s">
        <v>23</v>
      </c>
    </row>
    <row r="41" ht="17.25" customHeight="1">
      <c r="A41" t="s">
        <v>24</v>
      </c>
      <c r="C41" s="5" t="n">
        <v>1.0249999999999999</v>
      </c>
      <c r="D41" t="s">
        <v>25</v>
      </c>
    </row>
    <row r="43" ht="17.25" customHeight="1">
      <c r="A43" t="s">
        <v>26</v>
      </c>
      <c r="B43" t="s">
        <v>27</v>
      </c>
      <c r="C43" s="5" t="n">
        <v>0.91700000000000004</v>
      </c>
      <c r="D43" t="s">
        <v>25</v>
      </c>
    </row>
    <row r="44" ht="18" customHeight="1">
      <c r="B44" t="s">
        <v>28</v>
      </c>
      <c r="C44" s="5" t="n">
        <v>5</v>
      </c>
      <c r="D44" t="s">
        <v>3</v>
      </c>
    </row>
    <row r="45" ht="18" customHeight="1">
      <c r="B45" t="s">
        <v>29</v>
      </c>
      <c r="C45" s="3" t="n">
        <f>(C44*C43)/C41</f>
        <v>4.4731707317073175</v>
      </c>
      <c r="D45" t="s">
        <v>3</v>
      </c>
    </row>
    <row r="46" ht="18" customHeight="1">
      <c r="B46" t="s">
        <v>30</v>
      </c>
      <c r="C46" s="3" t="n">
        <f>C44-C45</f>
        <v>0.52682926829268251</v>
      </c>
      <c r="D46" t="s">
        <v>3</v>
      </c>
    </row>
    <row r="48" ht="17.25" customHeight="1">
      <c r="B48" t="s">
        <v>27</v>
      </c>
      <c r="C48" s="5" t="n">
        <v>0.91700000000000004</v>
      </c>
      <c r="D48" t="s">
        <v>25</v>
      </c>
    </row>
    <row r="49" ht="18" customHeight="1">
      <c r="B49" t="s">
        <v>31</v>
      </c>
      <c r="C49" s="5" t="n">
        <v>7</v>
      </c>
      <c r="D49" t="s">
        <v>3</v>
      </c>
    </row>
    <row r="50" ht="18" customHeight="1">
      <c r="B50" t="s">
        <v>32</v>
      </c>
      <c r="C50" s="3" t="n">
        <f>(C48*C49)/C41</f>
        <v>6.262439024390245</v>
      </c>
      <c r="D50" t="s">
        <v>3</v>
      </c>
    </row>
    <row r="51" ht="18" customHeight="1">
      <c r="B51" t="s">
        <v>33</v>
      </c>
      <c r="C51" s="3" t="n">
        <f>C49-C50</f>
        <v>0.73756097560975498</v>
      </c>
      <c r="D51" t="s">
        <v>3</v>
      </c>
    </row>
    <row r="53">
      <c r="A53" t="s">
        <v>34</v>
      </c>
      <c r="C53" s="3" t="n">
        <f>ABS(C51-C46)</f>
        <v>0.21073170731707247</v>
      </c>
      <c r="D53" t="s">
        <v>3</v>
      </c>
    </row>
    <row r="55">
      <c r="A55" s="4" t="s">
        <v>35</v>
      </c>
    </row>
    <row r="56">
      <c r="A56" t="s">
        <v>23</v>
      </c>
    </row>
    <row r="58" ht="17.25" customHeight="1">
      <c r="A58" t="s">
        <v>24</v>
      </c>
      <c r="C58" s="5" t="n">
        <v>13.6</v>
      </c>
      <c r="D58" t="s">
        <v>25</v>
      </c>
    </row>
    <row r="60" ht="17.25" customHeight="1">
      <c r="A60" t="s">
        <v>26</v>
      </c>
      <c r="B60" t="s">
        <v>27</v>
      </c>
      <c r="C60" s="5" t="n">
        <v>8.94</v>
      </c>
      <c r="D60" t="s">
        <v>25</v>
      </c>
    </row>
    <row r="61" ht="18" customHeight="1">
      <c r="B61" t="s">
        <v>28</v>
      </c>
      <c r="C61" s="5" t="n">
        <v>5</v>
      </c>
      <c r="D61" t="s">
        <v>3</v>
      </c>
    </row>
    <row r="62" ht="18" customHeight="1">
      <c r="B62" t="s">
        <v>29</v>
      </c>
      <c r="C62" s="3" t="n">
        <f>(C61*C60)/C58</f>
        <v>3.2867647058823528</v>
      </c>
      <c r="D62" t="s">
        <v>3</v>
      </c>
    </row>
    <row r="63" ht="18" customHeight="1">
      <c r="B63" t="s">
        <v>30</v>
      </c>
      <c r="C63" s="3" t="n">
        <f>C61-C62</f>
        <v>1.7132352941176472</v>
      </c>
      <c r="D63" t="s">
        <v>3</v>
      </c>
    </row>
    <row r="65" ht="17.25" customHeight="1">
      <c r="B65" t="s">
        <v>27</v>
      </c>
      <c r="C65" s="5" t="n">
        <v>0.91700000000000004</v>
      </c>
      <c r="D65" t="s">
        <v>25</v>
      </c>
    </row>
    <row r="66" ht="18" customHeight="1">
      <c r="B66" t="s">
        <v>31</v>
      </c>
      <c r="C66" s="5" t="n">
        <v>7</v>
      </c>
      <c r="D66" t="s">
        <v>3</v>
      </c>
    </row>
    <row r="67" ht="18" customHeight="1">
      <c r="B67" t="s">
        <v>32</v>
      </c>
      <c r="C67" s="3" t="n">
        <f>(C65*C66)/C58</f>
        <v>0.47198529411764711</v>
      </c>
      <c r="D67" t="s">
        <v>3</v>
      </c>
    </row>
    <row r="68" ht="18" customHeight="1">
      <c r="B68" t="s">
        <v>33</v>
      </c>
      <c r="C68" s="3" t="n">
        <f>C66-C67</f>
        <v>6.5280147058823532</v>
      </c>
      <c r="D68" t="s">
        <v>3</v>
      </c>
    </row>
    <row r="70">
      <c r="A70" t="s">
        <v>34</v>
      </c>
      <c r="C70" s="3" t="n">
        <f>ABS(C68-C63)</f>
        <v>4.8147794117647056</v>
      </c>
      <c r="D70" t="s">
        <v>3</v>
      </c>
    </row>
    <row r="72">
      <c r="A72" s="4" t="s">
        <v>36</v>
      </c>
    </row>
    <row r="73">
      <c r="A73" t="s">
        <v>37</v>
      </c>
    </row>
    <row r="75" ht="17.25" customHeight="1">
      <c r="A75" t="s">
        <v>38</v>
      </c>
      <c r="C75" s="5" t="n">
        <v>3.3</v>
      </c>
      <c r="D75" t="s">
        <v>25</v>
      </c>
    </row>
    <row r="77" ht="17.25" customHeight="1">
      <c r="A77" t="s">
        <v>26</v>
      </c>
      <c r="B77" t="s">
        <v>39</v>
      </c>
      <c r="C77" s="5" t="n">
        <v>2.67</v>
      </c>
      <c r="D77" t="s">
        <v>25</v>
      </c>
    </row>
    <row r="78" ht="18" customHeight="1">
      <c r="B78" t="s">
        <v>28</v>
      </c>
      <c r="C78" s="5" t="n">
        <v>28</v>
      </c>
      <c r="D78" t="s">
        <v>3</v>
      </c>
    </row>
    <row r="79" ht="18" customHeight="1">
      <c r="B79" t="s">
        <v>29</v>
      </c>
      <c r="C79" s="3" t="n">
        <f>(((C78*100000)*C77)/C75)/100000</f>
        <v>22.654545454545453</v>
      </c>
      <c r="D79" t="s">
        <v>3</v>
      </c>
    </row>
    <row r="80" ht="18" customHeight="1">
      <c r="B80" t="s">
        <v>30</v>
      </c>
      <c r="C80" s="3" t="n">
        <f>C78-C79</f>
        <v>5.3454545454545475</v>
      </c>
      <c r="D80" t="s">
        <v>3</v>
      </c>
    </row>
    <row r="82" ht="17.25" customHeight="1">
      <c r="B82" t="s">
        <v>40</v>
      </c>
      <c r="C82" s="5" t="n">
        <v>2.99</v>
      </c>
      <c r="D82" t="s">
        <v>25</v>
      </c>
    </row>
    <row r="83" ht="18" customHeight="1">
      <c r="B83" t="s">
        <v>31</v>
      </c>
      <c r="C83" s="5" t="n">
        <v>7.9</v>
      </c>
      <c r="D83" t="s">
        <v>3</v>
      </c>
    </row>
    <row r="84" ht="18" customHeight="1">
      <c r="B84" t="s">
        <v>32</v>
      </c>
      <c r="C84" s="3" t="n">
        <f>(C83*C82)/C75</f>
        <v>7.1578787878787891</v>
      </c>
      <c r="D84" t="s">
        <v>3</v>
      </c>
    </row>
    <row r="85" ht="18" customHeight="1">
      <c r="B85" t="s">
        <v>33</v>
      </c>
      <c r="C85" s="3" t="n">
        <f>C83-C84</f>
        <v>0.74212121212121129</v>
      </c>
      <c r="D85" t="s">
        <v>3</v>
      </c>
    </row>
    <row r="87">
      <c r="A87" t="s">
        <v>41</v>
      </c>
      <c r="C87" s="3" t="n">
        <f>ABS(C85-C80)</f>
        <v>4.6033333333333362</v>
      </c>
      <c r="D87" t="s">
        <v>42</v>
      </c>
    </row>
    <row r="89">
      <c r="A89" s="4" t="s">
        <v>43</v>
      </c>
    </row>
    <row r="90">
      <c r="A90" t="s">
        <v>37</v>
      </c>
    </row>
    <row r="92" ht="17.25" customHeight="1">
      <c r="A92" t="s">
        <v>38</v>
      </c>
      <c r="C92" s="5" t="n">
        <v>3.3</v>
      </c>
      <c r="D92" t="s">
        <v>25</v>
      </c>
    </row>
    <row r="94">
      <c r="A94" t="s">
        <v>44</v>
      </c>
    </row>
    <row r="95" ht="17.25" customHeight="1">
      <c r="B95" t="s">
        <v>39</v>
      </c>
      <c r="C95" s="3" t="n">
        <v>2.67</v>
      </c>
      <c r="D95" t="s">
        <v>25</v>
      </c>
    </row>
    <row r="96">
      <c r="B96" t="s">
        <v>45</v>
      </c>
      <c r="C96" s="3" t="n">
        <v>28</v>
      </c>
      <c r="D96" t="s">
        <v>42</v>
      </c>
    </row>
    <row r="98">
      <c r="A98" t="s">
        <v>46</v>
      </c>
    </row>
    <row r="99" ht="17.25" customHeight="1">
      <c r="B99" t="s">
        <v>39</v>
      </c>
      <c r="C99" s="5" t="n">
        <v>2.99</v>
      </c>
      <c r="D99" t="s">
        <v>25</v>
      </c>
    </row>
    <row r="100">
      <c r="B100" t="s">
        <v>47</v>
      </c>
      <c r="C100" s="5" t="n">
        <v>7.9</v>
      </c>
      <c r="D100" t="s">
        <v>3</v>
      </c>
    </row>
    <row r="102">
      <c r="A102" t="s">
        <v>48</v>
      </c>
      <c r="C102" s="3" t="n">
        <f>((C95*C96)-(C99*C100))/C92</f>
        <v>15.496666666666664</v>
      </c>
      <c r="D102" t="s">
        <v>42</v>
      </c>
    </row>
    <row r="104">
      <c r="A104" t="s">
        <v>41</v>
      </c>
      <c r="C104" s="3" t="n">
        <f>C96-C100-C102</f>
        <v>4.6033333333333371</v>
      </c>
      <c r="D104" t="s">
        <v>42</v>
      </c>
    </row>
    <row r="106">
      <c r="A106" s="4" t="s">
        <v>64</v>
      </c>
    </row>
    <row r="107">
      <c r="A107" t="s">
        <v>49</v>
      </c>
    </row>
    <row r="109" ht="17.25" customHeight="1">
      <c r="A109" t="s">
        <v>50</v>
      </c>
      <c r="D109" s="5" t="n">
        <v>3.3</v>
      </c>
      <c r="E109" t="s">
        <v>25</v>
      </c>
    </row>
    <row r="111">
      <c r="A111" t="s">
        <v>51</v>
      </c>
    </row>
    <row r="112" ht="17.25" customHeight="1">
      <c r="B112" t="s">
        <v>52</v>
      </c>
      <c r="D112" s="5" t="n">
        <f>2.67</f>
        <v>2.67</v>
      </c>
      <c r="E112" t="s">
        <v>25</v>
      </c>
    </row>
    <row r="113">
      <c r="B113" t="s">
        <v>53</v>
      </c>
      <c r="D113" s="5" t="n">
        <v>28</v>
      </c>
      <c r="E113" t="s">
        <v>42</v>
      </c>
    </row>
    <row r="115">
      <c r="A115" t="s">
        <v>54</v>
      </c>
    </row>
    <row r="116">
      <c r="A116" t="s">
        <v>55</v>
      </c>
    </row>
    <row r="117" ht="17.25" customHeight="1">
      <c r="B117" t="s">
        <v>56</v>
      </c>
      <c r="D117" s="5" t="n">
        <v>2.99</v>
      </c>
      <c r="E117" t="s">
        <v>25</v>
      </c>
    </row>
    <row r="118">
      <c r="B118" t="s">
        <v>57</v>
      </c>
      <c r="D118" s="5" t="n">
        <v>7.9</v>
      </c>
      <c r="E118" t="s">
        <v>42</v>
      </c>
    </row>
    <row r="119">
      <c r="A119" t="s">
        <v>58</v>
      </c>
    </row>
    <row r="120" ht="17.25" customHeight="1">
      <c r="B120" t="s">
        <v>59</v>
      </c>
      <c r="D120" s="3" t="n">
        <v>2.99</v>
      </c>
      <c r="E120" t="s">
        <v>25</v>
      </c>
    </row>
    <row r="121">
      <c r="B121" t="s">
        <v>60</v>
      </c>
      <c r="D121" s="3" t="n">
        <v>7.9</v>
      </c>
      <c r="E121" t="s">
        <v>42</v>
      </c>
    </row>
    <row r="123">
      <c r="A123" t="s">
        <v>61</v>
      </c>
      <c r="D123" s="3" t="n">
        <f>((D113*D112)-(D117*D118)-(D120*D121))/D109</f>
        <v>8.3387878787878744</v>
      </c>
    </row>
    <row r="125">
      <c r="A125" t="s">
        <v>62</v>
      </c>
      <c r="D125" s="3" t="n">
        <f>D113-D121-D118-D123</f>
        <v>3.8612121212121266</v>
      </c>
    </row>
    <row r="127">
      <c r="A127" t="s">
        <v>63</v>
      </c>
      <c r="D127" s="3" t="n">
        <f>D113-D118-D121</f>
        <v>12.200000000000001</v>
      </c>
      <c r="E127" t="s">
        <v>42</v>
      </c>
    </row>
  </sheetData>
  <pageMargins left="0.7" right="0.7" top="0.75" bottom="0.75" header="0.3" footer="0.3"/>
  <pageSetup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Broomes</dc:creator>
  <cp:lastModifiedBy>Mikhail Broomes</cp:lastModifiedBy>
  <dcterms:created xsi:type="dcterms:W3CDTF">2022-09-16T02:50:10Z</dcterms:created>
  <dcterms:modified xsi:type="dcterms:W3CDTF">2022-09-16T03:58:59Z</dcterms:modified>
</cp:coreProperties>
</file>