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DD48677A-A4C6-4EA3-87AC-46D8DC0D0F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C18" i="1"/>
  <c r="D18" i="1"/>
  <c r="E18" i="1"/>
  <c r="F18" i="1"/>
  <c r="G18" i="1"/>
  <c r="C17" i="1"/>
  <c r="D17" i="1"/>
  <c r="E17" i="1"/>
  <c r="F17" i="1"/>
  <c r="G17" i="1"/>
  <c r="B17" i="1"/>
  <c r="B72" i="1" a="1"/>
  <c r="B72" i="1"/>
  <c r="I68" i="1"/>
  <c r="C21" i="1"/>
  <c r="D21" i="1"/>
  <c r="E21" i="1"/>
  <c r="F21" i="1"/>
  <c r="G21" i="1"/>
  <c r="C22" i="1"/>
  <c r="D22" i="1"/>
  <c r="E22" i="1"/>
  <c r="F22" i="1"/>
  <c r="G22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  <c r="C27" i="1"/>
  <c r="D27" i="1"/>
  <c r="E27" i="1"/>
  <c r="F27" i="1"/>
  <c r="G27" i="1"/>
  <c r="C28" i="1"/>
  <c r="D28" i="1"/>
  <c r="E28" i="1"/>
  <c r="F28" i="1"/>
  <c r="G28" i="1"/>
  <c r="C29" i="1"/>
  <c r="D29" i="1"/>
  <c r="E29" i="1"/>
  <c r="F29" i="1"/>
  <c r="G29" i="1"/>
  <c r="C30" i="1"/>
  <c r="D30" i="1"/>
  <c r="E30" i="1"/>
  <c r="F30" i="1"/>
  <c r="G30" i="1"/>
  <c r="C31" i="1"/>
  <c r="D31" i="1"/>
  <c r="E31" i="1"/>
  <c r="F31" i="1"/>
  <c r="G31" i="1"/>
  <c r="B22" i="1"/>
  <c r="B23" i="1"/>
  <c r="B24" i="1"/>
  <c r="B25" i="1"/>
  <c r="B26" i="1"/>
  <c r="B27" i="1"/>
  <c r="B28" i="1"/>
  <c r="B29" i="1"/>
  <c r="B30" i="1"/>
  <c r="B31" i="1"/>
  <c r="B21" i="1"/>
  <c r="B35" i="1" l="1"/>
  <c r="B34" i="1"/>
  <c r="B33" i="1"/>
  <c r="G35" i="1"/>
  <c r="G34" i="1"/>
  <c r="G33" i="1"/>
  <c r="F35" i="1"/>
  <c r="F34" i="1"/>
  <c r="F33" i="1"/>
  <c r="E35" i="1"/>
  <c r="E34" i="1"/>
  <c r="E33" i="1"/>
  <c r="D35" i="1"/>
  <c r="D34" i="1"/>
  <c r="D33" i="1"/>
  <c r="C35" i="1"/>
  <c r="C34" i="1"/>
  <c r="C33" i="1"/>
  <c r="C49" i="1" l="1"/>
  <c r="C48" i="1"/>
  <c r="C47" i="1"/>
  <c r="C46" i="1"/>
  <c r="C45" i="1"/>
  <c r="C44" i="1"/>
  <c r="C43" i="1"/>
  <c r="C42" i="1"/>
  <c r="C41" i="1"/>
  <c r="C40" i="1"/>
  <c r="C39" i="1"/>
  <c r="D49" i="1"/>
  <c r="D48" i="1"/>
  <c r="D47" i="1"/>
  <c r="D46" i="1"/>
  <c r="D45" i="1"/>
  <c r="D44" i="1"/>
  <c r="D43" i="1"/>
  <c r="D42" i="1"/>
  <c r="D41" i="1"/>
  <c r="D40" i="1"/>
  <c r="D39" i="1"/>
  <c r="E49" i="1"/>
  <c r="E48" i="1"/>
  <c r="E47" i="1"/>
  <c r="E46" i="1"/>
  <c r="E45" i="1"/>
  <c r="E44" i="1"/>
  <c r="E43" i="1"/>
  <c r="E42" i="1"/>
  <c r="E41" i="1"/>
  <c r="E40" i="1"/>
  <c r="E39" i="1"/>
  <c r="F49" i="1"/>
  <c r="F48" i="1"/>
  <c r="F47" i="1"/>
  <c r="F46" i="1"/>
  <c r="F45" i="1"/>
  <c r="F44" i="1"/>
  <c r="F43" i="1"/>
  <c r="F42" i="1"/>
  <c r="F41" i="1"/>
  <c r="F40" i="1"/>
  <c r="F39" i="1"/>
  <c r="G49" i="1"/>
  <c r="G48" i="1"/>
  <c r="G47" i="1"/>
  <c r="G46" i="1"/>
  <c r="G45" i="1"/>
  <c r="G44" i="1"/>
  <c r="G43" i="1"/>
  <c r="G42" i="1"/>
  <c r="G41" i="1"/>
  <c r="G40" i="1"/>
  <c r="G39" i="1"/>
  <c r="B39" i="1"/>
  <c r="B49" i="1"/>
  <c r="B48" i="1"/>
  <c r="B47" i="1"/>
  <c r="B62" i="1" s="1" a="1"/>
  <c r="B62" i="1" s="1"/>
  <c r="B46" i="1"/>
  <c r="B45" i="1"/>
  <c r="B44" i="1"/>
  <c r="B43" i="1"/>
  <c r="B42" i="1"/>
  <c r="B41" i="1"/>
  <c r="B40" i="1"/>
  <c r="B54" i="1" l="1" a="1"/>
  <c r="B54" i="1" s="1"/>
  <c r="B73" i="1" s="1" a="1"/>
  <c r="B73" i="1" s="1"/>
  <c r="B7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<sst xmlns="http://schemas.openxmlformats.org/spreadsheetml/2006/main" count="62" uniqueCount="25">
  <si>
    <t>ANNUAL STOCK PRICE AND RETURN DATA FOR SIX</t>
  </si>
  <si>
    <t>PRICE DATA</t>
  </si>
  <si>
    <t>Date</t>
  </si>
  <si>
    <t>GE</t>
  </si>
  <si>
    <t>MSFT</t>
  </si>
  <si>
    <t>JNJ</t>
  </si>
  <si>
    <t>K</t>
  </si>
  <si>
    <t>BA</t>
  </si>
  <si>
    <t>IBM</t>
  </si>
  <si>
    <t>outstanding shares</t>
  </si>
  <si>
    <t>market value</t>
  </si>
  <si>
    <t>percentage of porfolio</t>
  </si>
  <si>
    <t>return date</t>
  </si>
  <si>
    <t>Average</t>
  </si>
  <si>
    <t>Standard deviation</t>
  </si>
  <si>
    <t>Variance</t>
  </si>
  <si>
    <t>EXCESS RETURNS</t>
  </si>
  <si>
    <t>DATE</t>
  </si>
  <si>
    <t>USES THE ARRAY FORMULA TO COMPUTE THE SAMPLE VAR-CON MATRIX</t>
  </si>
  <si>
    <t>variance covariance</t>
  </si>
  <si>
    <t>Weights</t>
  </si>
  <si>
    <t>Return</t>
  </si>
  <si>
    <t>portfolio</t>
  </si>
  <si>
    <t xml:space="preserve">Mean </t>
  </si>
  <si>
    <t xml:space="preserve">variance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</si>
</sst>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0.00000000"/>
    <numFmt numFmtId="168" formatCode="_(* #,##0.0000_);_(* \(#,##0.0000\);_(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9" fontId="0" fillId="0" borderId="0" xfId="0" applyNumberFormat="1"/>
    <xf numFmtId="43" fontId="0" fillId="0" borderId="0" xfId="0" applyNumberFormat="1"/>
    <xf numFmtId="10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51" workbookViewId="0">
      <selection activeCell="I62" sqref="I62:I67"/>
    </sheetView>
  </sheetViews>
  <sheetFormatPr defaultRowHeight="15"/>
  <cols>
    <col min="1" max="1" width="27.5703125" customWidth="1"/>
    <col min="2" max="7" width="12.140625" bestFit="1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s="1">
        <v>33973</v>
      </c>
      <c r="B4">
        <v>2.36</v>
      </c>
      <c r="C4">
        <v>2.68</v>
      </c>
      <c r="D4">
        <v>6.78</v>
      </c>
      <c r="E4">
        <v>20.37</v>
      </c>
      <c r="F4">
        <v>2.34</v>
      </c>
      <c r="G4">
        <v>11.79</v>
      </c>
    </row>
    <row r="5" spans="1:7">
      <c r="A5" s="1">
        <v>34337</v>
      </c>
      <c r="B5">
        <v>4.1500000000000004</v>
      </c>
      <c r="C5">
        <v>2.64</v>
      </c>
      <c r="D5">
        <v>7.2</v>
      </c>
      <c r="E5">
        <v>18.47</v>
      </c>
      <c r="F5">
        <v>4.21</v>
      </c>
      <c r="G5">
        <v>14.62</v>
      </c>
    </row>
    <row r="6" spans="1:7">
      <c r="A6" s="1">
        <v>34702</v>
      </c>
      <c r="B6">
        <v>4.9800000000000004</v>
      </c>
      <c r="C6">
        <v>3.68</v>
      </c>
      <c r="D6">
        <v>10.91</v>
      </c>
      <c r="E6">
        <v>19.899999999999999</v>
      </c>
      <c r="F6">
        <v>4.2</v>
      </c>
      <c r="G6">
        <v>15.53</v>
      </c>
    </row>
    <row r="7" spans="1:7">
      <c r="A7" s="1">
        <v>35066</v>
      </c>
      <c r="B7">
        <v>8.8000000000000007</v>
      </c>
      <c r="C7">
        <v>5.73</v>
      </c>
      <c r="D7">
        <v>19.43</v>
      </c>
      <c r="E7">
        <v>29.03</v>
      </c>
      <c r="F7">
        <v>8.09</v>
      </c>
      <c r="G7">
        <v>20.41</v>
      </c>
    </row>
    <row r="8" spans="1:7">
      <c r="A8" s="1">
        <v>35432</v>
      </c>
      <c r="B8">
        <v>13.51</v>
      </c>
      <c r="C8">
        <v>12.64</v>
      </c>
      <c r="D8">
        <v>24.44</v>
      </c>
      <c r="E8">
        <v>27.59</v>
      </c>
      <c r="F8">
        <v>13.93</v>
      </c>
      <c r="G8">
        <v>30.78</v>
      </c>
    </row>
    <row r="9" spans="1:7">
      <c r="A9" s="1">
        <v>35797</v>
      </c>
      <c r="B9">
        <v>21.64</v>
      </c>
      <c r="C9">
        <v>18.489999999999998</v>
      </c>
      <c r="D9">
        <v>29.15</v>
      </c>
      <c r="E9">
        <v>38.01</v>
      </c>
      <c r="F9">
        <v>20.190000000000001</v>
      </c>
      <c r="G9">
        <v>31.6</v>
      </c>
    </row>
    <row r="10" spans="1:7">
      <c r="A10" s="1">
        <v>36164</v>
      </c>
      <c r="B10">
        <v>30.57</v>
      </c>
      <c r="C10">
        <v>43.37</v>
      </c>
      <c r="D10">
        <v>38.04</v>
      </c>
      <c r="E10">
        <v>34.14</v>
      </c>
      <c r="F10">
        <v>23.47</v>
      </c>
      <c r="G10">
        <v>30.94</v>
      </c>
    </row>
    <row r="11" spans="1:7">
      <c r="A11" s="1">
        <v>36528</v>
      </c>
      <c r="B11">
        <v>40.51</v>
      </c>
      <c r="C11">
        <v>48.51</v>
      </c>
      <c r="D11">
        <v>39.36</v>
      </c>
      <c r="E11">
        <v>20.93</v>
      </c>
      <c r="F11">
        <v>36.270000000000003</v>
      </c>
      <c r="G11">
        <v>39.24</v>
      </c>
    </row>
    <row r="12" spans="1:7">
      <c r="A12" s="1">
        <v>36893</v>
      </c>
      <c r="B12">
        <v>42.42</v>
      </c>
      <c r="C12">
        <v>30.26</v>
      </c>
      <c r="D12">
        <v>43.8</v>
      </c>
      <c r="E12">
        <v>23.52</v>
      </c>
      <c r="F12">
        <v>48.13</v>
      </c>
      <c r="G12">
        <v>48.78</v>
      </c>
    </row>
    <row r="13" spans="1:7">
      <c r="A13" s="1">
        <v>37258</v>
      </c>
      <c r="B13">
        <v>34.82</v>
      </c>
      <c r="C13">
        <v>31.58</v>
      </c>
      <c r="D13">
        <v>55.19</v>
      </c>
      <c r="E13">
        <v>28.7</v>
      </c>
      <c r="F13">
        <v>41.39</v>
      </c>
      <c r="G13">
        <v>51.05</v>
      </c>
    </row>
    <row r="14" spans="1:7">
      <c r="A14" s="1">
        <v>37623</v>
      </c>
      <c r="B14">
        <v>22.25</v>
      </c>
      <c r="C14">
        <v>23.52</v>
      </c>
      <c r="D14">
        <v>52.15</v>
      </c>
      <c r="E14">
        <v>32</v>
      </c>
      <c r="F14">
        <v>32.81</v>
      </c>
      <c r="G14">
        <v>59.63</v>
      </c>
    </row>
    <row r="15" spans="1:7">
      <c r="A15" s="1">
        <v>37988</v>
      </c>
      <c r="B15">
        <v>31.86</v>
      </c>
      <c r="C15">
        <v>28.16</v>
      </c>
      <c r="D15">
        <v>51.49</v>
      </c>
      <c r="E15">
        <v>37.36</v>
      </c>
      <c r="F15">
        <v>48.86</v>
      </c>
      <c r="G15">
        <v>81.95</v>
      </c>
    </row>
    <row r="16" spans="1:7">
      <c r="A16" s="1" t="s">
        <v>9</v>
      </c>
      <c r="B16">
        <v>10.56</v>
      </c>
      <c r="C16">
        <v>10.86</v>
      </c>
      <c r="D16">
        <v>2.97</v>
      </c>
      <c r="E16">
        <v>0.41</v>
      </c>
      <c r="F16">
        <v>0.84</v>
      </c>
      <c r="G16">
        <v>0.79</v>
      </c>
    </row>
    <row r="17" spans="1:7">
      <c r="A17" s="1" t="s">
        <v>10</v>
      </c>
      <c r="B17">
        <f>(B15*B16)</f>
        <v>336.44159999999999</v>
      </c>
      <c r="C17">
        <f t="shared" ref="C17:G17" si="0">(C15*C16)</f>
        <v>305.81759999999997</v>
      </c>
      <c r="D17">
        <f t="shared" si="0"/>
        <v>152.92530000000002</v>
      </c>
      <c r="E17">
        <f t="shared" si="0"/>
        <v>15.317599999999999</v>
      </c>
      <c r="F17">
        <f t="shared" si="0"/>
        <v>41.042400000000001</v>
      </c>
      <c r="G17">
        <f t="shared" si="0"/>
        <v>64.740500000000011</v>
      </c>
    </row>
    <row r="18" spans="1:7">
      <c r="A18" s="1" t="s">
        <v>11</v>
      </c>
      <c r="B18">
        <f t="shared" ref="B18:F18" si="1">B17/SUM($B$17:$K$17)</f>
        <v>0.3671800804334896</v>
      </c>
      <c r="C18">
        <f t="shared" si="1"/>
        <v>0.33375816476314679</v>
      </c>
      <c r="D18">
        <f t="shared" si="1"/>
        <v>0.16689708987924065</v>
      </c>
      <c r="E18">
        <f t="shared" si="1"/>
        <v>1.6717069470743272E-2</v>
      </c>
      <c r="F18">
        <f t="shared" si="1"/>
        <v>4.4792177106467969E-2</v>
      </c>
      <c r="G18">
        <f>G17/SUM($B$17:$K$17)</f>
        <v>7.0655418346911733E-2</v>
      </c>
    </row>
    <row r="20" spans="1:7">
      <c r="A20" t="s">
        <v>12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</row>
    <row r="21" spans="1:7">
      <c r="A21" s="1">
        <v>34337</v>
      </c>
      <c r="B21" s="4">
        <f>LN(B5/B4)</f>
        <v>0.56444671520508838</v>
      </c>
      <c r="C21" s="4">
        <f t="shared" ref="C21:G21" si="2">LN(C5/C4)</f>
        <v>-1.5037877364540559E-2</v>
      </c>
      <c r="D21" s="4">
        <f t="shared" si="2"/>
        <v>6.0103924069705515E-2</v>
      </c>
      <c r="E21" s="4">
        <f t="shared" si="2"/>
        <v>-9.7915436027565986E-2</v>
      </c>
      <c r="F21" s="4">
        <f t="shared" si="2"/>
        <v>0.58731171832467999</v>
      </c>
      <c r="G21" s="4">
        <f t="shared" si="2"/>
        <v>0.21513873977235295</v>
      </c>
    </row>
    <row r="22" spans="1:7">
      <c r="A22" s="1">
        <v>34702</v>
      </c>
      <c r="B22" s="4">
        <f t="shared" ref="B22:G31" si="3">LN(B6/B5)</f>
        <v>0.18232155679395459</v>
      </c>
      <c r="C22" s="4">
        <f t="shared" si="3"/>
        <v>0.33213383502261484</v>
      </c>
      <c r="D22" s="4">
        <f t="shared" si="3"/>
        <v>0.41559877382296978</v>
      </c>
      <c r="E22" s="4">
        <f t="shared" si="3"/>
        <v>7.4571937519298012E-2</v>
      </c>
      <c r="F22" s="4">
        <f t="shared" si="3"/>
        <v>-2.3781224049673243E-3</v>
      </c>
      <c r="G22" s="4">
        <f t="shared" si="3"/>
        <v>6.038318283896326E-2</v>
      </c>
    </row>
    <row r="23" spans="1:7">
      <c r="A23" s="1">
        <v>35066</v>
      </c>
      <c r="B23" s="4">
        <f t="shared" si="3"/>
        <v>0.56932183044759921</v>
      </c>
      <c r="C23" s="4">
        <f t="shared" si="3"/>
        <v>0.44280277854580868</v>
      </c>
      <c r="D23" s="4">
        <f t="shared" si="3"/>
        <v>0.57713846354436926</v>
      </c>
      <c r="E23" s="4">
        <f t="shared" si="3"/>
        <v>0.37761004630609196</v>
      </c>
      <c r="F23" s="4">
        <f t="shared" si="3"/>
        <v>0.65554420578107764</v>
      </c>
      <c r="G23" s="4">
        <f t="shared" si="3"/>
        <v>0.27325133966115783</v>
      </c>
    </row>
    <row r="24" spans="1:7">
      <c r="A24" s="1">
        <v>35432</v>
      </c>
      <c r="B24" s="4">
        <f t="shared" si="3"/>
        <v>0.42867843048794668</v>
      </c>
      <c r="C24" s="4">
        <f t="shared" si="3"/>
        <v>0.79115085799206308</v>
      </c>
      <c r="D24" s="4">
        <f t="shared" si="3"/>
        <v>0.22940287091404585</v>
      </c>
      <c r="E24" s="4">
        <f t="shared" si="3"/>
        <v>-5.0876389807343811E-2</v>
      </c>
      <c r="F24" s="4">
        <f t="shared" si="3"/>
        <v>0.5434160567213141</v>
      </c>
      <c r="G24" s="4">
        <f t="shared" si="3"/>
        <v>0.41084015158897974</v>
      </c>
    </row>
    <row r="25" spans="1:7">
      <c r="A25" s="1">
        <v>35797</v>
      </c>
      <c r="B25" s="4">
        <f t="shared" si="3"/>
        <v>0.47111330200617335</v>
      </c>
      <c r="C25" s="4">
        <f t="shared" si="3"/>
        <v>0.38036365668032207</v>
      </c>
      <c r="D25" s="4">
        <f t="shared" si="3"/>
        <v>0.17623377849310673</v>
      </c>
      <c r="E25" s="4">
        <f t="shared" si="3"/>
        <v>0.32039589477196262</v>
      </c>
      <c r="F25" s="4">
        <f t="shared" si="3"/>
        <v>0.37114264453303181</v>
      </c>
      <c r="G25" s="4">
        <f t="shared" si="3"/>
        <v>2.6291992182133208E-2</v>
      </c>
    </row>
    <row r="26" spans="1:7">
      <c r="A26" s="1">
        <v>36164</v>
      </c>
      <c r="B26" s="4">
        <f t="shared" si="3"/>
        <v>0.34547568192446243</v>
      </c>
      <c r="C26" s="4">
        <f t="shared" si="3"/>
        <v>0.8525379124482414</v>
      </c>
      <c r="D26" s="4">
        <f t="shared" si="3"/>
        <v>0.26618332488068819</v>
      </c>
      <c r="E26" s="4">
        <f t="shared" si="3"/>
        <v>-0.10737956563486276</v>
      </c>
      <c r="F26" s="4">
        <f t="shared" si="3"/>
        <v>0.15053557753818592</v>
      </c>
      <c r="G26" s="4">
        <f t="shared" si="3"/>
        <v>-2.1107275447946366E-2</v>
      </c>
    </row>
    <row r="27" spans="1:7">
      <c r="A27" s="1">
        <v>36528</v>
      </c>
      <c r="B27" s="4">
        <f t="shared" si="3"/>
        <v>0.28152972131185594</v>
      </c>
      <c r="C27" s="4">
        <f t="shared" si="3"/>
        <v>0.11200200440985024</v>
      </c>
      <c r="D27" s="4">
        <f t="shared" si="3"/>
        <v>3.4111834506863122E-2</v>
      </c>
      <c r="E27" s="4">
        <f t="shared" si="3"/>
        <v>-0.48928618090838627</v>
      </c>
      <c r="F27" s="4">
        <f t="shared" si="3"/>
        <v>0.43526794343187897</v>
      </c>
      <c r="G27" s="4">
        <f t="shared" si="3"/>
        <v>0.23764678955224222</v>
      </c>
    </row>
    <row r="28" spans="1:7">
      <c r="A28" s="1">
        <v>36893</v>
      </c>
      <c r="B28" s="4">
        <f t="shared" si="3"/>
        <v>4.6071091921937368E-2</v>
      </c>
      <c r="C28" s="4">
        <f t="shared" si="3"/>
        <v>-0.47194325389691516</v>
      </c>
      <c r="D28" s="4">
        <f t="shared" si="3"/>
        <v>0.10688374519834776</v>
      </c>
      <c r="E28" s="4">
        <f t="shared" si="3"/>
        <v>0.11666758657251773</v>
      </c>
      <c r="F28" s="4">
        <f t="shared" si="3"/>
        <v>0.28291473002020701</v>
      </c>
      <c r="G28" s="4">
        <f t="shared" si="3"/>
        <v>0.21762375809061188</v>
      </c>
    </row>
    <row r="29" spans="1:7">
      <c r="A29" s="1">
        <v>37258</v>
      </c>
      <c r="B29" s="4">
        <f t="shared" si="3"/>
        <v>-0.19742801479649347</v>
      </c>
      <c r="C29" s="4">
        <f t="shared" si="3"/>
        <v>4.2697300467286127E-2</v>
      </c>
      <c r="D29" s="4">
        <f t="shared" si="3"/>
        <v>0.23114796006900939</v>
      </c>
      <c r="E29" s="4">
        <f t="shared" si="3"/>
        <v>0.19904599973514916</v>
      </c>
      <c r="F29" s="4">
        <f t="shared" si="3"/>
        <v>-0.15086637755437701</v>
      </c>
      <c r="G29" s="4">
        <f t="shared" si="3"/>
        <v>4.5485151822900263E-2</v>
      </c>
    </row>
    <row r="30" spans="1:7">
      <c r="A30" s="1">
        <v>37623</v>
      </c>
      <c r="B30" s="4">
        <f t="shared" si="3"/>
        <v>-0.44784992572779375</v>
      </c>
      <c r="C30" s="4">
        <f t="shared" si="3"/>
        <v>-0.29467288579706979</v>
      </c>
      <c r="D30" s="4">
        <f t="shared" si="3"/>
        <v>-5.6657596004628455E-2</v>
      </c>
      <c r="E30" s="4">
        <f t="shared" si="3"/>
        <v>0.10883878003415107</v>
      </c>
      <c r="F30" s="4">
        <f t="shared" si="3"/>
        <v>-0.23230595878763066</v>
      </c>
      <c r="G30" s="4">
        <f t="shared" si="3"/>
        <v>0.15535325852434001</v>
      </c>
    </row>
    <row r="31" spans="1:7">
      <c r="A31" s="1">
        <v>37988</v>
      </c>
      <c r="B31" s="4">
        <f t="shared" si="3"/>
        <v>0.35900929586965324</v>
      </c>
      <c r="C31" s="4">
        <f t="shared" si="3"/>
        <v>0.18005140825941549</v>
      </c>
      <c r="D31" s="4">
        <f t="shared" si="3"/>
        <v>-1.2736567388731407E-2</v>
      </c>
      <c r="E31" s="4">
        <f t="shared" si="3"/>
        <v>0.1548647105609153</v>
      </c>
      <c r="F31" s="4">
        <f t="shared" si="3"/>
        <v>0.39822571885658403</v>
      </c>
      <c r="G31" s="4">
        <f t="shared" si="3"/>
        <v>0.31795050205482422</v>
      </c>
    </row>
    <row r="32" spans="1:7">
      <c r="A32" s="1"/>
    </row>
    <row r="33" spans="1:7">
      <c r="A33" t="s">
        <v>13</v>
      </c>
      <c r="B33" s="4">
        <f>AVERAGE(B21:B31)</f>
        <v>0.23660815322221673</v>
      </c>
      <c r="C33" s="4">
        <f t="shared" ref="C33:G33" si="4">AVERAGE(C21:C31)</f>
        <v>0.21382597606973422</v>
      </c>
      <c r="D33" s="4">
        <f t="shared" si="4"/>
        <v>0.1843100465550678</v>
      </c>
      <c r="E33" s="4">
        <f t="shared" si="4"/>
        <v>5.5139762101993367E-2</v>
      </c>
      <c r="F33" s="4">
        <f t="shared" si="4"/>
        <v>0.27625528513272585</v>
      </c>
      <c r="G33" s="4">
        <f t="shared" si="4"/>
        <v>0.17625978096732356</v>
      </c>
    </row>
    <row r="34" spans="1:7">
      <c r="A34" t="s">
        <v>14</v>
      </c>
      <c r="B34" s="4">
        <f>STDEV(B21:B31)</f>
        <v>0.32171943662556884</v>
      </c>
      <c r="C34" s="4">
        <f t="shared" ref="C34:G34" si="5">STDEV(C21:C31)</f>
        <v>0.40711692921454828</v>
      </c>
      <c r="D34" s="4">
        <f t="shared" si="5"/>
        <v>0.18965192381063015</v>
      </c>
      <c r="E34" s="4">
        <f t="shared" si="5"/>
        <v>0.23864750057184578</v>
      </c>
      <c r="F34" s="4">
        <f t="shared" si="5"/>
        <v>0.29928419828700653</v>
      </c>
      <c r="G34" s="4">
        <f t="shared" si="5"/>
        <v>0.13561454751568608</v>
      </c>
    </row>
    <row r="35" spans="1:7">
      <c r="A35" t="s">
        <v>15</v>
      </c>
      <c r="B35" s="4">
        <f>VAR(B21:B31)</f>
        <v>0.10350339590267339</v>
      </c>
      <c r="C35" s="4">
        <f t="shared" ref="C35:G35" si="6">VAR(C21:C31)</f>
        <v>0.16574419405308352</v>
      </c>
      <c r="D35" s="4">
        <f t="shared" si="6"/>
        <v>3.5967852205073064E-2</v>
      </c>
      <c r="E35" s="4">
        <f t="shared" si="6"/>
        <v>5.6952629529189128E-2</v>
      </c>
      <c r="F35" s="4">
        <f t="shared" si="6"/>
        <v>8.9571031344296254E-2</v>
      </c>
      <c r="G35" s="4">
        <f t="shared" si="6"/>
        <v>1.8391305497884276E-2</v>
      </c>
    </row>
    <row r="37" spans="1:7">
      <c r="A37" t="s">
        <v>16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  <c r="G37" t="s">
        <v>8</v>
      </c>
    </row>
    <row r="38" spans="1:7">
      <c r="A38" t="s">
        <v>17</v>
      </c>
    </row>
    <row r="39" spans="1:7">
      <c r="A39" s="1">
        <v>34337</v>
      </c>
      <c r="B39" s="4">
        <f>(B21-$B$33)</f>
        <v>0.32783856198287165</v>
      </c>
      <c r="C39" s="4">
        <f>(C21-$C$33)</f>
        <v>-0.22886385343427479</v>
      </c>
      <c r="D39" s="4">
        <f>(D21-$D$33)</f>
        <v>-0.12420612248536228</v>
      </c>
      <c r="E39" s="4">
        <f>(E21-$E$33)</f>
        <v>-0.15305519812955937</v>
      </c>
      <c r="F39" s="4">
        <f>(F21-$F$33)</f>
        <v>0.31105643319195414</v>
      </c>
      <c r="G39" s="4">
        <f>(G21-$G$33)</f>
        <v>3.8878958805029395E-2</v>
      </c>
    </row>
    <row r="40" spans="1:7">
      <c r="A40" s="1">
        <v>34702</v>
      </c>
      <c r="B40" s="4">
        <f t="shared" ref="B40:B49" si="7">(B22-$B$33)</f>
        <v>-5.428659642826214E-2</v>
      </c>
      <c r="C40" s="4">
        <f t="shared" ref="C40:C49" si="8">(C22-$C$33)</f>
        <v>0.11830785895288062</v>
      </c>
      <c r="D40" s="4">
        <f t="shared" ref="D40:D49" si="9">(D22-$D$33)</f>
        <v>0.23128872726790198</v>
      </c>
      <c r="E40" s="4">
        <f t="shared" ref="E40:E49" si="10">(E22-$E$33)</f>
        <v>1.9432175417304645E-2</v>
      </c>
      <c r="F40" s="4">
        <f t="shared" ref="F40:F49" si="11">(F22-$F$33)</f>
        <v>-0.27863340753769317</v>
      </c>
      <c r="G40" s="4">
        <f t="shared" ref="G40:G49" si="12">(G22-$G$33)</f>
        <v>-0.11587659812836029</v>
      </c>
    </row>
    <row r="41" spans="1:7">
      <c r="A41" s="1">
        <v>35066</v>
      </c>
      <c r="B41" s="4">
        <f t="shared" si="7"/>
        <v>0.33271367722538248</v>
      </c>
      <c r="C41" s="4">
        <f t="shared" si="8"/>
        <v>0.22897680247607446</v>
      </c>
      <c r="D41" s="4">
        <f t="shared" si="9"/>
        <v>0.39282841698930149</v>
      </c>
      <c r="E41" s="4">
        <f t="shared" si="10"/>
        <v>0.32247028420409862</v>
      </c>
      <c r="F41" s="4">
        <f t="shared" si="11"/>
        <v>0.37928892064835179</v>
      </c>
      <c r="G41" s="4">
        <f t="shared" si="12"/>
        <v>9.6991558693834273E-2</v>
      </c>
    </row>
    <row r="42" spans="1:7">
      <c r="A42" s="1">
        <v>35432</v>
      </c>
      <c r="B42" s="4">
        <f t="shared" si="7"/>
        <v>0.19207027726572995</v>
      </c>
      <c r="C42" s="4">
        <f t="shared" si="8"/>
        <v>0.57732488192232889</v>
      </c>
      <c r="D42" s="4">
        <f t="shared" si="9"/>
        <v>4.5092824358978045E-2</v>
      </c>
      <c r="E42" s="4">
        <f t="shared" si="10"/>
        <v>-0.10601615190933718</v>
      </c>
      <c r="F42" s="4">
        <f t="shared" si="11"/>
        <v>0.26716077158858825</v>
      </c>
      <c r="G42" s="4">
        <f t="shared" si="12"/>
        <v>0.23458037062165618</v>
      </c>
    </row>
    <row r="43" spans="1:7">
      <c r="A43" s="1">
        <v>35797</v>
      </c>
      <c r="B43" s="4">
        <f t="shared" si="7"/>
        <v>0.23450514878395662</v>
      </c>
      <c r="C43" s="4">
        <f t="shared" si="8"/>
        <v>0.16653768061058785</v>
      </c>
      <c r="D43" s="4">
        <f t="shared" si="9"/>
        <v>-8.0762680619610727E-3</v>
      </c>
      <c r="E43" s="4">
        <f t="shared" si="10"/>
        <v>0.26525613266996928</v>
      </c>
      <c r="F43" s="4">
        <f t="shared" si="11"/>
        <v>9.488735940030596E-2</v>
      </c>
      <c r="G43" s="4">
        <f t="shared" si="12"/>
        <v>-0.14996778878519035</v>
      </c>
    </row>
    <row r="44" spans="1:7">
      <c r="A44" s="1">
        <v>36164</v>
      </c>
      <c r="B44" s="4">
        <f t="shared" si="7"/>
        <v>0.1088675287022457</v>
      </c>
      <c r="C44" s="4">
        <f t="shared" si="8"/>
        <v>0.63871193637850721</v>
      </c>
      <c r="D44" s="4">
        <f t="shared" si="9"/>
        <v>8.1873278325620386E-2</v>
      </c>
      <c r="E44" s="4">
        <f t="shared" si="10"/>
        <v>-0.16251932773685612</v>
      </c>
      <c r="F44" s="4">
        <f t="shared" si="11"/>
        <v>-0.12571970759453993</v>
      </c>
      <c r="G44" s="4">
        <f t="shared" si="12"/>
        <v>-0.19736705641526991</v>
      </c>
    </row>
    <row r="45" spans="1:7">
      <c r="A45" s="1">
        <v>36528</v>
      </c>
      <c r="B45" s="4">
        <f t="shared" si="7"/>
        <v>4.4921568089639208E-2</v>
      </c>
      <c r="C45" s="4">
        <f t="shared" si="8"/>
        <v>-0.10182397165988398</v>
      </c>
      <c r="D45" s="4">
        <f t="shared" si="9"/>
        <v>-0.15019821204820469</v>
      </c>
      <c r="E45" s="4">
        <f t="shared" si="10"/>
        <v>-0.54442594301037961</v>
      </c>
      <c r="F45" s="4">
        <f t="shared" si="11"/>
        <v>0.15901265829915312</v>
      </c>
      <c r="G45" s="4">
        <f t="shared" si="12"/>
        <v>6.1387008584918662E-2</v>
      </c>
    </row>
    <row r="46" spans="1:7">
      <c r="A46" s="1">
        <v>36893</v>
      </c>
      <c r="B46" s="4">
        <f t="shared" si="7"/>
        <v>-0.19053706130027936</v>
      </c>
      <c r="C46" s="4">
        <f t="shared" si="8"/>
        <v>-0.68576922996664935</v>
      </c>
      <c r="D46" s="4">
        <f t="shared" si="9"/>
        <v>-7.7426301356720045E-2</v>
      </c>
      <c r="E46" s="4">
        <f t="shared" si="10"/>
        <v>6.1527824470524364E-2</v>
      </c>
      <c r="F46" s="4">
        <f t="shared" si="11"/>
        <v>6.6594448874811585E-3</v>
      </c>
      <c r="G46" s="4">
        <f t="shared" si="12"/>
        <v>4.136397712328832E-2</v>
      </c>
    </row>
    <row r="47" spans="1:7">
      <c r="A47" s="1">
        <v>37258</v>
      </c>
      <c r="B47" s="4">
        <f t="shared" si="7"/>
        <v>-0.4340361680187102</v>
      </c>
      <c r="C47" s="4">
        <f t="shared" si="8"/>
        <v>-0.1711286756024481</v>
      </c>
      <c r="D47" s="4">
        <f t="shared" si="9"/>
        <v>4.6837913513941593E-2</v>
      </c>
      <c r="E47" s="4">
        <f t="shared" si="10"/>
        <v>0.1439062376331558</v>
      </c>
      <c r="F47" s="4">
        <f t="shared" si="11"/>
        <v>-0.42712166268710283</v>
      </c>
      <c r="G47" s="4">
        <f t="shared" si="12"/>
        <v>-0.13077462914442328</v>
      </c>
    </row>
    <row r="48" spans="1:7">
      <c r="A48" s="1">
        <v>37623</v>
      </c>
      <c r="B48" s="4">
        <f t="shared" si="7"/>
        <v>-0.68445807895001054</v>
      </c>
      <c r="C48" s="4">
        <f t="shared" si="8"/>
        <v>-0.50849886186680404</v>
      </c>
      <c r="D48" s="4">
        <f t="shared" si="9"/>
        <v>-0.24096764255969627</v>
      </c>
      <c r="E48" s="4">
        <f t="shared" si="10"/>
        <v>5.36990179321577E-2</v>
      </c>
      <c r="F48" s="4">
        <f t="shared" si="11"/>
        <v>-0.50856124392035651</v>
      </c>
      <c r="G48" s="4">
        <f t="shared" si="12"/>
        <v>-2.0906522442983549E-2</v>
      </c>
    </row>
    <row r="49" spans="1:9">
      <c r="A49" s="1">
        <v>37988</v>
      </c>
      <c r="B49" s="4">
        <f t="shared" si="7"/>
        <v>0.12240114264743651</v>
      </c>
      <c r="C49" s="4">
        <f t="shared" si="8"/>
        <v>-3.3774567810318734E-2</v>
      </c>
      <c r="D49" s="4">
        <f t="shared" si="9"/>
        <v>-0.19704661394379921</v>
      </c>
      <c r="E49" s="4">
        <f t="shared" si="10"/>
        <v>9.9724948458921936E-2</v>
      </c>
      <c r="F49" s="4">
        <f t="shared" si="11"/>
        <v>0.12197043372385818</v>
      </c>
      <c r="G49" s="4">
        <f t="shared" si="12"/>
        <v>0.14169072108750067</v>
      </c>
    </row>
    <row r="51" spans="1:9">
      <c r="A51" t="s">
        <v>18</v>
      </c>
    </row>
    <row r="53" spans="1:9">
      <c r="B53" t="s">
        <v>3</v>
      </c>
      <c r="C53" t="s">
        <v>4</v>
      </c>
      <c r="D53" t="s">
        <v>5</v>
      </c>
      <c r="E53" t="s">
        <v>6</v>
      </c>
      <c r="F53" t="s">
        <v>7</v>
      </c>
      <c r="G53" t="s">
        <v>8</v>
      </c>
    </row>
    <row r="54" spans="1:9">
      <c r="A54" t="s">
        <v>3</v>
      </c>
      <c r="B54" s="5" cm="1">
        <f t="array" ref="B54:G59">MMULT(TRANSPOSE(B39:G49),B39:G49)/10</f>
        <v>0.10350339590267339</v>
      </c>
      <c r="C54" s="5">
        <v>7.5848517451494873E-2</v>
      </c>
      <c r="D54" s="5">
        <v>2.2159397029916771E-2</v>
      </c>
      <c r="E54" s="5">
        <v>-4.2982317962569593E-3</v>
      </c>
      <c r="F54" s="5">
        <v>8.5745403769960343E-2</v>
      </c>
      <c r="G54" s="5">
        <v>1.2299771404392935E-2</v>
      </c>
    </row>
    <row r="55" spans="1:9">
      <c r="A55" t="s">
        <v>4</v>
      </c>
      <c r="B55" s="5">
        <v>7.5848517451494873E-2</v>
      </c>
      <c r="C55" s="5">
        <v>0.16574419405308355</v>
      </c>
      <c r="D55" s="5">
        <v>4.1228178711632993E-2</v>
      </c>
      <c r="E55" s="5">
        <v>-5.1726477136713293E-3</v>
      </c>
      <c r="F55" s="5">
        <v>3.7925440892755881E-2</v>
      </c>
      <c r="G55" s="5">
        <v>-2.2397303974877624E-3</v>
      </c>
    </row>
    <row r="56" spans="1:9">
      <c r="A56" t="s">
        <v>5</v>
      </c>
      <c r="B56" s="5">
        <v>2.2159397029916771E-2</v>
      </c>
      <c r="C56" s="5">
        <v>4.1228178711632993E-2</v>
      </c>
      <c r="D56" s="5">
        <v>3.5967852205073078E-2</v>
      </c>
      <c r="E56" s="5">
        <v>1.811094996608098E-2</v>
      </c>
      <c r="F56" s="5">
        <v>1.010116224480139E-2</v>
      </c>
      <c r="G56" s="5">
        <v>-3.9328902436987553E-3</v>
      </c>
    </row>
    <row r="57" spans="1:9">
      <c r="A57" t="s">
        <v>6</v>
      </c>
      <c r="B57" s="5">
        <v>-4.2982317962569593E-3</v>
      </c>
      <c r="C57" s="5">
        <v>-5.1726477136713293E-3</v>
      </c>
      <c r="D57" s="5">
        <v>1.811094996608098E-2</v>
      </c>
      <c r="E57" s="5">
        <v>5.6952629529189128E-2</v>
      </c>
      <c r="F57" s="5">
        <v>-7.6207962734914699E-3</v>
      </c>
      <c r="G57" s="5">
        <v>-4.6186177423792676E-3</v>
      </c>
    </row>
    <row r="58" spans="1:9">
      <c r="A58" t="s">
        <v>7</v>
      </c>
      <c r="B58" s="5">
        <v>8.5745403769960343E-2</v>
      </c>
      <c r="C58" s="5">
        <v>3.7925440892755881E-2</v>
      </c>
      <c r="D58" s="5">
        <v>1.010116224480139E-2</v>
      </c>
      <c r="E58" s="5">
        <v>-7.6207962734914699E-3</v>
      </c>
      <c r="F58" s="5">
        <v>8.9571031344296226E-2</v>
      </c>
      <c r="G58" s="5">
        <v>2.4822979456358491E-2</v>
      </c>
    </row>
    <row r="59" spans="1:9">
      <c r="A59" t="s">
        <v>8</v>
      </c>
      <c r="B59" s="5">
        <v>1.2299771404392935E-2</v>
      </c>
      <c r="C59" s="5">
        <v>-2.2397303974877624E-3</v>
      </c>
      <c r="D59" s="5">
        <v>-3.9328902436987553E-3</v>
      </c>
      <c r="E59" s="5">
        <v>-4.6186177423792676E-3</v>
      </c>
      <c r="F59" s="5">
        <v>2.4822979456358491E-2</v>
      </c>
      <c r="G59" s="5">
        <v>1.8391305497884269E-2</v>
      </c>
    </row>
    <row r="60" spans="1:9">
      <c r="A60" t="s">
        <v>19</v>
      </c>
      <c r="I60" t="s">
        <v>20</v>
      </c>
    </row>
    <row r="61" spans="1:9">
      <c r="B61" t="s">
        <v>3</v>
      </c>
      <c r="C61" t="s">
        <v>4</v>
      </c>
      <c r="D61" t="s">
        <v>5</v>
      </c>
      <c r="E61" t="s">
        <v>6</v>
      </c>
      <c r="F61" t="s">
        <v>7</v>
      </c>
      <c r="G61" t="s">
        <v>8</v>
      </c>
      <c r="I61" s="3"/>
    </row>
    <row r="62" spans="1:9">
      <c r="A62" t="s">
        <v>3</v>
      </c>
      <c r="B62" t="e" cm="1">
        <f t="array" ref="B62">MMULT(TRANSPOSE(B47:G57),B47:G57)/10</f>
        <v>#VALUE!</v>
      </c>
      <c r="I62" s="6">
        <v>0.16669999999999999</v>
      </c>
    </row>
    <row r="63" spans="1:9">
      <c r="A63" t="s">
        <v>4</v>
      </c>
      <c r="I63" s="6">
        <v>0.16669999999999999</v>
      </c>
    </row>
    <row r="64" spans="1:9">
      <c r="A64" t="s">
        <v>5</v>
      </c>
      <c r="I64" s="6">
        <v>0.16669999999999999</v>
      </c>
    </row>
    <row r="65" spans="1:9">
      <c r="A65" t="s">
        <v>6</v>
      </c>
      <c r="I65" s="6">
        <v>0.16669999999999999</v>
      </c>
    </row>
    <row r="66" spans="1:9">
      <c r="A66" t="s">
        <v>7</v>
      </c>
      <c r="I66" s="6">
        <v>0.16669999999999999</v>
      </c>
    </row>
    <row r="67" spans="1:9">
      <c r="A67" t="s">
        <v>8</v>
      </c>
      <c r="I67" s="6">
        <v>0.16669999999999999</v>
      </c>
    </row>
    <row r="68" spans="1:9">
      <c r="I68" s="6">
        <f>SUM(I62:I67)</f>
        <v>1.0002</v>
      </c>
    </row>
    <row r="69" spans="1:9">
      <c r="A69" t="s">
        <v>21</v>
      </c>
      <c r="B69" s="2">
        <v>0.1</v>
      </c>
      <c r="C69" s="2">
        <v>0.1</v>
      </c>
      <c r="D69" s="2">
        <v>0.1</v>
      </c>
      <c r="E69" s="2">
        <v>0.1</v>
      </c>
      <c r="F69" s="2">
        <v>0.1</v>
      </c>
      <c r="G69" s="2">
        <v>0.1</v>
      </c>
    </row>
    <row r="71" spans="1:9">
      <c r="A71" t="s">
        <v>22</v>
      </c>
    </row>
    <row r="72" spans="1:9">
      <c r="A72" t="s">
        <v>23</v>
      </c>
      <c r="B72" s="4" cm="1">
        <f t="array" ref="B72">MMULT(B69:G69,I62:I67)</f>
        <v>0.10002000000000001</v>
      </c>
    </row>
    <row r="73" spans="1:9">
      <c r="A73" t="s">
        <v>24</v>
      </c>
      <c r="B73" s="4" cm="1">
        <f t="array" ref="B73">MMULT(MMULT(TRANSPOSE(I62:I67),B54:G59),I62:I67)</f>
        <v>2.975768233777128E-2</v>
      </c>
    </row>
    <row r="74" spans="1:9">
      <c r="A74" t="s">
        <v>14</v>
      </c>
      <c r="B74" s="4">
        <f>(B73^0.5)</f>
        <v>0.17250415165372479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2023-01-29T17:46:31Z</dcterms:created>
  <dcterms:modified xsi:type="dcterms:W3CDTF">2023-01-29T20:50:26Z</dcterms:modified>
  <cp:category/>
  <cp:contentStatus/>
</cp:coreProperties>
</file>