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kumar\Downloads\"/>
    </mc:Choice>
  </mc:AlternateContent>
  <xr:revisionPtr revIDLastSave="0" documentId="13_ncr:1_{DC45BE8E-B601-41AC-9379-F9F56E27AE75}" xr6:coauthVersionLast="47" xr6:coauthVersionMax="47" xr10:uidLastSave="{00000000-0000-0000-0000-000000000000}"/>
  <bookViews>
    <workbookView xWindow="-108" yWindow="-108" windowWidth="23256" windowHeight="13176" activeTab="4" xr2:uid="{00000000-000D-0000-FFFF-FFFF00000000}"/>
  </bookViews>
  <sheets>
    <sheet name="customers" sheetId="13" r:id="rId1"/>
    <sheet name="products" sheetId="2" r:id="rId2"/>
    <sheet name="orders" sheetId="17" r:id="rId3"/>
    <sheet name="Pivot" sheetId="19" r:id="rId4"/>
    <sheet name="Dashboard" sheetId="24" r:id="rId5"/>
  </sheets>
  <definedNames>
    <definedName name="_xlnm._FilterDatabase" localSheetId="2" hidden="1">orders!$A$1:$O$1001</definedName>
    <definedName name="_xlnm._FilterDatabase" localSheetId="1" hidden="1">products!$A$1:$G$49</definedName>
    <definedName name="NativeTimeline_Order_Date">#N/A</definedName>
    <definedName name="Orders">Table1[#All]</definedName>
    <definedName name="pivot">#REF!</definedName>
    <definedName name="Slicer_Loyality_Card">#N/A</definedName>
    <definedName name="Slicer_Roast_Type_Name">#N/A</definedName>
    <definedName name="Slicer_Size">#N/A</definedName>
  </definedNames>
  <calcPr calcId="191028"/>
  <pivotCaches>
    <pivotCache cacheId="3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9" i="17" l="1"/>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2"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P137"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8" i="17"/>
  <c r="P3" i="17"/>
  <c r="P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K2" i="17"/>
  <c r="L2" i="17" s="1"/>
  <c r="M2" i="17"/>
  <c r="N2" i="17"/>
  <c r="O2" i="17" s="1"/>
  <c r="I3" i="17"/>
  <c r="J3" i="17" s="1"/>
  <c r="K3" i="17"/>
  <c r="L3" i="17" s="1"/>
  <c r="M3" i="17"/>
  <c r="I4" i="17"/>
  <c r="J4" i="17" s="1"/>
  <c r="K4" i="17"/>
  <c r="L4" i="17" s="1"/>
  <c r="M4" i="17"/>
  <c r="I5" i="17"/>
  <c r="J5" i="17" s="1"/>
  <c r="K5" i="17"/>
  <c r="L5" i="17" s="1"/>
  <c r="M5" i="17"/>
  <c r="I6" i="17"/>
  <c r="J6" i="17" s="1"/>
  <c r="K6" i="17"/>
  <c r="L6" i="17" s="1"/>
  <c r="M6" i="17"/>
  <c r="I7" i="17"/>
  <c r="J7" i="17" s="1"/>
  <c r="K7" i="17"/>
  <c r="L7" i="17" s="1"/>
  <c r="M7" i="17"/>
  <c r="I8" i="17"/>
  <c r="J8" i="17" s="1"/>
  <c r="K8" i="17"/>
  <c r="L8" i="17" s="1"/>
  <c r="M8" i="17"/>
  <c r="I9" i="17"/>
  <c r="J9" i="17" s="1"/>
  <c r="K9" i="17"/>
  <c r="L9" i="17" s="1"/>
  <c r="M9" i="17"/>
  <c r="I10" i="17"/>
  <c r="J10" i="17" s="1"/>
  <c r="K10" i="17"/>
  <c r="L10" i="17" s="1"/>
  <c r="M10" i="17"/>
  <c r="I11" i="17"/>
  <c r="J11" i="17" s="1"/>
  <c r="K11" i="17"/>
  <c r="L11" i="17" s="1"/>
  <c r="M11" i="17"/>
  <c r="I12" i="17"/>
  <c r="J12" i="17" s="1"/>
  <c r="K12" i="17"/>
  <c r="L12" i="17" s="1"/>
  <c r="M12" i="17"/>
  <c r="I13" i="17"/>
  <c r="J13" i="17" s="1"/>
  <c r="K13" i="17"/>
  <c r="L13" i="17" s="1"/>
  <c r="M13" i="17"/>
  <c r="I14" i="17"/>
  <c r="J14" i="17" s="1"/>
  <c r="K14" i="17"/>
  <c r="L14" i="17" s="1"/>
  <c r="M14" i="17"/>
  <c r="I15" i="17"/>
  <c r="J15" i="17" s="1"/>
  <c r="K15" i="17"/>
  <c r="L15" i="17" s="1"/>
  <c r="M15" i="17"/>
  <c r="I16" i="17"/>
  <c r="J16" i="17" s="1"/>
  <c r="K16" i="17"/>
  <c r="L16" i="17" s="1"/>
  <c r="M16" i="17"/>
  <c r="I17" i="17"/>
  <c r="J17" i="17" s="1"/>
  <c r="K17" i="17"/>
  <c r="L17" i="17" s="1"/>
  <c r="M17" i="17"/>
  <c r="I18" i="17"/>
  <c r="J18" i="17" s="1"/>
  <c r="K18" i="17"/>
  <c r="L18" i="17" s="1"/>
  <c r="M18" i="17"/>
  <c r="I19" i="17"/>
  <c r="J19" i="17" s="1"/>
  <c r="K19" i="17"/>
  <c r="L19" i="17" s="1"/>
  <c r="M19" i="17"/>
  <c r="I20" i="17"/>
  <c r="J20" i="17" s="1"/>
  <c r="K20" i="17"/>
  <c r="L20" i="17" s="1"/>
  <c r="M20" i="17"/>
  <c r="I21" i="17"/>
  <c r="J21" i="17" s="1"/>
  <c r="K21" i="17"/>
  <c r="L21" i="17" s="1"/>
  <c r="M21" i="17"/>
  <c r="I22" i="17"/>
  <c r="J22" i="17" s="1"/>
  <c r="K22" i="17"/>
  <c r="L22" i="17" s="1"/>
  <c r="M22" i="17"/>
  <c r="I23" i="17"/>
  <c r="J23" i="17" s="1"/>
  <c r="K23" i="17"/>
  <c r="L23" i="17" s="1"/>
  <c r="M23" i="17"/>
  <c r="I24" i="17"/>
  <c r="J24" i="17" s="1"/>
  <c r="K24" i="17"/>
  <c r="L24" i="17" s="1"/>
  <c r="M24" i="17"/>
  <c r="I25" i="17"/>
  <c r="J25" i="17" s="1"/>
  <c r="K25" i="17"/>
  <c r="L25" i="17" s="1"/>
  <c r="M25" i="17"/>
  <c r="I26" i="17"/>
  <c r="J26" i="17" s="1"/>
  <c r="K26" i="17"/>
  <c r="L26" i="17" s="1"/>
  <c r="M26" i="17"/>
  <c r="I27" i="17"/>
  <c r="J27" i="17" s="1"/>
  <c r="K27" i="17"/>
  <c r="L27" i="17" s="1"/>
  <c r="M27" i="17"/>
  <c r="I28" i="17"/>
  <c r="J28" i="17" s="1"/>
  <c r="K28" i="17"/>
  <c r="L28" i="17" s="1"/>
  <c r="M28" i="17"/>
  <c r="I29" i="17"/>
  <c r="J29" i="17" s="1"/>
  <c r="K29" i="17"/>
  <c r="L29" i="17" s="1"/>
  <c r="M29" i="17"/>
  <c r="I30" i="17"/>
  <c r="J30" i="17" s="1"/>
  <c r="K30" i="17"/>
  <c r="L30" i="17" s="1"/>
  <c r="M30" i="17"/>
  <c r="I31" i="17"/>
  <c r="J31" i="17" s="1"/>
  <c r="K31" i="17"/>
  <c r="L31" i="17" s="1"/>
  <c r="M31" i="17"/>
  <c r="I32" i="17"/>
  <c r="J32" i="17" s="1"/>
  <c r="K32" i="17"/>
  <c r="L32" i="17" s="1"/>
  <c r="M32" i="17"/>
  <c r="I33" i="17"/>
  <c r="J33" i="17" s="1"/>
  <c r="K33" i="17"/>
  <c r="L33" i="17" s="1"/>
  <c r="M33" i="17"/>
  <c r="I34" i="17"/>
  <c r="J34" i="17" s="1"/>
  <c r="K34" i="17"/>
  <c r="L34" i="17" s="1"/>
  <c r="M34" i="17"/>
  <c r="I35" i="17"/>
  <c r="J35" i="17" s="1"/>
  <c r="K35" i="17"/>
  <c r="L35" i="17" s="1"/>
  <c r="M35" i="17"/>
  <c r="I36" i="17"/>
  <c r="J36" i="17" s="1"/>
  <c r="K36" i="17"/>
  <c r="L36" i="17" s="1"/>
  <c r="M36" i="17"/>
  <c r="I37" i="17"/>
  <c r="J37" i="17" s="1"/>
  <c r="K37" i="17"/>
  <c r="L37" i="17" s="1"/>
  <c r="M37" i="17"/>
  <c r="I38" i="17"/>
  <c r="J38" i="17" s="1"/>
  <c r="K38" i="17"/>
  <c r="L38" i="17" s="1"/>
  <c r="M38" i="17"/>
  <c r="I39" i="17"/>
  <c r="J39" i="17" s="1"/>
  <c r="K39" i="17"/>
  <c r="L39" i="17" s="1"/>
  <c r="M39" i="17"/>
  <c r="I40" i="17"/>
  <c r="J40" i="17" s="1"/>
  <c r="K40" i="17"/>
  <c r="L40" i="17" s="1"/>
  <c r="M40" i="17"/>
  <c r="I41" i="17"/>
  <c r="J41" i="17" s="1"/>
  <c r="K41" i="17"/>
  <c r="L41" i="17" s="1"/>
  <c r="M41" i="17"/>
  <c r="I42" i="17"/>
  <c r="J42" i="17" s="1"/>
  <c r="K42" i="17"/>
  <c r="L42" i="17" s="1"/>
  <c r="M42" i="17"/>
  <c r="I43" i="17"/>
  <c r="J43" i="17" s="1"/>
  <c r="K43" i="17"/>
  <c r="L43" i="17" s="1"/>
  <c r="M43" i="17"/>
  <c r="I44" i="17"/>
  <c r="J44" i="17" s="1"/>
  <c r="K44" i="17"/>
  <c r="L44" i="17" s="1"/>
  <c r="M44" i="17"/>
  <c r="I45" i="17"/>
  <c r="J45" i="17" s="1"/>
  <c r="K45" i="17"/>
  <c r="L45" i="17" s="1"/>
  <c r="M45" i="17"/>
  <c r="I46" i="17"/>
  <c r="J46" i="17" s="1"/>
  <c r="K46" i="17"/>
  <c r="L46" i="17" s="1"/>
  <c r="M46" i="17"/>
  <c r="I47" i="17"/>
  <c r="J47" i="17" s="1"/>
  <c r="K47" i="17"/>
  <c r="L47" i="17" s="1"/>
  <c r="M47" i="17"/>
  <c r="I48" i="17"/>
  <c r="J48" i="17" s="1"/>
  <c r="K48" i="17"/>
  <c r="L48" i="17" s="1"/>
  <c r="M48" i="17"/>
  <c r="I49" i="17"/>
  <c r="J49" i="17" s="1"/>
  <c r="K49" i="17"/>
  <c r="L49" i="17" s="1"/>
  <c r="M49" i="17"/>
  <c r="I50" i="17"/>
  <c r="J50" i="17" s="1"/>
  <c r="K50" i="17"/>
  <c r="L50" i="17" s="1"/>
  <c r="M50" i="17"/>
  <c r="I51" i="17"/>
  <c r="J51" i="17" s="1"/>
  <c r="K51" i="17"/>
  <c r="L51" i="17" s="1"/>
  <c r="M51" i="17"/>
  <c r="I52" i="17"/>
  <c r="J52" i="17" s="1"/>
  <c r="K52" i="17"/>
  <c r="L52" i="17" s="1"/>
  <c r="M52" i="17"/>
  <c r="I53" i="17"/>
  <c r="J53" i="17" s="1"/>
  <c r="K53" i="17"/>
  <c r="L53" i="17" s="1"/>
  <c r="M53" i="17"/>
  <c r="I54" i="17"/>
  <c r="J54" i="17" s="1"/>
  <c r="K54" i="17"/>
  <c r="L54" i="17" s="1"/>
  <c r="M54" i="17"/>
  <c r="I55" i="17"/>
  <c r="J55" i="17" s="1"/>
  <c r="K55" i="17"/>
  <c r="L55" i="17" s="1"/>
  <c r="M55" i="17"/>
  <c r="I56" i="17"/>
  <c r="J56" i="17" s="1"/>
  <c r="K56" i="17"/>
  <c r="L56" i="17" s="1"/>
  <c r="M56" i="17"/>
  <c r="I57" i="17"/>
  <c r="J57" i="17" s="1"/>
  <c r="K57" i="17"/>
  <c r="L57" i="17" s="1"/>
  <c r="M57" i="17"/>
  <c r="I58" i="17"/>
  <c r="J58" i="17" s="1"/>
  <c r="K58" i="17"/>
  <c r="L58" i="17" s="1"/>
  <c r="M58" i="17"/>
  <c r="I59" i="17"/>
  <c r="J59" i="17" s="1"/>
  <c r="K59" i="17"/>
  <c r="L59" i="17" s="1"/>
  <c r="M59" i="17"/>
  <c r="I60" i="17"/>
  <c r="J60" i="17" s="1"/>
  <c r="K60" i="17"/>
  <c r="L60" i="17" s="1"/>
  <c r="M60" i="17"/>
  <c r="I61" i="17"/>
  <c r="J61" i="17" s="1"/>
  <c r="K61" i="17"/>
  <c r="L61" i="17" s="1"/>
  <c r="M61" i="17"/>
  <c r="I62" i="17"/>
  <c r="J62" i="17" s="1"/>
  <c r="K62" i="17"/>
  <c r="L62" i="17" s="1"/>
  <c r="M62" i="17"/>
  <c r="I63" i="17"/>
  <c r="J63" i="17" s="1"/>
  <c r="K63" i="17"/>
  <c r="L63" i="17" s="1"/>
  <c r="M63" i="17"/>
  <c r="I64" i="17"/>
  <c r="J64" i="17" s="1"/>
  <c r="K64" i="17"/>
  <c r="L64" i="17" s="1"/>
  <c r="M64" i="17"/>
  <c r="I65" i="17"/>
  <c r="J65" i="17" s="1"/>
  <c r="K65" i="17"/>
  <c r="L65" i="17" s="1"/>
  <c r="M65" i="17"/>
  <c r="I66" i="17"/>
  <c r="J66" i="17" s="1"/>
  <c r="K66" i="17"/>
  <c r="L66" i="17" s="1"/>
  <c r="M66" i="17"/>
  <c r="I67" i="17"/>
  <c r="J67" i="17" s="1"/>
  <c r="K67" i="17"/>
  <c r="L67" i="17" s="1"/>
  <c r="M67" i="17"/>
  <c r="I68" i="17"/>
  <c r="J68" i="17" s="1"/>
  <c r="K68" i="17"/>
  <c r="L68" i="17" s="1"/>
  <c r="M68" i="17"/>
  <c r="I69" i="17"/>
  <c r="J69" i="17" s="1"/>
  <c r="K69" i="17"/>
  <c r="L69" i="17" s="1"/>
  <c r="M69" i="17"/>
  <c r="I70" i="17"/>
  <c r="J70" i="17" s="1"/>
  <c r="K70" i="17"/>
  <c r="L70" i="17" s="1"/>
  <c r="M70" i="17"/>
  <c r="I71" i="17"/>
  <c r="J71" i="17" s="1"/>
  <c r="K71" i="17"/>
  <c r="L71" i="17" s="1"/>
  <c r="M71" i="17"/>
  <c r="I72" i="17"/>
  <c r="J72" i="17" s="1"/>
  <c r="K72" i="17"/>
  <c r="L72" i="17" s="1"/>
  <c r="M72" i="17"/>
  <c r="I73" i="17"/>
  <c r="J73" i="17" s="1"/>
  <c r="K73" i="17"/>
  <c r="L73" i="17" s="1"/>
  <c r="M73" i="17"/>
  <c r="I74" i="17"/>
  <c r="J74" i="17" s="1"/>
  <c r="K74" i="17"/>
  <c r="L74" i="17" s="1"/>
  <c r="M74" i="17"/>
  <c r="I75" i="17"/>
  <c r="J75" i="17" s="1"/>
  <c r="K75" i="17"/>
  <c r="L75" i="17" s="1"/>
  <c r="M75" i="17"/>
  <c r="I76" i="17"/>
  <c r="J76" i="17" s="1"/>
  <c r="K76" i="17"/>
  <c r="L76" i="17" s="1"/>
  <c r="M76" i="17"/>
  <c r="I77" i="17"/>
  <c r="J77" i="17" s="1"/>
  <c r="K77" i="17"/>
  <c r="L77" i="17" s="1"/>
  <c r="M77" i="17"/>
  <c r="I78" i="17"/>
  <c r="J78" i="17" s="1"/>
  <c r="K78" i="17"/>
  <c r="L78" i="17" s="1"/>
  <c r="M78" i="17"/>
  <c r="I79" i="17"/>
  <c r="J79" i="17" s="1"/>
  <c r="K79" i="17"/>
  <c r="L79" i="17" s="1"/>
  <c r="M79" i="17"/>
  <c r="I80" i="17"/>
  <c r="J80" i="17" s="1"/>
  <c r="K80" i="17"/>
  <c r="L80" i="17" s="1"/>
  <c r="M80" i="17"/>
  <c r="I81" i="17"/>
  <c r="J81" i="17" s="1"/>
  <c r="K81" i="17"/>
  <c r="L81" i="17" s="1"/>
  <c r="M81" i="17"/>
  <c r="I82" i="17"/>
  <c r="J82" i="17" s="1"/>
  <c r="K82" i="17"/>
  <c r="L82" i="17" s="1"/>
  <c r="M82" i="17"/>
  <c r="I83" i="17"/>
  <c r="J83" i="17" s="1"/>
  <c r="K83" i="17"/>
  <c r="L83" i="17" s="1"/>
  <c r="M83" i="17"/>
  <c r="I84" i="17"/>
  <c r="J84" i="17" s="1"/>
  <c r="K84" i="17"/>
  <c r="L84" i="17" s="1"/>
  <c r="M84" i="17"/>
  <c r="I85" i="17"/>
  <c r="J85" i="17" s="1"/>
  <c r="K85" i="17"/>
  <c r="L85" i="17" s="1"/>
  <c r="M85" i="17"/>
  <c r="I86" i="17"/>
  <c r="J86" i="17" s="1"/>
  <c r="K86" i="17"/>
  <c r="L86" i="17" s="1"/>
  <c r="M86" i="17"/>
  <c r="I87" i="17"/>
  <c r="J87" i="17" s="1"/>
  <c r="K87" i="17"/>
  <c r="L87" i="17" s="1"/>
  <c r="M87" i="17"/>
  <c r="I88" i="17"/>
  <c r="J88" i="17" s="1"/>
  <c r="K88" i="17"/>
  <c r="L88" i="17" s="1"/>
  <c r="M88" i="17"/>
  <c r="I89" i="17"/>
  <c r="J89" i="17" s="1"/>
  <c r="K89" i="17"/>
  <c r="L89" i="17" s="1"/>
  <c r="M89" i="17"/>
  <c r="I90" i="17"/>
  <c r="J90" i="17" s="1"/>
  <c r="K90" i="17"/>
  <c r="L90" i="17" s="1"/>
  <c r="M90" i="17"/>
  <c r="I91" i="17"/>
  <c r="J91" i="17" s="1"/>
  <c r="K91" i="17"/>
  <c r="L91" i="17" s="1"/>
  <c r="M91" i="17"/>
  <c r="I92" i="17"/>
  <c r="J92" i="17" s="1"/>
  <c r="K92" i="17"/>
  <c r="L92" i="17" s="1"/>
  <c r="M92" i="17"/>
  <c r="I93" i="17"/>
  <c r="J93" i="17" s="1"/>
  <c r="K93" i="17"/>
  <c r="L93" i="17" s="1"/>
  <c r="M93" i="17"/>
  <c r="I94" i="17"/>
  <c r="J94" i="17" s="1"/>
  <c r="K94" i="17"/>
  <c r="L94" i="17" s="1"/>
  <c r="M94" i="17"/>
  <c r="I95" i="17"/>
  <c r="J95" i="17" s="1"/>
  <c r="K95" i="17"/>
  <c r="L95" i="17" s="1"/>
  <c r="M95" i="17"/>
  <c r="I96" i="17"/>
  <c r="J96" i="17" s="1"/>
  <c r="K96" i="17"/>
  <c r="L96" i="17" s="1"/>
  <c r="M96" i="17"/>
  <c r="I97" i="17"/>
  <c r="J97" i="17" s="1"/>
  <c r="K97" i="17"/>
  <c r="L97" i="17" s="1"/>
  <c r="M97" i="17"/>
  <c r="I98" i="17"/>
  <c r="J98" i="17" s="1"/>
  <c r="K98" i="17"/>
  <c r="L98" i="17" s="1"/>
  <c r="M98" i="17"/>
  <c r="I99" i="17"/>
  <c r="J99" i="17" s="1"/>
  <c r="K99" i="17"/>
  <c r="L99" i="17" s="1"/>
  <c r="M99" i="17"/>
  <c r="I100" i="17"/>
  <c r="J100" i="17" s="1"/>
  <c r="K100" i="17"/>
  <c r="L100" i="17" s="1"/>
  <c r="M100" i="17"/>
  <c r="I101" i="17"/>
  <c r="J101" i="17" s="1"/>
  <c r="K101" i="17"/>
  <c r="L101" i="17" s="1"/>
  <c r="M101" i="17"/>
  <c r="I102" i="17"/>
  <c r="J102" i="17" s="1"/>
  <c r="K102" i="17"/>
  <c r="L102" i="17" s="1"/>
  <c r="M102" i="17"/>
  <c r="I103" i="17"/>
  <c r="J103" i="17" s="1"/>
  <c r="K103" i="17"/>
  <c r="L103" i="17" s="1"/>
  <c r="M103" i="17"/>
  <c r="I104" i="17"/>
  <c r="J104" i="17" s="1"/>
  <c r="K104" i="17"/>
  <c r="L104" i="17" s="1"/>
  <c r="M104" i="17"/>
  <c r="I105" i="17"/>
  <c r="J105" i="17" s="1"/>
  <c r="K105" i="17"/>
  <c r="L105" i="17" s="1"/>
  <c r="M105" i="17"/>
  <c r="I106" i="17"/>
  <c r="J106" i="17" s="1"/>
  <c r="K106" i="17"/>
  <c r="L106" i="17" s="1"/>
  <c r="M106" i="17"/>
  <c r="I107" i="17"/>
  <c r="J107" i="17" s="1"/>
  <c r="K107" i="17"/>
  <c r="L107" i="17" s="1"/>
  <c r="M107" i="17"/>
  <c r="I108" i="17"/>
  <c r="J108" i="17" s="1"/>
  <c r="K108" i="17"/>
  <c r="L108" i="17" s="1"/>
  <c r="M108" i="17"/>
  <c r="I109" i="17"/>
  <c r="J109" i="17" s="1"/>
  <c r="K109" i="17"/>
  <c r="L109" i="17" s="1"/>
  <c r="M109" i="17"/>
  <c r="I110" i="17"/>
  <c r="J110" i="17" s="1"/>
  <c r="K110" i="17"/>
  <c r="L110" i="17" s="1"/>
  <c r="M110" i="17"/>
  <c r="I111" i="17"/>
  <c r="J111" i="17" s="1"/>
  <c r="K111" i="17"/>
  <c r="L111" i="17" s="1"/>
  <c r="M111" i="17"/>
  <c r="I112" i="17"/>
  <c r="J112" i="17" s="1"/>
  <c r="K112" i="17"/>
  <c r="L112" i="17" s="1"/>
  <c r="M112" i="17"/>
  <c r="I113" i="17"/>
  <c r="J113" i="17" s="1"/>
  <c r="K113" i="17"/>
  <c r="L113" i="17" s="1"/>
  <c r="M113" i="17"/>
  <c r="I114" i="17"/>
  <c r="J114" i="17" s="1"/>
  <c r="K114" i="17"/>
  <c r="L114" i="17" s="1"/>
  <c r="M114" i="17"/>
  <c r="I115" i="17"/>
  <c r="J115" i="17" s="1"/>
  <c r="K115" i="17"/>
  <c r="L115" i="17" s="1"/>
  <c r="M115" i="17"/>
  <c r="I116" i="17"/>
  <c r="J116" i="17" s="1"/>
  <c r="K116" i="17"/>
  <c r="L116" i="17" s="1"/>
  <c r="M116" i="17"/>
  <c r="I117" i="17"/>
  <c r="J117" i="17" s="1"/>
  <c r="K117" i="17"/>
  <c r="L117" i="17" s="1"/>
  <c r="M117" i="17"/>
  <c r="I118" i="17"/>
  <c r="J118" i="17" s="1"/>
  <c r="K118" i="17"/>
  <c r="L118" i="17" s="1"/>
  <c r="M118" i="17"/>
  <c r="I119" i="17"/>
  <c r="J119" i="17" s="1"/>
  <c r="K119" i="17"/>
  <c r="L119" i="17" s="1"/>
  <c r="M119" i="17"/>
  <c r="I120" i="17"/>
  <c r="J120" i="17" s="1"/>
  <c r="K120" i="17"/>
  <c r="L120" i="17" s="1"/>
  <c r="M120" i="17"/>
  <c r="I121" i="17"/>
  <c r="J121" i="17" s="1"/>
  <c r="K121" i="17"/>
  <c r="L121" i="17" s="1"/>
  <c r="M121" i="17"/>
  <c r="I122" i="17"/>
  <c r="J122" i="17" s="1"/>
  <c r="K122" i="17"/>
  <c r="L122" i="17" s="1"/>
  <c r="M122" i="17"/>
  <c r="I123" i="17"/>
  <c r="J123" i="17" s="1"/>
  <c r="K123" i="17"/>
  <c r="L123" i="17" s="1"/>
  <c r="M123" i="17"/>
  <c r="I124" i="17"/>
  <c r="J124" i="17" s="1"/>
  <c r="K124" i="17"/>
  <c r="L124" i="17" s="1"/>
  <c r="M124" i="17"/>
  <c r="I125" i="17"/>
  <c r="J125" i="17" s="1"/>
  <c r="K125" i="17"/>
  <c r="L125" i="17" s="1"/>
  <c r="M125" i="17"/>
  <c r="I126" i="17"/>
  <c r="J126" i="17" s="1"/>
  <c r="K126" i="17"/>
  <c r="L126" i="17" s="1"/>
  <c r="M126" i="17"/>
  <c r="I127" i="17"/>
  <c r="J127" i="17" s="1"/>
  <c r="K127" i="17"/>
  <c r="L127" i="17" s="1"/>
  <c r="M127" i="17"/>
  <c r="I128" i="17"/>
  <c r="J128" i="17" s="1"/>
  <c r="K128" i="17"/>
  <c r="L128" i="17" s="1"/>
  <c r="M128" i="17"/>
  <c r="I129" i="17"/>
  <c r="J129" i="17" s="1"/>
  <c r="K129" i="17"/>
  <c r="L129" i="17" s="1"/>
  <c r="M129" i="17"/>
  <c r="I130" i="17"/>
  <c r="J130" i="17" s="1"/>
  <c r="K130" i="17"/>
  <c r="L130" i="17" s="1"/>
  <c r="M130" i="17"/>
  <c r="I131" i="17"/>
  <c r="J131" i="17" s="1"/>
  <c r="K131" i="17"/>
  <c r="L131" i="17" s="1"/>
  <c r="M131" i="17"/>
  <c r="I132" i="17"/>
  <c r="J132" i="17" s="1"/>
  <c r="K132" i="17"/>
  <c r="L132" i="17" s="1"/>
  <c r="M132" i="17"/>
  <c r="I133" i="17"/>
  <c r="J133" i="17" s="1"/>
  <c r="K133" i="17"/>
  <c r="L133" i="17" s="1"/>
  <c r="M133" i="17"/>
  <c r="I134" i="17"/>
  <c r="J134" i="17" s="1"/>
  <c r="K134" i="17"/>
  <c r="L134" i="17" s="1"/>
  <c r="M134" i="17"/>
  <c r="I135" i="17"/>
  <c r="J135" i="17" s="1"/>
  <c r="K135" i="17"/>
  <c r="L135" i="17" s="1"/>
  <c r="M135" i="17"/>
  <c r="I136" i="17"/>
  <c r="J136" i="17" s="1"/>
  <c r="K136" i="17"/>
  <c r="L136" i="17" s="1"/>
  <c r="M136" i="17"/>
  <c r="I137" i="17"/>
  <c r="J137" i="17" s="1"/>
  <c r="K137" i="17"/>
  <c r="L137" i="17" s="1"/>
  <c r="M137" i="17"/>
  <c r="I138" i="17"/>
  <c r="J138" i="17" s="1"/>
  <c r="K138" i="17"/>
  <c r="L138" i="17" s="1"/>
  <c r="M138" i="17"/>
  <c r="I139" i="17"/>
  <c r="J139" i="17" s="1"/>
  <c r="K139" i="17"/>
  <c r="L139" i="17" s="1"/>
  <c r="M139" i="17"/>
  <c r="I140" i="17"/>
  <c r="J140" i="17" s="1"/>
  <c r="K140" i="17"/>
  <c r="L140" i="17" s="1"/>
  <c r="M140" i="17"/>
  <c r="I141" i="17"/>
  <c r="J141" i="17" s="1"/>
  <c r="K141" i="17"/>
  <c r="L141" i="17" s="1"/>
  <c r="M141" i="17"/>
  <c r="I142" i="17"/>
  <c r="J142" i="17" s="1"/>
  <c r="K142" i="17"/>
  <c r="L142" i="17" s="1"/>
  <c r="M142" i="17"/>
  <c r="I143" i="17"/>
  <c r="J143" i="17" s="1"/>
  <c r="K143" i="17"/>
  <c r="L143" i="17" s="1"/>
  <c r="M143" i="17"/>
  <c r="I144" i="17"/>
  <c r="J144" i="17" s="1"/>
  <c r="K144" i="17"/>
  <c r="L144" i="17" s="1"/>
  <c r="M144" i="17"/>
  <c r="I145" i="17"/>
  <c r="J145" i="17" s="1"/>
  <c r="K145" i="17"/>
  <c r="L145" i="17" s="1"/>
  <c r="M145" i="17"/>
  <c r="I146" i="17"/>
  <c r="J146" i="17" s="1"/>
  <c r="K146" i="17"/>
  <c r="L146" i="17" s="1"/>
  <c r="M146" i="17"/>
  <c r="I147" i="17"/>
  <c r="J147" i="17" s="1"/>
  <c r="K147" i="17"/>
  <c r="L147" i="17" s="1"/>
  <c r="M147" i="17"/>
  <c r="I148" i="17"/>
  <c r="J148" i="17" s="1"/>
  <c r="K148" i="17"/>
  <c r="L148" i="17" s="1"/>
  <c r="M148" i="17"/>
  <c r="I149" i="17"/>
  <c r="J149" i="17" s="1"/>
  <c r="K149" i="17"/>
  <c r="L149" i="17" s="1"/>
  <c r="M149" i="17"/>
  <c r="I150" i="17"/>
  <c r="J150" i="17" s="1"/>
  <c r="K150" i="17"/>
  <c r="L150" i="17" s="1"/>
  <c r="M150" i="17"/>
  <c r="I151" i="17"/>
  <c r="J151" i="17" s="1"/>
  <c r="K151" i="17"/>
  <c r="L151" i="17" s="1"/>
  <c r="M151" i="17"/>
  <c r="I152" i="17"/>
  <c r="J152" i="17" s="1"/>
  <c r="K152" i="17"/>
  <c r="L152" i="17" s="1"/>
  <c r="M152" i="17"/>
  <c r="I153" i="17"/>
  <c r="J153" i="17" s="1"/>
  <c r="K153" i="17"/>
  <c r="L153" i="17" s="1"/>
  <c r="M153" i="17"/>
  <c r="I154" i="17"/>
  <c r="J154" i="17" s="1"/>
  <c r="K154" i="17"/>
  <c r="L154" i="17" s="1"/>
  <c r="M154" i="17"/>
  <c r="I155" i="17"/>
  <c r="J155" i="17" s="1"/>
  <c r="K155" i="17"/>
  <c r="L155" i="17" s="1"/>
  <c r="M155" i="17"/>
  <c r="I156" i="17"/>
  <c r="J156" i="17" s="1"/>
  <c r="K156" i="17"/>
  <c r="L156" i="17" s="1"/>
  <c r="M156" i="17"/>
  <c r="I157" i="17"/>
  <c r="J157" i="17" s="1"/>
  <c r="K157" i="17"/>
  <c r="L157" i="17" s="1"/>
  <c r="M157" i="17"/>
  <c r="I158" i="17"/>
  <c r="J158" i="17" s="1"/>
  <c r="K158" i="17"/>
  <c r="L158" i="17" s="1"/>
  <c r="M158" i="17"/>
  <c r="I159" i="17"/>
  <c r="J159" i="17" s="1"/>
  <c r="K159" i="17"/>
  <c r="L159" i="17" s="1"/>
  <c r="M159" i="17"/>
  <c r="I160" i="17"/>
  <c r="J160" i="17" s="1"/>
  <c r="K160" i="17"/>
  <c r="L160" i="17" s="1"/>
  <c r="M160" i="17"/>
  <c r="I161" i="17"/>
  <c r="J161" i="17" s="1"/>
  <c r="K161" i="17"/>
  <c r="L161" i="17" s="1"/>
  <c r="M161" i="17"/>
  <c r="I162" i="17"/>
  <c r="J162" i="17" s="1"/>
  <c r="K162" i="17"/>
  <c r="L162" i="17" s="1"/>
  <c r="M162" i="17"/>
  <c r="I163" i="17"/>
  <c r="J163" i="17" s="1"/>
  <c r="K163" i="17"/>
  <c r="L163" i="17" s="1"/>
  <c r="M163" i="17"/>
  <c r="I164" i="17"/>
  <c r="J164" i="17" s="1"/>
  <c r="K164" i="17"/>
  <c r="L164" i="17" s="1"/>
  <c r="M164" i="17"/>
  <c r="I165" i="17"/>
  <c r="J165" i="17" s="1"/>
  <c r="K165" i="17"/>
  <c r="L165" i="17" s="1"/>
  <c r="M165" i="17"/>
  <c r="I166" i="17"/>
  <c r="J166" i="17" s="1"/>
  <c r="K166" i="17"/>
  <c r="L166" i="17" s="1"/>
  <c r="M166" i="17"/>
  <c r="I167" i="17"/>
  <c r="J167" i="17" s="1"/>
  <c r="K167" i="17"/>
  <c r="L167" i="17" s="1"/>
  <c r="M167" i="17"/>
  <c r="I168" i="17"/>
  <c r="J168" i="17" s="1"/>
  <c r="K168" i="17"/>
  <c r="L168" i="17" s="1"/>
  <c r="M168" i="17"/>
  <c r="I169" i="17"/>
  <c r="J169" i="17" s="1"/>
  <c r="K169" i="17"/>
  <c r="L169" i="17" s="1"/>
  <c r="M169" i="17"/>
  <c r="I170" i="17"/>
  <c r="J170" i="17" s="1"/>
  <c r="K170" i="17"/>
  <c r="L170" i="17" s="1"/>
  <c r="M170" i="17"/>
  <c r="I171" i="17"/>
  <c r="J171" i="17" s="1"/>
  <c r="K171" i="17"/>
  <c r="L171" i="17" s="1"/>
  <c r="M171" i="17"/>
  <c r="I172" i="17"/>
  <c r="J172" i="17" s="1"/>
  <c r="K172" i="17"/>
  <c r="L172" i="17" s="1"/>
  <c r="M172" i="17"/>
  <c r="I173" i="17"/>
  <c r="J173" i="17" s="1"/>
  <c r="K173" i="17"/>
  <c r="L173" i="17" s="1"/>
  <c r="M173" i="17"/>
  <c r="I174" i="17"/>
  <c r="J174" i="17" s="1"/>
  <c r="K174" i="17"/>
  <c r="L174" i="17" s="1"/>
  <c r="M174" i="17"/>
  <c r="I175" i="17"/>
  <c r="J175" i="17" s="1"/>
  <c r="K175" i="17"/>
  <c r="L175" i="17" s="1"/>
  <c r="M175" i="17"/>
  <c r="I176" i="17"/>
  <c r="J176" i="17" s="1"/>
  <c r="K176" i="17"/>
  <c r="L176" i="17" s="1"/>
  <c r="M176" i="17"/>
  <c r="I177" i="17"/>
  <c r="J177" i="17" s="1"/>
  <c r="K177" i="17"/>
  <c r="L177" i="17" s="1"/>
  <c r="M177" i="17"/>
  <c r="I178" i="17"/>
  <c r="J178" i="17" s="1"/>
  <c r="K178" i="17"/>
  <c r="L178" i="17" s="1"/>
  <c r="M178" i="17"/>
  <c r="I179" i="17"/>
  <c r="J179" i="17" s="1"/>
  <c r="K179" i="17"/>
  <c r="L179" i="17" s="1"/>
  <c r="M179" i="17"/>
  <c r="I180" i="17"/>
  <c r="J180" i="17" s="1"/>
  <c r="K180" i="17"/>
  <c r="L180" i="17" s="1"/>
  <c r="M180" i="17"/>
  <c r="I181" i="17"/>
  <c r="J181" i="17" s="1"/>
  <c r="K181" i="17"/>
  <c r="L181" i="17" s="1"/>
  <c r="M181" i="17"/>
  <c r="I182" i="17"/>
  <c r="J182" i="17" s="1"/>
  <c r="K182" i="17"/>
  <c r="L182" i="17" s="1"/>
  <c r="M182" i="17"/>
  <c r="I183" i="17"/>
  <c r="J183" i="17" s="1"/>
  <c r="K183" i="17"/>
  <c r="L183" i="17" s="1"/>
  <c r="M183" i="17"/>
  <c r="I184" i="17"/>
  <c r="J184" i="17" s="1"/>
  <c r="K184" i="17"/>
  <c r="L184" i="17" s="1"/>
  <c r="M184" i="17"/>
  <c r="I185" i="17"/>
  <c r="J185" i="17" s="1"/>
  <c r="K185" i="17"/>
  <c r="L185" i="17" s="1"/>
  <c r="M185" i="17"/>
  <c r="I186" i="17"/>
  <c r="J186" i="17" s="1"/>
  <c r="K186" i="17"/>
  <c r="L186" i="17" s="1"/>
  <c r="M186" i="17"/>
  <c r="I187" i="17"/>
  <c r="J187" i="17" s="1"/>
  <c r="K187" i="17"/>
  <c r="L187" i="17" s="1"/>
  <c r="M187" i="17"/>
  <c r="I188" i="17"/>
  <c r="J188" i="17" s="1"/>
  <c r="K188" i="17"/>
  <c r="L188" i="17" s="1"/>
  <c r="M188" i="17"/>
  <c r="I189" i="17"/>
  <c r="J189" i="17" s="1"/>
  <c r="K189" i="17"/>
  <c r="L189" i="17" s="1"/>
  <c r="M189" i="17"/>
  <c r="I190" i="17"/>
  <c r="J190" i="17" s="1"/>
  <c r="K190" i="17"/>
  <c r="L190" i="17" s="1"/>
  <c r="M190" i="17"/>
  <c r="I191" i="17"/>
  <c r="J191" i="17" s="1"/>
  <c r="K191" i="17"/>
  <c r="L191" i="17" s="1"/>
  <c r="M191" i="17"/>
  <c r="I192" i="17"/>
  <c r="J192" i="17" s="1"/>
  <c r="K192" i="17"/>
  <c r="L192" i="17" s="1"/>
  <c r="M192" i="17"/>
  <c r="I193" i="17"/>
  <c r="J193" i="17" s="1"/>
  <c r="K193" i="17"/>
  <c r="L193" i="17" s="1"/>
  <c r="M193" i="17"/>
  <c r="I194" i="17"/>
  <c r="J194" i="17" s="1"/>
  <c r="K194" i="17"/>
  <c r="L194" i="17" s="1"/>
  <c r="M194" i="17"/>
  <c r="I195" i="17"/>
  <c r="J195" i="17" s="1"/>
  <c r="K195" i="17"/>
  <c r="L195" i="17" s="1"/>
  <c r="M195" i="17"/>
  <c r="I196" i="17"/>
  <c r="J196" i="17" s="1"/>
  <c r="K196" i="17"/>
  <c r="L196" i="17" s="1"/>
  <c r="M196" i="17"/>
  <c r="I197" i="17"/>
  <c r="J197" i="17" s="1"/>
  <c r="K197" i="17"/>
  <c r="L197" i="17" s="1"/>
  <c r="M197" i="17"/>
  <c r="I198" i="17"/>
  <c r="J198" i="17" s="1"/>
  <c r="K198" i="17"/>
  <c r="L198" i="17" s="1"/>
  <c r="M198" i="17"/>
  <c r="I199" i="17"/>
  <c r="J199" i="17" s="1"/>
  <c r="K199" i="17"/>
  <c r="L199" i="17" s="1"/>
  <c r="M199" i="17"/>
  <c r="I200" i="17"/>
  <c r="J200" i="17" s="1"/>
  <c r="K200" i="17"/>
  <c r="L200" i="17" s="1"/>
  <c r="M200" i="17"/>
  <c r="I201" i="17"/>
  <c r="J201" i="17" s="1"/>
  <c r="K201" i="17"/>
  <c r="L201" i="17" s="1"/>
  <c r="M201" i="17"/>
  <c r="I202" i="17"/>
  <c r="J202" i="17" s="1"/>
  <c r="K202" i="17"/>
  <c r="L202" i="17" s="1"/>
  <c r="M202" i="17"/>
  <c r="I203" i="17"/>
  <c r="J203" i="17" s="1"/>
  <c r="K203" i="17"/>
  <c r="L203" i="17" s="1"/>
  <c r="M203" i="17"/>
  <c r="I204" i="17"/>
  <c r="J204" i="17" s="1"/>
  <c r="K204" i="17"/>
  <c r="L204" i="17" s="1"/>
  <c r="M204" i="17"/>
  <c r="I205" i="17"/>
  <c r="J205" i="17" s="1"/>
  <c r="K205" i="17"/>
  <c r="L205" i="17" s="1"/>
  <c r="M205" i="17"/>
  <c r="I206" i="17"/>
  <c r="J206" i="17" s="1"/>
  <c r="K206" i="17"/>
  <c r="L206" i="17" s="1"/>
  <c r="M206" i="17"/>
  <c r="I207" i="17"/>
  <c r="J207" i="17" s="1"/>
  <c r="K207" i="17"/>
  <c r="L207" i="17" s="1"/>
  <c r="M207" i="17"/>
  <c r="I208" i="17"/>
  <c r="J208" i="17" s="1"/>
  <c r="K208" i="17"/>
  <c r="L208" i="17" s="1"/>
  <c r="M208" i="17"/>
  <c r="I209" i="17"/>
  <c r="J209" i="17" s="1"/>
  <c r="K209" i="17"/>
  <c r="L209" i="17" s="1"/>
  <c r="M209" i="17"/>
  <c r="I210" i="17"/>
  <c r="J210" i="17" s="1"/>
  <c r="K210" i="17"/>
  <c r="L210" i="17" s="1"/>
  <c r="M210" i="17"/>
  <c r="I211" i="17"/>
  <c r="J211" i="17" s="1"/>
  <c r="K211" i="17"/>
  <c r="L211" i="17" s="1"/>
  <c r="M211" i="17"/>
  <c r="I212" i="17"/>
  <c r="J212" i="17" s="1"/>
  <c r="K212" i="17"/>
  <c r="L212" i="17" s="1"/>
  <c r="M212" i="17"/>
  <c r="I213" i="17"/>
  <c r="J213" i="17" s="1"/>
  <c r="K213" i="17"/>
  <c r="L213" i="17" s="1"/>
  <c r="M213" i="17"/>
  <c r="I214" i="17"/>
  <c r="J214" i="17" s="1"/>
  <c r="K214" i="17"/>
  <c r="L214" i="17" s="1"/>
  <c r="M214" i="17"/>
  <c r="I215" i="17"/>
  <c r="J215" i="17" s="1"/>
  <c r="K215" i="17"/>
  <c r="L215" i="17" s="1"/>
  <c r="M215" i="17"/>
  <c r="I216" i="17"/>
  <c r="J216" i="17" s="1"/>
  <c r="K216" i="17"/>
  <c r="L216" i="17" s="1"/>
  <c r="M216" i="17"/>
  <c r="I217" i="17"/>
  <c r="J217" i="17" s="1"/>
  <c r="K217" i="17"/>
  <c r="L217" i="17" s="1"/>
  <c r="M217" i="17"/>
  <c r="I218" i="17"/>
  <c r="J218" i="17" s="1"/>
  <c r="K218" i="17"/>
  <c r="L218" i="17" s="1"/>
  <c r="M218" i="17"/>
  <c r="I219" i="17"/>
  <c r="J219" i="17" s="1"/>
  <c r="K219" i="17"/>
  <c r="L219" i="17" s="1"/>
  <c r="M219" i="17"/>
  <c r="I220" i="17"/>
  <c r="J220" i="17" s="1"/>
  <c r="K220" i="17"/>
  <c r="L220" i="17" s="1"/>
  <c r="M220" i="17"/>
  <c r="I221" i="17"/>
  <c r="J221" i="17" s="1"/>
  <c r="K221" i="17"/>
  <c r="L221" i="17" s="1"/>
  <c r="M221" i="17"/>
  <c r="I222" i="17"/>
  <c r="J222" i="17" s="1"/>
  <c r="K222" i="17"/>
  <c r="L222" i="17" s="1"/>
  <c r="M222" i="17"/>
  <c r="I223" i="17"/>
  <c r="J223" i="17" s="1"/>
  <c r="K223" i="17"/>
  <c r="L223" i="17" s="1"/>
  <c r="M223" i="17"/>
  <c r="I224" i="17"/>
  <c r="J224" i="17" s="1"/>
  <c r="K224" i="17"/>
  <c r="L224" i="17" s="1"/>
  <c r="M224" i="17"/>
  <c r="I225" i="17"/>
  <c r="J225" i="17" s="1"/>
  <c r="K225" i="17"/>
  <c r="L225" i="17" s="1"/>
  <c r="M225" i="17"/>
  <c r="I226" i="17"/>
  <c r="J226" i="17" s="1"/>
  <c r="K226" i="17"/>
  <c r="L226" i="17" s="1"/>
  <c r="M226" i="17"/>
  <c r="I227" i="17"/>
  <c r="J227" i="17" s="1"/>
  <c r="K227" i="17"/>
  <c r="L227" i="17" s="1"/>
  <c r="M227" i="17"/>
  <c r="I228" i="17"/>
  <c r="J228" i="17" s="1"/>
  <c r="K228" i="17"/>
  <c r="L228" i="17" s="1"/>
  <c r="M228" i="17"/>
  <c r="I229" i="17"/>
  <c r="J229" i="17" s="1"/>
  <c r="K229" i="17"/>
  <c r="L229" i="17" s="1"/>
  <c r="M229" i="17"/>
  <c r="I230" i="17"/>
  <c r="J230" i="17" s="1"/>
  <c r="K230" i="17"/>
  <c r="L230" i="17" s="1"/>
  <c r="M230" i="17"/>
  <c r="I231" i="17"/>
  <c r="J231" i="17" s="1"/>
  <c r="K231" i="17"/>
  <c r="L231" i="17" s="1"/>
  <c r="M231" i="17"/>
  <c r="I232" i="17"/>
  <c r="J232" i="17" s="1"/>
  <c r="K232" i="17"/>
  <c r="L232" i="17" s="1"/>
  <c r="M232" i="17"/>
  <c r="I233" i="17"/>
  <c r="J233" i="17" s="1"/>
  <c r="K233" i="17"/>
  <c r="L233" i="17" s="1"/>
  <c r="M233" i="17"/>
  <c r="I234" i="17"/>
  <c r="J234" i="17" s="1"/>
  <c r="K234" i="17"/>
  <c r="L234" i="17" s="1"/>
  <c r="M234" i="17"/>
  <c r="I235" i="17"/>
  <c r="J235" i="17" s="1"/>
  <c r="K235" i="17"/>
  <c r="L235" i="17" s="1"/>
  <c r="M235" i="17"/>
  <c r="I236" i="17"/>
  <c r="J236" i="17" s="1"/>
  <c r="K236" i="17"/>
  <c r="L236" i="17" s="1"/>
  <c r="M236" i="17"/>
  <c r="I237" i="17"/>
  <c r="J237" i="17" s="1"/>
  <c r="K237" i="17"/>
  <c r="L237" i="17" s="1"/>
  <c r="M237" i="17"/>
  <c r="I238" i="17"/>
  <c r="J238" i="17" s="1"/>
  <c r="K238" i="17"/>
  <c r="L238" i="17" s="1"/>
  <c r="M238" i="17"/>
  <c r="I239" i="17"/>
  <c r="J239" i="17" s="1"/>
  <c r="K239" i="17"/>
  <c r="L239" i="17" s="1"/>
  <c r="M239" i="17"/>
  <c r="I240" i="17"/>
  <c r="J240" i="17" s="1"/>
  <c r="K240" i="17"/>
  <c r="L240" i="17" s="1"/>
  <c r="M240" i="17"/>
  <c r="I241" i="17"/>
  <c r="J241" i="17" s="1"/>
  <c r="K241" i="17"/>
  <c r="L241" i="17" s="1"/>
  <c r="M241" i="17"/>
  <c r="I242" i="17"/>
  <c r="J242" i="17" s="1"/>
  <c r="K242" i="17"/>
  <c r="L242" i="17" s="1"/>
  <c r="M242" i="17"/>
  <c r="I243" i="17"/>
  <c r="J243" i="17" s="1"/>
  <c r="K243" i="17"/>
  <c r="L243" i="17" s="1"/>
  <c r="M243" i="17"/>
  <c r="I244" i="17"/>
  <c r="J244" i="17" s="1"/>
  <c r="K244" i="17"/>
  <c r="L244" i="17" s="1"/>
  <c r="M244" i="17"/>
  <c r="I245" i="17"/>
  <c r="J245" i="17" s="1"/>
  <c r="K245" i="17"/>
  <c r="L245" i="17" s="1"/>
  <c r="M245" i="17"/>
  <c r="I246" i="17"/>
  <c r="J246" i="17" s="1"/>
  <c r="K246" i="17"/>
  <c r="L246" i="17" s="1"/>
  <c r="M246" i="17"/>
  <c r="I247" i="17"/>
  <c r="J247" i="17" s="1"/>
  <c r="K247" i="17"/>
  <c r="L247" i="17" s="1"/>
  <c r="M247" i="17"/>
  <c r="I248" i="17"/>
  <c r="J248" i="17" s="1"/>
  <c r="K248" i="17"/>
  <c r="L248" i="17" s="1"/>
  <c r="M248" i="17"/>
  <c r="I249" i="17"/>
  <c r="J249" i="17" s="1"/>
  <c r="K249" i="17"/>
  <c r="L249" i="17" s="1"/>
  <c r="M249" i="17"/>
  <c r="I250" i="17"/>
  <c r="J250" i="17" s="1"/>
  <c r="K250" i="17"/>
  <c r="L250" i="17" s="1"/>
  <c r="M250" i="17"/>
  <c r="I251" i="17"/>
  <c r="J251" i="17" s="1"/>
  <c r="K251" i="17"/>
  <c r="L251" i="17" s="1"/>
  <c r="M251" i="17"/>
  <c r="I252" i="17"/>
  <c r="J252" i="17" s="1"/>
  <c r="K252" i="17"/>
  <c r="L252" i="17" s="1"/>
  <c r="M252" i="17"/>
  <c r="I253" i="17"/>
  <c r="J253" i="17" s="1"/>
  <c r="K253" i="17"/>
  <c r="L253" i="17" s="1"/>
  <c r="M253" i="17"/>
  <c r="I254" i="17"/>
  <c r="J254" i="17" s="1"/>
  <c r="K254" i="17"/>
  <c r="L254" i="17" s="1"/>
  <c r="M254" i="17"/>
  <c r="I255" i="17"/>
  <c r="J255" i="17" s="1"/>
  <c r="K255" i="17"/>
  <c r="L255" i="17" s="1"/>
  <c r="M255" i="17"/>
  <c r="I256" i="17"/>
  <c r="J256" i="17" s="1"/>
  <c r="K256" i="17"/>
  <c r="L256" i="17" s="1"/>
  <c r="M256" i="17"/>
  <c r="I257" i="17"/>
  <c r="J257" i="17" s="1"/>
  <c r="K257" i="17"/>
  <c r="L257" i="17" s="1"/>
  <c r="M257" i="17"/>
  <c r="I258" i="17"/>
  <c r="J258" i="17" s="1"/>
  <c r="K258" i="17"/>
  <c r="L258" i="17" s="1"/>
  <c r="M258" i="17"/>
  <c r="I259" i="17"/>
  <c r="J259" i="17" s="1"/>
  <c r="K259" i="17"/>
  <c r="L259" i="17" s="1"/>
  <c r="M259" i="17"/>
  <c r="I260" i="17"/>
  <c r="J260" i="17" s="1"/>
  <c r="K260" i="17"/>
  <c r="L260" i="17" s="1"/>
  <c r="M260" i="17"/>
  <c r="I261" i="17"/>
  <c r="J261" i="17" s="1"/>
  <c r="K261" i="17"/>
  <c r="L261" i="17" s="1"/>
  <c r="M261" i="17"/>
  <c r="I262" i="17"/>
  <c r="J262" i="17" s="1"/>
  <c r="K262" i="17"/>
  <c r="L262" i="17" s="1"/>
  <c r="M262" i="17"/>
  <c r="I263" i="17"/>
  <c r="J263" i="17" s="1"/>
  <c r="K263" i="17"/>
  <c r="L263" i="17" s="1"/>
  <c r="M263" i="17"/>
  <c r="I264" i="17"/>
  <c r="J264" i="17" s="1"/>
  <c r="K264" i="17"/>
  <c r="L264" i="17" s="1"/>
  <c r="M264" i="17"/>
  <c r="I265" i="17"/>
  <c r="J265" i="17" s="1"/>
  <c r="K265" i="17"/>
  <c r="L265" i="17" s="1"/>
  <c r="M265" i="17"/>
  <c r="I266" i="17"/>
  <c r="J266" i="17" s="1"/>
  <c r="K266" i="17"/>
  <c r="L266" i="17" s="1"/>
  <c r="M266" i="17"/>
  <c r="I267" i="17"/>
  <c r="J267" i="17" s="1"/>
  <c r="K267" i="17"/>
  <c r="L267" i="17" s="1"/>
  <c r="M267" i="17"/>
  <c r="I268" i="17"/>
  <c r="J268" i="17" s="1"/>
  <c r="K268" i="17"/>
  <c r="L268" i="17" s="1"/>
  <c r="M268" i="17"/>
  <c r="I269" i="17"/>
  <c r="J269" i="17" s="1"/>
  <c r="K269" i="17"/>
  <c r="L269" i="17" s="1"/>
  <c r="M269" i="17"/>
  <c r="I270" i="17"/>
  <c r="J270" i="17" s="1"/>
  <c r="K270" i="17"/>
  <c r="L270" i="17" s="1"/>
  <c r="M270" i="17"/>
  <c r="I271" i="17"/>
  <c r="J271" i="17" s="1"/>
  <c r="K271" i="17"/>
  <c r="L271" i="17" s="1"/>
  <c r="M271" i="17"/>
  <c r="I272" i="17"/>
  <c r="J272" i="17" s="1"/>
  <c r="K272" i="17"/>
  <c r="L272" i="17" s="1"/>
  <c r="M272" i="17"/>
  <c r="I273" i="17"/>
  <c r="J273" i="17" s="1"/>
  <c r="K273" i="17"/>
  <c r="L273" i="17" s="1"/>
  <c r="M273" i="17"/>
  <c r="I274" i="17"/>
  <c r="J274" i="17" s="1"/>
  <c r="K274" i="17"/>
  <c r="L274" i="17" s="1"/>
  <c r="M274" i="17"/>
  <c r="I275" i="17"/>
  <c r="J275" i="17" s="1"/>
  <c r="K275" i="17"/>
  <c r="L275" i="17" s="1"/>
  <c r="M275" i="17"/>
  <c r="I276" i="17"/>
  <c r="J276" i="17" s="1"/>
  <c r="K276" i="17"/>
  <c r="L276" i="17" s="1"/>
  <c r="M276" i="17"/>
  <c r="I277" i="17"/>
  <c r="J277" i="17" s="1"/>
  <c r="K277" i="17"/>
  <c r="L277" i="17" s="1"/>
  <c r="M277" i="17"/>
  <c r="I278" i="17"/>
  <c r="J278" i="17" s="1"/>
  <c r="K278" i="17"/>
  <c r="L278" i="17" s="1"/>
  <c r="M278" i="17"/>
  <c r="I279" i="17"/>
  <c r="J279" i="17" s="1"/>
  <c r="K279" i="17"/>
  <c r="L279" i="17" s="1"/>
  <c r="M279" i="17"/>
  <c r="I280" i="17"/>
  <c r="J280" i="17" s="1"/>
  <c r="K280" i="17"/>
  <c r="L280" i="17" s="1"/>
  <c r="M280" i="17"/>
  <c r="I281" i="17"/>
  <c r="J281" i="17" s="1"/>
  <c r="K281" i="17"/>
  <c r="L281" i="17" s="1"/>
  <c r="M281" i="17"/>
  <c r="I282" i="17"/>
  <c r="J282" i="17" s="1"/>
  <c r="K282" i="17"/>
  <c r="L282" i="17" s="1"/>
  <c r="M282" i="17"/>
  <c r="I283" i="17"/>
  <c r="J283" i="17" s="1"/>
  <c r="K283" i="17"/>
  <c r="L283" i="17" s="1"/>
  <c r="M283" i="17"/>
  <c r="I284" i="17"/>
  <c r="J284" i="17" s="1"/>
  <c r="K284" i="17"/>
  <c r="L284" i="17" s="1"/>
  <c r="M284" i="17"/>
  <c r="I285" i="17"/>
  <c r="J285" i="17" s="1"/>
  <c r="K285" i="17"/>
  <c r="L285" i="17" s="1"/>
  <c r="M285" i="17"/>
  <c r="I286" i="17"/>
  <c r="J286" i="17" s="1"/>
  <c r="K286" i="17"/>
  <c r="L286" i="17" s="1"/>
  <c r="M286" i="17"/>
  <c r="I287" i="17"/>
  <c r="J287" i="17" s="1"/>
  <c r="K287" i="17"/>
  <c r="L287" i="17" s="1"/>
  <c r="M287" i="17"/>
  <c r="I288" i="17"/>
  <c r="J288" i="17" s="1"/>
  <c r="K288" i="17"/>
  <c r="L288" i="17" s="1"/>
  <c r="M288" i="17"/>
  <c r="I289" i="17"/>
  <c r="J289" i="17" s="1"/>
  <c r="K289" i="17"/>
  <c r="L289" i="17" s="1"/>
  <c r="M289" i="17"/>
  <c r="I290" i="17"/>
  <c r="J290" i="17" s="1"/>
  <c r="K290" i="17"/>
  <c r="L290" i="17" s="1"/>
  <c r="M290" i="17"/>
  <c r="I291" i="17"/>
  <c r="J291" i="17" s="1"/>
  <c r="K291" i="17"/>
  <c r="L291" i="17" s="1"/>
  <c r="M291" i="17"/>
  <c r="I292" i="17"/>
  <c r="J292" i="17" s="1"/>
  <c r="K292" i="17"/>
  <c r="L292" i="17" s="1"/>
  <c r="M292" i="17"/>
  <c r="I293" i="17"/>
  <c r="J293" i="17" s="1"/>
  <c r="K293" i="17"/>
  <c r="L293" i="17" s="1"/>
  <c r="M293" i="17"/>
  <c r="I294" i="17"/>
  <c r="J294" i="17" s="1"/>
  <c r="K294" i="17"/>
  <c r="L294" i="17" s="1"/>
  <c r="M294" i="17"/>
  <c r="I295" i="17"/>
  <c r="J295" i="17" s="1"/>
  <c r="K295" i="17"/>
  <c r="L295" i="17" s="1"/>
  <c r="M295" i="17"/>
  <c r="I296" i="17"/>
  <c r="J296" i="17" s="1"/>
  <c r="K296" i="17"/>
  <c r="L296" i="17" s="1"/>
  <c r="M296" i="17"/>
  <c r="I297" i="17"/>
  <c r="J297" i="17" s="1"/>
  <c r="K297" i="17"/>
  <c r="L297" i="17" s="1"/>
  <c r="M297" i="17"/>
  <c r="I298" i="17"/>
  <c r="J298" i="17" s="1"/>
  <c r="K298" i="17"/>
  <c r="L298" i="17" s="1"/>
  <c r="M298" i="17"/>
  <c r="I299" i="17"/>
  <c r="J299" i="17" s="1"/>
  <c r="K299" i="17"/>
  <c r="L299" i="17" s="1"/>
  <c r="M299" i="17"/>
  <c r="I300" i="17"/>
  <c r="J300" i="17" s="1"/>
  <c r="K300" i="17"/>
  <c r="L300" i="17" s="1"/>
  <c r="M300" i="17"/>
  <c r="I301" i="17"/>
  <c r="J301" i="17" s="1"/>
  <c r="K301" i="17"/>
  <c r="L301" i="17" s="1"/>
  <c r="M301" i="17"/>
  <c r="I302" i="17"/>
  <c r="J302" i="17" s="1"/>
  <c r="K302" i="17"/>
  <c r="L302" i="17" s="1"/>
  <c r="M302" i="17"/>
  <c r="I303" i="17"/>
  <c r="J303" i="17" s="1"/>
  <c r="K303" i="17"/>
  <c r="L303" i="17" s="1"/>
  <c r="M303" i="17"/>
  <c r="I304" i="17"/>
  <c r="J304" i="17" s="1"/>
  <c r="K304" i="17"/>
  <c r="L304" i="17" s="1"/>
  <c r="M304" i="17"/>
  <c r="I305" i="17"/>
  <c r="J305" i="17" s="1"/>
  <c r="K305" i="17"/>
  <c r="L305" i="17" s="1"/>
  <c r="M305" i="17"/>
  <c r="I306" i="17"/>
  <c r="J306" i="17" s="1"/>
  <c r="K306" i="17"/>
  <c r="L306" i="17" s="1"/>
  <c r="M306" i="17"/>
  <c r="I307" i="17"/>
  <c r="J307" i="17" s="1"/>
  <c r="K307" i="17"/>
  <c r="L307" i="17" s="1"/>
  <c r="M307" i="17"/>
  <c r="I308" i="17"/>
  <c r="J308" i="17" s="1"/>
  <c r="K308" i="17"/>
  <c r="L308" i="17" s="1"/>
  <c r="M308" i="17"/>
  <c r="I309" i="17"/>
  <c r="J309" i="17" s="1"/>
  <c r="K309" i="17"/>
  <c r="L309" i="17" s="1"/>
  <c r="M309" i="17"/>
  <c r="I310" i="17"/>
  <c r="J310" i="17" s="1"/>
  <c r="K310" i="17"/>
  <c r="L310" i="17" s="1"/>
  <c r="M310" i="17"/>
  <c r="I311" i="17"/>
  <c r="J311" i="17" s="1"/>
  <c r="K311" i="17"/>
  <c r="L311" i="17" s="1"/>
  <c r="M311" i="17"/>
  <c r="I312" i="17"/>
  <c r="J312" i="17" s="1"/>
  <c r="K312" i="17"/>
  <c r="L312" i="17" s="1"/>
  <c r="M312" i="17"/>
  <c r="I313" i="17"/>
  <c r="J313" i="17" s="1"/>
  <c r="K313" i="17"/>
  <c r="L313" i="17" s="1"/>
  <c r="M313" i="17"/>
  <c r="I314" i="17"/>
  <c r="J314" i="17" s="1"/>
  <c r="K314" i="17"/>
  <c r="L314" i="17" s="1"/>
  <c r="M314" i="17"/>
  <c r="I315" i="17"/>
  <c r="J315" i="17" s="1"/>
  <c r="K315" i="17"/>
  <c r="L315" i="17" s="1"/>
  <c r="M315" i="17"/>
  <c r="I316" i="17"/>
  <c r="J316" i="17" s="1"/>
  <c r="K316" i="17"/>
  <c r="L316" i="17" s="1"/>
  <c r="M316" i="17"/>
  <c r="I317" i="17"/>
  <c r="J317" i="17" s="1"/>
  <c r="K317" i="17"/>
  <c r="L317" i="17" s="1"/>
  <c r="M317" i="17"/>
  <c r="I318" i="17"/>
  <c r="J318" i="17" s="1"/>
  <c r="K318" i="17"/>
  <c r="L318" i="17" s="1"/>
  <c r="M318" i="17"/>
  <c r="I319" i="17"/>
  <c r="J319" i="17" s="1"/>
  <c r="K319" i="17"/>
  <c r="L319" i="17" s="1"/>
  <c r="M319" i="17"/>
  <c r="I320" i="17"/>
  <c r="J320" i="17" s="1"/>
  <c r="K320" i="17"/>
  <c r="L320" i="17" s="1"/>
  <c r="M320" i="17"/>
  <c r="I321" i="17"/>
  <c r="J321" i="17" s="1"/>
  <c r="K321" i="17"/>
  <c r="L321" i="17" s="1"/>
  <c r="M321" i="17"/>
  <c r="I322" i="17"/>
  <c r="J322" i="17" s="1"/>
  <c r="K322" i="17"/>
  <c r="L322" i="17" s="1"/>
  <c r="M322" i="17"/>
  <c r="I323" i="17"/>
  <c r="J323" i="17" s="1"/>
  <c r="K323" i="17"/>
  <c r="L323" i="17" s="1"/>
  <c r="M323" i="17"/>
  <c r="I324" i="17"/>
  <c r="J324" i="17" s="1"/>
  <c r="K324" i="17"/>
  <c r="L324" i="17" s="1"/>
  <c r="M324" i="17"/>
  <c r="I325" i="17"/>
  <c r="J325" i="17" s="1"/>
  <c r="K325" i="17"/>
  <c r="L325" i="17" s="1"/>
  <c r="M325" i="17"/>
  <c r="I326" i="17"/>
  <c r="J326" i="17" s="1"/>
  <c r="K326" i="17"/>
  <c r="L326" i="17" s="1"/>
  <c r="M326" i="17"/>
  <c r="I327" i="17"/>
  <c r="J327" i="17" s="1"/>
  <c r="K327" i="17"/>
  <c r="L327" i="17" s="1"/>
  <c r="M327" i="17"/>
  <c r="I328" i="17"/>
  <c r="J328" i="17" s="1"/>
  <c r="K328" i="17"/>
  <c r="L328" i="17" s="1"/>
  <c r="M328" i="17"/>
  <c r="I329" i="17"/>
  <c r="J329" i="17" s="1"/>
  <c r="K329" i="17"/>
  <c r="L329" i="17" s="1"/>
  <c r="M329" i="17"/>
  <c r="I330" i="17"/>
  <c r="J330" i="17" s="1"/>
  <c r="K330" i="17"/>
  <c r="L330" i="17" s="1"/>
  <c r="M330" i="17"/>
  <c r="I331" i="17"/>
  <c r="J331" i="17" s="1"/>
  <c r="K331" i="17"/>
  <c r="L331" i="17" s="1"/>
  <c r="M331" i="17"/>
  <c r="I332" i="17"/>
  <c r="J332" i="17" s="1"/>
  <c r="K332" i="17"/>
  <c r="L332" i="17" s="1"/>
  <c r="M332" i="17"/>
  <c r="I333" i="17"/>
  <c r="J333" i="17" s="1"/>
  <c r="K333" i="17"/>
  <c r="L333" i="17" s="1"/>
  <c r="M333" i="17"/>
  <c r="I334" i="17"/>
  <c r="J334" i="17" s="1"/>
  <c r="K334" i="17"/>
  <c r="L334" i="17" s="1"/>
  <c r="M334" i="17"/>
  <c r="I335" i="17"/>
  <c r="J335" i="17" s="1"/>
  <c r="K335" i="17"/>
  <c r="L335" i="17" s="1"/>
  <c r="M335" i="17"/>
  <c r="I336" i="17"/>
  <c r="J336" i="17" s="1"/>
  <c r="K336" i="17"/>
  <c r="L336" i="17" s="1"/>
  <c r="M336" i="17"/>
  <c r="I337" i="17"/>
  <c r="J337" i="17" s="1"/>
  <c r="K337" i="17"/>
  <c r="L337" i="17" s="1"/>
  <c r="M337" i="17"/>
  <c r="I338" i="17"/>
  <c r="J338" i="17" s="1"/>
  <c r="K338" i="17"/>
  <c r="L338" i="17" s="1"/>
  <c r="M338" i="17"/>
  <c r="I339" i="17"/>
  <c r="J339" i="17" s="1"/>
  <c r="K339" i="17"/>
  <c r="L339" i="17" s="1"/>
  <c r="M339" i="17"/>
  <c r="I340" i="17"/>
  <c r="J340" i="17" s="1"/>
  <c r="K340" i="17"/>
  <c r="L340" i="17" s="1"/>
  <c r="M340" i="17"/>
  <c r="I341" i="17"/>
  <c r="J341" i="17" s="1"/>
  <c r="K341" i="17"/>
  <c r="L341" i="17" s="1"/>
  <c r="M341" i="17"/>
  <c r="I342" i="17"/>
  <c r="J342" i="17" s="1"/>
  <c r="K342" i="17"/>
  <c r="L342" i="17" s="1"/>
  <c r="M342" i="17"/>
  <c r="I343" i="17"/>
  <c r="J343" i="17" s="1"/>
  <c r="K343" i="17"/>
  <c r="L343" i="17" s="1"/>
  <c r="M343" i="17"/>
  <c r="I344" i="17"/>
  <c r="J344" i="17" s="1"/>
  <c r="K344" i="17"/>
  <c r="L344" i="17" s="1"/>
  <c r="M344" i="17"/>
  <c r="I345" i="17"/>
  <c r="J345" i="17" s="1"/>
  <c r="K345" i="17"/>
  <c r="L345" i="17" s="1"/>
  <c r="M345" i="17"/>
  <c r="I346" i="17"/>
  <c r="J346" i="17" s="1"/>
  <c r="K346" i="17"/>
  <c r="L346" i="17" s="1"/>
  <c r="M346" i="17"/>
  <c r="I347" i="17"/>
  <c r="J347" i="17" s="1"/>
  <c r="K347" i="17"/>
  <c r="L347" i="17" s="1"/>
  <c r="M347" i="17"/>
  <c r="I348" i="17"/>
  <c r="J348" i="17" s="1"/>
  <c r="K348" i="17"/>
  <c r="L348" i="17" s="1"/>
  <c r="M348" i="17"/>
  <c r="I349" i="17"/>
  <c r="J349" i="17" s="1"/>
  <c r="K349" i="17"/>
  <c r="L349" i="17" s="1"/>
  <c r="M349" i="17"/>
  <c r="I350" i="17"/>
  <c r="J350" i="17" s="1"/>
  <c r="K350" i="17"/>
  <c r="L350" i="17" s="1"/>
  <c r="M350" i="17"/>
  <c r="I351" i="17"/>
  <c r="J351" i="17" s="1"/>
  <c r="K351" i="17"/>
  <c r="L351" i="17" s="1"/>
  <c r="M351" i="17"/>
  <c r="I352" i="17"/>
  <c r="J352" i="17" s="1"/>
  <c r="K352" i="17"/>
  <c r="L352" i="17" s="1"/>
  <c r="M352" i="17"/>
  <c r="I353" i="17"/>
  <c r="J353" i="17" s="1"/>
  <c r="K353" i="17"/>
  <c r="L353" i="17" s="1"/>
  <c r="M353" i="17"/>
  <c r="I354" i="17"/>
  <c r="J354" i="17" s="1"/>
  <c r="K354" i="17"/>
  <c r="L354" i="17" s="1"/>
  <c r="M354" i="17"/>
  <c r="I355" i="17"/>
  <c r="J355" i="17" s="1"/>
  <c r="K355" i="17"/>
  <c r="L355" i="17" s="1"/>
  <c r="M355" i="17"/>
  <c r="I356" i="17"/>
  <c r="J356" i="17" s="1"/>
  <c r="K356" i="17"/>
  <c r="L356" i="17" s="1"/>
  <c r="M356" i="17"/>
  <c r="I357" i="17"/>
  <c r="J357" i="17" s="1"/>
  <c r="K357" i="17"/>
  <c r="L357" i="17" s="1"/>
  <c r="M357" i="17"/>
  <c r="I358" i="17"/>
  <c r="J358" i="17" s="1"/>
  <c r="K358" i="17"/>
  <c r="L358" i="17" s="1"/>
  <c r="M358" i="17"/>
  <c r="I359" i="17"/>
  <c r="J359" i="17" s="1"/>
  <c r="K359" i="17"/>
  <c r="L359" i="17" s="1"/>
  <c r="M359" i="17"/>
  <c r="I360" i="17"/>
  <c r="J360" i="17" s="1"/>
  <c r="K360" i="17"/>
  <c r="L360" i="17" s="1"/>
  <c r="M360" i="17"/>
  <c r="I361" i="17"/>
  <c r="J361" i="17" s="1"/>
  <c r="K361" i="17"/>
  <c r="L361" i="17" s="1"/>
  <c r="M361" i="17"/>
  <c r="I362" i="17"/>
  <c r="J362" i="17" s="1"/>
  <c r="K362" i="17"/>
  <c r="L362" i="17" s="1"/>
  <c r="M362" i="17"/>
  <c r="I363" i="17"/>
  <c r="J363" i="17" s="1"/>
  <c r="K363" i="17"/>
  <c r="L363" i="17" s="1"/>
  <c r="M363" i="17"/>
  <c r="I364" i="17"/>
  <c r="J364" i="17" s="1"/>
  <c r="K364" i="17"/>
  <c r="L364" i="17" s="1"/>
  <c r="M364" i="17"/>
  <c r="I365" i="17"/>
  <c r="J365" i="17" s="1"/>
  <c r="K365" i="17"/>
  <c r="L365" i="17" s="1"/>
  <c r="M365" i="17"/>
  <c r="I366" i="17"/>
  <c r="J366" i="17" s="1"/>
  <c r="K366" i="17"/>
  <c r="L366" i="17" s="1"/>
  <c r="M366" i="17"/>
  <c r="I367" i="17"/>
  <c r="J367" i="17" s="1"/>
  <c r="K367" i="17"/>
  <c r="L367" i="17" s="1"/>
  <c r="M367" i="17"/>
  <c r="I368" i="17"/>
  <c r="J368" i="17" s="1"/>
  <c r="K368" i="17"/>
  <c r="L368" i="17" s="1"/>
  <c r="M368" i="17"/>
  <c r="I369" i="17"/>
  <c r="J369" i="17" s="1"/>
  <c r="K369" i="17"/>
  <c r="L369" i="17" s="1"/>
  <c r="M369" i="17"/>
  <c r="I370" i="17"/>
  <c r="J370" i="17" s="1"/>
  <c r="K370" i="17"/>
  <c r="L370" i="17" s="1"/>
  <c r="M370" i="17"/>
  <c r="I371" i="17"/>
  <c r="J371" i="17" s="1"/>
  <c r="K371" i="17"/>
  <c r="L371" i="17" s="1"/>
  <c r="M371" i="17"/>
  <c r="I372" i="17"/>
  <c r="J372" i="17" s="1"/>
  <c r="K372" i="17"/>
  <c r="L372" i="17" s="1"/>
  <c r="M372" i="17"/>
  <c r="I373" i="17"/>
  <c r="J373" i="17" s="1"/>
  <c r="K373" i="17"/>
  <c r="L373" i="17" s="1"/>
  <c r="M373" i="17"/>
  <c r="I374" i="17"/>
  <c r="J374" i="17" s="1"/>
  <c r="K374" i="17"/>
  <c r="L374" i="17" s="1"/>
  <c r="M374" i="17"/>
  <c r="I375" i="17"/>
  <c r="J375" i="17" s="1"/>
  <c r="K375" i="17"/>
  <c r="L375" i="17" s="1"/>
  <c r="M375" i="17"/>
  <c r="I376" i="17"/>
  <c r="J376" i="17" s="1"/>
  <c r="K376" i="17"/>
  <c r="L376" i="17" s="1"/>
  <c r="M376" i="17"/>
  <c r="I377" i="17"/>
  <c r="J377" i="17" s="1"/>
  <c r="K377" i="17"/>
  <c r="L377" i="17" s="1"/>
  <c r="M377" i="17"/>
  <c r="I378" i="17"/>
  <c r="J378" i="17" s="1"/>
  <c r="K378" i="17"/>
  <c r="L378" i="17" s="1"/>
  <c r="M378" i="17"/>
  <c r="I379" i="17"/>
  <c r="J379" i="17" s="1"/>
  <c r="K379" i="17"/>
  <c r="L379" i="17" s="1"/>
  <c r="M379" i="17"/>
  <c r="I380" i="17"/>
  <c r="J380" i="17" s="1"/>
  <c r="K380" i="17"/>
  <c r="L380" i="17" s="1"/>
  <c r="M380" i="17"/>
  <c r="I381" i="17"/>
  <c r="J381" i="17" s="1"/>
  <c r="K381" i="17"/>
  <c r="L381" i="17" s="1"/>
  <c r="M381" i="17"/>
  <c r="I382" i="17"/>
  <c r="J382" i="17" s="1"/>
  <c r="K382" i="17"/>
  <c r="L382" i="17" s="1"/>
  <c r="M382" i="17"/>
  <c r="I383" i="17"/>
  <c r="J383" i="17" s="1"/>
  <c r="K383" i="17"/>
  <c r="L383" i="17" s="1"/>
  <c r="M383" i="17"/>
  <c r="I384" i="17"/>
  <c r="J384" i="17" s="1"/>
  <c r="K384" i="17"/>
  <c r="L384" i="17" s="1"/>
  <c r="M384" i="17"/>
  <c r="I385" i="17"/>
  <c r="J385" i="17" s="1"/>
  <c r="K385" i="17"/>
  <c r="L385" i="17" s="1"/>
  <c r="M385" i="17"/>
  <c r="I386" i="17"/>
  <c r="J386" i="17" s="1"/>
  <c r="K386" i="17"/>
  <c r="L386" i="17" s="1"/>
  <c r="M386" i="17"/>
  <c r="I387" i="17"/>
  <c r="J387" i="17" s="1"/>
  <c r="K387" i="17"/>
  <c r="L387" i="17" s="1"/>
  <c r="M387" i="17"/>
  <c r="I388" i="17"/>
  <c r="J388" i="17" s="1"/>
  <c r="K388" i="17"/>
  <c r="L388" i="17" s="1"/>
  <c r="M388" i="17"/>
  <c r="I389" i="17"/>
  <c r="J389" i="17" s="1"/>
  <c r="K389" i="17"/>
  <c r="L389" i="17" s="1"/>
  <c r="M389" i="17"/>
  <c r="I390" i="17"/>
  <c r="J390" i="17" s="1"/>
  <c r="K390" i="17"/>
  <c r="L390" i="17" s="1"/>
  <c r="M390" i="17"/>
  <c r="I391" i="17"/>
  <c r="J391" i="17" s="1"/>
  <c r="K391" i="17"/>
  <c r="L391" i="17" s="1"/>
  <c r="M391" i="17"/>
  <c r="I392" i="17"/>
  <c r="J392" i="17" s="1"/>
  <c r="K392" i="17"/>
  <c r="L392" i="17" s="1"/>
  <c r="M392" i="17"/>
  <c r="I393" i="17"/>
  <c r="J393" i="17" s="1"/>
  <c r="K393" i="17"/>
  <c r="L393" i="17" s="1"/>
  <c r="M393" i="17"/>
  <c r="I394" i="17"/>
  <c r="J394" i="17" s="1"/>
  <c r="K394" i="17"/>
  <c r="L394" i="17" s="1"/>
  <c r="M394" i="17"/>
  <c r="I395" i="17"/>
  <c r="J395" i="17" s="1"/>
  <c r="K395" i="17"/>
  <c r="L395" i="17" s="1"/>
  <c r="M395" i="17"/>
  <c r="I396" i="17"/>
  <c r="J396" i="17" s="1"/>
  <c r="K396" i="17"/>
  <c r="L396" i="17" s="1"/>
  <c r="M396" i="17"/>
  <c r="I397" i="17"/>
  <c r="J397" i="17" s="1"/>
  <c r="K397" i="17"/>
  <c r="L397" i="17" s="1"/>
  <c r="M397" i="17"/>
  <c r="I398" i="17"/>
  <c r="J398" i="17" s="1"/>
  <c r="K398" i="17"/>
  <c r="L398" i="17" s="1"/>
  <c r="M398" i="17"/>
  <c r="I399" i="17"/>
  <c r="J399" i="17" s="1"/>
  <c r="K399" i="17"/>
  <c r="L399" i="17" s="1"/>
  <c r="M399" i="17"/>
  <c r="I400" i="17"/>
  <c r="J400" i="17" s="1"/>
  <c r="K400" i="17"/>
  <c r="L400" i="17" s="1"/>
  <c r="M400" i="17"/>
  <c r="I401" i="17"/>
  <c r="J401" i="17" s="1"/>
  <c r="K401" i="17"/>
  <c r="L401" i="17" s="1"/>
  <c r="M401" i="17"/>
  <c r="I402" i="17"/>
  <c r="J402" i="17" s="1"/>
  <c r="K402" i="17"/>
  <c r="L402" i="17" s="1"/>
  <c r="M402" i="17"/>
  <c r="I403" i="17"/>
  <c r="J403" i="17" s="1"/>
  <c r="K403" i="17"/>
  <c r="L403" i="17" s="1"/>
  <c r="M403" i="17"/>
  <c r="I404" i="17"/>
  <c r="J404" i="17" s="1"/>
  <c r="K404" i="17"/>
  <c r="L404" i="17" s="1"/>
  <c r="M404" i="17"/>
  <c r="I405" i="17"/>
  <c r="J405" i="17" s="1"/>
  <c r="K405" i="17"/>
  <c r="L405" i="17" s="1"/>
  <c r="M405" i="17"/>
  <c r="I406" i="17"/>
  <c r="J406" i="17" s="1"/>
  <c r="K406" i="17"/>
  <c r="L406" i="17" s="1"/>
  <c r="M406" i="17"/>
  <c r="I407" i="17"/>
  <c r="J407" i="17" s="1"/>
  <c r="K407" i="17"/>
  <c r="L407" i="17" s="1"/>
  <c r="M407" i="17"/>
  <c r="I408" i="17"/>
  <c r="J408" i="17" s="1"/>
  <c r="K408" i="17"/>
  <c r="L408" i="17" s="1"/>
  <c r="M408" i="17"/>
  <c r="I409" i="17"/>
  <c r="J409" i="17" s="1"/>
  <c r="K409" i="17"/>
  <c r="L409" i="17" s="1"/>
  <c r="M409" i="17"/>
  <c r="I410" i="17"/>
  <c r="J410" i="17" s="1"/>
  <c r="K410" i="17"/>
  <c r="L410" i="17" s="1"/>
  <c r="M410" i="17"/>
  <c r="I411" i="17"/>
  <c r="J411" i="17" s="1"/>
  <c r="K411" i="17"/>
  <c r="L411" i="17" s="1"/>
  <c r="M411" i="17"/>
  <c r="I412" i="17"/>
  <c r="J412" i="17" s="1"/>
  <c r="K412" i="17"/>
  <c r="L412" i="17" s="1"/>
  <c r="M412" i="17"/>
  <c r="I413" i="17"/>
  <c r="J413" i="17" s="1"/>
  <c r="K413" i="17"/>
  <c r="L413" i="17" s="1"/>
  <c r="M413" i="17"/>
  <c r="I414" i="17"/>
  <c r="J414" i="17" s="1"/>
  <c r="K414" i="17"/>
  <c r="L414" i="17" s="1"/>
  <c r="M414" i="17"/>
  <c r="I415" i="17"/>
  <c r="J415" i="17" s="1"/>
  <c r="K415" i="17"/>
  <c r="L415" i="17" s="1"/>
  <c r="M415" i="17"/>
  <c r="I416" i="17"/>
  <c r="J416" i="17" s="1"/>
  <c r="K416" i="17"/>
  <c r="L416" i="17" s="1"/>
  <c r="M416" i="17"/>
  <c r="I417" i="17"/>
  <c r="J417" i="17" s="1"/>
  <c r="K417" i="17"/>
  <c r="L417" i="17" s="1"/>
  <c r="M417" i="17"/>
  <c r="I418" i="17"/>
  <c r="J418" i="17" s="1"/>
  <c r="K418" i="17"/>
  <c r="L418" i="17" s="1"/>
  <c r="M418" i="17"/>
  <c r="I419" i="17"/>
  <c r="J419" i="17" s="1"/>
  <c r="K419" i="17"/>
  <c r="L419" i="17" s="1"/>
  <c r="M419" i="17"/>
  <c r="I420" i="17"/>
  <c r="J420" i="17" s="1"/>
  <c r="K420" i="17"/>
  <c r="L420" i="17" s="1"/>
  <c r="M420" i="17"/>
  <c r="I421" i="17"/>
  <c r="J421" i="17" s="1"/>
  <c r="K421" i="17"/>
  <c r="L421" i="17" s="1"/>
  <c r="M421" i="17"/>
  <c r="I422" i="17"/>
  <c r="J422" i="17" s="1"/>
  <c r="K422" i="17"/>
  <c r="L422" i="17" s="1"/>
  <c r="M422" i="17"/>
  <c r="I423" i="17"/>
  <c r="J423" i="17" s="1"/>
  <c r="K423" i="17"/>
  <c r="L423" i="17" s="1"/>
  <c r="M423" i="17"/>
  <c r="I424" i="17"/>
  <c r="J424" i="17" s="1"/>
  <c r="K424" i="17"/>
  <c r="L424" i="17" s="1"/>
  <c r="M424" i="17"/>
  <c r="I425" i="17"/>
  <c r="J425" i="17" s="1"/>
  <c r="K425" i="17"/>
  <c r="L425" i="17" s="1"/>
  <c r="M425" i="17"/>
  <c r="I426" i="17"/>
  <c r="J426" i="17" s="1"/>
  <c r="K426" i="17"/>
  <c r="L426" i="17" s="1"/>
  <c r="M426" i="17"/>
  <c r="I427" i="17"/>
  <c r="J427" i="17" s="1"/>
  <c r="K427" i="17"/>
  <c r="L427" i="17" s="1"/>
  <c r="M427" i="17"/>
  <c r="I428" i="17"/>
  <c r="J428" i="17" s="1"/>
  <c r="K428" i="17"/>
  <c r="L428" i="17" s="1"/>
  <c r="M428" i="17"/>
  <c r="I429" i="17"/>
  <c r="J429" i="17" s="1"/>
  <c r="K429" i="17"/>
  <c r="L429" i="17" s="1"/>
  <c r="M429" i="17"/>
  <c r="I430" i="17"/>
  <c r="J430" i="17" s="1"/>
  <c r="K430" i="17"/>
  <c r="L430" i="17" s="1"/>
  <c r="M430" i="17"/>
  <c r="I431" i="17"/>
  <c r="J431" i="17" s="1"/>
  <c r="K431" i="17"/>
  <c r="L431" i="17" s="1"/>
  <c r="M431" i="17"/>
  <c r="I432" i="17"/>
  <c r="J432" i="17" s="1"/>
  <c r="K432" i="17"/>
  <c r="L432" i="17" s="1"/>
  <c r="M432" i="17"/>
  <c r="I433" i="17"/>
  <c r="J433" i="17" s="1"/>
  <c r="K433" i="17"/>
  <c r="L433" i="17" s="1"/>
  <c r="M433" i="17"/>
  <c r="I434" i="17"/>
  <c r="J434" i="17" s="1"/>
  <c r="K434" i="17"/>
  <c r="L434" i="17" s="1"/>
  <c r="M434" i="17"/>
  <c r="I435" i="17"/>
  <c r="J435" i="17" s="1"/>
  <c r="K435" i="17"/>
  <c r="L435" i="17" s="1"/>
  <c r="M435" i="17"/>
  <c r="I436" i="17"/>
  <c r="J436" i="17" s="1"/>
  <c r="K436" i="17"/>
  <c r="L436" i="17" s="1"/>
  <c r="M436" i="17"/>
  <c r="I437" i="17"/>
  <c r="J437" i="17" s="1"/>
  <c r="K437" i="17"/>
  <c r="L437" i="17" s="1"/>
  <c r="M437" i="17"/>
  <c r="I438" i="17"/>
  <c r="J438" i="17" s="1"/>
  <c r="K438" i="17"/>
  <c r="L438" i="17" s="1"/>
  <c r="M438" i="17"/>
  <c r="I439" i="17"/>
  <c r="J439" i="17" s="1"/>
  <c r="K439" i="17"/>
  <c r="L439" i="17" s="1"/>
  <c r="M439" i="17"/>
  <c r="I440" i="17"/>
  <c r="J440" i="17" s="1"/>
  <c r="K440" i="17"/>
  <c r="L440" i="17" s="1"/>
  <c r="M440" i="17"/>
  <c r="I441" i="17"/>
  <c r="J441" i="17" s="1"/>
  <c r="K441" i="17"/>
  <c r="L441" i="17" s="1"/>
  <c r="M441" i="17"/>
  <c r="I442" i="17"/>
  <c r="J442" i="17" s="1"/>
  <c r="K442" i="17"/>
  <c r="L442" i="17" s="1"/>
  <c r="M442" i="17"/>
  <c r="I443" i="17"/>
  <c r="J443" i="17" s="1"/>
  <c r="K443" i="17"/>
  <c r="L443" i="17" s="1"/>
  <c r="M443" i="17"/>
  <c r="I444" i="17"/>
  <c r="J444" i="17" s="1"/>
  <c r="K444" i="17"/>
  <c r="L444" i="17" s="1"/>
  <c r="M444" i="17"/>
  <c r="I445" i="17"/>
  <c r="J445" i="17" s="1"/>
  <c r="K445" i="17"/>
  <c r="L445" i="17" s="1"/>
  <c r="M445" i="17"/>
  <c r="I446" i="17"/>
  <c r="J446" i="17" s="1"/>
  <c r="K446" i="17"/>
  <c r="L446" i="17" s="1"/>
  <c r="M446" i="17"/>
  <c r="I447" i="17"/>
  <c r="J447" i="17" s="1"/>
  <c r="K447" i="17"/>
  <c r="L447" i="17" s="1"/>
  <c r="M447" i="17"/>
  <c r="I448" i="17"/>
  <c r="J448" i="17" s="1"/>
  <c r="K448" i="17"/>
  <c r="L448" i="17" s="1"/>
  <c r="M448" i="17"/>
  <c r="I449" i="17"/>
  <c r="J449" i="17" s="1"/>
  <c r="K449" i="17"/>
  <c r="L449" i="17" s="1"/>
  <c r="M449" i="17"/>
  <c r="I450" i="17"/>
  <c r="J450" i="17" s="1"/>
  <c r="K450" i="17"/>
  <c r="L450" i="17" s="1"/>
  <c r="M450" i="17"/>
  <c r="I451" i="17"/>
  <c r="J451" i="17" s="1"/>
  <c r="K451" i="17"/>
  <c r="L451" i="17" s="1"/>
  <c r="M451" i="17"/>
  <c r="I452" i="17"/>
  <c r="J452" i="17" s="1"/>
  <c r="K452" i="17"/>
  <c r="L452" i="17" s="1"/>
  <c r="M452" i="17"/>
  <c r="I453" i="17"/>
  <c r="J453" i="17" s="1"/>
  <c r="K453" i="17"/>
  <c r="L453" i="17" s="1"/>
  <c r="M453" i="17"/>
  <c r="I454" i="17"/>
  <c r="J454" i="17" s="1"/>
  <c r="K454" i="17"/>
  <c r="L454" i="17" s="1"/>
  <c r="M454" i="17"/>
  <c r="I455" i="17"/>
  <c r="J455" i="17" s="1"/>
  <c r="K455" i="17"/>
  <c r="L455" i="17" s="1"/>
  <c r="M455" i="17"/>
  <c r="I456" i="17"/>
  <c r="J456" i="17" s="1"/>
  <c r="K456" i="17"/>
  <c r="L456" i="17" s="1"/>
  <c r="M456" i="17"/>
  <c r="I457" i="17"/>
  <c r="J457" i="17" s="1"/>
  <c r="K457" i="17"/>
  <c r="L457" i="17" s="1"/>
  <c r="M457" i="17"/>
  <c r="I458" i="17"/>
  <c r="J458" i="17" s="1"/>
  <c r="K458" i="17"/>
  <c r="L458" i="17" s="1"/>
  <c r="M458" i="17"/>
  <c r="I459" i="17"/>
  <c r="J459" i="17" s="1"/>
  <c r="K459" i="17"/>
  <c r="L459" i="17" s="1"/>
  <c r="M459" i="17"/>
  <c r="I460" i="17"/>
  <c r="J460" i="17" s="1"/>
  <c r="K460" i="17"/>
  <c r="L460" i="17" s="1"/>
  <c r="M460" i="17"/>
  <c r="I461" i="17"/>
  <c r="J461" i="17" s="1"/>
  <c r="K461" i="17"/>
  <c r="L461" i="17" s="1"/>
  <c r="M461" i="17"/>
  <c r="I462" i="17"/>
  <c r="J462" i="17" s="1"/>
  <c r="K462" i="17"/>
  <c r="L462" i="17" s="1"/>
  <c r="M462" i="17"/>
  <c r="I463" i="17"/>
  <c r="J463" i="17" s="1"/>
  <c r="K463" i="17"/>
  <c r="L463" i="17" s="1"/>
  <c r="M463" i="17"/>
  <c r="I464" i="17"/>
  <c r="J464" i="17" s="1"/>
  <c r="K464" i="17"/>
  <c r="L464" i="17" s="1"/>
  <c r="M464" i="17"/>
  <c r="I465" i="17"/>
  <c r="J465" i="17" s="1"/>
  <c r="K465" i="17"/>
  <c r="L465" i="17" s="1"/>
  <c r="M465" i="17"/>
  <c r="I466" i="17"/>
  <c r="J466" i="17" s="1"/>
  <c r="K466" i="17"/>
  <c r="L466" i="17" s="1"/>
  <c r="M466" i="17"/>
  <c r="I467" i="17"/>
  <c r="J467" i="17" s="1"/>
  <c r="K467" i="17"/>
  <c r="L467" i="17" s="1"/>
  <c r="M467" i="17"/>
  <c r="I468" i="17"/>
  <c r="J468" i="17" s="1"/>
  <c r="K468" i="17"/>
  <c r="L468" i="17" s="1"/>
  <c r="M468" i="17"/>
  <c r="I469" i="17"/>
  <c r="J469" i="17" s="1"/>
  <c r="K469" i="17"/>
  <c r="L469" i="17" s="1"/>
  <c r="M469" i="17"/>
  <c r="I470" i="17"/>
  <c r="J470" i="17" s="1"/>
  <c r="K470" i="17"/>
  <c r="L470" i="17" s="1"/>
  <c r="M470" i="17"/>
  <c r="I471" i="17"/>
  <c r="J471" i="17" s="1"/>
  <c r="K471" i="17"/>
  <c r="L471" i="17" s="1"/>
  <c r="M471" i="17"/>
  <c r="I472" i="17"/>
  <c r="J472" i="17" s="1"/>
  <c r="K472" i="17"/>
  <c r="L472" i="17" s="1"/>
  <c r="M472" i="17"/>
  <c r="I473" i="17"/>
  <c r="J473" i="17" s="1"/>
  <c r="K473" i="17"/>
  <c r="L473" i="17" s="1"/>
  <c r="M473" i="17"/>
  <c r="I474" i="17"/>
  <c r="J474" i="17" s="1"/>
  <c r="K474" i="17"/>
  <c r="L474" i="17" s="1"/>
  <c r="M474" i="17"/>
  <c r="I475" i="17"/>
  <c r="J475" i="17" s="1"/>
  <c r="K475" i="17"/>
  <c r="L475" i="17" s="1"/>
  <c r="M475" i="17"/>
  <c r="I476" i="17"/>
  <c r="J476" i="17" s="1"/>
  <c r="K476" i="17"/>
  <c r="L476" i="17" s="1"/>
  <c r="M476" i="17"/>
  <c r="I477" i="17"/>
  <c r="J477" i="17" s="1"/>
  <c r="K477" i="17"/>
  <c r="L477" i="17" s="1"/>
  <c r="M477" i="17"/>
  <c r="I478" i="17"/>
  <c r="J478" i="17" s="1"/>
  <c r="K478" i="17"/>
  <c r="L478" i="17" s="1"/>
  <c r="M478" i="17"/>
  <c r="I479" i="17"/>
  <c r="J479" i="17" s="1"/>
  <c r="K479" i="17"/>
  <c r="L479" i="17" s="1"/>
  <c r="M479" i="17"/>
  <c r="I480" i="17"/>
  <c r="J480" i="17" s="1"/>
  <c r="K480" i="17"/>
  <c r="L480" i="17" s="1"/>
  <c r="M480" i="17"/>
  <c r="I481" i="17"/>
  <c r="J481" i="17" s="1"/>
  <c r="K481" i="17"/>
  <c r="L481" i="17" s="1"/>
  <c r="M481" i="17"/>
  <c r="I482" i="17"/>
  <c r="J482" i="17" s="1"/>
  <c r="K482" i="17"/>
  <c r="L482" i="17" s="1"/>
  <c r="M482" i="17"/>
  <c r="I483" i="17"/>
  <c r="J483" i="17" s="1"/>
  <c r="K483" i="17"/>
  <c r="L483" i="17" s="1"/>
  <c r="M483" i="17"/>
  <c r="I484" i="17"/>
  <c r="J484" i="17" s="1"/>
  <c r="K484" i="17"/>
  <c r="L484" i="17" s="1"/>
  <c r="M484" i="17"/>
  <c r="I485" i="17"/>
  <c r="J485" i="17" s="1"/>
  <c r="K485" i="17"/>
  <c r="L485" i="17" s="1"/>
  <c r="M485" i="17"/>
  <c r="I486" i="17"/>
  <c r="J486" i="17" s="1"/>
  <c r="K486" i="17"/>
  <c r="L486" i="17" s="1"/>
  <c r="M486" i="17"/>
  <c r="I487" i="17"/>
  <c r="J487" i="17" s="1"/>
  <c r="K487" i="17"/>
  <c r="L487" i="17" s="1"/>
  <c r="M487" i="17"/>
  <c r="I488" i="17"/>
  <c r="J488" i="17" s="1"/>
  <c r="K488" i="17"/>
  <c r="L488" i="17" s="1"/>
  <c r="M488" i="17"/>
  <c r="I489" i="17"/>
  <c r="J489" i="17" s="1"/>
  <c r="K489" i="17"/>
  <c r="L489" i="17" s="1"/>
  <c r="M489" i="17"/>
  <c r="I490" i="17"/>
  <c r="J490" i="17" s="1"/>
  <c r="K490" i="17"/>
  <c r="L490" i="17" s="1"/>
  <c r="M490" i="17"/>
  <c r="I491" i="17"/>
  <c r="J491" i="17" s="1"/>
  <c r="K491" i="17"/>
  <c r="L491" i="17" s="1"/>
  <c r="M491" i="17"/>
  <c r="I492" i="17"/>
  <c r="J492" i="17" s="1"/>
  <c r="K492" i="17"/>
  <c r="L492" i="17" s="1"/>
  <c r="M492" i="17"/>
  <c r="I493" i="17"/>
  <c r="J493" i="17" s="1"/>
  <c r="K493" i="17"/>
  <c r="L493" i="17" s="1"/>
  <c r="M493" i="17"/>
  <c r="I494" i="17"/>
  <c r="J494" i="17" s="1"/>
  <c r="K494" i="17"/>
  <c r="L494" i="17" s="1"/>
  <c r="M494" i="17"/>
  <c r="I495" i="17"/>
  <c r="J495" i="17" s="1"/>
  <c r="K495" i="17"/>
  <c r="L495" i="17" s="1"/>
  <c r="M495" i="17"/>
  <c r="I496" i="17"/>
  <c r="J496" i="17" s="1"/>
  <c r="K496" i="17"/>
  <c r="L496" i="17" s="1"/>
  <c r="M496" i="17"/>
  <c r="I497" i="17"/>
  <c r="J497" i="17" s="1"/>
  <c r="K497" i="17"/>
  <c r="L497" i="17" s="1"/>
  <c r="M497" i="17"/>
  <c r="I498" i="17"/>
  <c r="J498" i="17" s="1"/>
  <c r="K498" i="17"/>
  <c r="L498" i="17" s="1"/>
  <c r="M498" i="17"/>
  <c r="I499" i="17"/>
  <c r="J499" i="17" s="1"/>
  <c r="K499" i="17"/>
  <c r="L499" i="17" s="1"/>
  <c r="M499" i="17"/>
  <c r="I500" i="17"/>
  <c r="J500" i="17" s="1"/>
  <c r="K500" i="17"/>
  <c r="L500" i="17" s="1"/>
  <c r="M500" i="17"/>
  <c r="I501" i="17"/>
  <c r="J501" i="17" s="1"/>
  <c r="K501" i="17"/>
  <c r="L501" i="17" s="1"/>
  <c r="M501" i="17"/>
  <c r="I502" i="17"/>
  <c r="J502" i="17" s="1"/>
  <c r="K502" i="17"/>
  <c r="L502" i="17" s="1"/>
  <c r="M502" i="17"/>
  <c r="I503" i="17"/>
  <c r="J503" i="17" s="1"/>
  <c r="K503" i="17"/>
  <c r="L503" i="17" s="1"/>
  <c r="M503" i="17"/>
  <c r="I504" i="17"/>
  <c r="J504" i="17" s="1"/>
  <c r="K504" i="17"/>
  <c r="L504" i="17" s="1"/>
  <c r="M504" i="17"/>
  <c r="I505" i="17"/>
  <c r="J505" i="17" s="1"/>
  <c r="K505" i="17"/>
  <c r="L505" i="17" s="1"/>
  <c r="M505" i="17"/>
  <c r="I506" i="17"/>
  <c r="J506" i="17" s="1"/>
  <c r="K506" i="17"/>
  <c r="L506" i="17" s="1"/>
  <c r="M506" i="17"/>
  <c r="I507" i="17"/>
  <c r="J507" i="17" s="1"/>
  <c r="K507" i="17"/>
  <c r="L507" i="17" s="1"/>
  <c r="M507" i="17"/>
  <c r="I508" i="17"/>
  <c r="J508" i="17" s="1"/>
  <c r="K508" i="17"/>
  <c r="L508" i="17" s="1"/>
  <c r="M508" i="17"/>
  <c r="I509" i="17"/>
  <c r="J509" i="17" s="1"/>
  <c r="K509" i="17"/>
  <c r="L509" i="17" s="1"/>
  <c r="M509" i="17"/>
  <c r="I510" i="17"/>
  <c r="J510" i="17" s="1"/>
  <c r="K510" i="17"/>
  <c r="L510" i="17" s="1"/>
  <c r="M510" i="17"/>
  <c r="I511" i="17"/>
  <c r="J511" i="17" s="1"/>
  <c r="K511" i="17"/>
  <c r="L511" i="17" s="1"/>
  <c r="M511" i="17"/>
  <c r="I512" i="17"/>
  <c r="J512" i="17" s="1"/>
  <c r="K512" i="17"/>
  <c r="L512" i="17" s="1"/>
  <c r="M512" i="17"/>
  <c r="I513" i="17"/>
  <c r="J513" i="17" s="1"/>
  <c r="K513" i="17"/>
  <c r="L513" i="17" s="1"/>
  <c r="M513" i="17"/>
  <c r="I514" i="17"/>
  <c r="J514" i="17" s="1"/>
  <c r="K514" i="17"/>
  <c r="L514" i="17" s="1"/>
  <c r="M514" i="17"/>
  <c r="I515" i="17"/>
  <c r="J515" i="17" s="1"/>
  <c r="K515" i="17"/>
  <c r="L515" i="17" s="1"/>
  <c r="M515" i="17"/>
  <c r="I516" i="17"/>
  <c r="J516" i="17" s="1"/>
  <c r="K516" i="17"/>
  <c r="L516" i="17" s="1"/>
  <c r="M516" i="17"/>
  <c r="I517" i="17"/>
  <c r="J517" i="17" s="1"/>
  <c r="K517" i="17"/>
  <c r="L517" i="17" s="1"/>
  <c r="M517" i="17"/>
  <c r="I518" i="17"/>
  <c r="J518" i="17" s="1"/>
  <c r="K518" i="17"/>
  <c r="L518" i="17" s="1"/>
  <c r="M518" i="17"/>
  <c r="I519" i="17"/>
  <c r="J519" i="17" s="1"/>
  <c r="K519" i="17"/>
  <c r="L519" i="17" s="1"/>
  <c r="M519" i="17"/>
  <c r="I520" i="17"/>
  <c r="J520" i="17" s="1"/>
  <c r="K520" i="17"/>
  <c r="L520" i="17" s="1"/>
  <c r="M520" i="17"/>
  <c r="I521" i="17"/>
  <c r="J521" i="17" s="1"/>
  <c r="K521" i="17"/>
  <c r="L521" i="17" s="1"/>
  <c r="M521" i="17"/>
  <c r="I522" i="17"/>
  <c r="J522" i="17" s="1"/>
  <c r="K522" i="17"/>
  <c r="L522" i="17" s="1"/>
  <c r="M522" i="17"/>
  <c r="I523" i="17"/>
  <c r="J523" i="17" s="1"/>
  <c r="K523" i="17"/>
  <c r="L523" i="17" s="1"/>
  <c r="M523" i="17"/>
  <c r="I524" i="17"/>
  <c r="J524" i="17" s="1"/>
  <c r="K524" i="17"/>
  <c r="L524" i="17" s="1"/>
  <c r="M524" i="17"/>
  <c r="I525" i="17"/>
  <c r="J525" i="17" s="1"/>
  <c r="K525" i="17"/>
  <c r="L525" i="17" s="1"/>
  <c r="M525" i="17"/>
  <c r="I526" i="17"/>
  <c r="J526" i="17" s="1"/>
  <c r="K526" i="17"/>
  <c r="L526" i="17" s="1"/>
  <c r="M526" i="17"/>
  <c r="I527" i="17"/>
  <c r="J527" i="17" s="1"/>
  <c r="K527" i="17"/>
  <c r="L527" i="17" s="1"/>
  <c r="M527" i="17"/>
  <c r="I528" i="17"/>
  <c r="J528" i="17" s="1"/>
  <c r="K528" i="17"/>
  <c r="L528" i="17" s="1"/>
  <c r="M528" i="17"/>
  <c r="I529" i="17"/>
  <c r="J529" i="17" s="1"/>
  <c r="K529" i="17"/>
  <c r="L529" i="17" s="1"/>
  <c r="M529" i="17"/>
  <c r="I530" i="17"/>
  <c r="J530" i="17" s="1"/>
  <c r="K530" i="17"/>
  <c r="L530" i="17" s="1"/>
  <c r="M530" i="17"/>
  <c r="I531" i="17"/>
  <c r="J531" i="17" s="1"/>
  <c r="K531" i="17"/>
  <c r="L531" i="17" s="1"/>
  <c r="M531" i="17"/>
  <c r="I532" i="17"/>
  <c r="J532" i="17" s="1"/>
  <c r="K532" i="17"/>
  <c r="L532" i="17" s="1"/>
  <c r="M532" i="17"/>
  <c r="I533" i="17"/>
  <c r="J533" i="17" s="1"/>
  <c r="K533" i="17"/>
  <c r="L533" i="17" s="1"/>
  <c r="M533" i="17"/>
  <c r="I534" i="17"/>
  <c r="J534" i="17" s="1"/>
  <c r="K534" i="17"/>
  <c r="L534" i="17" s="1"/>
  <c r="M534" i="17"/>
  <c r="I535" i="17"/>
  <c r="J535" i="17" s="1"/>
  <c r="K535" i="17"/>
  <c r="L535" i="17" s="1"/>
  <c r="M535" i="17"/>
  <c r="I536" i="17"/>
  <c r="J536" i="17" s="1"/>
  <c r="K536" i="17"/>
  <c r="L536" i="17" s="1"/>
  <c r="M536" i="17"/>
  <c r="I537" i="17"/>
  <c r="J537" i="17" s="1"/>
  <c r="K537" i="17"/>
  <c r="L537" i="17" s="1"/>
  <c r="M537" i="17"/>
  <c r="I538" i="17"/>
  <c r="J538" i="17" s="1"/>
  <c r="K538" i="17"/>
  <c r="L538" i="17" s="1"/>
  <c r="M538" i="17"/>
  <c r="I539" i="17"/>
  <c r="J539" i="17" s="1"/>
  <c r="K539" i="17"/>
  <c r="L539" i="17" s="1"/>
  <c r="M539" i="17"/>
  <c r="I540" i="17"/>
  <c r="J540" i="17" s="1"/>
  <c r="K540" i="17"/>
  <c r="L540" i="17" s="1"/>
  <c r="M540" i="17"/>
  <c r="I541" i="17"/>
  <c r="J541" i="17" s="1"/>
  <c r="K541" i="17"/>
  <c r="L541" i="17" s="1"/>
  <c r="M541" i="17"/>
  <c r="I542" i="17"/>
  <c r="J542" i="17" s="1"/>
  <c r="K542" i="17"/>
  <c r="L542" i="17" s="1"/>
  <c r="M542" i="17"/>
  <c r="I543" i="17"/>
  <c r="J543" i="17" s="1"/>
  <c r="K543" i="17"/>
  <c r="L543" i="17" s="1"/>
  <c r="M543" i="17"/>
  <c r="I544" i="17"/>
  <c r="J544" i="17" s="1"/>
  <c r="K544" i="17"/>
  <c r="L544" i="17" s="1"/>
  <c r="M544" i="17"/>
  <c r="I545" i="17"/>
  <c r="J545" i="17" s="1"/>
  <c r="K545" i="17"/>
  <c r="L545" i="17" s="1"/>
  <c r="M545" i="17"/>
  <c r="I546" i="17"/>
  <c r="J546" i="17" s="1"/>
  <c r="K546" i="17"/>
  <c r="L546" i="17" s="1"/>
  <c r="M546" i="17"/>
  <c r="I547" i="17"/>
  <c r="J547" i="17" s="1"/>
  <c r="K547" i="17"/>
  <c r="L547" i="17" s="1"/>
  <c r="M547" i="17"/>
  <c r="I548" i="17"/>
  <c r="J548" i="17" s="1"/>
  <c r="K548" i="17"/>
  <c r="L548" i="17" s="1"/>
  <c r="M548" i="17"/>
  <c r="I549" i="17"/>
  <c r="J549" i="17" s="1"/>
  <c r="K549" i="17"/>
  <c r="L549" i="17" s="1"/>
  <c r="M549" i="17"/>
  <c r="I550" i="17"/>
  <c r="J550" i="17" s="1"/>
  <c r="K550" i="17"/>
  <c r="L550" i="17" s="1"/>
  <c r="M550" i="17"/>
  <c r="I551" i="17"/>
  <c r="J551" i="17" s="1"/>
  <c r="K551" i="17"/>
  <c r="L551" i="17" s="1"/>
  <c r="M551" i="17"/>
  <c r="I552" i="17"/>
  <c r="J552" i="17" s="1"/>
  <c r="K552" i="17"/>
  <c r="L552" i="17" s="1"/>
  <c r="M552" i="17"/>
  <c r="I553" i="17"/>
  <c r="J553" i="17" s="1"/>
  <c r="K553" i="17"/>
  <c r="L553" i="17" s="1"/>
  <c r="M553" i="17"/>
  <c r="I554" i="17"/>
  <c r="J554" i="17" s="1"/>
  <c r="K554" i="17"/>
  <c r="L554" i="17" s="1"/>
  <c r="M554" i="17"/>
  <c r="I555" i="17"/>
  <c r="J555" i="17" s="1"/>
  <c r="K555" i="17"/>
  <c r="L555" i="17" s="1"/>
  <c r="M555" i="17"/>
  <c r="I556" i="17"/>
  <c r="J556" i="17" s="1"/>
  <c r="K556" i="17"/>
  <c r="L556" i="17" s="1"/>
  <c r="M556" i="17"/>
  <c r="I557" i="17"/>
  <c r="J557" i="17" s="1"/>
  <c r="K557" i="17"/>
  <c r="L557" i="17" s="1"/>
  <c r="M557" i="17"/>
  <c r="I558" i="17"/>
  <c r="J558" i="17" s="1"/>
  <c r="K558" i="17"/>
  <c r="L558" i="17" s="1"/>
  <c r="M558" i="17"/>
  <c r="I559" i="17"/>
  <c r="J559" i="17" s="1"/>
  <c r="K559" i="17"/>
  <c r="L559" i="17" s="1"/>
  <c r="M559" i="17"/>
  <c r="I560" i="17"/>
  <c r="J560" i="17" s="1"/>
  <c r="K560" i="17"/>
  <c r="L560" i="17" s="1"/>
  <c r="M560" i="17"/>
  <c r="I561" i="17"/>
  <c r="J561" i="17" s="1"/>
  <c r="K561" i="17"/>
  <c r="L561" i="17" s="1"/>
  <c r="M561" i="17"/>
  <c r="I562" i="17"/>
  <c r="J562" i="17" s="1"/>
  <c r="K562" i="17"/>
  <c r="L562" i="17" s="1"/>
  <c r="M562" i="17"/>
  <c r="I563" i="17"/>
  <c r="J563" i="17" s="1"/>
  <c r="K563" i="17"/>
  <c r="L563" i="17" s="1"/>
  <c r="M563" i="17"/>
  <c r="I564" i="17"/>
  <c r="J564" i="17" s="1"/>
  <c r="K564" i="17"/>
  <c r="L564" i="17" s="1"/>
  <c r="M564" i="17"/>
  <c r="I565" i="17"/>
  <c r="J565" i="17" s="1"/>
  <c r="K565" i="17"/>
  <c r="L565" i="17" s="1"/>
  <c r="M565" i="17"/>
  <c r="I566" i="17"/>
  <c r="J566" i="17" s="1"/>
  <c r="K566" i="17"/>
  <c r="L566" i="17" s="1"/>
  <c r="M566" i="17"/>
  <c r="I567" i="17"/>
  <c r="J567" i="17" s="1"/>
  <c r="K567" i="17"/>
  <c r="L567" i="17" s="1"/>
  <c r="M567" i="17"/>
  <c r="I568" i="17"/>
  <c r="J568" i="17" s="1"/>
  <c r="K568" i="17"/>
  <c r="L568" i="17" s="1"/>
  <c r="M568" i="17"/>
  <c r="I569" i="17"/>
  <c r="J569" i="17" s="1"/>
  <c r="K569" i="17"/>
  <c r="L569" i="17" s="1"/>
  <c r="M569" i="17"/>
  <c r="I570" i="17"/>
  <c r="J570" i="17" s="1"/>
  <c r="K570" i="17"/>
  <c r="L570" i="17" s="1"/>
  <c r="M570" i="17"/>
  <c r="I571" i="17"/>
  <c r="J571" i="17" s="1"/>
  <c r="K571" i="17"/>
  <c r="L571" i="17" s="1"/>
  <c r="M571" i="17"/>
  <c r="I572" i="17"/>
  <c r="J572" i="17" s="1"/>
  <c r="K572" i="17"/>
  <c r="L572" i="17" s="1"/>
  <c r="M572" i="17"/>
  <c r="I573" i="17"/>
  <c r="J573" i="17" s="1"/>
  <c r="K573" i="17"/>
  <c r="L573" i="17" s="1"/>
  <c r="M573" i="17"/>
  <c r="I574" i="17"/>
  <c r="J574" i="17" s="1"/>
  <c r="K574" i="17"/>
  <c r="L574" i="17" s="1"/>
  <c r="M574" i="17"/>
  <c r="I575" i="17"/>
  <c r="J575" i="17" s="1"/>
  <c r="K575" i="17"/>
  <c r="L575" i="17" s="1"/>
  <c r="M575" i="17"/>
  <c r="I576" i="17"/>
  <c r="J576" i="17" s="1"/>
  <c r="K576" i="17"/>
  <c r="L576" i="17" s="1"/>
  <c r="M576" i="17"/>
  <c r="I577" i="17"/>
  <c r="J577" i="17" s="1"/>
  <c r="K577" i="17"/>
  <c r="L577" i="17" s="1"/>
  <c r="M577" i="17"/>
  <c r="I578" i="17"/>
  <c r="J578" i="17" s="1"/>
  <c r="K578" i="17"/>
  <c r="L578" i="17" s="1"/>
  <c r="M578" i="17"/>
  <c r="I579" i="17"/>
  <c r="J579" i="17" s="1"/>
  <c r="K579" i="17"/>
  <c r="L579" i="17" s="1"/>
  <c r="M579" i="17"/>
  <c r="I580" i="17"/>
  <c r="J580" i="17" s="1"/>
  <c r="K580" i="17"/>
  <c r="L580" i="17" s="1"/>
  <c r="M580" i="17"/>
  <c r="I581" i="17"/>
  <c r="J581" i="17" s="1"/>
  <c r="K581" i="17"/>
  <c r="L581" i="17" s="1"/>
  <c r="M581" i="17"/>
  <c r="I582" i="17"/>
  <c r="J582" i="17" s="1"/>
  <c r="K582" i="17"/>
  <c r="L582" i="17" s="1"/>
  <c r="M582" i="17"/>
  <c r="I583" i="17"/>
  <c r="J583" i="17" s="1"/>
  <c r="K583" i="17"/>
  <c r="L583" i="17" s="1"/>
  <c r="M583" i="17"/>
  <c r="I584" i="17"/>
  <c r="J584" i="17" s="1"/>
  <c r="K584" i="17"/>
  <c r="L584" i="17" s="1"/>
  <c r="M584" i="17"/>
  <c r="I585" i="17"/>
  <c r="J585" i="17" s="1"/>
  <c r="K585" i="17"/>
  <c r="L585" i="17" s="1"/>
  <c r="M585" i="17"/>
  <c r="I586" i="17"/>
  <c r="J586" i="17" s="1"/>
  <c r="K586" i="17"/>
  <c r="L586" i="17" s="1"/>
  <c r="M586" i="17"/>
  <c r="I587" i="17"/>
  <c r="J587" i="17" s="1"/>
  <c r="K587" i="17"/>
  <c r="L587" i="17" s="1"/>
  <c r="M587" i="17"/>
  <c r="I588" i="17"/>
  <c r="J588" i="17" s="1"/>
  <c r="K588" i="17"/>
  <c r="L588" i="17" s="1"/>
  <c r="M588" i="17"/>
  <c r="I589" i="17"/>
  <c r="J589" i="17" s="1"/>
  <c r="K589" i="17"/>
  <c r="L589" i="17" s="1"/>
  <c r="M589" i="17"/>
  <c r="I590" i="17"/>
  <c r="J590" i="17" s="1"/>
  <c r="K590" i="17"/>
  <c r="L590" i="17" s="1"/>
  <c r="M590" i="17"/>
  <c r="I591" i="17"/>
  <c r="J591" i="17" s="1"/>
  <c r="K591" i="17"/>
  <c r="L591" i="17" s="1"/>
  <c r="M591" i="17"/>
  <c r="I592" i="17"/>
  <c r="J592" i="17" s="1"/>
  <c r="K592" i="17"/>
  <c r="L592" i="17" s="1"/>
  <c r="M592" i="17"/>
  <c r="I593" i="17"/>
  <c r="J593" i="17" s="1"/>
  <c r="K593" i="17"/>
  <c r="L593" i="17" s="1"/>
  <c r="M593" i="17"/>
  <c r="I594" i="17"/>
  <c r="J594" i="17" s="1"/>
  <c r="K594" i="17"/>
  <c r="L594" i="17" s="1"/>
  <c r="M594" i="17"/>
  <c r="I595" i="17"/>
  <c r="J595" i="17" s="1"/>
  <c r="K595" i="17"/>
  <c r="L595" i="17" s="1"/>
  <c r="M595" i="17"/>
  <c r="I596" i="17"/>
  <c r="J596" i="17" s="1"/>
  <c r="K596" i="17"/>
  <c r="L596" i="17" s="1"/>
  <c r="M596" i="17"/>
  <c r="I597" i="17"/>
  <c r="J597" i="17" s="1"/>
  <c r="K597" i="17"/>
  <c r="L597" i="17" s="1"/>
  <c r="M597" i="17"/>
  <c r="I598" i="17"/>
  <c r="J598" i="17" s="1"/>
  <c r="K598" i="17"/>
  <c r="L598" i="17" s="1"/>
  <c r="M598" i="17"/>
  <c r="I599" i="17"/>
  <c r="J599" i="17" s="1"/>
  <c r="K599" i="17"/>
  <c r="L599" i="17" s="1"/>
  <c r="M599" i="17"/>
  <c r="I600" i="17"/>
  <c r="J600" i="17" s="1"/>
  <c r="K600" i="17"/>
  <c r="L600" i="17" s="1"/>
  <c r="M600" i="17"/>
  <c r="I601" i="17"/>
  <c r="J601" i="17" s="1"/>
  <c r="K601" i="17"/>
  <c r="L601" i="17" s="1"/>
  <c r="M601" i="17"/>
  <c r="I602" i="17"/>
  <c r="J602" i="17" s="1"/>
  <c r="K602" i="17"/>
  <c r="L602" i="17" s="1"/>
  <c r="M602" i="17"/>
  <c r="I603" i="17"/>
  <c r="J603" i="17" s="1"/>
  <c r="K603" i="17"/>
  <c r="L603" i="17" s="1"/>
  <c r="M603" i="17"/>
  <c r="I604" i="17"/>
  <c r="J604" i="17" s="1"/>
  <c r="K604" i="17"/>
  <c r="L604" i="17" s="1"/>
  <c r="M604" i="17"/>
  <c r="I605" i="17"/>
  <c r="J605" i="17" s="1"/>
  <c r="K605" i="17"/>
  <c r="L605" i="17" s="1"/>
  <c r="M605" i="17"/>
  <c r="I606" i="17"/>
  <c r="J606" i="17" s="1"/>
  <c r="K606" i="17"/>
  <c r="L606" i="17" s="1"/>
  <c r="M606" i="17"/>
  <c r="I607" i="17"/>
  <c r="J607" i="17" s="1"/>
  <c r="K607" i="17"/>
  <c r="L607" i="17" s="1"/>
  <c r="M607" i="17"/>
  <c r="I608" i="17"/>
  <c r="J608" i="17" s="1"/>
  <c r="K608" i="17"/>
  <c r="L608" i="17" s="1"/>
  <c r="M608" i="17"/>
  <c r="I609" i="17"/>
  <c r="J609" i="17" s="1"/>
  <c r="K609" i="17"/>
  <c r="L609" i="17" s="1"/>
  <c r="M609" i="17"/>
  <c r="I610" i="17"/>
  <c r="J610" i="17" s="1"/>
  <c r="K610" i="17"/>
  <c r="L610" i="17" s="1"/>
  <c r="M610" i="17"/>
  <c r="I611" i="17"/>
  <c r="J611" i="17" s="1"/>
  <c r="K611" i="17"/>
  <c r="L611" i="17" s="1"/>
  <c r="M611" i="17"/>
  <c r="I612" i="17"/>
  <c r="J612" i="17" s="1"/>
  <c r="K612" i="17"/>
  <c r="L612" i="17" s="1"/>
  <c r="M612" i="17"/>
  <c r="I613" i="17"/>
  <c r="J613" i="17" s="1"/>
  <c r="K613" i="17"/>
  <c r="L613" i="17" s="1"/>
  <c r="M613" i="17"/>
  <c r="I614" i="17"/>
  <c r="J614" i="17" s="1"/>
  <c r="K614" i="17"/>
  <c r="L614" i="17" s="1"/>
  <c r="M614" i="17"/>
  <c r="I615" i="17"/>
  <c r="J615" i="17" s="1"/>
  <c r="K615" i="17"/>
  <c r="L615" i="17" s="1"/>
  <c r="M615" i="17"/>
  <c r="I616" i="17"/>
  <c r="J616" i="17" s="1"/>
  <c r="K616" i="17"/>
  <c r="L616" i="17" s="1"/>
  <c r="M616" i="17"/>
  <c r="I617" i="17"/>
  <c r="J617" i="17" s="1"/>
  <c r="K617" i="17"/>
  <c r="L617" i="17" s="1"/>
  <c r="M617" i="17"/>
  <c r="I618" i="17"/>
  <c r="J618" i="17" s="1"/>
  <c r="K618" i="17"/>
  <c r="L618" i="17" s="1"/>
  <c r="M618" i="17"/>
  <c r="I619" i="17"/>
  <c r="J619" i="17" s="1"/>
  <c r="K619" i="17"/>
  <c r="L619" i="17" s="1"/>
  <c r="M619" i="17"/>
  <c r="I620" i="17"/>
  <c r="J620" i="17" s="1"/>
  <c r="K620" i="17"/>
  <c r="L620" i="17" s="1"/>
  <c r="M620" i="17"/>
  <c r="I621" i="17"/>
  <c r="J621" i="17" s="1"/>
  <c r="K621" i="17"/>
  <c r="L621" i="17" s="1"/>
  <c r="M621" i="17"/>
  <c r="I622" i="17"/>
  <c r="J622" i="17" s="1"/>
  <c r="K622" i="17"/>
  <c r="L622" i="17" s="1"/>
  <c r="M622" i="17"/>
  <c r="I623" i="17"/>
  <c r="J623" i="17" s="1"/>
  <c r="K623" i="17"/>
  <c r="L623" i="17" s="1"/>
  <c r="M623" i="17"/>
  <c r="I624" i="17"/>
  <c r="J624" i="17" s="1"/>
  <c r="K624" i="17"/>
  <c r="L624" i="17" s="1"/>
  <c r="M624" i="17"/>
  <c r="I625" i="17"/>
  <c r="J625" i="17" s="1"/>
  <c r="K625" i="17"/>
  <c r="L625" i="17" s="1"/>
  <c r="M625" i="17"/>
  <c r="I626" i="17"/>
  <c r="J626" i="17" s="1"/>
  <c r="K626" i="17"/>
  <c r="L626" i="17" s="1"/>
  <c r="M626" i="17"/>
  <c r="I627" i="17"/>
  <c r="J627" i="17" s="1"/>
  <c r="K627" i="17"/>
  <c r="L627" i="17" s="1"/>
  <c r="M627" i="17"/>
  <c r="I628" i="17"/>
  <c r="J628" i="17" s="1"/>
  <c r="K628" i="17"/>
  <c r="L628" i="17" s="1"/>
  <c r="M628" i="17"/>
  <c r="I629" i="17"/>
  <c r="J629" i="17" s="1"/>
  <c r="K629" i="17"/>
  <c r="L629" i="17" s="1"/>
  <c r="M629" i="17"/>
  <c r="I630" i="17"/>
  <c r="J630" i="17" s="1"/>
  <c r="K630" i="17"/>
  <c r="L630" i="17" s="1"/>
  <c r="M630" i="17"/>
  <c r="I631" i="17"/>
  <c r="J631" i="17" s="1"/>
  <c r="K631" i="17"/>
  <c r="L631" i="17" s="1"/>
  <c r="M631" i="17"/>
  <c r="I632" i="17"/>
  <c r="J632" i="17" s="1"/>
  <c r="K632" i="17"/>
  <c r="L632" i="17" s="1"/>
  <c r="M632" i="17"/>
  <c r="I633" i="17"/>
  <c r="J633" i="17" s="1"/>
  <c r="K633" i="17"/>
  <c r="L633" i="17" s="1"/>
  <c r="M633" i="17"/>
  <c r="I634" i="17"/>
  <c r="J634" i="17" s="1"/>
  <c r="K634" i="17"/>
  <c r="L634" i="17" s="1"/>
  <c r="M634" i="17"/>
  <c r="I635" i="17"/>
  <c r="J635" i="17" s="1"/>
  <c r="K635" i="17"/>
  <c r="L635" i="17" s="1"/>
  <c r="M635" i="17"/>
  <c r="I636" i="17"/>
  <c r="J636" i="17" s="1"/>
  <c r="K636" i="17"/>
  <c r="L636" i="17" s="1"/>
  <c r="M636" i="17"/>
  <c r="I637" i="17"/>
  <c r="J637" i="17" s="1"/>
  <c r="K637" i="17"/>
  <c r="L637" i="17" s="1"/>
  <c r="M637" i="17"/>
  <c r="I638" i="17"/>
  <c r="J638" i="17" s="1"/>
  <c r="K638" i="17"/>
  <c r="L638" i="17" s="1"/>
  <c r="M638" i="17"/>
  <c r="I639" i="17"/>
  <c r="J639" i="17" s="1"/>
  <c r="K639" i="17"/>
  <c r="L639" i="17" s="1"/>
  <c r="M639" i="17"/>
  <c r="I640" i="17"/>
  <c r="J640" i="17" s="1"/>
  <c r="K640" i="17"/>
  <c r="L640" i="17" s="1"/>
  <c r="M640" i="17"/>
  <c r="I641" i="17"/>
  <c r="J641" i="17" s="1"/>
  <c r="K641" i="17"/>
  <c r="L641" i="17" s="1"/>
  <c r="M641" i="17"/>
  <c r="I642" i="17"/>
  <c r="J642" i="17" s="1"/>
  <c r="K642" i="17"/>
  <c r="L642" i="17" s="1"/>
  <c r="M642" i="17"/>
  <c r="I643" i="17"/>
  <c r="J643" i="17" s="1"/>
  <c r="K643" i="17"/>
  <c r="L643" i="17" s="1"/>
  <c r="M643" i="17"/>
  <c r="I644" i="17"/>
  <c r="J644" i="17" s="1"/>
  <c r="K644" i="17"/>
  <c r="L644" i="17" s="1"/>
  <c r="M644" i="17"/>
  <c r="I645" i="17"/>
  <c r="J645" i="17" s="1"/>
  <c r="K645" i="17"/>
  <c r="L645" i="17" s="1"/>
  <c r="M645" i="17"/>
  <c r="I646" i="17"/>
  <c r="J646" i="17" s="1"/>
  <c r="K646" i="17"/>
  <c r="L646" i="17" s="1"/>
  <c r="M646" i="17"/>
  <c r="I647" i="17"/>
  <c r="J647" i="17" s="1"/>
  <c r="K647" i="17"/>
  <c r="L647" i="17" s="1"/>
  <c r="M647" i="17"/>
  <c r="I648" i="17"/>
  <c r="J648" i="17" s="1"/>
  <c r="K648" i="17"/>
  <c r="L648" i="17" s="1"/>
  <c r="M648" i="17"/>
  <c r="I649" i="17"/>
  <c r="J649" i="17" s="1"/>
  <c r="K649" i="17"/>
  <c r="L649" i="17" s="1"/>
  <c r="M649" i="17"/>
  <c r="I650" i="17"/>
  <c r="J650" i="17" s="1"/>
  <c r="K650" i="17"/>
  <c r="L650" i="17" s="1"/>
  <c r="M650" i="17"/>
  <c r="I651" i="17"/>
  <c r="J651" i="17" s="1"/>
  <c r="K651" i="17"/>
  <c r="L651" i="17" s="1"/>
  <c r="M651" i="17"/>
  <c r="I652" i="17"/>
  <c r="J652" i="17" s="1"/>
  <c r="K652" i="17"/>
  <c r="L652" i="17" s="1"/>
  <c r="M652" i="17"/>
  <c r="I653" i="17"/>
  <c r="J653" i="17" s="1"/>
  <c r="K653" i="17"/>
  <c r="L653" i="17" s="1"/>
  <c r="M653" i="17"/>
  <c r="I654" i="17"/>
  <c r="J654" i="17" s="1"/>
  <c r="K654" i="17"/>
  <c r="L654" i="17" s="1"/>
  <c r="M654" i="17"/>
  <c r="I655" i="17"/>
  <c r="J655" i="17" s="1"/>
  <c r="K655" i="17"/>
  <c r="L655" i="17" s="1"/>
  <c r="M655" i="17"/>
  <c r="I656" i="17"/>
  <c r="J656" i="17" s="1"/>
  <c r="K656" i="17"/>
  <c r="L656" i="17" s="1"/>
  <c r="M656" i="17"/>
  <c r="I657" i="17"/>
  <c r="J657" i="17" s="1"/>
  <c r="K657" i="17"/>
  <c r="L657" i="17" s="1"/>
  <c r="M657" i="17"/>
  <c r="I658" i="17"/>
  <c r="J658" i="17" s="1"/>
  <c r="K658" i="17"/>
  <c r="L658" i="17" s="1"/>
  <c r="M658" i="17"/>
  <c r="I659" i="17"/>
  <c r="J659" i="17" s="1"/>
  <c r="K659" i="17"/>
  <c r="L659" i="17" s="1"/>
  <c r="M659" i="17"/>
  <c r="I660" i="17"/>
  <c r="J660" i="17" s="1"/>
  <c r="K660" i="17"/>
  <c r="L660" i="17" s="1"/>
  <c r="M660" i="17"/>
  <c r="I661" i="17"/>
  <c r="J661" i="17" s="1"/>
  <c r="K661" i="17"/>
  <c r="L661" i="17" s="1"/>
  <c r="M661" i="17"/>
  <c r="I662" i="17"/>
  <c r="J662" i="17" s="1"/>
  <c r="K662" i="17"/>
  <c r="L662" i="17" s="1"/>
  <c r="M662" i="17"/>
  <c r="I663" i="17"/>
  <c r="J663" i="17" s="1"/>
  <c r="K663" i="17"/>
  <c r="L663" i="17" s="1"/>
  <c r="M663" i="17"/>
  <c r="I664" i="17"/>
  <c r="J664" i="17" s="1"/>
  <c r="K664" i="17"/>
  <c r="L664" i="17" s="1"/>
  <c r="M664" i="17"/>
  <c r="I665" i="17"/>
  <c r="J665" i="17" s="1"/>
  <c r="K665" i="17"/>
  <c r="L665" i="17" s="1"/>
  <c r="M665" i="17"/>
  <c r="I666" i="17"/>
  <c r="J666" i="17" s="1"/>
  <c r="K666" i="17"/>
  <c r="L666" i="17" s="1"/>
  <c r="M666" i="17"/>
  <c r="I667" i="17"/>
  <c r="J667" i="17" s="1"/>
  <c r="K667" i="17"/>
  <c r="L667" i="17" s="1"/>
  <c r="M667" i="17"/>
  <c r="I668" i="17"/>
  <c r="J668" i="17" s="1"/>
  <c r="K668" i="17"/>
  <c r="L668" i="17" s="1"/>
  <c r="M668" i="17"/>
  <c r="I669" i="17"/>
  <c r="J669" i="17" s="1"/>
  <c r="K669" i="17"/>
  <c r="L669" i="17" s="1"/>
  <c r="M669" i="17"/>
  <c r="I670" i="17"/>
  <c r="J670" i="17" s="1"/>
  <c r="K670" i="17"/>
  <c r="L670" i="17" s="1"/>
  <c r="M670" i="17"/>
  <c r="I671" i="17"/>
  <c r="J671" i="17" s="1"/>
  <c r="K671" i="17"/>
  <c r="L671" i="17" s="1"/>
  <c r="M671" i="17"/>
  <c r="I672" i="17"/>
  <c r="J672" i="17" s="1"/>
  <c r="K672" i="17"/>
  <c r="L672" i="17" s="1"/>
  <c r="M672" i="17"/>
  <c r="I673" i="17"/>
  <c r="J673" i="17" s="1"/>
  <c r="K673" i="17"/>
  <c r="L673" i="17" s="1"/>
  <c r="M673" i="17"/>
  <c r="I674" i="17"/>
  <c r="J674" i="17" s="1"/>
  <c r="K674" i="17"/>
  <c r="L674" i="17" s="1"/>
  <c r="M674" i="17"/>
  <c r="I675" i="17"/>
  <c r="J675" i="17" s="1"/>
  <c r="K675" i="17"/>
  <c r="L675" i="17" s="1"/>
  <c r="M675" i="17"/>
  <c r="I676" i="17"/>
  <c r="J676" i="17" s="1"/>
  <c r="K676" i="17"/>
  <c r="L676" i="17" s="1"/>
  <c r="M676" i="17"/>
  <c r="I677" i="17"/>
  <c r="J677" i="17" s="1"/>
  <c r="K677" i="17"/>
  <c r="L677" i="17" s="1"/>
  <c r="M677" i="17"/>
  <c r="I678" i="17"/>
  <c r="J678" i="17" s="1"/>
  <c r="K678" i="17"/>
  <c r="L678" i="17" s="1"/>
  <c r="M678" i="17"/>
  <c r="I679" i="17"/>
  <c r="J679" i="17" s="1"/>
  <c r="K679" i="17"/>
  <c r="L679" i="17" s="1"/>
  <c r="M679" i="17"/>
  <c r="I680" i="17"/>
  <c r="J680" i="17" s="1"/>
  <c r="K680" i="17"/>
  <c r="L680" i="17" s="1"/>
  <c r="M680" i="17"/>
  <c r="I681" i="17"/>
  <c r="J681" i="17" s="1"/>
  <c r="K681" i="17"/>
  <c r="L681" i="17" s="1"/>
  <c r="M681" i="17"/>
  <c r="I682" i="17"/>
  <c r="J682" i="17" s="1"/>
  <c r="K682" i="17"/>
  <c r="L682" i="17" s="1"/>
  <c r="M682" i="17"/>
  <c r="I683" i="17"/>
  <c r="J683" i="17" s="1"/>
  <c r="K683" i="17"/>
  <c r="L683" i="17" s="1"/>
  <c r="M683" i="17"/>
  <c r="I684" i="17"/>
  <c r="J684" i="17" s="1"/>
  <c r="K684" i="17"/>
  <c r="L684" i="17" s="1"/>
  <c r="M684" i="17"/>
  <c r="I685" i="17"/>
  <c r="J685" i="17" s="1"/>
  <c r="K685" i="17"/>
  <c r="L685" i="17" s="1"/>
  <c r="M685" i="17"/>
  <c r="I686" i="17"/>
  <c r="J686" i="17" s="1"/>
  <c r="K686" i="17"/>
  <c r="L686" i="17" s="1"/>
  <c r="M686" i="17"/>
  <c r="I687" i="17"/>
  <c r="J687" i="17" s="1"/>
  <c r="K687" i="17"/>
  <c r="L687" i="17" s="1"/>
  <c r="M687" i="17"/>
  <c r="I688" i="17"/>
  <c r="J688" i="17" s="1"/>
  <c r="K688" i="17"/>
  <c r="L688" i="17" s="1"/>
  <c r="M688" i="17"/>
  <c r="I689" i="17"/>
  <c r="J689" i="17" s="1"/>
  <c r="K689" i="17"/>
  <c r="L689" i="17" s="1"/>
  <c r="M689" i="17"/>
  <c r="I690" i="17"/>
  <c r="J690" i="17" s="1"/>
  <c r="K690" i="17"/>
  <c r="L690" i="17" s="1"/>
  <c r="M690" i="17"/>
  <c r="I691" i="17"/>
  <c r="J691" i="17" s="1"/>
  <c r="K691" i="17"/>
  <c r="L691" i="17" s="1"/>
  <c r="M691" i="17"/>
  <c r="I692" i="17"/>
  <c r="J692" i="17" s="1"/>
  <c r="K692" i="17"/>
  <c r="L692" i="17" s="1"/>
  <c r="M692" i="17"/>
  <c r="I693" i="17"/>
  <c r="J693" i="17" s="1"/>
  <c r="K693" i="17"/>
  <c r="L693" i="17" s="1"/>
  <c r="M693" i="17"/>
  <c r="I694" i="17"/>
  <c r="J694" i="17" s="1"/>
  <c r="K694" i="17"/>
  <c r="L694" i="17" s="1"/>
  <c r="M694" i="17"/>
  <c r="I695" i="17"/>
  <c r="J695" i="17" s="1"/>
  <c r="K695" i="17"/>
  <c r="L695" i="17" s="1"/>
  <c r="M695" i="17"/>
  <c r="I696" i="17"/>
  <c r="J696" i="17" s="1"/>
  <c r="K696" i="17"/>
  <c r="L696" i="17" s="1"/>
  <c r="M696" i="17"/>
  <c r="I697" i="17"/>
  <c r="J697" i="17" s="1"/>
  <c r="K697" i="17"/>
  <c r="L697" i="17" s="1"/>
  <c r="M697" i="17"/>
  <c r="I698" i="17"/>
  <c r="J698" i="17" s="1"/>
  <c r="K698" i="17"/>
  <c r="L698" i="17" s="1"/>
  <c r="M698" i="17"/>
  <c r="I699" i="17"/>
  <c r="J699" i="17" s="1"/>
  <c r="K699" i="17"/>
  <c r="L699" i="17" s="1"/>
  <c r="M699" i="17"/>
  <c r="I700" i="17"/>
  <c r="J700" i="17" s="1"/>
  <c r="K700" i="17"/>
  <c r="L700" i="17" s="1"/>
  <c r="M700" i="17"/>
  <c r="I701" i="17"/>
  <c r="J701" i="17" s="1"/>
  <c r="K701" i="17"/>
  <c r="L701" i="17" s="1"/>
  <c r="M701" i="17"/>
  <c r="I702" i="17"/>
  <c r="J702" i="17" s="1"/>
  <c r="K702" i="17"/>
  <c r="L702" i="17" s="1"/>
  <c r="M702" i="17"/>
  <c r="I703" i="17"/>
  <c r="J703" i="17" s="1"/>
  <c r="K703" i="17"/>
  <c r="L703" i="17" s="1"/>
  <c r="M703" i="17"/>
  <c r="I704" i="17"/>
  <c r="J704" i="17" s="1"/>
  <c r="K704" i="17"/>
  <c r="L704" i="17" s="1"/>
  <c r="M704" i="17"/>
  <c r="I705" i="17"/>
  <c r="J705" i="17" s="1"/>
  <c r="K705" i="17"/>
  <c r="L705" i="17" s="1"/>
  <c r="M705" i="17"/>
  <c r="I706" i="17"/>
  <c r="J706" i="17" s="1"/>
  <c r="K706" i="17"/>
  <c r="L706" i="17" s="1"/>
  <c r="M706" i="17"/>
  <c r="I707" i="17"/>
  <c r="J707" i="17" s="1"/>
  <c r="K707" i="17"/>
  <c r="L707" i="17" s="1"/>
  <c r="M707" i="17"/>
  <c r="I708" i="17"/>
  <c r="J708" i="17" s="1"/>
  <c r="K708" i="17"/>
  <c r="L708" i="17" s="1"/>
  <c r="M708" i="17"/>
  <c r="I709" i="17"/>
  <c r="J709" i="17" s="1"/>
  <c r="K709" i="17"/>
  <c r="L709" i="17" s="1"/>
  <c r="M709" i="17"/>
  <c r="I710" i="17"/>
  <c r="J710" i="17" s="1"/>
  <c r="K710" i="17"/>
  <c r="L710" i="17" s="1"/>
  <c r="M710" i="17"/>
  <c r="I711" i="17"/>
  <c r="J711" i="17" s="1"/>
  <c r="K711" i="17"/>
  <c r="L711" i="17" s="1"/>
  <c r="M711" i="17"/>
  <c r="I712" i="17"/>
  <c r="J712" i="17" s="1"/>
  <c r="K712" i="17"/>
  <c r="L712" i="17" s="1"/>
  <c r="M712" i="17"/>
  <c r="I713" i="17"/>
  <c r="J713" i="17" s="1"/>
  <c r="K713" i="17"/>
  <c r="L713" i="17" s="1"/>
  <c r="M713" i="17"/>
  <c r="I714" i="17"/>
  <c r="J714" i="17" s="1"/>
  <c r="K714" i="17"/>
  <c r="L714" i="17" s="1"/>
  <c r="M714" i="17"/>
  <c r="I715" i="17"/>
  <c r="J715" i="17" s="1"/>
  <c r="K715" i="17"/>
  <c r="L715" i="17" s="1"/>
  <c r="M715" i="17"/>
  <c r="I716" i="17"/>
  <c r="J716" i="17" s="1"/>
  <c r="K716" i="17"/>
  <c r="L716" i="17" s="1"/>
  <c r="M716" i="17"/>
  <c r="I717" i="17"/>
  <c r="J717" i="17" s="1"/>
  <c r="K717" i="17"/>
  <c r="L717" i="17" s="1"/>
  <c r="M717" i="17"/>
  <c r="I718" i="17"/>
  <c r="J718" i="17" s="1"/>
  <c r="K718" i="17"/>
  <c r="L718" i="17" s="1"/>
  <c r="M718" i="17"/>
  <c r="I719" i="17"/>
  <c r="J719" i="17" s="1"/>
  <c r="K719" i="17"/>
  <c r="L719" i="17" s="1"/>
  <c r="M719" i="17"/>
  <c r="I720" i="17"/>
  <c r="J720" i="17" s="1"/>
  <c r="K720" i="17"/>
  <c r="L720" i="17" s="1"/>
  <c r="M720" i="17"/>
  <c r="I721" i="17"/>
  <c r="J721" i="17" s="1"/>
  <c r="K721" i="17"/>
  <c r="L721" i="17" s="1"/>
  <c r="M721" i="17"/>
  <c r="I722" i="17"/>
  <c r="J722" i="17" s="1"/>
  <c r="K722" i="17"/>
  <c r="L722" i="17" s="1"/>
  <c r="M722" i="17"/>
  <c r="I723" i="17"/>
  <c r="J723" i="17" s="1"/>
  <c r="K723" i="17"/>
  <c r="L723" i="17" s="1"/>
  <c r="M723" i="17"/>
  <c r="I724" i="17"/>
  <c r="J724" i="17" s="1"/>
  <c r="K724" i="17"/>
  <c r="L724" i="17" s="1"/>
  <c r="M724" i="17"/>
  <c r="I725" i="17"/>
  <c r="J725" i="17" s="1"/>
  <c r="K725" i="17"/>
  <c r="L725" i="17" s="1"/>
  <c r="M725" i="17"/>
  <c r="I726" i="17"/>
  <c r="J726" i="17" s="1"/>
  <c r="K726" i="17"/>
  <c r="L726" i="17" s="1"/>
  <c r="M726" i="17"/>
  <c r="I727" i="17"/>
  <c r="J727" i="17" s="1"/>
  <c r="K727" i="17"/>
  <c r="L727" i="17" s="1"/>
  <c r="M727" i="17"/>
  <c r="I728" i="17"/>
  <c r="J728" i="17" s="1"/>
  <c r="K728" i="17"/>
  <c r="L728" i="17" s="1"/>
  <c r="M728" i="17"/>
  <c r="I729" i="17"/>
  <c r="J729" i="17" s="1"/>
  <c r="K729" i="17"/>
  <c r="L729" i="17" s="1"/>
  <c r="M729" i="17"/>
  <c r="I730" i="17"/>
  <c r="J730" i="17" s="1"/>
  <c r="K730" i="17"/>
  <c r="L730" i="17" s="1"/>
  <c r="M730" i="17"/>
  <c r="I731" i="17"/>
  <c r="J731" i="17" s="1"/>
  <c r="K731" i="17"/>
  <c r="L731" i="17" s="1"/>
  <c r="M731" i="17"/>
  <c r="I732" i="17"/>
  <c r="J732" i="17" s="1"/>
  <c r="K732" i="17"/>
  <c r="L732" i="17" s="1"/>
  <c r="M732" i="17"/>
  <c r="I733" i="17"/>
  <c r="J733" i="17" s="1"/>
  <c r="K733" i="17"/>
  <c r="L733" i="17" s="1"/>
  <c r="M733" i="17"/>
  <c r="I734" i="17"/>
  <c r="J734" i="17" s="1"/>
  <c r="K734" i="17"/>
  <c r="L734" i="17" s="1"/>
  <c r="M734" i="17"/>
  <c r="I735" i="17"/>
  <c r="J735" i="17" s="1"/>
  <c r="K735" i="17"/>
  <c r="L735" i="17" s="1"/>
  <c r="M735" i="17"/>
  <c r="I736" i="17"/>
  <c r="J736" i="17" s="1"/>
  <c r="K736" i="17"/>
  <c r="L736" i="17" s="1"/>
  <c r="M736" i="17"/>
  <c r="I737" i="17"/>
  <c r="J737" i="17" s="1"/>
  <c r="K737" i="17"/>
  <c r="L737" i="17" s="1"/>
  <c r="M737" i="17"/>
  <c r="I738" i="17"/>
  <c r="J738" i="17" s="1"/>
  <c r="K738" i="17"/>
  <c r="L738" i="17" s="1"/>
  <c r="M738" i="17"/>
  <c r="I739" i="17"/>
  <c r="J739" i="17" s="1"/>
  <c r="K739" i="17"/>
  <c r="L739" i="17" s="1"/>
  <c r="M739" i="17"/>
  <c r="I740" i="17"/>
  <c r="J740" i="17" s="1"/>
  <c r="K740" i="17"/>
  <c r="L740" i="17" s="1"/>
  <c r="M740" i="17"/>
  <c r="I741" i="17"/>
  <c r="J741" i="17" s="1"/>
  <c r="K741" i="17"/>
  <c r="L741" i="17" s="1"/>
  <c r="M741" i="17"/>
  <c r="I742" i="17"/>
  <c r="J742" i="17" s="1"/>
  <c r="K742" i="17"/>
  <c r="L742" i="17" s="1"/>
  <c r="M742" i="17"/>
  <c r="I743" i="17"/>
  <c r="J743" i="17" s="1"/>
  <c r="K743" i="17"/>
  <c r="L743" i="17" s="1"/>
  <c r="M743" i="17"/>
  <c r="I744" i="17"/>
  <c r="J744" i="17" s="1"/>
  <c r="K744" i="17"/>
  <c r="L744" i="17" s="1"/>
  <c r="M744" i="17"/>
  <c r="I745" i="17"/>
  <c r="J745" i="17" s="1"/>
  <c r="K745" i="17"/>
  <c r="L745" i="17" s="1"/>
  <c r="M745" i="17"/>
  <c r="I746" i="17"/>
  <c r="J746" i="17" s="1"/>
  <c r="K746" i="17"/>
  <c r="L746" i="17" s="1"/>
  <c r="M746" i="17"/>
  <c r="I747" i="17"/>
  <c r="J747" i="17" s="1"/>
  <c r="K747" i="17"/>
  <c r="L747" i="17" s="1"/>
  <c r="M747" i="17"/>
  <c r="I748" i="17"/>
  <c r="J748" i="17" s="1"/>
  <c r="K748" i="17"/>
  <c r="L748" i="17" s="1"/>
  <c r="M748" i="17"/>
  <c r="I749" i="17"/>
  <c r="J749" i="17" s="1"/>
  <c r="K749" i="17"/>
  <c r="L749" i="17" s="1"/>
  <c r="M749" i="17"/>
  <c r="I750" i="17"/>
  <c r="J750" i="17" s="1"/>
  <c r="K750" i="17"/>
  <c r="L750" i="17" s="1"/>
  <c r="M750" i="17"/>
  <c r="I751" i="17"/>
  <c r="J751" i="17" s="1"/>
  <c r="K751" i="17"/>
  <c r="L751" i="17" s="1"/>
  <c r="M751" i="17"/>
  <c r="I752" i="17"/>
  <c r="J752" i="17" s="1"/>
  <c r="K752" i="17"/>
  <c r="L752" i="17" s="1"/>
  <c r="M752" i="17"/>
  <c r="I753" i="17"/>
  <c r="J753" i="17" s="1"/>
  <c r="K753" i="17"/>
  <c r="L753" i="17" s="1"/>
  <c r="M753" i="17"/>
  <c r="I754" i="17"/>
  <c r="J754" i="17" s="1"/>
  <c r="K754" i="17"/>
  <c r="L754" i="17" s="1"/>
  <c r="M754" i="17"/>
  <c r="I755" i="17"/>
  <c r="J755" i="17" s="1"/>
  <c r="K755" i="17"/>
  <c r="L755" i="17" s="1"/>
  <c r="M755" i="17"/>
  <c r="I756" i="17"/>
  <c r="J756" i="17" s="1"/>
  <c r="K756" i="17"/>
  <c r="L756" i="17" s="1"/>
  <c r="M756" i="17"/>
  <c r="I757" i="17"/>
  <c r="J757" i="17" s="1"/>
  <c r="K757" i="17"/>
  <c r="L757" i="17" s="1"/>
  <c r="M757" i="17"/>
  <c r="I758" i="17"/>
  <c r="J758" i="17" s="1"/>
  <c r="K758" i="17"/>
  <c r="L758" i="17" s="1"/>
  <c r="M758" i="17"/>
  <c r="I759" i="17"/>
  <c r="J759" i="17" s="1"/>
  <c r="K759" i="17"/>
  <c r="L759" i="17" s="1"/>
  <c r="M759" i="17"/>
  <c r="I760" i="17"/>
  <c r="J760" i="17" s="1"/>
  <c r="K760" i="17"/>
  <c r="L760" i="17" s="1"/>
  <c r="M760" i="17"/>
  <c r="I761" i="17"/>
  <c r="J761" i="17" s="1"/>
  <c r="K761" i="17"/>
  <c r="L761" i="17" s="1"/>
  <c r="M761" i="17"/>
  <c r="I762" i="17"/>
  <c r="J762" i="17" s="1"/>
  <c r="K762" i="17"/>
  <c r="L762" i="17" s="1"/>
  <c r="M762" i="17"/>
  <c r="I763" i="17"/>
  <c r="J763" i="17" s="1"/>
  <c r="K763" i="17"/>
  <c r="L763" i="17" s="1"/>
  <c r="M763" i="17"/>
  <c r="I764" i="17"/>
  <c r="J764" i="17" s="1"/>
  <c r="K764" i="17"/>
  <c r="L764" i="17" s="1"/>
  <c r="M764" i="17"/>
  <c r="I765" i="17"/>
  <c r="J765" i="17" s="1"/>
  <c r="K765" i="17"/>
  <c r="L765" i="17" s="1"/>
  <c r="M765" i="17"/>
  <c r="I766" i="17"/>
  <c r="J766" i="17" s="1"/>
  <c r="K766" i="17"/>
  <c r="L766" i="17" s="1"/>
  <c r="M766" i="17"/>
  <c r="I767" i="17"/>
  <c r="J767" i="17" s="1"/>
  <c r="K767" i="17"/>
  <c r="L767" i="17" s="1"/>
  <c r="M767" i="17"/>
  <c r="I768" i="17"/>
  <c r="J768" i="17" s="1"/>
  <c r="K768" i="17"/>
  <c r="L768" i="17" s="1"/>
  <c r="M768" i="17"/>
  <c r="I769" i="17"/>
  <c r="J769" i="17" s="1"/>
  <c r="K769" i="17"/>
  <c r="L769" i="17" s="1"/>
  <c r="M769" i="17"/>
  <c r="I770" i="17"/>
  <c r="J770" i="17" s="1"/>
  <c r="K770" i="17"/>
  <c r="L770" i="17" s="1"/>
  <c r="M770" i="17"/>
  <c r="I771" i="17"/>
  <c r="J771" i="17" s="1"/>
  <c r="K771" i="17"/>
  <c r="L771" i="17" s="1"/>
  <c r="M771" i="17"/>
  <c r="I772" i="17"/>
  <c r="J772" i="17" s="1"/>
  <c r="K772" i="17"/>
  <c r="L772" i="17" s="1"/>
  <c r="M772" i="17"/>
  <c r="I773" i="17"/>
  <c r="J773" i="17" s="1"/>
  <c r="K773" i="17"/>
  <c r="L773" i="17" s="1"/>
  <c r="M773" i="17"/>
  <c r="I774" i="17"/>
  <c r="J774" i="17" s="1"/>
  <c r="K774" i="17"/>
  <c r="L774" i="17" s="1"/>
  <c r="M774" i="17"/>
  <c r="I775" i="17"/>
  <c r="J775" i="17" s="1"/>
  <c r="K775" i="17"/>
  <c r="L775" i="17" s="1"/>
  <c r="M775" i="17"/>
  <c r="I776" i="17"/>
  <c r="J776" i="17" s="1"/>
  <c r="K776" i="17"/>
  <c r="L776" i="17" s="1"/>
  <c r="M776" i="17"/>
  <c r="I777" i="17"/>
  <c r="J777" i="17" s="1"/>
  <c r="K777" i="17"/>
  <c r="L777" i="17" s="1"/>
  <c r="M777" i="17"/>
  <c r="I778" i="17"/>
  <c r="J778" i="17" s="1"/>
  <c r="K778" i="17"/>
  <c r="L778" i="17" s="1"/>
  <c r="M778" i="17"/>
  <c r="I779" i="17"/>
  <c r="J779" i="17" s="1"/>
  <c r="K779" i="17"/>
  <c r="L779" i="17" s="1"/>
  <c r="M779" i="17"/>
  <c r="I780" i="17"/>
  <c r="J780" i="17" s="1"/>
  <c r="K780" i="17"/>
  <c r="L780" i="17" s="1"/>
  <c r="M780" i="17"/>
  <c r="I781" i="17"/>
  <c r="J781" i="17" s="1"/>
  <c r="K781" i="17"/>
  <c r="L781" i="17" s="1"/>
  <c r="M781" i="17"/>
  <c r="I782" i="17"/>
  <c r="J782" i="17" s="1"/>
  <c r="K782" i="17"/>
  <c r="L782" i="17" s="1"/>
  <c r="M782" i="17"/>
  <c r="I783" i="17"/>
  <c r="J783" i="17" s="1"/>
  <c r="K783" i="17"/>
  <c r="L783" i="17" s="1"/>
  <c r="M783" i="17"/>
  <c r="I784" i="17"/>
  <c r="J784" i="17" s="1"/>
  <c r="K784" i="17"/>
  <c r="L784" i="17" s="1"/>
  <c r="M784" i="17"/>
  <c r="I785" i="17"/>
  <c r="J785" i="17" s="1"/>
  <c r="K785" i="17"/>
  <c r="L785" i="17" s="1"/>
  <c r="M785" i="17"/>
  <c r="I786" i="17"/>
  <c r="J786" i="17" s="1"/>
  <c r="K786" i="17"/>
  <c r="L786" i="17" s="1"/>
  <c r="M786" i="17"/>
  <c r="I787" i="17"/>
  <c r="J787" i="17" s="1"/>
  <c r="K787" i="17"/>
  <c r="L787" i="17" s="1"/>
  <c r="M787" i="17"/>
  <c r="I788" i="17"/>
  <c r="J788" i="17" s="1"/>
  <c r="K788" i="17"/>
  <c r="L788" i="17" s="1"/>
  <c r="M788" i="17"/>
  <c r="I789" i="17"/>
  <c r="J789" i="17" s="1"/>
  <c r="K789" i="17"/>
  <c r="L789" i="17" s="1"/>
  <c r="M789" i="17"/>
  <c r="I790" i="17"/>
  <c r="J790" i="17" s="1"/>
  <c r="K790" i="17"/>
  <c r="L790" i="17" s="1"/>
  <c r="M790" i="17"/>
  <c r="I791" i="17"/>
  <c r="J791" i="17" s="1"/>
  <c r="K791" i="17"/>
  <c r="L791" i="17" s="1"/>
  <c r="M791" i="17"/>
  <c r="I792" i="17"/>
  <c r="J792" i="17" s="1"/>
  <c r="K792" i="17"/>
  <c r="L792" i="17" s="1"/>
  <c r="M792" i="17"/>
  <c r="I793" i="17"/>
  <c r="J793" i="17" s="1"/>
  <c r="K793" i="17"/>
  <c r="L793" i="17" s="1"/>
  <c r="M793" i="17"/>
  <c r="I794" i="17"/>
  <c r="J794" i="17" s="1"/>
  <c r="K794" i="17"/>
  <c r="L794" i="17" s="1"/>
  <c r="M794" i="17"/>
  <c r="I795" i="17"/>
  <c r="J795" i="17" s="1"/>
  <c r="K795" i="17"/>
  <c r="L795" i="17" s="1"/>
  <c r="M795" i="17"/>
  <c r="I796" i="17"/>
  <c r="J796" i="17" s="1"/>
  <c r="K796" i="17"/>
  <c r="L796" i="17" s="1"/>
  <c r="M796" i="17"/>
  <c r="I797" i="17"/>
  <c r="J797" i="17" s="1"/>
  <c r="K797" i="17"/>
  <c r="L797" i="17" s="1"/>
  <c r="M797" i="17"/>
  <c r="I798" i="17"/>
  <c r="J798" i="17" s="1"/>
  <c r="K798" i="17"/>
  <c r="L798" i="17" s="1"/>
  <c r="M798" i="17"/>
  <c r="I799" i="17"/>
  <c r="J799" i="17" s="1"/>
  <c r="K799" i="17"/>
  <c r="L799" i="17" s="1"/>
  <c r="M799" i="17"/>
  <c r="I800" i="17"/>
  <c r="J800" i="17" s="1"/>
  <c r="K800" i="17"/>
  <c r="L800" i="17" s="1"/>
  <c r="M800" i="17"/>
  <c r="I801" i="17"/>
  <c r="J801" i="17" s="1"/>
  <c r="K801" i="17"/>
  <c r="L801" i="17" s="1"/>
  <c r="M801" i="17"/>
  <c r="I802" i="17"/>
  <c r="J802" i="17" s="1"/>
  <c r="K802" i="17"/>
  <c r="L802" i="17" s="1"/>
  <c r="M802" i="17"/>
  <c r="I803" i="17"/>
  <c r="J803" i="17" s="1"/>
  <c r="K803" i="17"/>
  <c r="L803" i="17" s="1"/>
  <c r="M803" i="17"/>
  <c r="I804" i="17"/>
  <c r="J804" i="17" s="1"/>
  <c r="K804" i="17"/>
  <c r="L804" i="17" s="1"/>
  <c r="M804" i="17"/>
  <c r="I805" i="17"/>
  <c r="J805" i="17" s="1"/>
  <c r="K805" i="17"/>
  <c r="L805" i="17" s="1"/>
  <c r="M805" i="17"/>
  <c r="I806" i="17"/>
  <c r="J806" i="17" s="1"/>
  <c r="K806" i="17"/>
  <c r="L806" i="17" s="1"/>
  <c r="M806" i="17"/>
  <c r="I807" i="17"/>
  <c r="J807" i="17" s="1"/>
  <c r="K807" i="17"/>
  <c r="L807" i="17" s="1"/>
  <c r="M807" i="17"/>
  <c r="I808" i="17"/>
  <c r="J808" i="17" s="1"/>
  <c r="K808" i="17"/>
  <c r="L808" i="17" s="1"/>
  <c r="M808" i="17"/>
  <c r="I809" i="17"/>
  <c r="J809" i="17" s="1"/>
  <c r="K809" i="17"/>
  <c r="L809" i="17" s="1"/>
  <c r="M809" i="17"/>
  <c r="I810" i="17"/>
  <c r="J810" i="17" s="1"/>
  <c r="K810" i="17"/>
  <c r="L810" i="17" s="1"/>
  <c r="M810" i="17"/>
  <c r="I811" i="17"/>
  <c r="J811" i="17" s="1"/>
  <c r="K811" i="17"/>
  <c r="L811" i="17" s="1"/>
  <c r="M811" i="17"/>
  <c r="I812" i="17"/>
  <c r="J812" i="17" s="1"/>
  <c r="K812" i="17"/>
  <c r="L812" i="17" s="1"/>
  <c r="M812" i="17"/>
  <c r="I813" i="17"/>
  <c r="J813" i="17" s="1"/>
  <c r="K813" i="17"/>
  <c r="L813" i="17" s="1"/>
  <c r="M813" i="17"/>
  <c r="I814" i="17"/>
  <c r="J814" i="17" s="1"/>
  <c r="K814" i="17"/>
  <c r="L814" i="17" s="1"/>
  <c r="M814" i="17"/>
  <c r="I815" i="17"/>
  <c r="J815" i="17" s="1"/>
  <c r="K815" i="17"/>
  <c r="L815" i="17" s="1"/>
  <c r="M815" i="17"/>
  <c r="I816" i="17"/>
  <c r="J816" i="17" s="1"/>
  <c r="K816" i="17"/>
  <c r="L816" i="17" s="1"/>
  <c r="M816" i="17"/>
  <c r="I817" i="17"/>
  <c r="J817" i="17" s="1"/>
  <c r="K817" i="17"/>
  <c r="L817" i="17" s="1"/>
  <c r="M817" i="17"/>
  <c r="I818" i="17"/>
  <c r="J818" i="17" s="1"/>
  <c r="K818" i="17"/>
  <c r="L818" i="17" s="1"/>
  <c r="M818" i="17"/>
  <c r="I819" i="17"/>
  <c r="J819" i="17" s="1"/>
  <c r="K819" i="17"/>
  <c r="L819" i="17" s="1"/>
  <c r="M819" i="17"/>
  <c r="I820" i="17"/>
  <c r="J820" i="17" s="1"/>
  <c r="K820" i="17"/>
  <c r="L820" i="17" s="1"/>
  <c r="M820" i="17"/>
  <c r="I821" i="17"/>
  <c r="J821" i="17" s="1"/>
  <c r="K821" i="17"/>
  <c r="L821" i="17" s="1"/>
  <c r="M821" i="17"/>
  <c r="I822" i="17"/>
  <c r="J822" i="17" s="1"/>
  <c r="K822" i="17"/>
  <c r="L822" i="17" s="1"/>
  <c r="M822" i="17"/>
  <c r="I823" i="17"/>
  <c r="J823" i="17" s="1"/>
  <c r="K823" i="17"/>
  <c r="L823" i="17" s="1"/>
  <c r="M823" i="17"/>
  <c r="I824" i="17"/>
  <c r="J824" i="17" s="1"/>
  <c r="K824" i="17"/>
  <c r="L824" i="17" s="1"/>
  <c r="M824" i="17"/>
  <c r="I825" i="17"/>
  <c r="J825" i="17" s="1"/>
  <c r="K825" i="17"/>
  <c r="L825" i="17" s="1"/>
  <c r="M825" i="17"/>
  <c r="I826" i="17"/>
  <c r="J826" i="17" s="1"/>
  <c r="K826" i="17"/>
  <c r="L826" i="17" s="1"/>
  <c r="M826" i="17"/>
  <c r="I827" i="17"/>
  <c r="J827" i="17" s="1"/>
  <c r="K827" i="17"/>
  <c r="L827" i="17" s="1"/>
  <c r="M827" i="17"/>
  <c r="I828" i="17"/>
  <c r="J828" i="17" s="1"/>
  <c r="K828" i="17"/>
  <c r="L828" i="17" s="1"/>
  <c r="M828" i="17"/>
  <c r="I829" i="17"/>
  <c r="J829" i="17" s="1"/>
  <c r="K829" i="17"/>
  <c r="L829" i="17" s="1"/>
  <c r="M829" i="17"/>
  <c r="I830" i="17"/>
  <c r="J830" i="17" s="1"/>
  <c r="K830" i="17"/>
  <c r="L830" i="17" s="1"/>
  <c r="M830" i="17"/>
  <c r="I831" i="17"/>
  <c r="J831" i="17" s="1"/>
  <c r="K831" i="17"/>
  <c r="L831" i="17" s="1"/>
  <c r="M831" i="17"/>
  <c r="I832" i="17"/>
  <c r="J832" i="17" s="1"/>
  <c r="K832" i="17"/>
  <c r="L832" i="17" s="1"/>
  <c r="M832" i="17"/>
  <c r="I833" i="17"/>
  <c r="J833" i="17" s="1"/>
  <c r="K833" i="17"/>
  <c r="L833" i="17" s="1"/>
  <c r="M833" i="17"/>
  <c r="I834" i="17"/>
  <c r="J834" i="17" s="1"/>
  <c r="K834" i="17"/>
  <c r="L834" i="17" s="1"/>
  <c r="M834" i="17"/>
  <c r="I835" i="17"/>
  <c r="J835" i="17" s="1"/>
  <c r="K835" i="17"/>
  <c r="L835" i="17" s="1"/>
  <c r="M835" i="17"/>
  <c r="I836" i="17"/>
  <c r="J836" i="17" s="1"/>
  <c r="K836" i="17"/>
  <c r="L836" i="17" s="1"/>
  <c r="M836" i="17"/>
  <c r="I837" i="17"/>
  <c r="J837" i="17" s="1"/>
  <c r="K837" i="17"/>
  <c r="L837" i="17" s="1"/>
  <c r="M837" i="17"/>
  <c r="I838" i="17"/>
  <c r="J838" i="17" s="1"/>
  <c r="K838" i="17"/>
  <c r="L838" i="17" s="1"/>
  <c r="M838" i="17"/>
  <c r="I839" i="17"/>
  <c r="J839" i="17" s="1"/>
  <c r="K839" i="17"/>
  <c r="L839" i="17" s="1"/>
  <c r="M839" i="17"/>
  <c r="I840" i="17"/>
  <c r="J840" i="17" s="1"/>
  <c r="K840" i="17"/>
  <c r="L840" i="17" s="1"/>
  <c r="M840" i="17"/>
  <c r="I841" i="17"/>
  <c r="J841" i="17" s="1"/>
  <c r="K841" i="17"/>
  <c r="L841" i="17" s="1"/>
  <c r="M841" i="17"/>
  <c r="I842" i="17"/>
  <c r="J842" i="17" s="1"/>
  <c r="K842" i="17"/>
  <c r="L842" i="17" s="1"/>
  <c r="M842" i="17"/>
  <c r="I843" i="17"/>
  <c r="J843" i="17" s="1"/>
  <c r="K843" i="17"/>
  <c r="L843" i="17" s="1"/>
  <c r="M843" i="17"/>
  <c r="I844" i="17"/>
  <c r="J844" i="17" s="1"/>
  <c r="K844" i="17"/>
  <c r="L844" i="17" s="1"/>
  <c r="M844" i="17"/>
  <c r="I845" i="17"/>
  <c r="J845" i="17" s="1"/>
  <c r="K845" i="17"/>
  <c r="L845" i="17" s="1"/>
  <c r="M845" i="17"/>
  <c r="I846" i="17"/>
  <c r="J846" i="17" s="1"/>
  <c r="K846" i="17"/>
  <c r="L846" i="17" s="1"/>
  <c r="M846" i="17"/>
  <c r="I847" i="17"/>
  <c r="J847" i="17" s="1"/>
  <c r="K847" i="17"/>
  <c r="L847" i="17" s="1"/>
  <c r="M847" i="17"/>
  <c r="I848" i="17"/>
  <c r="J848" i="17" s="1"/>
  <c r="K848" i="17"/>
  <c r="L848" i="17" s="1"/>
  <c r="M848" i="17"/>
  <c r="I849" i="17"/>
  <c r="J849" i="17" s="1"/>
  <c r="K849" i="17"/>
  <c r="L849" i="17" s="1"/>
  <c r="M849" i="17"/>
  <c r="I850" i="17"/>
  <c r="J850" i="17" s="1"/>
  <c r="K850" i="17"/>
  <c r="L850" i="17" s="1"/>
  <c r="M850" i="17"/>
  <c r="I851" i="17"/>
  <c r="J851" i="17" s="1"/>
  <c r="K851" i="17"/>
  <c r="L851" i="17" s="1"/>
  <c r="M851" i="17"/>
  <c r="I852" i="17"/>
  <c r="J852" i="17" s="1"/>
  <c r="K852" i="17"/>
  <c r="L852" i="17" s="1"/>
  <c r="M852" i="17"/>
  <c r="I853" i="17"/>
  <c r="J853" i="17" s="1"/>
  <c r="K853" i="17"/>
  <c r="L853" i="17" s="1"/>
  <c r="M853" i="17"/>
  <c r="I854" i="17"/>
  <c r="J854" i="17" s="1"/>
  <c r="K854" i="17"/>
  <c r="L854" i="17" s="1"/>
  <c r="M854" i="17"/>
  <c r="I855" i="17"/>
  <c r="J855" i="17" s="1"/>
  <c r="K855" i="17"/>
  <c r="L855" i="17" s="1"/>
  <c r="M855" i="17"/>
  <c r="I856" i="17"/>
  <c r="J856" i="17" s="1"/>
  <c r="K856" i="17"/>
  <c r="L856" i="17" s="1"/>
  <c r="M856" i="17"/>
  <c r="I857" i="17"/>
  <c r="J857" i="17" s="1"/>
  <c r="K857" i="17"/>
  <c r="L857" i="17" s="1"/>
  <c r="M857" i="17"/>
  <c r="I858" i="17"/>
  <c r="J858" i="17" s="1"/>
  <c r="K858" i="17"/>
  <c r="L858" i="17" s="1"/>
  <c r="M858" i="17"/>
  <c r="I859" i="17"/>
  <c r="J859" i="17" s="1"/>
  <c r="K859" i="17"/>
  <c r="L859" i="17" s="1"/>
  <c r="M859" i="17"/>
  <c r="I860" i="17"/>
  <c r="J860" i="17" s="1"/>
  <c r="K860" i="17"/>
  <c r="L860" i="17" s="1"/>
  <c r="M860" i="17"/>
  <c r="I861" i="17"/>
  <c r="J861" i="17" s="1"/>
  <c r="K861" i="17"/>
  <c r="L861" i="17" s="1"/>
  <c r="M861" i="17"/>
  <c r="I862" i="17"/>
  <c r="J862" i="17" s="1"/>
  <c r="K862" i="17"/>
  <c r="L862" i="17" s="1"/>
  <c r="M862" i="17"/>
  <c r="I863" i="17"/>
  <c r="J863" i="17" s="1"/>
  <c r="K863" i="17"/>
  <c r="L863" i="17" s="1"/>
  <c r="M863" i="17"/>
  <c r="I864" i="17"/>
  <c r="J864" i="17" s="1"/>
  <c r="K864" i="17"/>
  <c r="L864" i="17" s="1"/>
  <c r="M864" i="17"/>
  <c r="I865" i="17"/>
  <c r="J865" i="17" s="1"/>
  <c r="K865" i="17"/>
  <c r="L865" i="17" s="1"/>
  <c r="M865" i="17"/>
  <c r="I866" i="17"/>
  <c r="J866" i="17" s="1"/>
  <c r="K866" i="17"/>
  <c r="L866" i="17" s="1"/>
  <c r="M866" i="17"/>
  <c r="I867" i="17"/>
  <c r="J867" i="17" s="1"/>
  <c r="K867" i="17"/>
  <c r="L867" i="17" s="1"/>
  <c r="M867" i="17"/>
  <c r="I868" i="17"/>
  <c r="J868" i="17" s="1"/>
  <c r="K868" i="17"/>
  <c r="L868" i="17" s="1"/>
  <c r="M868" i="17"/>
  <c r="I869" i="17"/>
  <c r="J869" i="17" s="1"/>
  <c r="K869" i="17"/>
  <c r="L869" i="17" s="1"/>
  <c r="M869" i="17"/>
  <c r="I870" i="17"/>
  <c r="J870" i="17" s="1"/>
  <c r="K870" i="17"/>
  <c r="L870" i="17" s="1"/>
  <c r="M870" i="17"/>
  <c r="I871" i="17"/>
  <c r="J871" i="17" s="1"/>
  <c r="K871" i="17"/>
  <c r="L871" i="17" s="1"/>
  <c r="M871" i="17"/>
  <c r="I872" i="17"/>
  <c r="J872" i="17" s="1"/>
  <c r="K872" i="17"/>
  <c r="L872" i="17" s="1"/>
  <c r="M872" i="17"/>
  <c r="I873" i="17"/>
  <c r="J873" i="17" s="1"/>
  <c r="K873" i="17"/>
  <c r="L873" i="17" s="1"/>
  <c r="M873" i="17"/>
  <c r="I874" i="17"/>
  <c r="J874" i="17" s="1"/>
  <c r="K874" i="17"/>
  <c r="L874" i="17" s="1"/>
  <c r="M874" i="17"/>
  <c r="I875" i="17"/>
  <c r="J875" i="17" s="1"/>
  <c r="K875" i="17"/>
  <c r="L875" i="17" s="1"/>
  <c r="M875" i="17"/>
  <c r="I876" i="17"/>
  <c r="J876" i="17" s="1"/>
  <c r="K876" i="17"/>
  <c r="L876" i="17" s="1"/>
  <c r="M876" i="17"/>
  <c r="I877" i="17"/>
  <c r="J877" i="17" s="1"/>
  <c r="K877" i="17"/>
  <c r="L877" i="17" s="1"/>
  <c r="M877" i="17"/>
  <c r="I878" i="17"/>
  <c r="J878" i="17" s="1"/>
  <c r="K878" i="17"/>
  <c r="L878" i="17" s="1"/>
  <c r="M878" i="17"/>
  <c r="I879" i="17"/>
  <c r="J879" i="17" s="1"/>
  <c r="K879" i="17"/>
  <c r="L879" i="17" s="1"/>
  <c r="M879" i="17"/>
  <c r="I880" i="17"/>
  <c r="J880" i="17" s="1"/>
  <c r="K880" i="17"/>
  <c r="L880" i="17" s="1"/>
  <c r="M880" i="17"/>
  <c r="I881" i="17"/>
  <c r="J881" i="17" s="1"/>
  <c r="K881" i="17"/>
  <c r="L881" i="17" s="1"/>
  <c r="M881" i="17"/>
  <c r="I882" i="17"/>
  <c r="J882" i="17" s="1"/>
  <c r="K882" i="17"/>
  <c r="L882" i="17" s="1"/>
  <c r="M882" i="17"/>
  <c r="I883" i="17"/>
  <c r="J883" i="17" s="1"/>
  <c r="K883" i="17"/>
  <c r="L883" i="17" s="1"/>
  <c r="M883" i="17"/>
  <c r="I884" i="17"/>
  <c r="J884" i="17" s="1"/>
  <c r="K884" i="17"/>
  <c r="L884" i="17" s="1"/>
  <c r="M884" i="17"/>
  <c r="I885" i="17"/>
  <c r="J885" i="17" s="1"/>
  <c r="K885" i="17"/>
  <c r="L885" i="17" s="1"/>
  <c r="M885" i="17"/>
  <c r="I886" i="17"/>
  <c r="J886" i="17" s="1"/>
  <c r="K886" i="17"/>
  <c r="L886" i="17" s="1"/>
  <c r="M886" i="17"/>
  <c r="I887" i="17"/>
  <c r="J887" i="17" s="1"/>
  <c r="K887" i="17"/>
  <c r="L887" i="17" s="1"/>
  <c r="M887" i="17"/>
  <c r="I888" i="17"/>
  <c r="J888" i="17" s="1"/>
  <c r="K888" i="17"/>
  <c r="L888" i="17" s="1"/>
  <c r="M888" i="17"/>
  <c r="I889" i="17"/>
  <c r="J889" i="17" s="1"/>
  <c r="K889" i="17"/>
  <c r="L889" i="17" s="1"/>
  <c r="M889" i="17"/>
  <c r="I890" i="17"/>
  <c r="J890" i="17" s="1"/>
  <c r="K890" i="17"/>
  <c r="L890" i="17" s="1"/>
  <c r="M890" i="17"/>
  <c r="I891" i="17"/>
  <c r="J891" i="17" s="1"/>
  <c r="K891" i="17"/>
  <c r="L891" i="17" s="1"/>
  <c r="M891" i="17"/>
  <c r="I892" i="17"/>
  <c r="J892" i="17" s="1"/>
  <c r="K892" i="17"/>
  <c r="L892" i="17" s="1"/>
  <c r="M892" i="17"/>
  <c r="I893" i="17"/>
  <c r="J893" i="17" s="1"/>
  <c r="K893" i="17"/>
  <c r="L893" i="17" s="1"/>
  <c r="M893" i="17"/>
  <c r="I894" i="17"/>
  <c r="J894" i="17" s="1"/>
  <c r="K894" i="17"/>
  <c r="L894" i="17" s="1"/>
  <c r="M894" i="17"/>
  <c r="I895" i="17"/>
  <c r="J895" i="17" s="1"/>
  <c r="K895" i="17"/>
  <c r="L895" i="17" s="1"/>
  <c r="M895" i="17"/>
  <c r="I896" i="17"/>
  <c r="J896" i="17" s="1"/>
  <c r="K896" i="17"/>
  <c r="L896" i="17" s="1"/>
  <c r="M896" i="17"/>
  <c r="I897" i="17"/>
  <c r="J897" i="17" s="1"/>
  <c r="K897" i="17"/>
  <c r="L897" i="17" s="1"/>
  <c r="M897" i="17"/>
  <c r="I898" i="17"/>
  <c r="J898" i="17" s="1"/>
  <c r="K898" i="17"/>
  <c r="L898" i="17" s="1"/>
  <c r="M898" i="17"/>
  <c r="I899" i="17"/>
  <c r="J899" i="17" s="1"/>
  <c r="K899" i="17"/>
  <c r="L899" i="17" s="1"/>
  <c r="M899" i="17"/>
  <c r="I900" i="17"/>
  <c r="J900" i="17" s="1"/>
  <c r="K900" i="17"/>
  <c r="L900" i="17" s="1"/>
  <c r="M900" i="17"/>
  <c r="I901" i="17"/>
  <c r="J901" i="17" s="1"/>
  <c r="K901" i="17"/>
  <c r="L901" i="17" s="1"/>
  <c r="M901" i="17"/>
  <c r="I902" i="17"/>
  <c r="J902" i="17" s="1"/>
  <c r="K902" i="17"/>
  <c r="L902" i="17" s="1"/>
  <c r="M902" i="17"/>
  <c r="I903" i="17"/>
  <c r="J903" i="17" s="1"/>
  <c r="K903" i="17"/>
  <c r="L903" i="17" s="1"/>
  <c r="M903" i="17"/>
  <c r="I904" i="17"/>
  <c r="J904" i="17" s="1"/>
  <c r="K904" i="17"/>
  <c r="L904" i="17" s="1"/>
  <c r="M904" i="17"/>
  <c r="I905" i="17"/>
  <c r="J905" i="17" s="1"/>
  <c r="K905" i="17"/>
  <c r="L905" i="17" s="1"/>
  <c r="M905" i="17"/>
  <c r="I906" i="17"/>
  <c r="J906" i="17" s="1"/>
  <c r="K906" i="17"/>
  <c r="L906" i="17" s="1"/>
  <c r="M906" i="17"/>
  <c r="I907" i="17"/>
  <c r="J907" i="17" s="1"/>
  <c r="K907" i="17"/>
  <c r="L907" i="17" s="1"/>
  <c r="M907" i="17"/>
  <c r="I908" i="17"/>
  <c r="J908" i="17" s="1"/>
  <c r="K908" i="17"/>
  <c r="L908" i="17" s="1"/>
  <c r="M908" i="17"/>
  <c r="I909" i="17"/>
  <c r="J909" i="17" s="1"/>
  <c r="K909" i="17"/>
  <c r="L909" i="17" s="1"/>
  <c r="M909" i="17"/>
  <c r="I910" i="17"/>
  <c r="J910" i="17" s="1"/>
  <c r="K910" i="17"/>
  <c r="L910" i="17" s="1"/>
  <c r="M910" i="17"/>
  <c r="I911" i="17"/>
  <c r="J911" i="17" s="1"/>
  <c r="K911" i="17"/>
  <c r="L911" i="17" s="1"/>
  <c r="M911" i="17"/>
  <c r="I912" i="17"/>
  <c r="J912" i="17" s="1"/>
  <c r="K912" i="17"/>
  <c r="L912" i="17" s="1"/>
  <c r="M912" i="17"/>
  <c r="I913" i="17"/>
  <c r="J913" i="17" s="1"/>
  <c r="K913" i="17"/>
  <c r="L913" i="17" s="1"/>
  <c r="M913" i="17"/>
  <c r="I914" i="17"/>
  <c r="J914" i="17" s="1"/>
  <c r="K914" i="17"/>
  <c r="L914" i="17" s="1"/>
  <c r="M914" i="17"/>
  <c r="I915" i="17"/>
  <c r="J915" i="17" s="1"/>
  <c r="K915" i="17"/>
  <c r="L915" i="17" s="1"/>
  <c r="M915" i="17"/>
  <c r="I916" i="17"/>
  <c r="J916" i="17" s="1"/>
  <c r="K916" i="17"/>
  <c r="L916" i="17" s="1"/>
  <c r="M916" i="17"/>
  <c r="I917" i="17"/>
  <c r="J917" i="17" s="1"/>
  <c r="K917" i="17"/>
  <c r="L917" i="17" s="1"/>
  <c r="M917" i="17"/>
  <c r="I918" i="17"/>
  <c r="J918" i="17" s="1"/>
  <c r="K918" i="17"/>
  <c r="L918" i="17" s="1"/>
  <c r="M918" i="17"/>
  <c r="I919" i="17"/>
  <c r="J919" i="17" s="1"/>
  <c r="K919" i="17"/>
  <c r="L919" i="17" s="1"/>
  <c r="M919" i="17"/>
  <c r="I920" i="17"/>
  <c r="J920" i="17" s="1"/>
  <c r="K920" i="17"/>
  <c r="L920" i="17" s="1"/>
  <c r="M920" i="17"/>
  <c r="I921" i="17"/>
  <c r="J921" i="17" s="1"/>
  <c r="K921" i="17"/>
  <c r="L921" i="17" s="1"/>
  <c r="M921" i="17"/>
  <c r="I922" i="17"/>
  <c r="J922" i="17" s="1"/>
  <c r="K922" i="17"/>
  <c r="L922" i="17" s="1"/>
  <c r="M922" i="17"/>
  <c r="I923" i="17"/>
  <c r="J923" i="17" s="1"/>
  <c r="K923" i="17"/>
  <c r="L923" i="17" s="1"/>
  <c r="M923" i="17"/>
  <c r="I924" i="17"/>
  <c r="J924" i="17" s="1"/>
  <c r="K924" i="17"/>
  <c r="L924" i="17" s="1"/>
  <c r="M924" i="17"/>
  <c r="I925" i="17"/>
  <c r="J925" i="17" s="1"/>
  <c r="K925" i="17"/>
  <c r="L925" i="17" s="1"/>
  <c r="M925" i="17"/>
  <c r="I926" i="17"/>
  <c r="J926" i="17" s="1"/>
  <c r="K926" i="17"/>
  <c r="L926" i="17" s="1"/>
  <c r="M926" i="17"/>
  <c r="I927" i="17"/>
  <c r="J927" i="17" s="1"/>
  <c r="K927" i="17"/>
  <c r="L927" i="17" s="1"/>
  <c r="M927" i="17"/>
  <c r="I928" i="17"/>
  <c r="J928" i="17" s="1"/>
  <c r="K928" i="17"/>
  <c r="L928" i="17" s="1"/>
  <c r="M928" i="17"/>
  <c r="I929" i="17"/>
  <c r="J929" i="17" s="1"/>
  <c r="K929" i="17"/>
  <c r="L929" i="17" s="1"/>
  <c r="M929" i="17"/>
  <c r="I930" i="17"/>
  <c r="J930" i="17" s="1"/>
  <c r="K930" i="17"/>
  <c r="L930" i="17" s="1"/>
  <c r="M930" i="17"/>
  <c r="I931" i="17"/>
  <c r="J931" i="17" s="1"/>
  <c r="K931" i="17"/>
  <c r="L931" i="17" s="1"/>
  <c r="M931" i="17"/>
  <c r="I932" i="17"/>
  <c r="J932" i="17" s="1"/>
  <c r="K932" i="17"/>
  <c r="L932" i="17" s="1"/>
  <c r="M932" i="17"/>
  <c r="I933" i="17"/>
  <c r="J933" i="17" s="1"/>
  <c r="K933" i="17"/>
  <c r="L933" i="17" s="1"/>
  <c r="M933" i="17"/>
  <c r="I934" i="17"/>
  <c r="J934" i="17" s="1"/>
  <c r="K934" i="17"/>
  <c r="L934" i="17" s="1"/>
  <c r="M934" i="17"/>
  <c r="I935" i="17"/>
  <c r="J935" i="17" s="1"/>
  <c r="K935" i="17"/>
  <c r="L935" i="17" s="1"/>
  <c r="M935" i="17"/>
  <c r="I936" i="17"/>
  <c r="J936" i="17" s="1"/>
  <c r="K936" i="17"/>
  <c r="L936" i="17" s="1"/>
  <c r="M936" i="17"/>
  <c r="I937" i="17"/>
  <c r="J937" i="17" s="1"/>
  <c r="K937" i="17"/>
  <c r="L937" i="17" s="1"/>
  <c r="M937" i="17"/>
  <c r="I938" i="17"/>
  <c r="J938" i="17" s="1"/>
  <c r="K938" i="17"/>
  <c r="L938" i="17" s="1"/>
  <c r="M938" i="17"/>
  <c r="I939" i="17"/>
  <c r="J939" i="17" s="1"/>
  <c r="K939" i="17"/>
  <c r="L939" i="17" s="1"/>
  <c r="M939" i="17"/>
  <c r="I940" i="17"/>
  <c r="J940" i="17" s="1"/>
  <c r="K940" i="17"/>
  <c r="L940" i="17" s="1"/>
  <c r="M940" i="17"/>
  <c r="I941" i="17"/>
  <c r="J941" i="17" s="1"/>
  <c r="K941" i="17"/>
  <c r="L941" i="17" s="1"/>
  <c r="M941" i="17"/>
  <c r="I942" i="17"/>
  <c r="J942" i="17" s="1"/>
  <c r="K942" i="17"/>
  <c r="L942" i="17" s="1"/>
  <c r="M942" i="17"/>
  <c r="I943" i="17"/>
  <c r="J943" i="17" s="1"/>
  <c r="K943" i="17"/>
  <c r="L943" i="17" s="1"/>
  <c r="M943" i="17"/>
  <c r="I944" i="17"/>
  <c r="J944" i="17" s="1"/>
  <c r="K944" i="17"/>
  <c r="L944" i="17" s="1"/>
  <c r="M944" i="17"/>
  <c r="I945" i="17"/>
  <c r="J945" i="17" s="1"/>
  <c r="K945" i="17"/>
  <c r="L945" i="17" s="1"/>
  <c r="M945" i="17"/>
  <c r="I946" i="17"/>
  <c r="J946" i="17" s="1"/>
  <c r="K946" i="17"/>
  <c r="L946" i="17" s="1"/>
  <c r="M946" i="17"/>
  <c r="I947" i="17"/>
  <c r="J947" i="17" s="1"/>
  <c r="K947" i="17"/>
  <c r="L947" i="17" s="1"/>
  <c r="M947" i="17"/>
  <c r="I948" i="17"/>
  <c r="J948" i="17" s="1"/>
  <c r="K948" i="17"/>
  <c r="L948" i="17" s="1"/>
  <c r="M948" i="17"/>
  <c r="I949" i="17"/>
  <c r="J949" i="17" s="1"/>
  <c r="K949" i="17"/>
  <c r="L949" i="17" s="1"/>
  <c r="M949" i="17"/>
  <c r="I950" i="17"/>
  <c r="J950" i="17" s="1"/>
  <c r="K950" i="17"/>
  <c r="L950" i="17" s="1"/>
  <c r="M950" i="17"/>
  <c r="I951" i="17"/>
  <c r="J951" i="17" s="1"/>
  <c r="K951" i="17"/>
  <c r="L951" i="17" s="1"/>
  <c r="M951" i="17"/>
  <c r="I952" i="17"/>
  <c r="J952" i="17" s="1"/>
  <c r="K952" i="17"/>
  <c r="L952" i="17" s="1"/>
  <c r="M952" i="17"/>
  <c r="I953" i="17"/>
  <c r="J953" i="17" s="1"/>
  <c r="K953" i="17"/>
  <c r="L953" i="17" s="1"/>
  <c r="M953" i="17"/>
  <c r="I954" i="17"/>
  <c r="J954" i="17" s="1"/>
  <c r="K954" i="17"/>
  <c r="L954" i="17" s="1"/>
  <c r="M954" i="17"/>
  <c r="I955" i="17"/>
  <c r="J955" i="17" s="1"/>
  <c r="K955" i="17"/>
  <c r="L955" i="17" s="1"/>
  <c r="M955" i="17"/>
  <c r="I956" i="17"/>
  <c r="J956" i="17" s="1"/>
  <c r="K956" i="17"/>
  <c r="L956" i="17" s="1"/>
  <c r="M956" i="17"/>
  <c r="I957" i="17"/>
  <c r="J957" i="17" s="1"/>
  <c r="K957" i="17"/>
  <c r="L957" i="17" s="1"/>
  <c r="M957" i="17"/>
  <c r="I958" i="17"/>
  <c r="J958" i="17" s="1"/>
  <c r="K958" i="17"/>
  <c r="L958" i="17" s="1"/>
  <c r="M958" i="17"/>
  <c r="I959" i="17"/>
  <c r="J959" i="17" s="1"/>
  <c r="K959" i="17"/>
  <c r="L959" i="17" s="1"/>
  <c r="M959" i="17"/>
  <c r="I960" i="17"/>
  <c r="J960" i="17" s="1"/>
  <c r="K960" i="17"/>
  <c r="L960" i="17" s="1"/>
  <c r="M960" i="17"/>
  <c r="I961" i="17"/>
  <c r="J961" i="17" s="1"/>
  <c r="K961" i="17"/>
  <c r="L961" i="17" s="1"/>
  <c r="M961" i="17"/>
  <c r="I962" i="17"/>
  <c r="J962" i="17" s="1"/>
  <c r="K962" i="17"/>
  <c r="L962" i="17" s="1"/>
  <c r="M962" i="17"/>
  <c r="I963" i="17"/>
  <c r="J963" i="17" s="1"/>
  <c r="K963" i="17"/>
  <c r="L963" i="17" s="1"/>
  <c r="M963" i="17"/>
  <c r="I964" i="17"/>
  <c r="J964" i="17" s="1"/>
  <c r="K964" i="17"/>
  <c r="L964" i="17" s="1"/>
  <c r="M964" i="17"/>
  <c r="I965" i="17"/>
  <c r="J965" i="17" s="1"/>
  <c r="K965" i="17"/>
  <c r="L965" i="17" s="1"/>
  <c r="M965" i="17"/>
  <c r="I966" i="17"/>
  <c r="J966" i="17" s="1"/>
  <c r="K966" i="17"/>
  <c r="L966" i="17" s="1"/>
  <c r="M966" i="17"/>
  <c r="I967" i="17"/>
  <c r="J967" i="17" s="1"/>
  <c r="K967" i="17"/>
  <c r="L967" i="17" s="1"/>
  <c r="M967" i="17"/>
  <c r="I968" i="17"/>
  <c r="J968" i="17" s="1"/>
  <c r="K968" i="17"/>
  <c r="L968" i="17" s="1"/>
  <c r="M968" i="17"/>
  <c r="I969" i="17"/>
  <c r="J969" i="17" s="1"/>
  <c r="K969" i="17"/>
  <c r="L969" i="17" s="1"/>
  <c r="M969" i="17"/>
  <c r="I970" i="17"/>
  <c r="J970" i="17" s="1"/>
  <c r="K970" i="17"/>
  <c r="L970" i="17" s="1"/>
  <c r="M970" i="17"/>
  <c r="I971" i="17"/>
  <c r="J971" i="17" s="1"/>
  <c r="K971" i="17"/>
  <c r="L971" i="17" s="1"/>
  <c r="M971" i="17"/>
  <c r="I972" i="17"/>
  <c r="J972" i="17" s="1"/>
  <c r="K972" i="17"/>
  <c r="L972" i="17" s="1"/>
  <c r="M972" i="17"/>
  <c r="I973" i="17"/>
  <c r="J973" i="17" s="1"/>
  <c r="K973" i="17"/>
  <c r="L973" i="17" s="1"/>
  <c r="M973" i="17"/>
  <c r="I974" i="17"/>
  <c r="J974" i="17" s="1"/>
  <c r="K974" i="17"/>
  <c r="L974" i="17" s="1"/>
  <c r="M974" i="17"/>
  <c r="I975" i="17"/>
  <c r="J975" i="17" s="1"/>
  <c r="K975" i="17"/>
  <c r="L975" i="17" s="1"/>
  <c r="M975" i="17"/>
  <c r="I976" i="17"/>
  <c r="J976" i="17" s="1"/>
  <c r="K976" i="17"/>
  <c r="L976" i="17" s="1"/>
  <c r="M976" i="17"/>
  <c r="I977" i="17"/>
  <c r="J977" i="17" s="1"/>
  <c r="K977" i="17"/>
  <c r="L977" i="17" s="1"/>
  <c r="M977" i="17"/>
  <c r="I978" i="17"/>
  <c r="J978" i="17" s="1"/>
  <c r="K978" i="17"/>
  <c r="L978" i="17" s="1"/>
  <c r="M978" i="17"/>
  <c r="I979" i="17"/>
  <c r="J979" i="17" s="1"/>
  <c r="K979" i="17"/>
  <c r="L979" i="17" s="1"/>
  <c r="M979" i="17"/>
  <c r="I980" i="17"/>
  <c r="J980" i="17" s="1"/>
  <c r="K980" i="17"/>
  <c r="L980" i="17" s="1"/>
  <c r="M980" i="17"/>
  <c r="I981" i="17"/>
  <c r="J981" i="17" s="1"/>
  <c r="K981" i="17"/>
  <c r="L981" i="17" s="1"/>
  <c r="M981" i="17"/>
  <c r="I982" i="17"/>
  <c r="J982" i="17" s="1"/>
  <c r="K982" i="17"/>
  <c r="L982" i="17" s="1"/>
  <c r="M982" i="17"/>
  <c r="I983" i="17"/>
  <c r="J983" i="17" s="1"/>
  <c r="K983" i="17"/>
  <c r="L983" i="17" s="1"/>
  <c r="M983" i="17"/>
  <c r="I984" i="17"/>
  <c r="J984" i="17" s="1"/>
  <c r="K984" i="17"/>
  <c r="L984" i="17" s="1"/>
  <c r="M984" i="17"/>
  <c r="I985" i="17"/>
  <c r="J985" i="17" s="1"/>
  <c r="K985" i="17"/>
  <c r="L985" i="17" s="1"/>
  <c r="M985" i="17"/>
  <c r="I986" i="17"/>
  <c r="J986" i="17" s="1"/>
  <c r="K986" i="17"/>
  <c r="L986" i="17" s="1"/>
  <c r="M986" i="17"/>
  <c r="I987" i="17"/>
  <c r="J987" i="17" s="1"/>
  <c r="K987" i="17"/>
  <c r="L987" i="17" s="1"/>
  <c r="M987" i="17"/>
  <c r="I988" i="17"/>
  <c r="J988" i="17" s="1"/>
  <c r="K988" i="17"/>
  <c r="L988" i="17" s="1"/>
  <c r="M988" i="17"/>
  <c r="I989" i="17"/>
  <c r="J989" i="17" s="1"/>
  <c r="K989" i="17"/>
  <c r="L989" i="17" s="1"/>
  <c r="M989" i="17"/>
  <c r="I990" i="17"/>
  <c r="J990" i="17" s="1"/>
  <c r="K990" i="17"/>
  <c r="L990" i="17" s="1"/>
  <c r="M990" i="17"/>
  <c r="I991" i="17"/>
  <c r="J991" i="17" s="1"/>
  <c r="K991" i="17"/>
  <c r="L991" i="17" s="1"/>
  <c r="M991" i="17"/>
  <c r="I992" i="17"/>
  <c r="J992" i="17" s="1"/>
  <c r="K992" i="17"/>
  <c r="L992" i="17" s="1"/>
  <c r="M992" i="17"/>
  <c r="I993" i="17"/>
  <c r="J993" i="17" s="1"/>
  <c r="K993" i="17"/>
  <c r="L993" i="17" s="1"/>
  <c r="M993" i="17"/>
  <c r="I994" i="17"/>
  <c r="J994" i="17" s="1"/>
  <c r="K994" i="17"/>
  <c r="L994" i="17" s="1"/>
  <c r="M994" i="17"/>
  <c r="I995" i="17"/>
  <c r="J995" i="17" s="1"/>
  <c r="K995" i="17"/>
  <c r="L995" i="17" s="1"/>
  <c r="M995" i="17"/>
  <c r="I996" i="17"/>
  <c r="J996" i="17" s="1"/>
  <c r="K996" i="17"/>
  <c r="L996" i="17" s="1"/>
  <c r="M996" i="17"/>
  <c r="I997" i="17"/>
  <c r="J997" i="17" s="1"/>
  <c r="K997" i="17"/>
  <c r="L997" i="17" s="1"/>
  <c r="M997" i="17"/>
  <c r="I998" i="17"/>
  <c r="J998" i="17" s="1"/>
  <c r="K998" i="17"/>
  <c r="L998" i="17" s="1"/>
  <c r="M998" i="17"/>
  <c r="I999" i="17"/>
  <c r="J999" i="17" s="1"/>
  <c r="K999" i="17"/>
  <c r="L999" i="17" s="1"/>
  <c r="M999" i="17"/>
  <c r="I1000" i="17"/>
  <c r="J1000" i="17" s="1"/>
  <c r="K1000" i="17"/>
  <c r="L1000" i="17" s="1"/>
  <c r="M1000" i="17"/>
  <c r="I1001" i="17"/>
  <c r="J1001" i="17" s="1"/>
  <c r="K1001" i="17"/>
  <c r="L1001" i="17" s="1"/>
  <c r="M1001" i="17"/>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2" i="17"/>
</calcChain>
</file>

<file path=xl/sharedStrings.xml><?xml version="1.0" encoding="utf-8"?>
<sst xmlns="http://schemas.openxmlformats.org/spreadsheetml/2006/main" count="11134" uniqueCount="6224">
  <si>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</si>
  <si>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</si>
  <si>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</si>
  <si>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</si>
  <si>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</si>
  <si>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</si>
  <si>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</si>
  <si>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</si>
  <si>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</si>
  <si>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</si>
  <si>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</si>
  <si>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</si>
  <si>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</si>
  <si>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</si>
  <si>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</si>
  <si>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</si>
  <si>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</si>
  <si>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</si>
  <si>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</si>
  <si>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</si>
  <si>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</si>
  <si>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</si>
  <si>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</si>
  <si>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</si>
  <si>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</si>
  <si>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</si>
  <si>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</si>
  <si>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</si>
  <si>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</si>
  <si>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</si>
  <si>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</si>
  <si>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</si>
  <si>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</si>
  <si>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</si>
  <si>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</si>
  <si>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</si>
  <si>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</si>
  <si>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</si>
  <si>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</si>
  <si>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</si>
  <si>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</si>
  <si>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</si>
  <si>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</si>
  <si>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</si>
  <si>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</si>
  <si>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</si>
  <si>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</si>
  <si>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</si>
  <si>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</si>
  <si>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</si>
  <si>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</si>
  <si>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</si>
  <si>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</si>
  <si>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</si>
  <si>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</si>
  <si>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</si>
  <si>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</si>
  <si>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</si>
  <si>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</si>
  <si>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</si>
  <si>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</si>
  <si>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</si>
  <si>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</si>
  <si>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</si>
  <si>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</si>
  <si>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</si>
  <si>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</si>
  <si>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</si>
  <si>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</si>
  <si>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</si>
  <si>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</si>
  <si>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</si>
  <si>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</si>
  <si>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</si>
  <si>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</si>
  <si>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</si>
  <si>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</si>
  <si>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</si>
  <si>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</si>
  <si>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</si>
  <si>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</si>
  <si>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</si>
  <si>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</si>
  <si>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</si>
  <si>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</si>
  <si>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</si>
  <si>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</si>
  <si>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</si>
  <si>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</si>
  <si>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</si>
  <si>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</si>
  <si>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</si>
  <si>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</si>
  <si>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</si>
  <si>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</si>
  <si>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</si>
  <si>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</si>
  <si>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</si>
  <si>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</si>
  <si>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</si>
  <si>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</si>
  <si>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</si>
  <si>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</si>
  <si>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</si>
  <si>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</si>
  <si>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</si>
  <si>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</si>
  <si>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</si>
  <si>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</si>
  <si>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</si>
  <si>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</si>
  <si>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</si>
  <si>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</si>
  <si>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</si>
  <si>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</si>
  <si>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</si>
  <si>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</si>
  <si>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</si>
  <si>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</si>
  <si>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</si>
  <si>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</si>
  <si>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</si>
  <si>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</si>
  <si>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</si>
  <si>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</si>
  <si>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</si>
  <si>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</si>
  <si>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</si>
  <si>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</si>
  <si>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</si>
  <si>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</si>
  <si>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</si>
  <si>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</si>
  <si>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</si>
  <si>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</si>
  <si>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</si>
  <si>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</si>
  <si>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</si>
  <si>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</si>
  <si>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</si>
  <si>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</si>
  <si>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</si>
  <si>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</si>
  <si>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</si>
  <si>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</si>
  <si>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</si>
  <si>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</si>
  <si>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</si>
  <si>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</si>
  <si>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</si>
  <si>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</si>
  <si>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</si>
  <si>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</si>
  <si>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</si>
  <si>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</si>
  <si>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</si>
  <si>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</si>
  <si>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</si>
  <si>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</si>
  <si>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</si>
  <si>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</si>
  <si>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</si>
  <si>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</si>
  <si>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</si>
  <si>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</si>
  <si>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</si>
  <si>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</si>
  <si>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</si>
  <si>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</si>
  <si>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</si>
  <si>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</si>
  <si>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</si>
  <si>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</si>
  <si>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</si>
  <si>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</si>
  <si>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</si>
  <si>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</si>
  <si>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</si>
  <si>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</si>
  <si>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</si>
  <si>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</si>
  <si>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</si>
  <si>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</si>
  <si>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</si>
  <si>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</si>
  <si>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</si>
  <si>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</si>
  <si>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</si>
  <si>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</si>
  <si>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</si>
  <si>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</si>
  <si>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</si>
  <si>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</si>
  <si>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</si>
  <si>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</si>
  <si>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</si>
  <si>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</si>
  <si>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</si>
  <si>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</si>
  <si>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</si>
  <si>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</si>
  <si>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</si>
  <si>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</si>
  <si>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</si>
  <si>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</si>
  <si>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</si>
  <si>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</si>
  <si>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</si>
  <si>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</si>
  <si>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</si>
  <si>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</si>
  <si>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</si>
  <si>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</si>
  <si>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</si>
  <si>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</si>
  <si>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</si>
  <si>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</si>
  <si>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</si>
  <si>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</si>
  <si>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</si>
  <si>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</si>
  <si>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</si>
  <si>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</si>
  <si>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</si>
  <si>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</si>
  <si>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</si>
  <si>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</si>
  <si>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</si>
  <si>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</si>
  <si>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</si>
  <si>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</si>
  <si>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</si>
  <si>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</si>
  <si>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</si>
  <si>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</si>
  <si>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</si>
  <si>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</si>
  <si>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</si>
  <si>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</si>
  <si>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</si>
  <si>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</si>
  <si>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</si>
  <si>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</si>
  <si>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</si>
  <si>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</si>
  <si>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</si>
  <si>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</si>
  <si>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</si>
  <si>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</si>
  <si>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</si>
  <si>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</si>
  <si>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</si>
  <si>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</si>
  <si>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</si>
  <si>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</si>
  <si>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</si>
  <si>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</si>
  <si>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</si>
  <si>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</si>
  <si>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</si>
  <si>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</si>
  <si>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</si>
  <si>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</si>
  <si>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</si>
  <si>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</si>
  <si>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</si>
  <si>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</si>
  <si>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</si>
  <si>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</si>
  <si>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</si>
  <si>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</si>
  <si>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</si>
  <si>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</si>
  <si>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</si>
  <si>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</si>
  <si>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</si>
  <si>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</si>
  <si>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</si>
  <si>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</si>
  <si>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</si>
  <si>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</si>
  <si>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</si>
  <si>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</si>
  <si>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</si>
  <si>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</si>
  <si>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</si>
  <si>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</si>
  <si>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</si>
  <si>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</si>
  <si>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</si>
  <si>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</si>
  <si>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</si>
  <si>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</si>
  <si>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</si>
  <si>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</si>
  <si>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</si>
  <si>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</si>
  <si>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</si>
  <si>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</si>
  <si>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</si>
  <si>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</si>
  <si>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</si>
  <si>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</si>
  <si>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</si>
  <si>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</si>
  <si>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</si>
  <si>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</si>
  <si>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</si>
  <si>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</si>
  <si>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</si>
  <si>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</si>
  <si>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</si>
  <si>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</si>
  <si>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</si>
  <si>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</si>
  <si>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</si>
  <si>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</si>
  <si>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</si>
  <si>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</si>
  <si>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</si>
  <si>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</si>
  <si>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</si>
  <si>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</si>
  <si>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</si>
  <si>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</si>
  <si>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</si>
  <si>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</si>
  <si>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</si>
  <si>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</si>
  <si>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</si>
  <si>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</si>
  <si>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</si>
  <si>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</si>
  <si>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</si>
  <si>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</si>
  <si>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</si>
  <si>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</si>
  <si>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</si>
  <si>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</si>
  <si>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</si>
  <si>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</si>
  <si>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</si>
  <si>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</si>
  <si>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</si>
  <si>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</si>
  <si>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</si>
  <si>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</si>
  <si>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</si>
  <si>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</si>
  <si>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</si>
  <si>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</si>
  <si>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</si>
  <si>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</si>
  <si>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</si>
  <si>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</si>
  <si>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</si>
  <si>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</si>
  <si>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</si>
  <si>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</si>
  <si>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</si>
  <si>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</si>
  <si>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</si>
  <si>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</si>
  <si>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</si>
  <si>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</si>
  <si>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</si>
  <si>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</si>
  <si>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</si>
  <si>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</si>
  <si>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</si>
  <si>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</si>
  <si>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</si>
  <si>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</si>
  <si>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</si>
  <si>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</si>
  <si>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</si>
  <si>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</si>
  <si>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</si>
  <si>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</si>
  <si>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</si>
  <si>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</si>
  <si>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</si>
  <si>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</si>
  <si>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</si>
  <si>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</si>
  <si>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</si>
  <si>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</si>
  <si>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</si>
  <si>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</si>
  <si>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</si>
  <si>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</si>
  <si>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</si>
  <si>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</si>
  <si>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</si>
  <si>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</si>
  <si>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</si>
  <si>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</si>
  <si>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</si>
  <si>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</si>
  <si>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</si>
  <si>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</si>
  <si>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</si>
  <si>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</si>
  <si>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</si>
  <si>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</si>
  <si>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</si>
  <si>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</si>
  <si>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</si>
  <si>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</si>
  <si>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</si>
  <si>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</si>
  <si>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</si>
  <si>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</si>
  <si>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</si>
  <si>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</si>
  <si>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</si>
  <si>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</si>
  <si>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</si>
  <si>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</si>
  <si>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</si>
  <si>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</si>
  <si>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</si>
  <si>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</si>
  <si>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</si>
  <si>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</si>
  <si>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</si>
  <si>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</si>
  <si>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</si>
  <si>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</si>
  <si>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</si>
  <si>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</si>
  <si>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</si>
  <si>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</si>
  <si>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</si>
  <si>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</si>
  <si>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</si>
  <si>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</si>
  <si>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</si>
  <si>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</si>
  <si>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</si>
  <si>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</si>
  <si>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</si>
  <si>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</si>
  <si>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</si>
  <si>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</si>
  <si>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</si>
  <si>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</si>
  <si>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</si>
  <si>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</si>
  <si>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</si>
  <si>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</si>
  <si>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</si>
  <si>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</si>
  <si>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</si>
  <si>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</si>
  <si>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</si>
  <si>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</si>
  <si>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</si>
  <si>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</si>
  <si>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</si>
  <si>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</si>
  <si>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</si>
  <si>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</si>
  <si>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</si>
  <si>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</si>
  <si>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</si>
  <si>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</si>
  <si>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</si>
  <si>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</si>
  <si>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</si>
  <si>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</si>
  <si>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</si>
  <si>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</si>
  <si>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</si>
  <si>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</si>
  <si>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</si>
  <si>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</si>
  <si>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</si>
  <si>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</si>
  <si>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</si>
  <si>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</si>
  <si>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</si>
  <si>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</si>
  <si>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</si>
  <si>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</si>
  <si>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</si>
  <si>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</si>
  <si>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</si>
  <si>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</si>
  <si>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</si>
  <si>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</si>
  <si>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</si>
  <si>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</si>
  <si>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</si>
  <si>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</si>
  <si>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</si>
  <si>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</si>
  <si>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</si>
  <si>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</si>
  <si>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</si>
  <si>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</si>
  <si>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</si>
  <si>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</si>
  <si>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</si>
  <si>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</si>
  <si>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</si>
  <si>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</si>
  <si>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</si>
  <si>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</si>
  <si>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</si>
  <si>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</si>
  <si>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</si>
  <si>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</si>
  <si>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</si>
  <si>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</si>
  <si>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</si>
  <si>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</si>
  <si>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</si>
  <si>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</si>
  <si>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</si>
  <si>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</si>
  <si>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</si>
  <si>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</si>
  <si>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</si>
  <si>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</si>
  <si>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</si>
  <si>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</si>
  <si>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</si>
  <si>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</si>
  <si>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</si>
  <si>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</si>
  <si>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</si>
  <si>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</si>
  <si>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</si>
  <si>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</si>
  <si>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</si>
  <si>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</si>
  <si>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</si>
  <si>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</si>
  <si>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</si>
  <si>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</si>
  <si>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</si>
  <si>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</si>
  <si>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</si>
  <si>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</si>
  <si>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</si>
  <si>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</si>
  <si>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</si>
  <si>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</si>
  <si>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</si>
  <si>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</si>
  <si>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</si>
  <si>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</si>
  <si>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</si>
  <si>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</si>
  <si>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</si>
  <si>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</si>
  <si>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</si>
  <si>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</si>
  <si>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</si>
  <si>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</si>
  <si>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</si>
  <si>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</si>
  <si>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</si>
  <si>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</si>
  <si>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</si>
  <si>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</si>
  <si>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</si>
  <si>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</si>
  <si>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</si>
  <si>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</si>
  <si>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</si>
  <si>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</si>
  <si>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</si>
  <si>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</si>
  <si>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</si>
  <si>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</si>
  <si>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</si>
  <si>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</si>
  <si>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</si>
  <si>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</si>
  <si>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</si>
  <si>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</si>
  <si>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</si>
  <si>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</si>
  <si>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</si>
  <si>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</si>
  <si>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</si>
  <si>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</si>
  <si>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</si>
  <si>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</si>
  <si>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</si>
  <si>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</si>
  <si>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</si>
  <si>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</si>
  <si>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</si>
  <si>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</si>
  <si>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</si>
  <si>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</si>
  <si>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</si>
  <si>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</si>
  <si>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</si>
  <si>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</si>
  <si>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</si>
  <si>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</si>
  <si>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</si>
  <si>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</si>
  <si>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</si>
  <si>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</si>
  <si>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</si>
  <si>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</si>
  <si>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</si>
  <si>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</si>
  <si>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</si>
  <si>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</si>
  <si>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</si>
  <si>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</si>
  <si>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</si>
  <si>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</si>
  <si>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</si>
  <si>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</si>
  <si>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</si>
  <si>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</si>
  <si>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</si>
  <si>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</si>
  <si>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</si>
  <si>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</si>
  <si>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</si>
  <si>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</si>
  <si>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</si>
  <si>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</si>
  <si>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</si>
  <si>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</si>
  <si>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</si>
  <si>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</si>
  <si>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</si>
  <si>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</si>
  <si>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</si>
  <si>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</si>
  <si>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</si>
  <si>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</si>
  <si>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</si>
  <si>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</si>
  <si>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</si>
  <si>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</si>
  <si>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</si>
  <si>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</si>
  <si>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</si>
  <si>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</si>
  <si>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</si>
  <si>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</si>
  <si>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</si>
  <si>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</si>
  <si>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</si>
  <si>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</si>
  <si>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</si>
  <si>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</si>
  <si>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</si>
  <si>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</si>
  <si>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</si>
  <si>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</si>
  <si>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</si>
  <si>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</si>
  <si>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</si>
  <si>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</si>
  <si>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</si>
  <si>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</si>
  <si>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</si>
  <si>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</si>
  <si>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</si>
  <si>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</si>
  <si>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</si>
  <si>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</si>
  <si>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</si>
  <si>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</si>
  <si>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</si>
  <si>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</si>
  <si>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</si>
  <si>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</si>
  <si>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</si>
  <si>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</si>
  <si>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</si>
  <si>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</si>
  <si>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</si>
  <si>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</si>
  <si>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</si>
  <si>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</si>
  <si>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</si>
  <si>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</si>
  <si>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</si>
  <si>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</si>
  <si>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</si>
  <si>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</si>
  <si>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</si>
  <si>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</si>
  <si>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</si>
  <si>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</si>
  <si>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</si>
  <si>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</si>
  <si>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</si>
  <si>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</si>
  <si>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</si>
  <si>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</si>
  <si>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</si>
  <si>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</si>
  <si>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</si>
  <si>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</si>
  <si>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</si>
  <si>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</si>
  <si>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</si>
  <si>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</si>
  <si>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</si>
  <si>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</si>
  <si>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</si>
  <si>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</si>
  <si>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</si>
  <si>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</si>
  <si>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</si>
  <si>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</si>
  <si>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</si>
  <si>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</si>
  <si>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</si>
  <si>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</si>
  <si>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</si>
  <si>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</si>
  <si>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</si>
  <si>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</si>
  <si>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</si>
  <si>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</si>
  <si>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</si>
  <si>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</si>
  <si>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</si>
  <si>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</si>
  <si>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</si>
  <si>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</si>
  <si>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</si>
  <si>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</si>
  <si>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</si>
  <si>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</si>
  <si>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</si>
  <si>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</si>
  <si>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</si>
  <si>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</si>
  <si>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</si>
  <si>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</si>
  <si>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</si>
  <si>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</si>
  <si>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</si>
  <si>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</si>
  <si>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</si>
  <si>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</si>
  <si>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</si>
  <si>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</si>
  <si>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</si>
  <si>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</si>
  <si>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</si>
  <si>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</si>
  <si>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</si>
  <si>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</si>
  <si>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</si>
  <si>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</si>
  <si>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</si>
  <si>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</si>
  <si>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</si>
  <si>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</si>
  <si>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</si>
  <si>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</si>
  <si>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</si>
  <si>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</si>
  <si>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</si>
  <si>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</si>
  <si>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</si>
  <si>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</si>
  <si>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</si>
  <si>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</si>
  <si>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</si>
  <si>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</si>
  <si>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</si>
  <si>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</si>
  <si>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</si>
  <si>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</si>
  <si>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</si>
  <si>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</si>
  <si>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</si>
  <si>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</si>
  <si>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</si>
  <si>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</si>
  <si>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</si>
  <si>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</si>
  <si>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</si>
  <si>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</si>
  <si>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</si>
  <si>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</si>
  <si>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</si>
  <si>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</si>
  <si>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</si>
  <si>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</si>
  <si>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</si>
  <si>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</si>
  <si>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</si>
  <si>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</si>
  <si>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</si>
  <si>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</si>
  <si>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</si>
  <si>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</si>
  <si>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</si>
  <si>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</si>
  <si>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</si>
  <si>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</si>
  <si>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</si>
  <si>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</si>
  <si>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</si>
  <si>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</si>
  <si>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</si>
  <si>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</si>
  <si>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</si>
  <si>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</si>
  <si>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</si>
  <si>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</si>
  <si>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</si>
  <si>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</si>
  <si>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</si>
  <si>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</si>
  <si>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</si>
  <si>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</si>
  <si>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</si>
  <si>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</si>
  <si>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</si>
  <si>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</si>
  <si>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</si>
  <si>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</si>
  <si>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</si>
  <si>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</si>
  <si>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</si>
  <si>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</si>
  <si>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</si>
  <si>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</si>
  <si>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</si>
  <si>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</si>
  <si>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</si>
  <si>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</si>
  <si>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</si>
  <si>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</si>
  <si>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</si>
  <si>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</si>
  <si>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</si>
  <si>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</si>
  <si>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</si>
  <si>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</si>
  <si>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</si>
  <si>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</si>
  <si>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</si>
  <si>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</si>
  <si>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</si>
  <si>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</si>
  <si>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</si>
  <si>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</si>
  <si>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</si>
  <si>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</si>
  <si>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</si>
  <si>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</si>
  <si>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</si>
  <si>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</si>
  <si>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</si>
  <si>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</si>
  <si>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</si>
  <si>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</si>
  <si>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</si>
  <si>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</si>
  <si>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</si>
  <si>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</si>
  <si>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</si>
  <si>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</si>
  <si>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</si>
  <si>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</si>
  <si>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</si>
  <si>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</si>
  <si>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</si>
  <si>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</si>
  <si>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</si>
  <si>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</si>
  <si>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</si>
  <si>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</si>
  <si>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</si>
  <si>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</si>
  <si>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</si>
  <si>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</si>
  <si>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</si>
  <si>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</si>
  <si>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</si>
  <si>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</si>
  <si>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</si>
  <si>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</si>
  <si>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</si>
  <si>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</si>
  <si>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</si>
  <si>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</si>
  <si>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</si>
  <si>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</si>
  <si>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</si>
  <si>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</si>
  <si>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</si>
  <si>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</si>
  <si>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</si>
  <si>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</si>
  <si>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</si>
  <si>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</si>
  <si>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</si>
  <si>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</si>
  <si>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</si>
  <si>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</si>
  <si>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</si>
  <si>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</si>
  <si>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</si>
  <si>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</si>
  <si>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</si>
  <si>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</si>
  <si>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</si>
  <si>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</si>
  <si>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</si>
  <si>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</si>
  <si>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</si>
  <si>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</si>
  <si>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</si>
  <si>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</si>
  <si>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</si>
  <si>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</si>
  <si>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</si>
  <si>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</si>
  <si>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</si>
  <si>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</si>
  <si>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</si>
  <si>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</si>
  <si>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</si>
  <si>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</si>
  <si>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</si>
  <si>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</si>
  <si>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</si>
  <si>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</si>
  <si>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</si>
  <si>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</si>
  <si>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</si>
  <si>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</si>
  <si>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</si>
  <si>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</si>
  <si>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</si>
  <si>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</si>
  <si>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</si>
  <si>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</si>
  <si>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</si>
  <si>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</si>
  <si>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</si>
  <si>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</si>
  <si>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</si>
  <si>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</si>
  <si>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</si>
  <si>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</si>
  <si>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</si>
  <si>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</si>
  <si>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</si>
  <si>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</si>
  <si>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</si>
  <si>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</si>
  <si>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</si>
  <si>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</si>
  <si>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</si>
  <si>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</si>
  <si>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</si>
  <si>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</si>
  <si>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</si>
  <si>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</si>
  <si>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</si>
  <si>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</si>
  <si>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</si>
  <si>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</si>
  <si>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</si>
  <si>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</si>
  <si>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</si>
  <si>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</si>
  <si>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</si>
  <si>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</si>
  <si>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</si>
  <si>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</si>
  <si>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</si>
  <si>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</si>
  <si>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</si>
  <si>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</si>
  <si>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</si>
  <si>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</si>
  <si>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</si>
  <si>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</si>
  <si>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</si>
  <si>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</si>
  <si>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</si>
  <si>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</si>
  <si>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</si>
  <si>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</si>
  <si>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</si>
  <si>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</si>
  <si>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</si>
  <si>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</si>
  <si>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</si>
  <si>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</si>
  <si>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</si>
  <si>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</si>
  <si>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</si>
  <si>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</si>
  <si>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</si>
  <si>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</si>
  <si>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</si>
  <si>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</si>
  <si>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</si>
  <si>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</si>
  <si>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</si>
  <si>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</si>
  <si>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</si>
  <si>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</si>
  <si>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</si>
  <si>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</si>
  <si>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</si>
  <si>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</si>
  <si>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</si>
  <si>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</si>
  <si>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</si>
  <si>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</si>
  <si>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</si>
  <si>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</si>
  <si>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</si>
  <si>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</si>
  <si>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</si>
  <si>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</si>
  <si>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</si>
  <si>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</si>
  <si>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</si>
  <si>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</si>
  <si>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</si>
  <si>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</si>
  <si>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</si>
  <si>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</si>
  <si>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</si>
  <si>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</si>
  <si>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</si>
  <si>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</si>
  <si>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</si>
  <si>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</si>
  <si>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</si>
  <si>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</si>
  <si>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</si>
  <si>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</si>
  <si>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</si>
  <si>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</si>
  <si>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</si>
  <si>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</si>
  <si>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</si>
  <si>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</si>
  <si>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</si>
  <si>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</si>
  <si>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</si>
  <si>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</si>
  <si>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</si>
  <si>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</si>
  <si>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</si>
  <si>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</si>
  <si>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</si>
  <si>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</si>
  <si>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</si>
  <si>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</si>
  <si>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</si>
  <si>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</si>
  <si>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</si>
  <si>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</si>
  <si>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</si>
  <si>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</si>
  <si>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</si>
  <si>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</si>
  <si>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</si>
  <si>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</si>
  <si>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</si>
  <si>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</si>
  <si>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</si>
  <si>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</si>
  <si>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</si>
  <si>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</si>
  <si>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</si>
  <si>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</si>
  <si>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</si>
  <si>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</si>
  <si>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</si>
  <si>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</si>
  <si>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</si>
  <si>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</si>
  <si>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</si>
  <si>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</si>
  <si>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</si>
  <si>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</si>
  <si>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</si>
  <si>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</si>
  <si>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</si>
  <si>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</si>
  <si>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</si>
  <si>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</si>
  <si>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</si>
  <si>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</si>
  <si>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</si>
  <si>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</si>
  <si>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</si>
  <si>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</si>
  <si>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</si>
  <si>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</si>
  <si>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</si>
  <si>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</si>
  <si>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</si>
  <si>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</si>
  <si>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</si>
  <si>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</si>
  <si>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</si>
  <si>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</si>
  <si>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</si>
  <si>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</si>
  <si>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</si>
  <si>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</si>
  <si>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</si>
  <si>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</si>
  <si>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</si>
  <si>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</si>
  <si>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</si>
  <si>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</si>
  <si>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</si>
  <si>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</si>
  <si>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</si>
  <si>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</si>
  <si>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</si>
  <si>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</si>
  <si>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</si>
  <si>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</si>
  <si>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</si>
  <si>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</si>
  <si>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</si>
  <si>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</si>
  <si>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</si>
  <si>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</si>
  <si>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</si>
  <si>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</si>
  <si>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</si>
  <si>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</si>
  <si>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</si>
  <si>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</si>
  <si>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</si>
  <si>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</si>
  <si>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</si>
  <si>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</si>
  <si>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</si>
  <si>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</si>
  <si>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</si>
  <si>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</si>
  <si>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</si>
  <si>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</si>
  <si>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</si>
  <si>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</si>
  <si>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</si>
  <si>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</si>
  <si>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</si>
  <si>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</si>
  <si>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</si>
  <si>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</si>
  <si>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</si>
  <si>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</si>
  <si>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</si>
  <si>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</si>
  <si>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</si>
  <si>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</si>
  <si>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</si>
  <si>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</si>
  <si>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</si>
  <si>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</si>
  <si>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</si>
  <si>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</si>
  <si>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</si>
  <si>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</si>
  <si>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</si>
  <si>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</si>
  <si>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</si>
  <si>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</si>
  <si>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</si>
  <si>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</si>
  <si>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</si>
  <si>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</si>
  <si>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</si>
  <si>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</si>
  <si>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</si>
  <si>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</si>
  <si>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</si>
  <si>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</si>
  <si>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</si>
  <si>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</si>
  <si>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</si>
  <si>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</si>
  <si>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</si>
  <si>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</si>
  <si>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</si>
  <si>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</si>
  <si>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</si>
  <si>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</si>
  <si>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</si>
  <si>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</si>
  <si>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</si>
  <si>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</si>
  <si>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</si>
  <si>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</si>
  <si>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</si>
  <si>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</si>
  <si>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</si>
  <si>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</si>
  <si>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</si>
  <si>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</si>
  <si>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</si>
  <si>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</si>
  <si>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</si>
  <si>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</si>
  <si>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</si>
  <si>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</si>
  <si>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</si>
  <si>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</si>
  <si>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</si>
  <si>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</si>
  <si>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</si>
  <si>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</si>
  <si>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</si>
  <si>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</si>
  <si>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</si>
  <si>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</si>
  <si>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</si>
  <si>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</si>
  <si>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</si>
  <si>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</si>
  <si>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</si>
  <si>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</si>
  <si>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</si>
  <si>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</si>
  <si>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</si>
  <si>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</si>
  <si>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</si>
  <si>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</si>
  <si>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</si>
  <si>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</si>
  <si>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</si>
  <si>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</si>
  <si>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</si>
  <si>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</si>
  <si>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</si>
  <si>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</si>
  <si>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</si>
  <si>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</si>
  <si>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</si>
  <si>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</si>
  <si>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</si>
  <si>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</si>
  <si>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</si>
  <si>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</si>
  <si>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</si>
  <si>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</si>
  <si>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</si>
  <si>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</si>
  <si>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</si>
  <si>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</si>
  <si>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</si>
  <si>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</si>
  <si>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</si>
  <si>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</si>
  <si>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</si>
  <si>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</si>
  <si>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</si>
  <si>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</si>
  <si>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</si>
  <si>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</si>
  <si>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</si>
  <si>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</si>
  <si>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</si>
  <si>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</si>
  <si>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</si>
  <si>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</si>
  <si>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</si>
  <si>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</si>
  <si>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</si>
  <si>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</si>
  <si>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</si>
  <si>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</si>
  <si>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</si>
  <si>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</si>
  <si>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</si>
  <si>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</si>
  <si>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</si>
  <si>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</si>
  <si>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</si>
  <si>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</si>
  <si>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</si>
  <si>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</si>
  <si>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</si>
  <si>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</si>
  <si>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</si>
  <si>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</si>
  <si>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</si>
  <si>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</si>
  <si>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</si>
  <si>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</si>
  <si>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</si>
  <si>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</si>
  <si>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</si>
  <si>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</si>
  <si>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</si>
  <si>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</si>
  <si>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</si>
  <si>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</si>
  <si>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</si>
  <si>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</si>
  <si>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</si>
  <si>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</si>
  <si>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</si>
  <si>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</si>
  <si>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</si>
  <si>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</si>
  <si>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</si>
  <si>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</si>
  <si>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</si>
  <si>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</si>
  <si>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</si>
  <si>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</si>
  <si>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</si>
  <si>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</si>
  <si>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</si>
  <si>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</si>
  <si>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</si>
  <si>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</si>
  <si>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</si>
  <si>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</si>
  <si>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</si>
  <si>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</si>
  <si>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</si>
  <si>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</si>
  <si>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</si>
  <si>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</si>
  <si>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</si>
  <si>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</si>
  <si>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</si>
  <si>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</si>
  <si>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</si>
  <si>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</si>
  <si>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</si>
  <si>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</si>
  <si>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</si>
  <si>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</si>
  <si>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</si>
  <si>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</si>
  <si>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</si>
  <si>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</si>
  <si>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</si>
  <si>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</si>
  <si>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</si>
  <si>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</si>
  <si>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</si>
  <si>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</si>
  <si>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</si>
  <si>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</si>
  <si>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</si>
  <si>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</si>
  <si>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</si>
  <si>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</si>
  <si>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</si>
  <si>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</si>
  <si>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</si>
  <si>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</si>
  <si>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</si>
  <si>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</si>
  <si>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</si>
  <si>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</si>
  <si>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</si>
  <si>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</si>
  <si>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</si>
  <si>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</si>
  <si>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</si>
  <si>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</si>
  <si>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</si>
  <si>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</si>
  <si>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</si>
  <si>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</si>
  <si>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</si>
  <si>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</si>
  <si>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</si>
  <si>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</si>
  <si>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</si>
  <si>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</si>
  <si>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</si>
  <si>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</si>
  <si>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</si>
  <si>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</si>
  <si>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</si>
  <si>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</si>
  <si>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</si>
  <si>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</si>
  <si>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</si>
  <si>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</si>
  <si>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</si>
  <si>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</si>
  <si>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</si>
  <si>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</si>
  <si>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</si>
  <si>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</si>
  <si>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</si>
  <si>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</si>
  <si>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</si>
  <si>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</si>
  <si>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</si>
  <si>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</si>
  <si>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</si>
  <si>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</si>
  <si>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</si>
  <si>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</si>
  <si>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</si>
  <si>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</si>
  <si>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</si>
  <si>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</si>
  <si>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</si>
  <si>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</si>
  <si>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</si>
  <si>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</si>
  <si>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</si>
  <si>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</si>
  <si>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</si>
  <si>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</si>
  <si>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</si>
  <si>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</si>
  <si>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</si>
  <si>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</si>
  <si>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</si>
  <si>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</si>
  <si>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</si>
  <si>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</si>
  <si>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</si>
  <si>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</si>
  <si>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</si>
  <si>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</si>
  <si>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</si>
  <si>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</si>
  <si>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</si>
  <si>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</si>
  <si>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</si>
  <si>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</si>
  <si>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</si>
  <si>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</si>
  <si>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</si>
  <si>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</si>
  <si>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</si>
  <si>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</si>
  <si>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</si>
  <si>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</si>
  <si>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</si>
  <si>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</si>
  <si>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</si>
  <si>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</si>
  <si>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</si>
  <si>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</si>
  <si>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</si>
  <si>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</si>
  <si>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</si>
  <si>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</si>
  <si>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</si>
  <si>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</si>
  <si>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</si>
  <si>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</si>
  <si>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</si>
  <si>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</si>
  <si>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</si>
  <si>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</si>
  <si>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</si>
  <si>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</si>
  <si>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</si>
  <si>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</si>
  <si>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</si>
  <si>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</si>
  <si>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</si>
  <si>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</si>
  <si>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</si>
  <si>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</si>
  <si>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</si>
  <si>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</si>
  <si>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</si>
  <si>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</si>
  <si>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</si>
  <si>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</si>
  <si>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</si>
  <si>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</si>
  <si>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</si>
  <si>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</si>
  <si>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</si>
  <si>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</si>
  <si>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</si>
  <si>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</si>
  <si>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</si>
  <si>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</si>
  <si>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</si>
  <si>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</si>
  <si>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</si>
  <si>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</si>
  <si>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</si>
  <si>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</si>
  <si>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</si>
  <si>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</si>
  <si>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</si>
  <si>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</si>
  <si>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</si>
  <si>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</si>
  <si>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</si>
  <si>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</si>
  <si>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</si>
  <si>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</si>
  <si>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</si>
  <si>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</si>
  <si>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</si>
  <si>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</si>
  <si>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</si>
  <si>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</si>
  <si>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</si>
  <si>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</si>
  <si>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</si>
  <si>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</si>
  <si>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</si>
  <si>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</si>
  <si>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</si>
  <si>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</si>
  <si>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</si>
  <si>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</si>
  <si>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</si>
  <si>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</si>
  <si>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</si>
  <si>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</si>
  <si>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</si>
  <si>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</si>
  <si>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</si>
  <si>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</si>
  <si>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</si>
  <si>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</si>
  <si>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</si>
  <si>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</si>
  <si>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</si>
  <si>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</si>
  <si>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</si>
  <si>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</si>
  <si>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</si>
  <si>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</si>
  <si>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</si>
  <si>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</si>
  <si>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</si>
  <si>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</si>
  <si>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</si>
  <si>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</si>
  <si>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</si>
  <si>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</si>
  <si>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</si>
  <si>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</si>
  <si>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</si>
  <si>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</si>
  <si>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</si>
  <si>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</si>
  <si>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</si>
  <si>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</si>
  <si>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</si>
  <si>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</si>
  <si>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</si>
  <si>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</si>
  <si>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</si>
  <si>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</si>
  <si>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</si>
  <si>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</si>
  <si>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</si>
  <si>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</si>
  <si>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</si>
  <si>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</si>
  <si>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</si>
  <si>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</si>
  <si>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</si>
  <si>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</si>
  <si>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</si>
  <si>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</si>
  <si>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</si>
  <si>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</si>
  <si>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</si>
  <si>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</si>
  <si>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</si>
  <si>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</si>
  <si>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</si>
  <si>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</si>
  <si>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</si>
  <si>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</si>
  <si>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</si>
  <si>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</si>
  <si>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</si>
  <si>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</si>
  <si>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</si>
  <si>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</si>
  <si>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</si>
  <si>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</si>
  <si>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</si>
  <si>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</si>
  <si>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</si>
  <si>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</si>
  <si>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</si>
  <si>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</si>
  <si>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</si>
  <si>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</si>
  <si>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</si>
  <si>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</si>
  <si>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</si>
  <si>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</si>
  <si>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</si>
  <si>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</si>
  <si>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</si>
  <si>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</si>
  <si>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</si>
  <si>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</si>
  <si>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</si>
  <si>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</si>
  <si>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</si>
  <si>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</si>
  <si>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</si>
  <si>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</si>
  <si>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</si>
  <si>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</si>
  <si>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</si>
  <si>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</si>
  <si>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</si>
  <si>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</si>
  <si>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</si>
  <si>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</si>
  <si>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</si>
  <si>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</si>
  <si>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</si>
  <si>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</si>
  <si>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</si>
  <si>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</si>
  <si>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</si>
  <si>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</si>
  <si>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</si>
  <si>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</si>
  <si>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</si>
  <si>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</si>
  <si>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</si>
  <si>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</si>
  <si>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</si>
  <si>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</si>
  <si>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</si>
  <si>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</si>
  <si>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</si>
  <si>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</si>
  <si>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</si>
  <si>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</si>
  <si>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</si>
  <si>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</si>
  <si>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</si>
  <si>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</si>
  <si>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</si>
  <si>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</si>
  <si>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</si>
  <si>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</si>
  <si>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</si>
  <si>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</si>
  <si>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</si>
  <si>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</si>
  <si>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</si>
  <si>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</si>
  <si>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</si>
  <si>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</si>
  <si>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</si>
  <si>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</si>
  <si>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</si>
  <si>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</si>
  <si>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</si>
  <si>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</si>
  <si>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</si>
  <si>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</si>
  <si>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</si>
  <si>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</si>
  <si>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</si>
  <si>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</si>
  <si>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</si>
  <si>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</si>
  <si>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</si>
  <si>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</si>
  <si>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</si>
  <si>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</si>
  <si>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</si>
  <si>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</si>
  <si>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</si>
  <si>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</si>
  <si>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</si>
  <si>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</si>
  <si>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</si>
  <si>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</si>
  <si>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</si>
  <si>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</si>
  <si>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</si>
  <si>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</si>
  <si>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</si>
  <si>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</si>
  <si>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</si>
  <si>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</si>
  <si>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</si>
  <si>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</si>
  <si>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</si>
  <si>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</si>
  <si>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</si>
  <si>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</si>
  <si>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</si>
  <si>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</si>
  <si>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</si>
  <si>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</si>
  <si>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</si>
  <si>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</si>
  <si>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</si>
  <si>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</si>
  <si>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</si>
  <si>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</si>
  <si>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</si>
  <si>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</si>
  <si>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</si>
  <si>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</si>
  <si>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</si>
  <si>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</si>
  <si>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</si>
  <si>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</si>
  <si>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</si>
  <si>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</si>
  <si>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</si>
  <si>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</si>
  <si>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</si>
  <si>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</si>
  <si>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</si>
  <si>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</si>
  <si>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</si>
  <si>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</si>
  <si>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</si>
  <si>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</si>
  <si>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</si>
  <si>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</si>
  <si>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</si>
  <si>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</si>
  <si>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</si>
  <si>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</si>
  <si>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</si>
  <si>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</si>
  <si>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</si>
  <si>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</si>
  <si>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</si>
  <si>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</si>
  <si>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</si>
  <si>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</si>
  <si>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</si>
  <si>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</si>
  <si>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</si>
  <si>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</si>
  <si>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</si>
  <si>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</si>
  <si>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</si>
  <si>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</si>
  <si>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</si>
  <si>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</si>
  <si>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</si>
  <si>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</si>
  <si>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</si>
  <si>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</si>
  <si>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</si>
  <si>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</si>
  <si>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</si>
  <si>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</si>
  <si>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</si>
  <si>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</si>
  <si>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</si>
  <si>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</si>
  <si>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</si>
  <si>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</si>
  <si>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</si>
  <si>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</si>
  <si>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</si>
  <si>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</si>
  <si>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</si>
  <si>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</si>
  <si>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</si>
  <si>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</si>
  <si>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</si>
  <si>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</si>
  <si>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</si>
  <si>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</si>
  <si>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</si>
  <si>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</si>
  <si>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</si>
  <si>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</si>
  <si>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</si>
  <si>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</si>
  <si>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</si>
  <si>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</si>
  <si>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</si>
  <si>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</si>
  <si>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</si>
  <si>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</si>
  <si>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</si>
  <si>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</si>
  <si>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</si>
  <si>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</si>
  <si>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</si>
  <si>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</si>
  <si>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</si>
  <si>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</si>
  <si>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</si>
  <si>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</si>
  <si>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</si>
  <si>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</si>
  <si>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</si>
  <si>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</si>
  <si>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</si>
  <si>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</si>
  <si>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</si>
  <si>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</si>
  <si>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</si>
  <si>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</si>
  <si>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</si>
  <si>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</si>
  <si>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</si>
  <si>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</si>
  <si>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</si>
  <si>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</si>
  <si>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</si>
  <si>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</si>
  <si>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</si>
  <si>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</si>
  <si>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</si>
  <si>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</si>
  <si>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</si>
  <si>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</si>
  <si>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</si>
  <si>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</si>
  <si>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</si>
  <si>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</si>
  <si>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</si>
  <si>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</si>
  <si>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</si>
  <si>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</si>
  <si>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</si>
  <si>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</si>
  <si>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</si>
  <si>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</si>
  <si>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</si>
  <si>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</si>
  <si>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</si>
  <si>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</si>
  <si>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</si>
  <si>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</si>
  <si>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</si>
  <si>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</si>
  <si>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</si>
  <si>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</si>
  <si>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</si>
  <si>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</si>
  <si>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</si>
  <si>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</si>
  <si>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</si>
  <si>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</si>
  <si>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</si>
  <si>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</si>
  <si>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</si>
  <si>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</si>
  <si>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</si>
  <si>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</si>
  <si>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</si>
  <si>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</si>
  <si>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</si>
  <si>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</si>
  <si>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</si>
  <si>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</si>
  <si>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</si>
  <si>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</si>
  <si>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</si>
  <si>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</si>
  <si>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</si>
  <si>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</si>
  <si>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</si>
  <si>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</si>
  <si>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</si>
  <si>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</si>
  <si>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</si>
  <si>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</si>
  <si>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</si>
  <si>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</si>
  <si>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</si>
  <si>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</si>
  <si>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</si>
  <si>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</si>
  <si>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</si>
  <si>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</si>
  <si>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</si>
  <si>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</si>
  <si>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</si>
  <si>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</si>
  <si>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</si>
  <si>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</si>
  <si>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</si>
  <si>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</si>
  <si>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</si>
  <si>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</si>
  <si>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</si>
  <si>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</si>
  <si>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</si>
  <si>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</si>
  <si>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</si>
  <si>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</si>
  <si>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</si>
  <si>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</si>
  <si>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</si>
  <si>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</si>
  <si>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</si>
  <si>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</si>
  <si>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</si>
  <si>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</si>
  <si>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</si>
  <si>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</si>
  <si>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</si>
  <si>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</si>
  <si>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</si>
  <si>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</si>
  <si>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</si>
  <si>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</si>
  <si>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</si>
  <si>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</si>
  <si>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</si>
  <si>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</si>
  <si>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</si>
  <si>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</si>
  <si>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</si>
  <si>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</si>
  <si>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</si>
  <si>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</si>
  <si>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</si>
  <si>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</si>
  <si>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</si>
  <si>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</si>
  <si>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</si>
  <si>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</si>
  <si>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</si>
  <si>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</si>
  <si>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</si>
  <si>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</si>
  <si>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</si>
  <si>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</si>
  <si>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</si>
  <si>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</si>
  <si>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</si>
  <si>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</si>
  <si>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</si>
  <si>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</si>
  <si>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</si>
  <si>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</si>
  <si>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</si>
  <si>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</si>
  <si>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</si>
  <si>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</si>
  <si>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</si>
  <si>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</si>
  <si>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</si>
  <si>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</si>
  <si>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</si>
  <si>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</si>
  <si>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</si>
  <si>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</si>
  <si>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</si>
  <si>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</si>
  <si>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</si>
  <si>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</si>
  <si>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</si>
  <si>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</si>
  <si>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</si>
  <si>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</si>
  <si>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</si>
  <si>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</si>
  <si>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</si>
  <si>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</si>
  <si>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</si>
  <si>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</si>
  <si>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</si>
  <si>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</si>
  <si>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</si>
  <si>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</si>
  <si>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</si>
  <si>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</si>
  <si>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</si>
  <si>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</si>
  <si>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</si>
  <si>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</si>
  <si>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</si>
  <si>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</si>
  <si>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</si>
  <si>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</si>
  <si>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</si>
  <si>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</si>
  <si>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</si>
  <si>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</si>
  <si>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</si>
  <si>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</si>
  <si>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</si>
  <si>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</si>
  <si>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</si>
  <si>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</si>
  <si>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</si>
  <si>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</si>
  <si>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</si>
  <si>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</si>
  <si>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</si>
  <si>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</si>
  <si>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</si>
  <si>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</si>
  <si>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</si>
  <si>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</si>
  <si>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</si>
  <si>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</si>
  <si>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</si>
  <si>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</si>
  <si>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</si>
  <si>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</si>
  <si>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</si>
  <si>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</si>
  <si>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</si>
  <si>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</si>
  <si>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</si>
  <si>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</si>
  <si>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</si>
  <si>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</si>
  <si>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</si>
  <si>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</si>
  <si>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</si>
  <si>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</si>
  <si>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</si>
  <si>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</si>
  <si>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</si>
  <si>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</si>
  <si>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</si>
  <si>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</si>
  <si>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</si>
  <si>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</si>
  <si>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</si>
  <si>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</si>
  <si>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</si>
  <si>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</si>
  <si>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</si>
  <si>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</si>
  <si>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</si>
  <si>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</si>
  <si>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</si>
  <si>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</si>
  <si>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</si>
  <si>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</si>
  <si>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</si>
  <si>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</si>
  <si>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</si>
  <si>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</si>
  <si>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</si>
  <si>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</si>
  <si>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</si>
  <si>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</si>
  <si>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</si>
  <si>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</si>
  <si>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</si>
  <si>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</si>
  <si>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</si>
  <si>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</si>
  <si>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</si>
  <si>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</si>
  <si>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</si>
  <si>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</si>
  <si>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</si>
  <si>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</si>
  <si>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</si>
  <si>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</si>
  <si>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</si>
  <si>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</si>
  <si>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</si>
  <si>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</si>
  <si>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</si>
  <si>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</si>
  <si>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</si>
  <si>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</si>
  <si>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</si>
  <si>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</si>
  <si>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</si>
  <si>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</si>
  <si>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</si>
  <si>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</si>
  <si>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</si>
  <si>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</si>
  <si>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</si>
  <si>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</si>
  <si>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</si>
  <si>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</si>
  <si>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</si>
  <si>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</si>
  <si>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</si>
  <si>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</si>
  <si>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</si>
  <si>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</si>
  <si>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</si>
  <si>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</si>
  <si>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</si>
  <si>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</si>
  <si>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</si>
  <si>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</si>
  <si>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</si>
  <si>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</si>
  <si>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</si>
  <si>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</si>
  <si>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</si>
  <si>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</si>
  <si>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</si>
  <si>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</si>
  <si>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</si>
  <si>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</si>
  <si>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</si>
  <si>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</si>
  <si>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</si>
  <si>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</si>
  <si>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</si>
  <si>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</si>
  <si>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</si>
  <si>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</si>
  <si>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</si>
  <si>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</si>
  <si>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</si>
  <si>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</si>
  <si>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</si>
  <si>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</si>
  <si>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</si>
  <si>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</si>
  <si>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</si>
  <si>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</si>
  <si>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</si>
  <si>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</si>
  <si>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</si>
  <si>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</si>
  <si>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</si>
  <si>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</si>
  <si>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</si>
  <si>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</si>
  <si>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</si>
  <si>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</si>
  <si>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</si>
  <si>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</si>
  <si>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</si>
  <si>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</si>
  <si>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</si>
  <si>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</si>
  <si>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</si>
  <si>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</si>
  <si>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</si>
  <si>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</si>
  <si>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</si>
  <si>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</si>
  <si>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</si>
  <si>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</si>
  <si>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</si>
  <si>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</si>
  <si>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</si>
  <si>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</si>
  <si>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</si>
  <si>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</si>
  <si>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</si>
  <si>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</si>
  <si>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</si>
  <si>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</si>
  <si>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</si>
  <si>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</si>
  <si>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</si>
  <si>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</si>
  <si>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</si>
  <si>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</si>
  <si>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</si>
  <si>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</si>
  <si>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</si>
  <si>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</si>
  <si>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</si>
  <si>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</si>
  <si>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</si>
  <si>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</si>
  <si>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</si>
  <si>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</si>
  <si>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</si>
  <si>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</si>
  <si>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</si>
  <si>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</si>
  <si>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</si>
  <si>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</si>
  <si>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</si>
  <si>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</si>
  <si>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</si>
  <si>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</si>
  <si>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</si>
  <si>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</si>
  <si>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</si>
  <si>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</si>
  <si>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</si>
  <si>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</si>
  <si>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</si>
  <si>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</si>
  <si>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</si>
  <si>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</si>
  <si>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</si>
  <si>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</si>
  <si>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</si>
  <si>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</si>
  <si>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</si>
  <si>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</si>
  <si>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</si>
  <si>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</si>
  <si>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</si>
  <si>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</si>
  <si>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</si>
  <si>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</si>
  <si>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</si>
  <si>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</si>
  <si>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</si>
  <si>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</si>
  <si>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</si>
  <si>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</si>
  <si>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</si>
  <si>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</si>
  <si>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</si>
  <si>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</si>
  <si>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</si>
  <si>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</si>
  <si>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</si>
  <si>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</si>
  <si>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</si>
  <si>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</si>
  <si>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</si>
  <si>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</si>
  <si>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</si>
  <si>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</si>
  <si>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</si>
  <si>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</si>
  <si>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</si>
  <si>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</si>
  <si>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</si>
  <si>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</si>
  <si>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</si>
  <si>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</si>
  <si>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</si>
  <si>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</si>
  <si>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</si>
  <si>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</si>
  <si>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</si>
  <si>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</si>
  <si>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</si>
  <si>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</si>
  <si>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</si>
  <si>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</si>
  <si>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</si>
  <si>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</si>
  <si>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</si>
  <si>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</si>
  <si>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</si>
  <si>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</si>
  <si>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</si>
  <si>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</si>
  <si>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</si>
  <si>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</si>
  <si>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</si>
  <si>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</si>
  <si>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</si>
  <si>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</si>
  <si>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</si>
  <si>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</si>
  <si>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</si>
  <si>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</si>
  <si>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</si>
  <si>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</si>
  <si>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</si>
  <si>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</si>
  <si>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</si>
  <si>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</si>
  <si>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</si>
  <si>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</si>
  <si>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</si>
  <si>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</si>
  <si>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</si>
  <si>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</si>
  <si>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</si>
  <si>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</si>
  <si>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</si>
  <si>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</si>
  <si>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</si>
  <si>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</si>
  <si>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</si>
  <si>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</si>
  <si>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</si>
  <si>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</si>
  <si>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</si>
  <si>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</si>
  <si>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</si>
  <si>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</si>
  <si>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</si>
  <si>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</si>
  <si>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</si>
  <si>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</si>
  <si>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</si>
  <si>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</si>
  <si>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</si>
  <si>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</si>
  <si>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</si>
  <si>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</si>
  <si>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</si>
  <si>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</si>
  <si>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</si>
  <si>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</si>
  <si>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</si>
  <si>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</si>
  <si>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</si>
  <si>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</si>
  <si>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</si>
  <si>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</si>
  <si>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</si>
  <si>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</si>
  <si>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</si>
  <si>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</si>
  <si>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</si>
  <si>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</si>
  <si>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</si>
  <si>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</si>
  <si>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</si>
  <si>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</si>
  <si>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</si>
  <si>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</si>
  <si>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</si>
  <si>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</si>
  <si>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</si>
  <si>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</si>
  <si>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</si>
  <si>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</si>
  <si>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</si>
  <si>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</si>
  <si>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</si>
  <si>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</si>
  <si>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</si>
  <si>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</si>
  <si>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</si>
  <si>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</si>
  <si>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</si>
  <si>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</si>
  <si>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</si>
  <si>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</si>
  <si>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</si>
  <si>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</si>
  <si>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</si>
  <si>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</si>
  <si>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</si>
  <si>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</si>
  <si>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</si>
  <si>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</si>
  <si>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</si>
  <si>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</si>
  <si>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</si>
  <si>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</si>
  <si>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</si>
  <si>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</si>
  <si>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</si>
  <si>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</si>
  <si>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</si>
  <si>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</si>
  <si>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</si>
  <si>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</si>
  <si>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</si>
  <si>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</si>
  <si>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</si>
  <si>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</si>
  <si>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</si>
  <si>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</si>
  <si>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</si>
  <si>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</si>
  <si>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</si>
  <si>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</si>
  <si>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</si>
  <si>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</si>
  <si>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</si>
  <si>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</si>
  <si>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</si>
  <si>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</si>
  <si>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</si>
  <si>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</si>
  <si>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</si>
  <si>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</si>
  <si>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</si>
  <si>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</si>
  <si>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</si>
  <si>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</si>
  <si>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</si>
  <si>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</si>
  <si>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</si>
  <si>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</si>
  <si>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</si>
  <si>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</si>
  <si>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</si>
  <si>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</si>
  <si>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</si>
  <si>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</si>
  <si>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</si>
  <si>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</si>
  <si>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</si>
  <si>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</si>
  <si>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</si>
  <si>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</si>
  <si>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</si>
  <si>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</si>
  <si>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</si>
  <si>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</si>
  <si>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</si>
  <si>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</si>
  <si>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</si>
  <si>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</si>
  <si>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</si>
  <si>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</si>
  <si>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</si>
  <si>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</si>
  <si>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</si>
  <si>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</si>
  <si>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</si>
  <si>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</si>
  <si>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</si>
  <si>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</si>
  <si>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</si>
  <si>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</si>
  <si>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</si>
  <si>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</si>
  <si>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</si>
  <si>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</si>
  <si>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</si>
  <si>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</si>
  <si>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</si>
  <si>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</si>
  <si>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</si>
  <si>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</si>
  <si>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</si>
  <si>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</si>
  <si>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</si>
  <si>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</si>
  <si>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</si>
  <si>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</si>
  <si>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</si>
  <si>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</si>
  <si>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</si>
  <si>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</si>
  <si>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</si>
  <si>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</si>
  <si>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</si>
  <si>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</si>
  <si>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</si>
  <si>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</si>
  <si>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</si>
  <si>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</si>
  <si>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</si>
  <si>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</si>
  <si>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</si>
  <si>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</si>
  <si>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</si>
  <si>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</si>
  <si>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</si>
  <si>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</si>
  <si>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</si>
  <si>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</si>
  <si>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</si>
  <si>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</si>
  <si>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</si>
  <si>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</si>
  <si>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</si>
  <si>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</si>
  <si>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</si>
  <si>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</si>
  <si>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</si>
  <si>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</si>
  <si>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</si>
  <si>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</si>
  <si>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</si>
  <si>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</si>
  <si>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</si>
  <si>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</si>
  <si>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</si>
  <si>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</si>
  <si>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</si>
  <si>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</si>
  <si>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</si>
  <si>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</si>
  <si>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</si>
  <si>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</si>
  <si>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</si>
  <si>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</si>
  <si>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</si>
  <si>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</si>
  <si>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</si>
  <si>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</si>
  <si>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</si>
  <si>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</si>
  <si>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</si>
  <si>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</si>
  <si>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</si>
  <si>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</si>
  <si>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</si>
  <si>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</si>
  <si>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</si>
  <si>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</si>
  <si>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</si>
  <si>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</si>
  <si>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</si>
  <si>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</si>
  <si>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</si>
  <si>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</si>
  <si>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</si>
  <si>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</si>
  <si>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</si>
  <si>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</si>
  <si>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</si>
  <si>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</si>
  <si>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</si>
  <si>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</si>
  <si>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</si>
  <si>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</si>
  <si>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</si>
  <si>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</si>
  <si>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</si>
  <si>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</si>
  <si>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</si>
  <si>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</si>
  <si>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</si>
  <si>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</si>
  <si>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</si>
  <si>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</si>
  <si>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</si>
  <si>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</si>
  <si>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</si>
  <si>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</si>
  <si>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</si>
  <si>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</si>
  <si>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</si>
  <si>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</si>
  <si>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</si>
  <si>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</si>
  <si>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</si>
  <si>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</si>
  <si>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</si>
  <si>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</si>
  <si>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</si>
  <si>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</si>
  <si>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</si>
  <si>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</si>
  <si>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</si>
  <si>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</si>
  <si>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</si>
  <si>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</si>
  <si>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</si>
  <si>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</si>
  <si>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</si>
  <si>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</si>
  <si>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</si>
  <si>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</si>
  <si>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</si>
  <si>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</si>
  <si>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</si>
  <si>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</si>
  <si>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</si>
  <si>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</si>
  <si>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</si>
  <si>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</si>
  <si>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</si>
  <si>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</si>
  <si>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</si>
  <si>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</si>
  <si>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</si>
  <si>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</si>
  <si>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</si>
  <si>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</si>
  <si>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</si>
  <si>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</si>
  <si>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</si>
  <si>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</si>
  <si>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</si>
  <si>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</si>
  <si>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</si>
  <si>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</si>
  <si>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</si>
  <si>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</si>
  <si>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</si>
  <si>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</si>
  <si>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</si>
  <si>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</si>
  <si>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</si>
  <si>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</si>
  <si>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</si>
  <si>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</si>
  <si>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</si>
  <si>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</si>
  <si>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</si>
  <si>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</si>
  <si>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</si>
  <si>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</si>
  <si>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</si>
  <si>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</si>
  <si>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</si>
  <si>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</si>
  <si>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</si>
  <si>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</si>
  <si>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</si>
  <si>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</si>
  <si>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</si>
  <si>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</si>
  <si>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</si>
  <si>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</si>
  <si>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</si>
  <si>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</si>
  <si>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</si>
  <si>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</si>
  <si>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</si>
  <si>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</si>
  <si>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</si>
  <si>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</si>
  <si>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</si>
  <si>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</si>
  <si>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</si>
  <si>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</si>
  <si>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</si>
  <si>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</si>
  <si>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</si>
  <si>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</si>
  <si>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</si>
  <si>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</si>
  <si>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</si>
  <si>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</si>
  <si>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</si>
  <si>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</si>
  <si>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</si>
  <si>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</si>
  <si>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</si>
  <si>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</si>
  <si>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</si>
  <si>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</si>
  <si>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</si>
  <si>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</si>
  <si>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</si>
  <si>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</si>
  <si>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</si>
  <si>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</si>
  <si>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</si>
  <si>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</si>
  <si>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</si>
  <si>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</si>
  <si>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</si>
  <si>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</si>
  <si>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</si>
  <si>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</si>
  <si>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</si>
  <si>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</si>
  <si>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</si>
  <si>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</si>
  <si>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</si>
  <si>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</si>
  <si>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</si>
  <si>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</si>
  <si>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</si>
  <si>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</si>
  <si>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</si>
  <si>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</si>
  <si>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</si>
  <si>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</si>
  <si>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</si>
  <si>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</si>
  <si>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</si>
  <si>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</si>
  <si>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</si>
  <si>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</si>
  <si>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</si>
  <si>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</si>
  <si>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</si>
  <si>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</si>
  <si>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</si>
  <si>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</si>
  <si>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</si>
  <si>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</si>
  <si>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</si>
  <si>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</si>
  <si>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</si>
  <si>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</si>
  <si>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</si>
  <si>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</si>
  <si>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</si>
  <si>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</si>
  <si>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</si>
  <si>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</si>
  <si>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</si>
  <si>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</si>
  <si>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</si>
  <si>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</si>
  <si>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</si>
  <si>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</si>
  <si>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</si>
  <si>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</si>
  <si>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</si>
  <si>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</si>
  <si>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</si>
  <si>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</si>
  <si>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</si>
  <si>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</si>
  <si>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</si>
  <si>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</si>
  <si>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</si>
  <si>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</si>
  <si>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</si>
  <si>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</si>
  <si>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</si>
  <si>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</si>
  <si>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</si>
  <si>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</si>
  <si>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</si>
  <si>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</si>
  <si>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</si>
  <si>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</si>
  <si>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</si>
  <si>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</si>
  <si>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</si>
  <si>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</si>
  <si>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</si>
  <si>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</si>
  <si>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</si>
  <si>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</si>
  <si>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</si>
  <si>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</si>
  <si>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</si>
  <si>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</si>
  <si>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</si>
  <si>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</si>
  <si>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</si>
  <si>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</si>
  <si>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</si>
  <si>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</si>
  <si>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</si>
  <si>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</si>
  <si>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</si>
  <si>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</si>
  <si>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</si>
  <si>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</si>
  <si>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</si>
  <si>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</si>
  <si>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</si>
  <si>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</si>
  <si>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</si>
  <si>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</si>
  <si>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</si>
  <si>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</si>
  <si>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</si>
  <si>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</si>
  <si>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</si>
  <si>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</si>
  <si>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</si>
  <si>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</si>
  <si>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</si>
  <si>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</si>
  <si>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</si>
  <si>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</si>
  <si>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</si>
  <si>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</si>
  <si>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</si>
  <si>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</si>
  <si>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</si>
  <si>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</si>
  <si>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</si>
  <si>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</si>
  <si>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</si>
  <si>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</si>
  <si>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</si>
  <si>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</si>
  <si>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</si>
  <si>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</si>
  <si>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</si>
  <si>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</si>
  <si>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</si>
  <si>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</si>
  <si>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</si>
  <si>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</si>
  <si>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</si>
  <si>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</si>
  <si>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</si>
  <si>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</si>
  <si>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</si>
  <si>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</si>
  <si>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</si>
  <si>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</si>
  <si>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</si>
  <si>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</si>
  <si>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</si>
  <si>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</si>
  <si>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</si>
  <si>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</si>
  <si>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</si>
  <si>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</si>
  <si>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</si>
  <si>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</si>
  <si>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</si>
  <si>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</si>
  <si>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</si>
  <si>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</si>
  <si>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</si>
  <si>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</si>
  <si>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</si>
  <si>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</si>
  <si>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</si>
  <si>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</si>
  <si>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</si>
  <si>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</si>
  <si>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</si>
  <si>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</si>
  <si>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</si>
  <si>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</si>
  <si>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</si>
  <si>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</si>
  <si>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</si>
  <si>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</si>
  <si>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</si>
  <si>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</si>
  <si>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</si>
  <si>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</si>
  <si>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</si>
  <si>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</si>
  <si>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</si>
  <si>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</si>
  <si>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</si>
  <si>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</si>
  <si>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</si>
  <si>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</si>
  <si>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</si>
  <si>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</si>
  <si>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</si>
  <si>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</si>
  <si>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</si>
  <si>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</si>
  <si>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</si>
  <si>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</si>
  <si>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</si>
  <si>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</si>
  <si>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</si>
  <si>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</si>
  <si>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</si>
  <si>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</si>
  <si>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</si>
  <si>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</si>
  <si>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</si>
  <si>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</si>
  <si>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</si>
  <si>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</si>
  <si>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</si>
  <si>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</si>
  <si>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</si>
  <si>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</si>
  <si>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</si>
  <si>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</si>
  <si>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</si>
  <si>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</si>
  <si>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</si>
  <si>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</si>
  <si>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</si>
  <si>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</si>
  <si>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</si>
  <si>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</si>
  <si>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</si>
  <si>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</si>
  <si>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</si>
  <si>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</si>
  <si>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</si>
  <si>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</si>
  <si>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</si>
  <si>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</si>
  <si>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</si>
  <si>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</si>
  <si>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</si>
  <si>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</si>
  <si>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</si>
  <si>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</si>
  <si>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</si>
  <si>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</si>
  <si>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</si>
  <si>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</si>
  <si>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</si>
  <si>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</si>
  <si>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</si>
  <si>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</si>
  <si>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</si>
  <si>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</si>
  <si>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</si>
  <si>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</si>
  <si>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</si>
  <si>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</si>
  <si>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</si>
  <si>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</si>
  <si>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</si>
  <si>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</si>
  <si>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</si>
  <si>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</si>
  <si>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</si>
  <si>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</si>
  <si>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</si>
  <si>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</si>
  <si>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</si>
  <si>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</si>
  <si>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</si>
  <si>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</si>
  <si>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</si>
  <si>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</si>
  <si>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</si>
  <si>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</si>
  <si>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</si>
  <si>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</si>
  <si>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</si>
  <si>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</si>
  <si>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</si>
  <si>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</si>
  <si>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</si>
  <si>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</si>
  <si>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</si>
  <si>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</si>
  <si>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</si>
  <si>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</si>
  <si>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</si>
  <si>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</si>
  <si>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</si>
  <si>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</si>
  <si>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</si>
  <si>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</si>
  <si>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</si>
  <si>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</si>
  <si>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</si>
  <si>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</si>
  <si>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</si>
  <si>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</si>
  <si>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</si>
  <si>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</si>
  <si>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</si>
  <si>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</si>
  <si>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</si>
  <si>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</si>
  <si>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</si>
  <si>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</si>
  <si>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</si>
  <si>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</si>
  <si>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</si>
  <si>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</si>
  <si>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</si>
  <si>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</si>
  <si>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</si>
  <si>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</si>
  <si>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</si>
  <si>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</si>
  <si>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</si>
  <si>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</si>
  <si>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</si>
  <si>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</si>
  <si>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</si>
  <si>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</si>
  <si>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</si>
  <si>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</si>
  <si>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</si>
  <si>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</si>
  <si>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</si>
  <si>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</si>
  <si>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</si>
  <si>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</si>
  <si>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</si>
  <si>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</si>
  <si>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</si>
  <si>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</si>
  <si>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</si>
  <si>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</si>
  <si>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</si>
  <si>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</si>
  <si>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</si>
  <si>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</si>
  <si>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</si>
  <si>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</si>
  <si>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</si>
  <si>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</si>
  <si>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</si>
  <si>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</si>
  <si>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</si>
  <si>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</si>
  <si>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</si>
  <si>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</si>
  <si>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</si>
  <si>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</si>
  <si>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</si>
  <si>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</si>
  <si>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</si>
  <si>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</si>
  <si>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</si>
  <si>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</si>
  <si>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</si>
  <si>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</si>
  <si>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</si>
  <si>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</si>
  <si>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</si>
  <si>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</si>
  <si>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</si>
  <si>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</si>
  <si>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</si>
  <si>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</si>
  <si>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</si>
  <si>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</si>
  <si>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</si>
  <si>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</si>
  <si>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</si>
  <si>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</si>
  <si>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</si>
  <si>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</si>
  <si>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</si>
  <si>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</si>
  <si>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</si>
  <si>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</si>
  <si>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</si>
  <si>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</si>
  <si>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</si>
  <si>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</si>
  <si>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</si>
  <si>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</si>
  <si>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</si>
  <si>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</si>
  <si>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</si>
  <si>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</si>
  <si>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</si>
  <si>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</si>
  <si>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</si>
  <si>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</si>
  <si>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</si>
  <si>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</si>
  <si>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</si>
  <si>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</si>
  <si>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</si>
  <si>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</si>
  <si>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</si>
  <si>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</si>
  <si>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</si>
  <si>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</si>
  <si>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</si>
  <si>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</si>
  <si>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</si>
  <si>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</si>
  <si>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</si>
  <si>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</si>
  <si>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</si>
  <si>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</si>
  <si>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</si>
  <si>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</si>
  <si>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</si>
  <si>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</si>
  <si>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</si>
  <si>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</si>
  <si>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</si>
  <si>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</si>
  <si>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</si>
  <si>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</si>
  <si>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</si>
  <si>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</si>
  <si>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</si>
  <si>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</si>
  <si>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</si>
  <si>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</si>
  <si>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</si>
  <si>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</si>
  <si>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</si>
  <si>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</si>
  <si>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</si>
  <si>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</si>
  <si>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</si>
  <si>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</si>
  <si>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</si>
  <si>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</si>
  <si>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</si>
  <si>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</si>
  <si>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</si>
  <si>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</si>
  <si>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</si>
  <si>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</si>
  <si>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</si>
  <si>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</si>
  <si>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</si>
  <si>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</si>
  <si>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</si>
  <si>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</si>
  <si>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</si>
  <si>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</si>
  <si>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</si>
  <si>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</si>
  <si>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</si>
  <si>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</si>
  <si>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</si>
  <si>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</si>
  <si>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</si>
  <si>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</si>
  <si>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</si>
  <si>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</si>
  <si>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</si>
  <si>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</si>
  <si>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</si>
  <si>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</si>
  <si>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</si>
  <si>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</si>
  <si>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</si>
  <si>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</si>
  <si>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</si>
  <si>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</si>
  <si>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</si>
  <si>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</si>
  <si>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</si>
  <si>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</si>
  <si>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</si>
  <si>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</si>
  <si>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</si>
  <si>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</si>
  <si>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</si>
  <si>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</si>
  <si>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</si>
  <si>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</si>
  <si>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</si>
  <si>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</si>
  <si>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</si>
  <si>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</si>
  <si>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</si>
  <si>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</si>
  <si>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</si>
  <si>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</si>
  <si>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</si>
  <si>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</si>
  <si>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</si>
  <si>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</si>
  <si>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</si>
  <si>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</si>
  <si>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</si>
  <si>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</si>
  <si>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</si>
  <si>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</si>
  <si>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</si>
  <si>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</si>
  <si>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</si>
  <si>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</si>
  <si>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</si>
  <si>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</si>
  <si>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</si>
  <si>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</si>
  <si>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</si>
  <si>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</si>
  <si>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</si>
  <si>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</si>
  <si>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</si>
  <si>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</si>
  <si>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</si>
  <si>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</si>
  <si>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</si>
  <si>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</si>
  <si>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</si>
  <si>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</si>
  <si>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</si>
  <si>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</si>
  <si>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</si>
  <si>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</si>
  <si>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</si>
  <si>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</si>
  <si>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</si>
  <si>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</si>
  <si>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</si>
  <si>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</si>
  <si>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</si>
  <si>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</si>
  <si>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</si>
  <si>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</si>
  <si>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</si>
  <si>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</si>
  <si>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</si>
  <si>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</si>
  <si>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</si>
  <si>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</si>
  <si>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</si>
  <si>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</si>
  <si>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</si>
  <si>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</si>
  <si>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</si>
  <si>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</si>
  <si>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</si>
  <si>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</si>
  <si>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</si>
  <si>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</si>
  <si>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</si>
  <si>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</si>
  <si>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</si>
  <si>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</si>
  <si>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</si>
  <si>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</si>
  <si>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</si>
  <si>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</si>
  <si>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</si>
  <si>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</si>
  <si>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</si>
  <si>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</si>
  <si>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</si>
  <si>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</si>
  <si>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</si>
  <si>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</si>
  <si>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</si>
  <si>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</si>
  <si>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</si>
  <si>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</si>
  <si>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</si>
  <si>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</si>
  <si>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</si>
  <si>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</si>
  <si>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</si>
  <si>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</si>
  <si>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</si>
  <si>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</si>
  <si>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</si>
  <si>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</si>
  <si>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</si>
  <si>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</si>
  <si>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</si>
  <si>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</si>
  <si>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</si>
  <si>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</si>
  <si>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</si>
  <si>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</si>
  <si>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</si>
  <si>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</si>
  <si>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</si>
  <si>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</si>
  <si>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</si>
  <si>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</si>
  <si>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</si>
  <si>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</si>
  <si>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</si>
  <si>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</si>
  <si>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</si>
  <si>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</si>
  <si>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</si>
  <si>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</si>
  <si>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</si>
  <si>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</si>
  <si>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</si>
  <si>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</si>
  <si>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</si>
  <si>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</si>
  <si>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</si>
  <si>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</si>
  <si>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</si>
  <si>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</si>
  <si>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</si>
  <si>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</si>
  <si>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</si>
  <si>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</si>
  <si>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</si>
  <si>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</si>
  <si>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</si>
  <si>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</si>
  <si>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</si>
  <si>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</si>
  <si>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</si>
  <si>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</si>
  <si>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</si>
  <si>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</si>
  <si>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</si>
  <si>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</si>
  <si>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</si>
  <si>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</si>
  <si>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</si>
  <si>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</si>
  <si>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</si>
  <si>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</si>
  <si>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</si>
  <si>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</si>
  <si>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</si>
  <si>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</si>
  <si>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</si>
  <si>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</si>
  <si>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</si>
  <si>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</si>
  <si>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</si>
  <si>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</si>
  <si>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</si>
  <si>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</si>
  <si>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</si>
  <si>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</si>
  <si>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</si>
  <si>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</si>
  <si>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</si>
  <si>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</si>
  <si>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</si>
  <si>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</si>
  <si>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</si>
  <si>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</si>
  <si>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</si>
  <si>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</si>
  <si>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</si>
  <si>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</si>
  <si>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</si>
  <si>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</si>
  <si>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</si>
  <si>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</si>
  <si>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</si>
  <si>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</si>
  <si>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</si>
  <si>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</si>
  <si>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</si>
  <si>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</si>
  <si>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</si>
  <si>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</si>
  <si>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</si>
  <si>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</si>
  <si>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</si>
  <si>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</si>
  <si>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</si>
  <si>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</si>
  <si>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</si>
  <si>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</si>
  <si>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</si>
  <si>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</si>
  <si>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</si>
  <si>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</si>
  <si>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</si>
  <si>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</si>
  <si>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</si>
  <si>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</si>
  <si>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</si>
  <si>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</si>
  <si>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</si>
  <si>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</si>
  <si>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</si>
  <si>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</si>
  <si>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</si>
  <si>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</si>
  <si>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</si>
  <si>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</si>
  <si>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</si>
  <si>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</si>
  <si>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</si>
  <si>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</si>
  <si>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</si>
  <si>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</si>
  <si>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</si>
  <si>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</si>
  <si>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</si>
  <si>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</si>
  <si>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</si>
  <si>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</si>
  <si>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</si>
  <si>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</si>
  <si>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</si>
  <si>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</si>
  <si>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</si>
  <si>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</si>
  <si>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</si>
  <si>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</si>
  <si>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</si>
  <si>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</si>
  <si>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</si>
  <si>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</si>
  <si>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</si>
  <si>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</si>
  <si>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</si>
  <si>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</si>
  <si>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</si>
  <si>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</si>
  <si>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</si>
  <si>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</si>
  <si>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</si>
  <si>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</si>
  <si>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</si>
  <si>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</si>
  <si>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</si>
  <si>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</si>
  <si>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</si>
  <si>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</si>
  <si>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</si>
  <si>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</si>
  <si>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</si>
  <si>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</si>
  <si>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</si>
  <si>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</si>
  <si>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</si>
  <si>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</si>
  <si>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</si>
  <si>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</si>
  <si>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</si>
  <si>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</si>
  <si>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</si>
  <si>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</si>
  <si>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</si>
  <si>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</si>
  <si>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</si>
  <si>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</si>
  <si>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</si>
  <si>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</si>
  <si>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</si>
  <si>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</si>
  <si>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</si>
  <si>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</si>
  <si>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</si>
  <si>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</si>
  <si>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</si>
  <si>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</si>
  <si>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</si>
  <si>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</si>
  <si>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</si>
  <si>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</si>
  <si>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</si>
  <si>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</si>
  <si>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</si>
  <si>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</si>
  <si>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</si>
  <si>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</si>
  <si>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</si>
  <si>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</si>
  <si>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</si>
  <si>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</si>
  <si>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</si>
  <si>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</si>
  <si>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</si>
  <si>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</si>
  <si>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</si>
  <si>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</si>
  <si>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</si>
  <si>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</si>
  <si>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</si>
  <si>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</si>
  <si>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</si>
  <si>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</si>
  <si>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</si>
  <si>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</si>
  <si>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</si>
  <si>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</si>
  <si>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</si>
  <si>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</si>
  <si>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</si>
  <si>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</si>
  <si>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</si>
  <si>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</si>
  <si>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</si>
  <si>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</si>
  <si>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</si>
  <si>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</si>
  <si>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</si>
  <si>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</si>
  <si>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</si>
  <si>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</si>
  <si>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</si>
  <si>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</si>
  <si>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</si>
  <si>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</si>
  <si>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</si>
  <si>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</si>
  <si>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</si>
  <si>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</si>
  <si>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</si>
  <si>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</si>
  <si>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</si>
  <si>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</si>
  <si>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</si>
  <si>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</si>
  <si>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</si>
  <si>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</si>
  <si>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</si>
  <si>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</si>
  <si>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</si>
  <si>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</si>
  <si>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</si>
  <si>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</si>
  <si>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</si>
  <si>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</si>
  <si>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</si>
  <si>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</si>
  <si>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</si>
  <si>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</si>
  <si>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</si>
  <si>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</si>
  <si>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</si>
  <si>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</si>
  <si>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</si>
  <si>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</si>
  <si>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</si>
  <si>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</si>
  <si>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</si>
  <si>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</si>
  <si>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</si>
  <si>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</si>
  <si>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</si>
  <si>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</si>
  <si>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</si>
  <si>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</si>
  <si>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</si>
  <si>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</si>
  <si>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</si>
  <si>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</si>
  <si>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</si>
  <si>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</si>
  <si>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</si>
  <si>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</si>
  <si>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</si>
  <si>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</si>
  <si>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</si>
  <si>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</si>
  <si>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</si>
  <si>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</si>
  <si>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</si>
  <si>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</si>
  <si>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</si>
  <si>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</si>
  <si>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</si>
  <si>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</si>
  <si>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</si>
  <si>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</si>
  <si>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</si>
  <si>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</si>
  <si>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</si>
  <si>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</si>
  <si>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</si>
  <si>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</si>
  <si>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</si>
  <si>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</si>
  <si>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</si>
  <si>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</si>
  <si>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</si>
  <si>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</si>
  <si>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</si>
  <si>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</si>
  <si>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</si>
  <si>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</si>
  <si>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</si>
  <si>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</si>
  <si>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</si>
  <si>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</si>
  <si>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</si>
  <si>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</si>
  <si>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</si>
  <si>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</si>
  <si>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</si>
  <si>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</si>
  <si>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</si>
  <si>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</si>
  <si>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</si>
  <si>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</si>
  <si>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</si>
  <si>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</si>
  <si>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</si>
  <si>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</si>
  <si>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</si>
  <si>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</si>
  <si>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</si>
  <si>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</si>
  <si>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</si>
  <si>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</si>
  <si>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</si>
  <si>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</si>
  <si>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</si>
  <si>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</si>
  <si>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</si>
  <si>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</si>
  <si>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</si>
  <si>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</si>
  <si>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</si>
  <si>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</si>
  <si>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</si>
  <si>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</si>
  <si>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</si>
  <si>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</si>
  <si>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</si>
  <si>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</si>
  <si>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</si>
  <si>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</si>
  <si>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</si>
  <si>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</si>
  <si>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</si>
  <si>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</si>
  <si>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</si>
  <si>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</si>
  <si>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</si>
  <si>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</si>
  <si>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</si>
  <si>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</si>
  <si>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</si>
  <si>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</si>
  <si>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</si>
  <si>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</si>
  <si>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</si>
  <si>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</si>
  <si>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</si>
  <si>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</si>
  <si>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</si>
  <si>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</si>
  <si>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</si>
  <si>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</si>
  <si>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</si>
  <si>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</si>
  <si>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</si>
  <si>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</si>
  <si>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</si>
  <si>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</si>
  <si>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</si>
  <si>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</si>
  <si>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</si>
  <si>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</si>
  <si>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</si>
  <si>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</si>
  <si>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</si>
  <si>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</si>
  <si>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</si>
  <si>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</si>
  <si>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</si>
  <si>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</si>
  <si>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</si>
  <si>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</si>
  <si>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</si>
  <si>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</si>
  <si>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</si>
  <si>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</si>
  <si>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</si>
  <si>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</si>
  <si>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</si>
  <si>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</si>
  <si>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</si>
  <si>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</si>
  <si>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</si>
  <si>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</si>
  <si>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</si>
  <si>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</si>
  <si>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</si>
  <si>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</si>
  <si>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</si>
  <si>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</si>
  <si>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</si>
  <si>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</si>
  <si>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</si>
  <si>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</si>
  <si>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</si>
  <si>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</si>
  <si>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</si>
  <si>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</si>
  <si>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</si>
  <si>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</si>
  <si>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</si>
  <si>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</si>
  <si>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</si>
  <si>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</si>
  <si>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</si>
  <si>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</si>
  <si>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</si>
  <si>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</si>
  <si>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</si>
  <si>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</si>
  <si>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</si>
  <si>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</si>
  <si>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</si>
  <si>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</si>
  <si>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</si>
  <si>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</si>
  <si>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</si>
  <si>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</si>
  <si>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</si>
  <si>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</si>
  <si>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</si>
  <si>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</si>
  <si>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</si>
  <si>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</si>
  <si>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</si>
  <si>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</si>
  <si>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</si>
  <si>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</si>
  <si>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</si>
  <si>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</si>
  <si>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</si>
  <si>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</si>
  <si>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</si>
  <si>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</si>
  <si>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</si>
  <si>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</si>
  <si>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</si>
  <si>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</si>
  <si>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</si>
  <si>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</si>
  <si>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</si>
  <si>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</si>
  <si>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</si>
  <si>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</si>
  <si>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</si>
  <si>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</si>
  <si>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</si>
  <si>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</si>
  <si>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</si>
  <si>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</si>
  <si>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</si>
  <si>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</si>
  <si>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</si>
  <si>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</si>
  <si>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</si>
  <si>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</si>
  <si>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</si>
  <si>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</si>
  <si>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</si>
  <si>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</si>
  <si>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</si>
  <si>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</si>
  <si>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</si>
  <si>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</si>
  <si>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</si>
  <si>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</si>
  <si>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</si>
  <si>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</si>
  <si>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</si>
  <si>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</si>
  <si>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</si>
  <si>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</si>
  <si>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</si>
  <si>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</si>
  <si>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</si>
  <si>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</si>
  <si>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</si>
  <si>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</si>
  <si>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</si>
  <si>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</si>
  <si>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</si>
  <si>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</si>
  <si>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</si>
  <si>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</si>
  <si>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</si>
  <si>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</si>
  <si>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</si>
  <si>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</si>
  <si>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</si>
  <si>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</si>
  <si>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</si>
  <si>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</si>
  <si>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</si>
  <si>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</si>
  <si>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</si>
  <si>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</si>
  <si>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</si>
  <si>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</si>
  <si>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</si>
  <si>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</si>
  <si>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</si>
  <si>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</si>
  <si>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</si>
  <si>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</si>
  <si>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</si>
  <si>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</si>
  <si>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</si>
  <si>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</si>
  <si>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</si>
  <si>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</si>
  <si>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</si>
  <si>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</si>
  <si>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</si>
  <si>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</si>
  <si>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</si>
  <si>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</si>
  <si>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</si>
  <si>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</si>
  <si>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</si>
  <si>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</si>
  <si>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</si>
  <si>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</si>
  <si>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</si>
  <si>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</si>
  <si>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</si>
  <si>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</si>
  <si>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</si>
  <si>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</si>
  <si>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</si>
  <si>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</si>
  <si>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</si>
  <si>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</si>
  <si>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</si>
  <si>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</si>
  <si>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</si>
  <si>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</si>
  <si>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</si>
  <si>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</si>
  <si>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</si>
  <si>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</si>
  <si>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</si>
  <si>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</si>
  <si>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</si>
  <si>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</si>
  <si>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</si>
  <si>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</si>
  <si>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</si>
  <si>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</si>
  <si>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</si>
  <si>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</si>
  <si>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</si>
  <si>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</si>
  <si>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</si>
  <si>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</si>
  <si>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</si>
  <si>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</si>
  <si>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</si>
  <si>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</si>
  <si>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</si>
  <si>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</si>
  <si>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</si>
  <si>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</si>
  <si>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</si>
  <si>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</si>
  <si>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</si>
  <si>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</si>
  <si>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</si>
  <si>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</si>
  <si>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</si>
  <si>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</si>
  <si>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</si>
  <si>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</si>
  <si>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</si>
  <si>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</si>
  <si>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</si>
  <si>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</si>
  <si>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</si>
  <si>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</si>
  <si>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</si>
  <si>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</si>
  <si>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</si>
  <si>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</si>
  <si>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</si>
  <si>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</si>
  <si>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</si>
  <si>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</si>
  <si>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</si>
  <si>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</si>
  <si>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</si>
  <si>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</si>
  <si>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</si>
  <si>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</si>
  <si>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</si>
  <si>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</si>
  <si>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</si>
  <si>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</si>
  <si>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</si>
  <si>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</si>
  <si>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</si>
  <si>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</si>
  <si>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</si>
  <si>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</si>
  <si>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</si>
  <si>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</si>
  <si>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</si>
  <si>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</si>
  <si>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</si>
  <si>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</si>
  <si>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</si>
  <si>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</si>
  <si>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</si>
  <si>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</si>
  <si>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</si>
  <si>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</si>
  <si>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</si>
  <si>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</si>
  <si>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</si>
  <si>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</si>
  <si>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</si>
  <si>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</si>
  <si>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</si>
  <si>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</si>
  <si>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</si>
  <si>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</si>
  <si>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</si>
  <si>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</si>
  <si>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</si>
  <si>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</si>
  <si>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</si>
  <si>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</si>
  <si>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</si>
  <si>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</si>
  <si>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</si>
  <si>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</si>
  <si>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</si>
  <si>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</si>
  <si>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</si>
  <si>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</si>
  <si>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</si>
  <si>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</si>
  <si>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</si>
  <si>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</si>
  <si>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</si>
  <si>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</si>
  <si>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</si>
  <si>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</si>
  <si>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</si>
  <si>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</si>
  <si>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</si>
  <si>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</si>
  <si>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</si>
  <si>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</si>
  <si>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</si>
  <si>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</si>
  <si>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</si>
  <si>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</si>
  <si>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</si>
  <si>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</si>
  <si>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</si>
  <si>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</si>
  <si>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</si>
  <si>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</si>
  <si>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</si>
  <si>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</si>
  <si>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</si>
  <si>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</si>
  <si>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</si>
  <si>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</si>
  <si>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</si>
  <si>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</si>
  <si>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</si>
  <si>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</si>
  <si>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</si>
  <si>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</si>
  <si>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</si>
  <si>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</si>
  <si>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</si>
  <si>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</si>
  <si>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</si>
  <si>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</si>
  <si>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</si>
  <si>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</si>
  <si>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</si>
  <si>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</si>
  <si>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</si>
  <si>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</si>
  <si>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</si>
  <si>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</si>
  <si>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</si>
  <si>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</si>
  <si>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</si>
  <si>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</si>
  <si>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</si>
  <si>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</si>
  <si>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</si>
  <si>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</si>
  <si>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</si>
  <si>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</si>
  <si>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</si>
  <si>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</si>
  <si>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</si>
  <si>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</si>
  <si>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</si>
  <si>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</si>
  <si>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</si>
  <si>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</si>
  <si>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</si>
  <si>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</si>
  <si>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</si>
  <si>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</si>
  <si>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</si>
  <si>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</si>
  <si>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</si>
  <si>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</si>
  <si>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</si>
  <si>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</si>
  <si>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</si>
  <si>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</si>
  <si>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</si>
  <si>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</si>
  <si>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</si>
  <si>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</si>
  <si>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</si>
  <si>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</si>
  <si>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</si>
  <si>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</si>
  <si>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</si>
  <si>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</si>
  <si>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</si>
  <si>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</si>
  <si>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</si>
  <si>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</si>
  <si>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</si>
  <si>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</si>
  <si>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</si>
  <si>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</si>
  <si>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</si>
  <si>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</si>
  <si>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</si>
  <si>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</si>
  <si>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</si>
  <si>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</si>
  <si>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</si>
  <si>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</si>
  <si>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</si>
  <si>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</si>
  <si>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</si>
  <si>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</si>
  <si>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</si>
  <si>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</si>
  <si>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</si>
  <si>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</si>
  <si>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</si>
  <si>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</si>
  <si>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</si>
  <si>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</si>
  <si>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</si>
  <si>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</si>
  <si>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</si>
  <si>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</si>
  <si>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</si>
  <si>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</si>
  <si>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</si>
  <si>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</si>
  <si>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</si>
  <si>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</si>
  <si>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</si>
  <si>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</si>
  <si>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</si>
  <si>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</si>
  <si>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</si>
  <si>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</si>
  <si>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</si>
  <si>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</si>
  <si>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</si>
  <si>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</si>
  <si>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</si>
  <si>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</si>
  <si>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</si>
  <si>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</si>
  <si>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</si>
  <si>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</si>
  <si>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</si>
  <si>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</si>
  <si>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</si>
  <si>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</si>
  <si>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</si>
  <si>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</si>
  <si>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</si>
  <si>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</si>
  <si>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</si>
  <si>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</si>
  <si>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</si>
  <si>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</si>
  <si>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</si>
  <si>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</si>
  <si>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</si>
  <si>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</si>
  <si>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</si>
  <si>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</si>
  <si>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</si>
  <si>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</si>
  <si>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</si>
  <si>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</si>
  <si>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</si>
  <si>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</si>
  <si>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</si>
  <si>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</si>
  <si>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</si>
  <si>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</si>
  <si>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</si>
  <si>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</si>
  <si>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</si>
  <si>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</si>
  <si>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</si>
  <si>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</si>
  <si>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</si>
  <si>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</si>
  <si>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</si>
  <si>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</si>
  <si>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</si>
  <si>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</si>
  <si>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</si>
  <si>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</si>
  <si>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</si>
  <si>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</si>
  <si>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</si>
  <si>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</si>
  <si>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</si>
  <si>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</si>
  <si>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</si>
  <si>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</si>
  <si>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</si>
  <si>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</si>
  <si>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</si>
  <si>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</si>
  <si>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</si>
  <si>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</si>
  <si>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</si>
  <si>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</si>
  <si>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</si>
  <si>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</si>
  <si>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</si>
  <si>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</si>
  <si>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</si>
  <si>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</si>
  <si>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</si>
  <si>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</si>
  <si>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</si>
  <si>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</si>
  <si>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</si>
  <si>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</si>
  <si>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</si>
  <si>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</si>
  <si>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</si>
  <si>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</si>
  <si>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</si>
  <si>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</si>
  <si>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</si>
  <si>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</si>
  <si>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</si>
  <si>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</si>
  <si>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</si>
  <si>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</si>
  <si>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</si>
  <si>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</si>
  <si>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</si>
  <si>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</si>
  <si>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</si>
  <si>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</si>
  <si>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</si>
  <si>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</si>
  <si>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</si>
  <si>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</si>
  <si>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</si>
  <si>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</si>
  <si>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</si>
  <si>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</si>
  <si>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</si>
  <si>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</si>
  <si>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</si>
  <si>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</si>
  <si>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</si>
  <si>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</si>
  <si>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</si>
  <si>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</si>
  <si>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</si>
  <si>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</si>
  <si>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</si>
  <si>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</si>
  <si>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</si>
  <si>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</si>
  <si>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</si>
  <si>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</si>
  <si>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</si>
  <si>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</si>
  <si>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</si>
  <si>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</si>
  <si>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</si>
  <si>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</si>
  <si>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</si>
  <si>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</si>
  <si>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</si>
  <si>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</si>
  <si>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</si>
  <si>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</si>
  <si>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</si>
  <si>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</si>
  <si>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</si>
  <si>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</si>
  <si>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</si>
  <si>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</si>
  <si>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</si>
  <si>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</si>
  <si>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</si>
  <si>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</si>
  <si>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</si>
  <si>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</si>
  <si>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</si>
  <si>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</si>
  <si>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</si>
  <si>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</si>
  <si>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</si>
  <si>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</si>
  <si>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</si>
  <si>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</si>
  <si>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</si>
  <si>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</si>
  <si>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</si>
  <si>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</si>
  <si>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</si>
  <si>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</si>
  <si>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</si>
  <si>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</si>
  <si>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</si>
  <si>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</si>
  <si>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</si>
  <si>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</si>
  <si>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</si>
  <si>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</si>
  <si>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</si>
  <si>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</si>
  <si>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</si>
  <si>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</si>
  <si>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</si>
  <si>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</si>
  <si>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</si>
  <si>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</si>
  <si>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</si>
  <si>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</si>
  <si>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</si>
  <si>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</si>
  <si>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</si>
  <si>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</si>
  <si>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</si>
  <si>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</si>
  <si>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</si>
  <si>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</si>
  <si>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</si>
  <si>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</si>
  <si>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</si>
  <si>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</si>
  <si>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</si>
  <si>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</si>
  <si>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</si>
  <si>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</si>
  <si>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</si>
  <si>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</si>
  <si>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</si>
  <si>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</si>
  <si>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</si>
  <si>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</si>
  <si>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</si>
  <si>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</si>
  <si>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</si>
  <si>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</si>
  <si>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</si>
  <si>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</si>
  <si>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</si>
  <si>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</si>
  <si>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</si>
  <si>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</si>
  <si>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</si>
  <si>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</si>
  <si>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</si>
  <si>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</si>
  <si>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</si>
  <si>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</si>
  <si>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</si>
  <si>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</si>
  <si>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</si>
  <si>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</si>
  <si>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</si>
  <si>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</si>
  <si>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</si>
  <si>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</si>
  <si>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</si>
  <si>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</si>
  <si>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</si>
  <si>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</si>
  <si>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</si>
  <si>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</si>
  <si>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</si>
  <si>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</si>
  <si>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</si>
  <si>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</si>
  <si>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</si>
  <si>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</si>
  <si>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</si>
  <si>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</si>
  <si>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</si>
  <si>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</si>
  <si>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</si>
  <si>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</si>
  <si>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</si>
  <si>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</si>
  <si>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</si>
  <si>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</si>
  <si>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</si>
  <si>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</si>
  <si>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</si>
  <si>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</si>
  <si>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</si>
  <si>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</si>
  <si>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</si>
  <si>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</si>
  <si>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</si>
  <si>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</si>
  <si>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</si>
  <si>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</si>
  <si>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</si>
  <si>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</si>
  <si>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</si>
  <si>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</si>
  <si>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</si>
  <si>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</si>
  <si>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</si>
  <si>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</si>
  <si>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</si>
  <si>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</si>
  <si>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</si>
  <si>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</si>
  <si>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</si>
  <si>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</si>
  <si>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</si>
  <si>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</si>
  <si>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</si>
  <si>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</si>
  <si>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</si>
  <si>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</si>
  <si>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</si>
  <si>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</si>
  <si>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</si>
  <si>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</si>
  <si>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</si>
  <si>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</si>
  <si>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</si>
  <si>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</si>
  <si>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</si>
  <si>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</si>
  <si>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</si>
  <si>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</si>
  <si>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</si>
  <si>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</si>
  <si>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</si>
  <si>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</si>
  <si>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</si>
  <si>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</si>
  <si>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</si>
  <si>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</si>
  <si>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</si>
  <si>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</si>
  <si>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</si>
  <si>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</si>
  <si>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</si>
  <si>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</si>
  <si>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</si>
  <si>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</si>
  <si>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</si>
  <si>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</si>
  <si>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</si>
  <si>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</si>
  <si>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</si>
  <si>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</si>
  <si>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</si>
  <si>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</si>
  <si>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</si>
  <si>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</si>
  <si>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</si>
  <si>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</si>
  <si>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</si>
  <si>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</si>
  <si>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</si>
  <si>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</si>
  <si>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</si>
  <si>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</si>
  <si>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</si>
  <si>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</si>
  <si>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</si>
  <si>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</si>
  <si>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</si>
  <si>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</si>
  <si>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</si>
  <si>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</si>
  <si>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</si>
  <si>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</si>
  <si>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</si>
  <si>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</si>
  <si>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</si>
  <si>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</si>
  <si>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</si>
  <si>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</si>
  <si>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</si>
  <si>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</si>
  <si>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</si>
  <si>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</si>
  <si>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</si>
  <si>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</si>
  <si>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</si>
  <si>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</si>
  <si>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</si>
  <si>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</si>
  <si>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</si>
  <si>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</si>
  <si>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</si>
  <si>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</si>
  <si>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</si>
  <si>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</si>
  <si>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</si>
  <si>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</si>
  <si>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</si>
  <si>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</si>
  <si>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</si>
  <si>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</si>
  <si>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</si>
  <si>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</si>
  <si>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</si>
  <si>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</si>
  <si>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</si>
  <si>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</si>
  <si>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</si>
  <si>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</si>
  <si>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</si>
  <si>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</si>
  <si>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</si>
  <si>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</si>
  <si>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</si>
  <si>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</si>
  <si>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</si>
  <si>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</si>
  <si>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</si>
  <si>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</si>
  <si>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</si>
  <si>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</si>
  <si>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</si>
  <si>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</si>
  <si>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</si>
  <si>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</si>
  <si>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</si>
  <si>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</si>
  <si>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</si>
  <si>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</si>
  <si>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</si>
  <si>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</si>
  <si>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</si>
  <si>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</si>
  <si>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</si>
  <si>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</si>
  <si>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</si>
  <si>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</si>
  <si>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</si>
  <si>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</si>
  <si>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</si>
  <si>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</si>
  <si>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</si>
  <si>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</si>
  <si>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</si>
  <si>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</si>
  <si>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</si>
  <si>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</si>
  <si>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</si>
  <si>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</si>
  <si>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</si>
  <si>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</si>
  <si>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</si>
  <si>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</si>
  <si>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</si>
  <si>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</si>
  <si>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</si>
  <si>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</si>
  <si>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</si>
  <si>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</si>
  <si>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</si>
  <si>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</si>
  <si>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</si>
  <si>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</si>
  <si>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</si>
  <si>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</si>
  <si>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</si>
  <si>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</si>
  <si>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</si>
  <si>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</si>
  <si>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</si>
  <si>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</si>
  <si>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</si>
  <si>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</si>
  <si>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</si>
  <si>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</si>
  <si>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</si>
  <si>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</si>
  <si>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</si>
  <si>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</si>
  <si>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</si>
  <si>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</si>
  <si>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</si>
  <si>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</si>
  <si>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</si>
  <si>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</si>
  <si>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</si>
  <si>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</si>
  <si>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</si>
  <si>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</si>
  <si>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</si>
  <si>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</si>
  <si>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</si>
  <si>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</si>
  <si>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</si>
  <si>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</si>
  <si>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</si>
  <si>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</si>
  <si>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</si>
  <si>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</si>
  <si>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</si>
  <si>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</si>
  <si>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</si>
  <si>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</si>
  <si>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</si>
  <si>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</si>
  <si>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</si>
  <si>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</si>
  <si>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</si>
  <si>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</si>
  <si>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</si>
  <si>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</si>
  <si>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</si>
  <si>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</si>
  <si>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</si>
  <si>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</si>
  <si>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</si>
  <si>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</si>
  <si>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</si>
  <si>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</si>
  <si>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</si>
  <si>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</si>
  <si>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</si>
  <si>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</si>
  <si>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</si>
  <si>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</si>
  <si>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</si>
  <si>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</si>
  <si>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</si>
  <si>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</si>
  <si>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</si>
  <si>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</si>
  <si>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</si>
  <si>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</si>
  <si>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</si>
  <si>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</si>
  <si>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</si>
  <si>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</si>
  <si>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</si>
  <si>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</si>
  <si>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</si>
  <si>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</si>
  <si>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</si>
  <si>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</si>
  <si>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</si>
  <si>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</si>
  <si>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</si>
  <si>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</si>
  <si>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</si>
  <si>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</si>
  <si>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</si>
  <si>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</si>
  <si>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</si>
  <si>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</si>
  <si>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</si>
  <si>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</si>
  <si>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</si>
  <si>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</si>
  <si>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</si>
  <si>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</si>
  <si>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</si>
  <si>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</si>
  <si>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</si>
  <si>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</si>
  <si>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</si>
  <si>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</si>
  <si>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</si>
  <si>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</si>
  <si>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</si>
  <si>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</si>
  <si>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</si>
  <si>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</si>
  <si>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</si>
  <si>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</si>
  <si>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</si>
  <si>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</si>
  <si>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</si>
  <si>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</si>
  <si>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</si>
  <si>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</si>
  <si>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</si>
  <si>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</si>
  <si>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</si>
  <si>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</si>
  <si>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</si>
  <si>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</si>
  <si>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</si>
  <si>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</si>
  <si>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</si>
  <si>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</si>
  <si>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</si>
  <si>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</si>
  <si>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</si>
  <si>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</si>
  <si>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</si>
  <si>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</si>
  <si>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</si>
  <si>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</si>
  <si>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</si>
  <si>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</si>
  <si>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</si>
  <si>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</si>
  <si>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</si>
  <si>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</si>
  <si>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</si>
  <si>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</si>
  <si>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</si>
  <si>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</si>
  <si>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</si>
  <si>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</si>
  <si>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</si>
  <si>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</si>
  <si>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</si>
  <si>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</si>
  <si>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</si>
  <si>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</si>
  <si>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</si>
  <si>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</si>
  <si>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</si>
  <si>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</si>
  <si>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</si>
  <si>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</si>
  <si>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</si>
  <si>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</si>
  <si>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</si>
  <si>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</si>
  <si>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</si>
  <si>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</si>
  <si>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</si>
  <si>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</si>
  <si>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</si>
  <si>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</si>
  <si>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</si>
  <si>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</si>
  <si>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</si>
  <si>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</si>
  <si>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</si>
  <si>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</si>
  <si>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</si>
  <si>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</si>
  <si>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</si>
  <si>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</si>
  <si>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</si>
  <si>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</si>
  <si>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</si>
  <si>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</si>
  <si>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</si>
  <si>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</si>
  <si>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</si>
  <si>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</si>
  <si>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</si>
  <si>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</si>
  <si>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</si>
  <si>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</si>
  <si>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</si>
  <si>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</si>
  <si>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</si>
  <si>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</si>
  <si>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</si>
  <si>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</si>
  <si>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</si>
  <si>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</si>
  <si>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</si>
  <si>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</si>
  <si>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</si>
  <si>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</si>
  <si>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</si>
  <si>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</si>
  <si>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</si>
  <si>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</si>
  <si>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</si>
  <si>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</si>
  <si>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</si>
  <si>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</si>
  <si>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</si>
  <si>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</si>
  <si>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</si>
  <si>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</si>
  <si>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</si>
  <si>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</si>
  <si>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</si>
  <si>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</si>
  <si>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</si>
  <si>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</si>
  <si>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</si>
  <si>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</si>
  <si>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</si>
  <si>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</si>
  <si>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</si>
  <si>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</si>
  <si>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</si>
  <si>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</si>
  <si>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</si>
  <si>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</si>
  <si>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</si>
  <si>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</si>
  <si>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</si>
  <si>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</si>
  <si>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</si>
  <si>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</si>
  <si>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</si>
  <si>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</si>
  <si>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</si>
  <si>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</si>
  <si>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</si>
  <si>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</si>
  <si>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</si>
  <si>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</si>
  <si>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</si>
  <si>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</si>
  <si>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</si>
  <si>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</si>
  <si>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</si>
  <si>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</si>
  <si>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</si>
  <si>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</si>
  <si>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</si>
  <si>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</si>
  <si>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</si>
  <si>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</si>
  <si>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</si>
  <si>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</si>
  <si>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</si>
  <si>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</si>
  <si>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</si>
  <si>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</si>
  <si>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</si>
  <si>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</si>
  <si>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</si>
  <si>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</si>
  <si>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</si>
  <si>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</si>
  <si>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</si>
  <si>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</si>
  <si>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</si>
  <si>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</si>
  <si>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</si>
  <si>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</si>
  <si>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</si>
  <si>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</si>
  <si>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</si>
  <si>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</si>
  <si>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</si>
  <si>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</si>
  <si>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</si>
  <si>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</si>
  <si>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</si>
  <si>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</si>
  <si>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</si>
  <si>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</si>
  <si>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</si>
  <si>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</si>
  <si>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</si>
  <si>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</si>
  <si>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</si>
  <si>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</si>
  <si>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</si>
  <si>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</si>
  <si>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</si>
  <si>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</si>
  <si>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</si>
  <si>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</si>
  <si>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</si>
  <si>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</si>
  <si>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</si>
  <si>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</si>
  <si>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</si>
  <si>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</si>
  <si>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</si>
  <si>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</si>
  <si>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</si>
  <si>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</si>
  <si>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</si>
  <si>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</si>
  <si>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</si>
  <si>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</si>
  <si>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</si>
  <si>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</si>
  <si>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</si>
  <si>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</si>
  <si>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</si>
  <si>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</si>
  <si>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</si>
  <si>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</si>
  <si>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</si>
  <si>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</si>
  <si>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</si>
  <si>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</si>
  <si>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</si>
  <si>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</si>
  <si>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</si>
  <si>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</si>
  <si>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</si>
  <si>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</si>
  <si>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</si>
  <si>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</si>
  <si>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</si>
  <si>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</si>
  <si>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</si>
  <si>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</si>
  <si>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</si>
  <si>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</si>
  <si>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</si>
  <si>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</si>
  <si>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</si>
  <si>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</si>
  <si>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</si>
  <si>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</si>
  <si>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</si>
  <si>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</si>
  <si>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</si>
  <si>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</si>
  <si>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</si>
  <si>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</si>
  <si>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</si>
  <si>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</si>
  <si>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</si>
  <si>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</si>
  <si>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</si>
  <si>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</si>
  <si>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</si>
  <si>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</si>
  <si>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</si>
  <si>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</si>
  <si>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</si>
  <si>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</si>
  <si>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</si>
  <si>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</si>
  <si>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</si>
  <si>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</si>
  <si>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</si>
  <si>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</si>
  <si>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</si>
  <si>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</si>
  <si>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</si>
  <si>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</si>
  <si>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</si>
  <si>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</si>
  <si>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</si>
  <si>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</si>
  <si>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</si>
  <si>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</si>
  <si>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</si>
  <si>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</si>
  <si>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</si>
  <si>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</si>
  <si>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</si>
  <si>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</si>
  <si>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</si>
  <si>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</si>
  <si>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</si>
  <si>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</si>
  <si>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</si>
  <si>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</si>
  <si>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</si>
  <si>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</si>
  <si>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</si>
  <si>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</si>
  <si>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</si>
  <si>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</si>
  <si>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</si>
  <si>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</si>
  <si>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</si>
  <si>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</si>
  <si>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</si>
  <si>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</si>
  <si>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</si>
  <si>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</si>
  <si>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</si>
  <si>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</si>
  <si>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</si>
  <si>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</si>
  <si>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</si>
  <si>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</si>
  <si>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</si>
  <si>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</si>
  <si>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</si>
  <si>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</si>
  <si>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</si>
  <si>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</si>
  <si>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</si>
  <si>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</si>
  <si>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</si>
  <si>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</si>
  <si>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</si>
  <si>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</si>
  <si>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</si>
  <si>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</si>
  <si>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</si>
  <si>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</si>
  <si>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</si>
  <si>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</si>
  <si>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</si>
  <si>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</si>
  <si>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</si>
  <si>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</si>
  <si>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</si>
  <si>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</si>
  <si>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</si>
  <si>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</si>
  <si>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</si>
  <si>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</si>
  <si>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</si>
  <si>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</si>
  <si>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</si>
  <si>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</si>
  <si>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</si>
  <si>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</si>
  <si>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</si>
  <si>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</si>
  <si>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</si>
  <si>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</si>
  <si>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</si>
  <si>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</si>
  <si>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</si>
  <si>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</si>
  <si>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</si>
  <si>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</si>
  <si>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</si>
  <si>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</si>
  <si>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</si>
  <si>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</si>
  <si>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</si>
  <si>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</si>
  <si>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</si>
  <si>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</si>
  <si>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</si>
  <si>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</si>
  <si>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</si>
  <si>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</si>
  <si>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</si>
  <si>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</si>
  <si>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</si>
  <si>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</si>
  <si>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</si>
  <si>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</si>
  <si>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</si>
  <si>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</si>
  <si>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</si>
  <si>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</si>
  <si>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</si>
  <si>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</si>
  <si>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</si>
  <si>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</si>
  <si>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</si>
  <si>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</si>
  <si>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</si>
  <si>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</si>
  <si>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</si>
  <si>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</si>
  <si>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</si>
  <si>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</si>
  <si>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</si>
  <si>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</si>
  <si>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</si>
  <si>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</si>
  <si>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</si>
  <si>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</si>
  <si>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</si>
  <si>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</si>
  <si>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</si>
  <si>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</si>
  <si>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</si>
  <si>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</si>
  <si>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</si>
  <si>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</si>
  <si>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</si>
  <si>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</si>
  <si>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</si>
  <si>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</si>
  <si>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</si>
  <si>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</si>
  <si>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</si>
  <si>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</si>
  <si>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</si>
  <si>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</si>
  <si>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</si>
  <si>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</si>
  <si>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</si>
  <si>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</si>
  <si>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</si>
  <si>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</si>
  <si>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</si>
  <si>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</si>
  <si>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</si>
  <si>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</si>
  <si>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</si>
  <si>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</si>
  <si>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</si>
  <si>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</si>
  <si>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</si>
  <si>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</si>
  <si>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</si>
  <si>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</si>
  <si>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</si>
  <si>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</si>
  <si>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</si>
  <si>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</si>
  <si>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</si>
  <si>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</si>
  <si>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</si>
  <si>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</si>
  <si>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</si>
  <si>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</si>
  <si>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</si>
  <si>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</si>
  <si>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</si>
  <si>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</si>
  <si>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</si>
  <si>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</si>
  <si>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</si>
  <si>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</si>
  <si>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</si>
  <si>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</si>
  <si>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</si>
  <si>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</si>
  <si>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</si>
  <si>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</si>
  <si>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</si>
  <si>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</si>
  <si>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</si>
  <si>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</si>
  <si>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</si>
  <si>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</si>
  <si>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</si>
  <si>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</si>
  <si>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</si>
  <si>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</si>
  <si>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</si>
  <si>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</si>
  <si>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</si>
  <si>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</si>
  <si>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</si>
  <si>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</si>
  <si>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</si>
  <si>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</si>
  <si>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</si>
  <si>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</si>
  <si>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</si>
  <si>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</si>
  <si>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</si>
  <si>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</si>
  <si>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</si>
  <si>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</si>
  <si>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</si>
  <si>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</si>
  <si>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</si>
  <si>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</si>
  <si>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</si>
  <si>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</si>
  <si>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</si>
  <si>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</si>
  <si>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</si>
  <si>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</si>
  <si>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</si>
  <si>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</si>
  <si>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</si>
  <si>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</si>
  <si>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</si>
  <si>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</si>
  <si>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</si>
  <si>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</si>
  <si>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</si>
  <si>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</si>
  <si>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</si>
  <si>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</si>
  <si>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</si>
  <si>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</si>
  <si>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</si>
  <si>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</si>
  <si>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</si>
  <si>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</si>
  <si>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</si>
  <si>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</si>
  <si>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</si>
  <si>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</si>
  <si>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</si>
  <si>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</si>
  <si>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</si>
  <si>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</si>
  <si>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</si>
  <si>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</si>
  <si>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</si>
  <si>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</si>
  <si>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</si>
  <si>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</si>
  <si>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</si>
  <si>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</si>
  <si>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</si>
  <si>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</si>
  <si>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</si>
  <si>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</si>
  <si>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</si>
  <si>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</si>
  <si>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</si>
  <si>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</si>
  <si>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</si>
  <si>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</si>
  <si>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</si>
  <si>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</si>
  <si>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</si>
  <si>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</si>
  <si>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</si>
  <si>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</si>
  <si>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</si>
  <si>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</si>
  <si>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</si>
  <si>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</si>
  <si>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</si>
  <si>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</si>
  <si>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</si>
  <si>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</si>
  <si>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</si>
  <si>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</si>
  <si>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</si>
  <si>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</si>
  <si>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</si>
  <si>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</si>
  <si>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</si>
  <si>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</si>
  <si>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</si>
  <si>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</si>
  <si>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</si>
  <si>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</si>
  <si>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</si>
  <si>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</si>
  <si>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</si>
  <si>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</si>
  <si>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</si>
  <si>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</si>
  <si>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</si>
  <si>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</si>
  <si>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</si>
  <si>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</si>
  <si>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</si>
  <si>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</si>
  <si>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</si>
  <si>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</si>
  <si>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</si>
  <si>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</si>
  <si>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</si>
  <si>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</si>
  <si>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</si>
  <si>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</si>
  <si>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</si>
  <si>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</si>
  <si>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</si>
  <si>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</si>
  <si>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</si>
  <si>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</si>
  <si>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</si>
  <si>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</si>
  <si>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</si>
  <si>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</si>
  <si>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</si>
  <si>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</si>
  <si>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</si>
  <si>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</si>
  <si>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</si>
  <si>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</si>
  <si>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</si>
  <si>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</si>
  <si>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</si>
  <si>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</si>
  <si>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</si>
  <si>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</si>
  <si>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</si>
  <si>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</si>
  <si>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</si>
  <si>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</si>
  <si>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</si>
  <si>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</si>
  <si>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</si>
  <si>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</si>
  <si>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</si>
  <si>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</si>
  <si>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</si>
  <si>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</si>
  <si>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</si>
  <si>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</si>
  <si>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</si>
  <si>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</si>
  <si>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</si>
  <si>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</si>
  <si>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</si>
  <si>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</si>
  <si>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</si>
  <si>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</si>
  <si>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</si>
  <si>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</si>
  <si>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</si>
  <si>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</si>
  <si>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</si>
  <si>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</si>
  <si>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</si>
  <si>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</si>
  <si>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</si>
  <si>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</si>
  <si>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</si>
  <si>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</si>
  <si>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</si>
  <si>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</si>
  <si>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</si>
  <si>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</si>
  <si>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</si>
  <si>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</si>
  <si>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</si>
  <si>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</si>
  <si>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</si>
  <si>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</si>
  <si>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</si>
  <si>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</si>
  <si>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</si>
  <si>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</si>
  <si>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</si>
  <si>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</si>
  <si>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</si>
  <si>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</si>
  <si>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</si>
  <si>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</si>
  <si>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</si>
  <si>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</si>
  <si>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</si>
  <si>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</si>
  <si>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</si>
  <si>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</si>
  <si>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</si>
  <si>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</si>
  <si>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</si>
  <si>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</si>
  <si>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</si>
  <si>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</si>
  <si>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</si>
  <si>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</si>
  <si>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</si>
  <si>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</si>
  <si>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</si>
  <si>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</si>
  <si>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</si>
  <si>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</si>
  <si>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</si>
  <si>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</si>
  <si>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</si>
  <si>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</si>
  <si>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</si>
  <si>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</si>
  <si>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</si>
  <si>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</si>
  <si>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</si>
  <si>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</si>
  <si>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</si>
  <si>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</si>
  <si>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</si>
  <si>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</si>
  <si>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</si>
  <si>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</si>
  <si>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</si>
  <si>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</si>
  <si>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</si>
  <si>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</si>
  <si>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</si>
  <si>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</si>
  <si>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</si>
  <si>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</si>
  <si>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</si>
  <si>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</si>
  <si>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</si>
  <si>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</si>
  <si>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</si>
  <si>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</si>
  <si>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</si>
  <si>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</si>
  <si>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</si>
  <si>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</si>
  <si>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</si>
  <si>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</si>
  <si>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</si>
  <si>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</si>
  <si>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</si>
  <si>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</si>
  <si>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</si>
  <si>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</si>
  <si>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</si>
  <si>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</si>
  <si>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</si>
  <si>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</si>
  <si>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</si>
  <si>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</si>
  <si>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</si>
  <si>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</si>
  <si>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</si>
  <si>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</si>
  <si>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</si>
  <si>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</si>
  <si>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</si>
  <si>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</si>
  <si>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</si>
  <si>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</si>
  <si>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</si>
  <si>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</si>
  <si>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</si>
  <si>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</si>
  <si>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</si>
  <si>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</si>
  <si>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</si>
  <si>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</si>
  <si>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</si>
  <si>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</si>
  <si>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</si>
  <si>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</si>
  <si>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</si>
  <si>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</si>
  <si>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</si>
  <si>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</si>
  <si>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</si>
  <si>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</si>
  <si>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</si>
  <si>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</si>
  <si>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</si>
  <si>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</si>
  <si>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</si>
  <si>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</si>
  <si>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</si>
  <si>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</si>
  <si>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</si>
  <si>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</si>
  <si>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</si>
  <si>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</si>
  <si>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</si>
  <si>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</si>
  <si>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</si>
  <si>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</si>
  <si>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</si>
  <si>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</si>
  <si>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</si>
  <si>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</si>
  <si>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</si>
  <si>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</si>
  <si>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</si>
  <si>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</si>
  <si>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</si>
  <si>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</si>
  <si>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</si>
  <si>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</si>
  <si>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</si>
  <si>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</si>
  <si>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</si>
  <si>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</si>
  <si>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</si>
  <si>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</si>
  <si>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</si>
  <si>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</si>
  <si>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</si>
  <si>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</si>
  <si>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</si>
  <si>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</si>
  <si>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</si>
  <si>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</si>
  <si>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</si>
  <si>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</si>
  <si>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</si>
  <si>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</si>
  <si>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</si>
  <si>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</si>
  <si>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</si>
  <si>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</si>
  <si>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</si>
  <si>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</si>
  <si>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</si>
  <si>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</si>
  <si>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</si>
  <si>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</si>
  <si>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</si>
  <si>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</si>
  <si>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</si>
  <si>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</si>
  <si>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</si>
  <si>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</si>
  <si>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</si>
  <si>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</si>
  <si>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</si>
  <si>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</si>
  <si>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</si>
  <si>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</si>
  <si>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</si>
  <si>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</si>
  <si>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</si>
  <si>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</si>
  <si>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</si>
  <si>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</si>
  <si>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</si>
  <si>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</si>
  <si>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</si>
  <si>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</si>
  <si>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</si>
  <si>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</si>
  <si>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</si>
  <si>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</si>
  <si>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</si>
  <si>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</si>
  <si>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</si>
  <si>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</si>
  <si>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</si>
  <si>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</si>
  <si>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</si>
  <si>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</si>
  <si>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</si>
  <si>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</si>
  <si>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</si>
  <si>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</si>
  <si>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</si>
  <si>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</si>
  <si>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</si>
  <si>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</si>
  <si>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</si>
  <si>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</si>
  <si>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</si>
  <si>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</si>
  <si>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</si>
  <si>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</si>
  <si>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</si>
  <si>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</si>
  <si>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</si>
  <si>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</si>
  <si>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</si>
  <si>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</si>
  <si>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</si>
  <si>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</si>
  <si>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</si>
  <si>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</si>
  <si>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</si>
  <si>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</si>
  <si>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</si>
  <si>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</si>
  <si>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</si>
  <si>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</si>
  <si>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</si>
  <si>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</si>
  <si>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</si>
  <si>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</si>
  <si>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</si>
  <si>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</si>
  <si>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</si>
  <si>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</si>
  <si>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</si>
  <si>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</si>
  <si>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</si>
  <si>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</si>
  <si>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</si>
  <si>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</si>
  <si>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</si>
  <si>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</si>
  <si>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</si>
  <si>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</si>
  <si>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</si>
  <si>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</si>
  <si>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</si>
  <si>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</si>
  <si>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</si>
  <si>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</si>
  <si>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</si>
  <si>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</si>
  <si>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</si>
  <si>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</si>
  <si>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</si>
  <si>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</si>
  <si>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</si>
  <si>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</si>
  <si>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</si>
  <si>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</si>
  <si>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</si>
  <si>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</si>
  <si>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</si>
  <si>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</si>
  <si>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</si>
  <si>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</si>
  <si>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</si>
  <si>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</si>
  <si>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</si>
  <si>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</si>
  <si>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</si>
  <si>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</si>
  <si>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</si>
  <si>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</si>
  <si>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</si>
  <si>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</si>
  <si>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</si>
  <si>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</si>
  <si>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</si>
  <si>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</si>
  <si>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</si>
  <si>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</si>
  <si>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</si>
  <si>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</si>
  <si>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</si>
  <si>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</si>
  <si>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</si>
  <si>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</si>
  <si>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</si>
  <si>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</si>
  <si>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</si>
  <si>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</si>
  <si>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</si>
  <si>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</si>
  <si>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</si>
  <si>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</si>
  <si>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</si>
  <si>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</si>
  <si>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</si>
  <si>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</si>
  <si>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</si>
  <si>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</si>
  <si>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</si>
  <si>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</si>
  <si>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</si>
  <si>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</si>
  <si>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</si>
  <si>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</si>
  <si>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</si>
  <si>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</si>
  <si>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</si>
  <si>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</si>
  <si>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</si>
  <si>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</si>
  <si>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</si>
  <si>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</si>
  <si>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</si>
  <si>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</si>
  <si>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</si>
  <si>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</si>
  <si>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</si>
  <si>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</si>
  <si>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</si>
  <si>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</si>
  <si>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</si>
  <si>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</si>
  <si>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</si>
  <si>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</si>
  <si>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</si>
  <si>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</si>
  <si>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</si>
  <si>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</si>
  <si>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</si>
  <si>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</si>
  <si>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</si>
  <si>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</si>
  <si>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</si>
  <si>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</si>
  <si>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</si>
  <si>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</si>
  <si>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</si>
  <si>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</si>
  <si>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</si>
  <si>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</si>
  <si>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</si>
  <si>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</si>
  <si>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</si>
  <si>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</si>
  <si>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</si>
  <si>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</si>
  <si>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</si>
  <si>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</si>
  <si>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</si>
  <si>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</si>
  <si>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</si>
  <si>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</si>
  <si>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</si>
  <si>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</si>
  <si>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</si>
  <si>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</si>
  <si>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</si>
  <si>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</si>
  <si>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</si>
  <si>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</si>
  <si>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</si>
  <si>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</si>
  <si>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</si>
  <si>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</si>
  <si>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</si>
  <si>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</si>
  <si>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</si>
  <si>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</si>
  <si>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</si>
  <si>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</si>
  <si>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</si>
  <si>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</si>
  <si>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</si>
  <si>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</si>
  <si>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</si>
  <si>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</si>
  <si>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</si>
  <si>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</si>
  <si>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</si>
  <si>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</si>
  <si>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</si>
  <si>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</si>
  <si>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</si>
  <si>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</si>
  <si>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</si>
  <si>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</si>
  <si>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</si>
  <si>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</si>
  <si>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</si>
  <si>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</si>
  <si>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</si>
  <si>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</si>
  <si>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</si>
  <si>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</si>
  <si>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</si>
  <si>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</si>
  <si>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</si>
  <si>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</si>
  <si>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</si>
  <si>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</si>
  <si>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</si>
  <si>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</si>
  <si>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</si>
  <si>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</si>
  <si>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</si>
  <si>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</si>
  <si>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</si>
  <si>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</si>
  <si>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</si>
  <si>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</si>
  <si>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</si>
  <si>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</si>
  <si>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</si>
  <si>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</si>
  <si>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</si>
  <si>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</si>
  <si>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</si>
  <si>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</si>
  <si>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</si>
  <si>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</si>
  <si>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</si>
  <si>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</si>
  <si>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</si>
  <si>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</si>
  <si>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</si>
  <si>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</si>
  <si>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</si>
  <si>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</si>
  <si>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</si>
  <si>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</si>
  <si>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</si>
  <si>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</si>
  <si>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</si>
  <si>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</si>
  <si>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</si>
  <si>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</si>
  <si>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</si>
  <si>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</si>
  <si>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</si>
  <si>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</si>
  <si>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</si>
  <si>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</si>
  <si>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</si>
  <si>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</si>
  <si>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</si>
  <si>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</si>
  <si>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</si>
  <si>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</si>
  <si>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</si>
  <si>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</si>
  <si>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</si>
  <si>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</si>
  <si>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</si>
  <si>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</si>
  <si>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</si>
  <si>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</si>
  <si>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</si>
  <si>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</si>
  <si>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</si>
  <si>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</si>
  <si>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</si>
  <si>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</si>
  <si>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</si>
  <si>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</si>
  <si>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</si>
  <si>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</si>
  <si>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</si>
  <si>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</si>
  <si>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</si>
  <si>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</si>
  <si>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</si>
  <si>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</si>
  <si>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</si>
  <si>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</si>
  <si>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</si>
  <si>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</si>
  <si>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</si>
  <si>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</si>
  <si>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</si>
  <si>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</si>
  <si>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</si>
  <si>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</si>
  <si>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</si>
  <si>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</si>
  <si>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</si>
  <si>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</si>
  <si>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</si>
  <si>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</si>
  <si>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</si>
  <si>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</si>
  <si>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</si>
  <si>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</si>
  <si>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</si>
  <si>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</si>
  <si>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</si>
  <si>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</si>
  <si>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</si>
  <si>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</si>
  <si>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</si>
  <si>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</si>
  <si>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</si>
  <si>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</si>
  <si>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</si>
  <si>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</si>
  <si>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</si>
  <si>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</si>
  <si>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</si>
  <si>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</si>
  <si>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</si>
  <si>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</si>
  <si>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</si>
  <si>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</si>
  <si>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</si>
  <si>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</si>
  <si>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</si>
  <si>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</si>
  <si>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</si>
  <si>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</si>
  <si>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</si>
  <si>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</si>
  <si>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</si>
  <si>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</si>
  <si>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</si>
  <si>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</si>
  <si>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</si>
  <si>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</si>
  <si>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</si>
  <si>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</si>
  <si>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</si>
  <si>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</si>
  <si>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</si>
  <si>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</si>
  <si>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</si>
  <si>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</si>
  <si>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</si>
  <si>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</si>
  <si>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</si>
  <si>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</si>
  <si>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</si>
  <si>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</si>
  <si>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</si>
  <si>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</si>
  <si>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</si>
  <si>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</si>
  <si>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</si>
  <si>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</si>
  <si>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</si>
  <si>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</si>
  <si>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</si>
  <si>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</si>
  <si>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</si>
  <si>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</si>
  <si>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</si>
  <si>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</si>
  <si>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</si>
  <si>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</si>
  <si>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</si>
  <si>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</si>
  <si>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</si>
  <si>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</si>
  <si>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</si>
  <si>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</si>
  <si>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</si>
  <si>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</si>
  <si>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</si>
  <si>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</si>
  <si>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</si>
  <si>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</si>
  <si>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</si>
  <si>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</si>
  <si>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</si>
  <si>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</si>
  <si>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</si>
  <si>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</si>
  <si>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</si>
  <si>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</si>
  <si>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</si>
  <si>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</si>
  <si>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</si>
  <si>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</si>
  <si>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</si>
  <si>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</si>
  <si>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</si>
  <si>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</si>
  <si>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</si>
  <si>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</si>
  <si>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</si>
  <si>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</si>
  <si>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</si>
  <si>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</si>
  <si>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</si>
  <si>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</si>
  <si>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</si>
  <si>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</si>
  <si>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</si>
  <si>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</si>
  <si>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</si>
  <si>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</si>
  <si>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</si>
  <si>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</si>
  <si>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</si>
  <si>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</si>
  <si>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</si>
  <si>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</si>
  <si>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</si>
  <si>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</si>
  <si>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</si>
  <si>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</si>
  <si>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</si>
  <si>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</si>
  <si>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</si>
  <si>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</si>
  <si>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</si>
  <si>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</si>
  <si>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</si>
  <si>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</si>
  <si>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</si>
  <si>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</si>
  <si>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</si>
  <si>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</si>
  <si>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</si>
  <si>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</si>
  <si>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</si>
  <si>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</si>
  <si>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</si>
  <si>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</si>
  <si>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</si>
  <si>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</si>
  <si>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</si>
  <si>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</si>
  <si>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</si>
  <si>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</si>
  <si>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</si>
  <si>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</si>
  <si>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</si>
  <si>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</si>
  <si>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</si>
  <si>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</si>
  <si>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</si>
  <si>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</si>
  <si>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</si>
  <si>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</si>
  <si>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</si>
  <si>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</si>
  <si>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</si>
  <si>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</si>
  <si>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</si>
  <si>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</si>
  <si>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</si>
  <si>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</si>
  <si>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</si>
  <si>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</si>
  <si>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</si>
  <si>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</si>
  <si>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</si>
  <si>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</si>
  <si>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</si>
  <si>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</si>
  <si>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</si>
  <si>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</si>
  <si>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</si>
  <si>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</si>
  <si>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</si>
  <si>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</si>
  <si>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</si>
  <si>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</si>
  <si>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</si>
  <si>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</si>
  <si>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</si>
  <si>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</si>
  <si>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</si>
  <si>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</si>
  <si>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</si>
  <si>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</si>
  <si>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</si>
  <si>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</si>
  <si>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</si>
  <si>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</si>
  <si>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</si>
  <si>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</si>
  <si>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</si>
  <si>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</si>
  <si>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</si>
  <si>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</si>
  <si>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</si>
  <si>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</si>
  <si>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</si>
  <si>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</si>
  <si>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</si>
  <si>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</si>
  <si>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</si>
  <si>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</si>
  <si>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</si>
  <si>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</si>
  <si>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</si>
  <si>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</si>
  <si>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</si>
  <si>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</si>
  <si>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</si>
  <si>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</si>
  <si>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</si>
  <si>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</si>
  <si>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</si>
  <si>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</si>
  <si>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</si>
  <si>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</si>
  <si>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</si>
  <si>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</si>
  <si>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</si>
  <si>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</si>
  <si>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</si>
  <si>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</si>
  <si>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</si>
  <si>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</si>
  <si>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</si>
  <si>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</si>
  <si>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</si>
  <si>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</si>
  <si>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</si>
  <si>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</si>
  <si>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</si>
  <si>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</si>
  <si>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</si>
  <si>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</si>
  <si>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</si>
  <si>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</si>
  <si>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</si>
  <si>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</si>
  <si>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</si>
  <si>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</si>
  <si>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</si>
  <si>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</si>
  <si>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</si>
  <si>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</si>
  <si>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</si>
  <si>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</si>
  <si>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</si>
  <si>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</si>
  <si>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</si>
  <si>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</si>
  <si>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</si>
  <si>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</si>
  <si>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</si>
  <si>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</si>
  <si>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</si>
  <si>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</si>
  <si>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</si>
  <si>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</si>
  <si>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</si>
  <si>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</si>
  <si>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</si>
  <si>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</si>
  <si>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</si>
  <si>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</si>
  <si>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</si>
  <si>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</si>
  <si>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</si>
  <si>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</si>
  <si>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</si>
  <si>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</si>
  <si>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</si>
  <si>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</si>
  <si>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</si>
  <si>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</si>
  <si>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</si>
  <si>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</si>
  <si>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</si>
  <si>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</si>
  <si>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</si>
  <si>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</si>
  <si>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</si>
  <si>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</si>
  <si>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</si>
  <si>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</si>
  <si>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</si>
  <si>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</si>
  <si>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</si>
  <si>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</si>
  <si>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</si>
  <si>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</si>
  <si>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</si>
  <si>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</si>
  <si>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</si>
  <si>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</si>
  <si>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</si>
  <si>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</si>
  <si>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</si>
  <si>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</si>
  <si>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</si>
  <si>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</si>
  <si>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</si>
  <si>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</si>
  <si>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</si>
  <si>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</si>
  <si>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</si>
  <si>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</si>
  <si>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</si>
  <si>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</si>
  <si>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</si>
  <si>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</si>
  <si>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</si>
  <si>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</si>
  <si>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</si>
  <si>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</si>
  <si>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</si>
  <si>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</si>
  <si>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</si>
  <si>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</si>
  <si>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</si>
  <si>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</si>
  <si>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</si>
  <si>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</si>
  <si>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</si>
  <si>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</si>
  <si>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</si>
  <si>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</si>
  <si>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</si>
  <si>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</si>
  <si>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</si>
  <si>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</si>
  <si>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</si>
  <si>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</si>
  <si>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</si>
  <si>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</si>
  <si>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</si>
  <si>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</si>
  <si>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</si>
  <si>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</si>
  <si>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</si>
  <si>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</si>
  <si>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</si>
  <si>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</si>
  <si>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</si>
  <si>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</si>
  <si>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</si>
  <si>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</si>
  <si>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</si>
  <si>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</si>
  <si>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</si>
  <si>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</si>
  <si>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</si>
  <si>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</si>
  <si>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</si>
  <si>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</si>
  <si>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</si>
  <si>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</si>
  <si>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</si>
  <si>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</si>
  <si>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</si>
  <si>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</si>
  <si>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</si>
  <si>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</si>
  <si>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</si>
  <si>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</si>
  <si>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</si>
  <si>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</si>
  <si>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</si>
  <si>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</si>
  <si>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</si>
  <si>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</si>
  <si>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</si>
  <si>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</si>
  <si>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</si>
  <si>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</si>
  <si>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</si>
  <si>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</si>
  <si>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</si>
  <si>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</si>
  <si>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</si>
  <si>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</si>
  <si>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</si>
  <si>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</si>
  <si>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</si>
  <si>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</si>
  <si>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</si>
  <si>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</si>
  <si>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</si>
  <si>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</si>
  <si>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</si>
  <si>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</si>
  <si>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</si>
  <si>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</si>
  <si>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</si>
  <si>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</si>
  <si>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</si>
  <si>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</si>
  <si>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</si>
  <si>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</si>
  <si>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</si>
  <si>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</si>
  <si>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</si>
  <si>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</si>
  <si>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</si>
  <si>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</si>
  <si>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</si>
  <si>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</si>
  <si>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</si>
  <si>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</si>
  <si>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</si>
  <si>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</si>
  <si>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</si>
  <si>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</si>
  <si>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</si>
  <si>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</si>
  <si>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</si>
  <si>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</si>
  <si>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</si>
  <si>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</si>
  <si>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</si>
  <si>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</si>
  <si>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</si>
  <si>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</si>
  <si>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</si>
  <si>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</si>
  <si>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</si>
  <si>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</si>
  <si>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</si>
  <si>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</si>
  <si>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</si>
  <si>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</si>
  <si>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</si>
  <si>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</si>
  <si>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</si>
  <si>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</si>
  <si>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</si>
  <si>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</si>
  <si>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</si>
  <si>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</si>
  <si>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</si>
  <si>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</si>
  <si>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</si>
  <si>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</si>
  <si>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</si>
  <si>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</si>
  <si>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</si>
  <si>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</si>
  <si>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</si>
  <si>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</si>
  <si>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</si>
  <si>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</si>
  <si>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</si>
  <si>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</si>
  <si>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</si>
  <si>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</si>
  <si>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</si>
  <si>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</si>
  <si>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</si>
  <si>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</si>
  <si>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</si>
  <si>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</si>
  <si>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</si>
  <si>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</si>
  <si>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</si>
  <si>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</si>
  <si>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</si>
  <si>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</si>
  <si>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</si>
  <si>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</si>
  <si>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</si>
  <si>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</si>
  <si>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</si>
  <si>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</si>
  <si>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</si>
  <si>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</si>
  <si>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</si>
  <si>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</si>
  <si>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</si>
  <si>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</si>
  <si>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</si>
  <si>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</si>
  <si>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</si>
  <si>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</si>
  <si>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</si>
  <si>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</si>
  <si>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</si>
  <si>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</si>
  <si>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</si>
  <si>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</si>
  <si>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</si>
  <si>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</si>
  <si>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</si>
  <si>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</si>
  <si>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</si>
  <si>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</si>
  <si>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</si>
  <si>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</si>
  <si>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</si>
  <si>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</si>
  <si>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</si>
  <si>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</si>
  <si>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</si>
  <si>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</si>
  <si>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</si>
  <si>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</si>
  <si>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</si>
  <si>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</si>
  <si>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</si>
  <si>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</si>
  <si>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</si>
  <si>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</si>
  <si>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</si>
  <si>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</si>
  <si>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</si>
  <si>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</si>
  <si>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Excelsa</t>
  </si>
  <si>
    <t>Arabica</t>
  </si>
  <si>
    <t>Liberica</t>
  </si>
  <si>
    <t>Sum</t>
  </si>
  <si>
    <t>Average</t>
  </si>
  <si>
    <t>Running Total</t>
  </si>
  <si>
    <t>Count</t>
  </si>
  <si>
    <t>Column1</t>
  </si>
  <si>
    <t>Row Labels</t>
  </si>
  <si>
    <t>Sum of Sales</t>
  </si>
  <si>
    <t>2020</t>
  </si>
  <si>
    <t>2021</t>
  </si>
  <si>
    <t>Jan</t>
  </si>
  <si>
    <t>Feb</t>
  </si>
  <si>
    <t>Jun</t>
  </si>
  <si>
    <t>Jul</t>
  </si>
  <si>
    <t>Aug</t>
  </si>
  <si>
    <t>Sep</t>
  </si>
  <si>
    <t>Oct</t>
  </si>
  <si>
    <t>Nov</t>
  </si>
  <si>
    <t>Dec</t>
  </si>
  <si>
    <t>Years (Order Date)</t>
  </si>
  <si>
    <t>Months (Order Date)</t>
  </si>
  <si>
    <t>Loyality Card</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</si>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</sst>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8" formatCode="dd/mmm/yyyy"/>
    <numFmt numFmtId="169" formatCode="0.0\ &quot;Kg&quot;"/>
    <numFmt numFmtId="171" formatCode="[$$-409]#,##0.00"/>
    <numFmt numFmtId="172" formatCode="[$$-409]#,##0"/>
  </numFmts>
  <fonts count="3" x14ac:knownFonts="1">
    <font>
      <sz val="11"/>
      <color theme="1"/>
      <name val="Calibri"/>
      <family val="2"/>
      <scheme val="minor"/>
    </font>
    <font>
      <sz val="11"/>
      <color indexed="8"/>
      <name val="Calibri"/>
      <family val="2"/>
    </font>
    <font>
      <b/>
      <sz val="36"/>
      <color theme="0"/>
      <name val="Calibri"/>
      <family val="2"/>
      <scheme val="minor"/>
    </font>
  </fonts>
  <fills count="3">
    <fill>
      <patternFill patternType="none"/>
    </fill>
    <fill>
      <patternFill patternType="gray125"/>
    </fill>
    <fill>
      <patternFill patternType="solid">
        <fgColor rgb="FF2F1444"/>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171" fontId="1" fillId="0" borderId="0" xfId="0" applyNumberFormat="1" applyFont="1" applyAlignment="1">
      <alignment vertical="center"/>
    </xf>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72" fontId="0" fillId="0" borderId="0" xfId="0" applyNumberFormat="1"/>
    <xf numFmtId="0" fontId="2" fillId="2" borderId="0" xfId="0" applyFont="1" applyFill="1" applyAlignment="1">
      <alignment horizontal="center"/>
    </xf>
  </cellXfs>
  <cellStyles count="1">
    <cellStyle name="Normal" xfId="0" builtinId="0"/>
  </cellStyles>
  <dxfs count="15">
    <dxf>
      <font>
        <b/>
        <i val="0"/>
        <sz val="12"/>
        <color theme="0"/>
        <name val="Calibri"/>
        <family val="2"/>
        <scheme val="minor"/>
      </font>
    </dxf>
    <dxf>
      <font>
        <b val="0"/>
        <i val="0"/>
        <sz val="12"/>
        <color theme="0"/>
        <name val="Calibri"/>
        <family val="2"/>
        <scheme val="minor"/>
      </font>
      <fill>
        <patternFill patternType="solid">
          <fgColor theme="0"/>
          <bgColor rgb="FF3C1A56"/>
        </patternFill>
      </fill>
      <border>
        <left style="thin">
          <color rgb="FF381850"/>
        </left>
        <right style="thin">
          <color rgb="FF381850"/>
        </right>
        <top style="thin">
          <color rgb="FF381850"/>
        </top>
        <bottom style="thin">
          <color rgb="FF381850"/>
        </bottom>
      </border>
    </dxf>
    <dxf>
      <font>
        <b/>
        <i val="0"/>
        <sz val="12"/>
        <color theme="0"/>
        <name val="Calibri"/>
        <family val="2"/>
        <scheme val="minor"/>
      </font>
    </dxf>
    <dxf>
      <font>
        <b/>
        <i val="0"/>
        <sz val="12"/>
        <color theme="0"/>
        <name val="Calibri"/>
        <family val="2"/>
        <scheme val="minor"/>
      </font>
      <fill>
        <patternFill>
          <bgColor rgb="FF2F1444"/>
        </patternFill>
      </fill>
      <border>
        <left style="thin">
          <color rgb="FF381850"/>
        </left>
        <right style="thin">
          <color rgb="FF381850"/>
        </right>
        <top style="thin">
          <color rgb="FF381850"/>
        </top>
        <bottom style="thin">
          <color rgb="FF381850"/>
        </bottom>
      </border>
    </dxf>
    <dxf>
      <numFmt numFmtId="0" formatCode="General"/>
    </dxf>
    <dxf>
      <numFmt numFmtId="171" formatCode="[$$-409]#,##0.00"/>
    </dxf>
    <dxf>
      <numFmt numFmtId="171" formatCode="[$$-409]#,##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8" xr9:uid="{32614723-2CA4-49D3-AB7E-A26239A0EC86}">
      <tableStyleElement type="wholeTable" dxfId="1"/>
      <tableStyleElement type="headerRow" dxfId="0"/>
    </tableStyle>
    <tableStyle name="purple s" pivot="0" table="0" count="6" xr9:uid="{A2D0B5B1-0F23-40B8-8D88-CDAC32D1F180}">
      <tableStyleElement type="wholeTable" dxfId="3"/>
      <tableStyleElement type="headerRow" dxfId="2"/>
    </tableStyle>
  </tableStyles>
  <colors>
    <mruColors>
      <color rgb="FF2F1444"/>
      <color rgb="FF2A421A"/>
      <color rgb="FFAF7BED"/>
      <color rgb="FFB482DA"/>
      <color rgb="FF381850"/>
      <color rgb="FFBB5EF4"/>
      <color rgb="FF3C1A56"/>
      <color rgb="FFA428F0"/>
      <color rgb="FFDD09BF"/>
      <color rgb="FF1EAFCC"/>
    </mruColors>
  </colors>
  <extLst>
    <ext xmlns:x14="http://schemas.microsoft.com/office/spreadsheetml/2009/9/main" uri="{46F421CA-312F-682f-3DD2-61675219B42D}">
      <x14:dxfs count="4">
        <dxf>
          <font>
            <b/>
            <i val="0"/>
            <sz val="12"/>
            <color theme="0"/>
            <name val="Calibri"/>
            <family val="2"/>
            <scheme val="minor"/>
          </font>
          <border>
            <left style="thin">
              <color auto="1"/>
            </left>
            <right style="thin">
              <color auto="1"/>
            </right>
            <top style="thin">
              <color auto="1"/>
            </top>
            <bottom style="thin">
              <color auto="1"/>
            </bottom>
          </border>
        </dxf>
        <dxf>
          <font>
            <b/>
            <i val="0"/>
            <strike/>
            <sz val="12"/>
            <color theme="0"/>
            <name val="Calibri"/>
            <family val="2"/>
            <scheme val="minor"/>
          </font>
          <fill>
            <patternFill>
              <bgColor rgb="FFAF7BED"/>
            </patternFill>
          </fill>
          <border>
            <left style="thin">
              <color theme="0"/>
            </left>
            <right style="thin">
              <color theme="0"/>
            </right>
            <top style="thin">
              <color theme="0"/>
            </top>
            <bottom style="thin">
              <color theme="0"/>
            </bottom>
          </border>
        </dxf>
        <dxf>
          <font>
            <b/>
            <i val="0"/>
            <strike/>
            <sz val="12"/>
            <color theme="0"/>
            <name val="Calibri"/>
            <family val="2"/>
            <scheme val="minor"/>
          </font>
          <border>
            <left style="thin">
              <color theme="0"/>
            </left>
            <right style="thin">
              <color theme="0"/>
            </right>
            <top style="thin">
              <color theme="0"/>
            </top>
            <bottom style="thin">
              <color theme="0"/>
            </bottom>
          </border>
        </dxf>
        <dxf>
          <font>
            <b/>
            <i val="0"/>
            <strike/>
            <sz val="12"/>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rgb="FFBB5EF4"/>
            </patternFill>
          </fill>
          <border>
            <left style="thin">
              <color auto="1"/>
            </left>
            <right style="thin">
              <color auto="1"/>
            </right>
            <top style="thin">
              <color auto="1"/>
            </top>
            <bottom style="thin">
              <color auto="1"/>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rgb="FFBB5EF4"/>
            </patternFill>
          </fill>
          <border>
            <left style="thin">
              <color auto="1"/>
            </left>
            <right style="thin">
              <color auto="1"/>
            </right>
            <top style="thin">
              <color auto="1"/>
            </top>
            <bottom style="thin">
              <color auto="1"/>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rgb="FFBB5EF4"/>
            </patternFill>
          </fill>
          <border>
            <left style="thin">
              <color auto="1"/>
            </left>
            <right style="thin">
              <color auto="1"/>
            </right>
            <top style="thin">
              <color auto="1"/>
            </top>
            <bottom style="thin">
              <color auto="1"/>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[coffeeOrdersData.xlsx]Pivot!PivotTable2</c:name>
    <c:fmtId val="25"/>
  </c:pivotSource>
  <c:chart>
    <c:title>
      <c:tx>
        <c:rich>
          <a:bodyPr rot="0" spcFirstLastPara="1" vertOverflow="ellipsis" vert="horz" wrap="square" anchor="ctr" anchorCtr="1"/>
          <a:lstStyle/>
          <a:p>
            <a:pPr>
              <a:defRPr sz="1400" b="0" i="0" u="none" strike="noStrike" kern="1200" spc="0" baseline="0">
                <a:solidFill>
                  <a:srgbClr val="381850"/>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1850"/>
              </a:solidFill>
              <a:latin typeface="+mn-lt"/>
              <a:ea typeface="+mn-ea"/>
              <a:cs typeface="+mn-cs"/>
            </a:defRPr>
          </a:pPr>
          <a:endParaRPr lang="en-US"/>
        </a:p>
      </c:txPr>
    </c:title>
    <c:autoTitleDeleted val="0"/>
    <c:pivotFmts>
      <c:pivotFmt>
        <c:idx val="0"/>
        <c:spPr>
          <a:solidFill>
            <a:schemeClr val="accent1"/>
          </a:solidFill>
          <a:ln w="28575" cap="rnd">
            <a:solidFill>
              <a:srgbClr val="3617F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EAF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09B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617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1EAF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D09B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617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1EAF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D09B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8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rgbClr val="3617F1"/>
              </a:solidFill>
              <a:round/>
            </a:ln>
            <a:effectLst/>
          </c:spPr>
          <c:marker>
            <c:symbol val="none"/>
          </c:marker>
          <c:cat>
            <c:multiLvlStrRef>
              <c:f>Pivot!$A$5:$B$13</c:f>
              <c:multiLvlStrCache>
                <c:ptCount val="9"/>
                <c:lvl>
                  <c:pt idx="0">
                    <c:v>Jun</c:v>
                  </c:pt>
                  <c:pt idx="1">
                    <c:v>Jul</c:v>
                  </c:pt>
                  <c:pt idx="2">
                    <c:v>Aug</c:v>
                  </c:pt>
                  <c:pt idx="3">
                    <c:v>Sep</c:v>
                  </c:pt>
                  <c:pt idx="4">
                    <c:v>Oct</c:v>
                  </c:pt>
                  <c:pt idx="5">
                    <c:v>Nov</c:v>
                  </c:pt>
                  <c:pt idx="6">
                    <c:v>Dec</c:v>
                  </c:pt>
                  <c:pt idx="7">
                    <c:v>Jan</c:v>
                  </c:pt>
                  <c:pt idx="8">
                    <c:v>Feb</c:v>
                  </c:pt>
                </c:lvl>
                <c:lvl>
                  <c:pt idx="0">
                    <c:v>2020</c:v>
                  </c:pt>
                  <c:pt idx="7">
                    <c:v>2021</c:v>
                  </c:pt>
                </c:lvl>
              </c:multiLvlStrCache>
            </c:multiLvlStrRef>
          </c:cat>
          <c:val>
            <c:numRef>
              <c:f>Pivot!$C$5:$C$13</c:f>
              <c:numCache>
                <c:formatCode>#,##0</c:formatCode>
                <c:ptCount val="9"/>
                <c:pt idx="0">
                  <c:v>584.79</c:v>
                </c:pt>
                <c:pt idx="1">
                  <c:v>430.61999999999995</c:v>
                </c:pt>
                <c:pt idx="2">
                  <c:v>22.5</c:v>
                </c:pt>
                <c:pt idx="3">
                  <c:v>126.14999999999999</c:v>
                </c:pt>
                <c:pt idx="4">
                  <c:v>376.03</c:v>
                </c:pt>
                <c:pt idx="5">
                  <c:v>515.17999999999995</c:v>
                </c:pt>
                <c:pt idx="6">
                  <c:v>95.86</c:v>
                </c:pt>
                <c:pt idx="7">
                  <c:v>258.34499999999997</c:v>
                </c:pt>
                <c:pt idx="8">
                  <c:v>342.19999999999993</c:v>
                </c:pt>
              </c:numCache>
            </c:numRef>
          </c:val>
          <c:smooth val="0"/>
          <c:extLst>
            <c:ext xmlns:c16="http://schemas.microsoft.com/office/drawing/2014/chart" uri="{C3380CC4-5D6E-409C-BE32-E72D297353CC}">
              <c16:uniqueId val="{00000000-2B86-455B-9429-9B91C1CFED96}"/>
            </c:ext>
          </c:extLst>
        </c:ser>
        <c:ser>
          <c:idx val="1"/>
          <c:order val="1"/>
          <c:tx>
            <c:strRef>
              <c:f>Pivot!$D$3:$D$4</c:f>
              <c:strCache>
                <c:ptCount val="1"/>
                <c:pt idx="0">
                  <c:v>Excelsa</c:v>
                </c:pt>
              </c:strCache>
            </c:strRef>
          </c:tx>
          <c:spPr>
            <a:ln w="28575" cap="rnd">
              <a:solidFill>
                <a:srgbClr val="1EAFCC"/>
              </a:solidFill>
              <a:round/>
            </a:ln>
            <a:effectLst/>
          </c:spPr>
          <c:marker>
            <c:symbol val="none"/>
          </c:marker>
          <c:cat>
            <c:multiLvlStrRef>
              <c:f>Pivot!$A$5:$B$13</c:f>
              <c:multiLvlStrCache>
                <c:ptCount val="9"/>
                <c:lvl>
                  <c:pt idx="0">
                    <c:v>Jun</c:v>
                  </c:pt>
                  <c:pt idx="1">
                    <c:v>Jul</c:v>
                  </c:pt>
                  <c:pt idx="2">
                    <c:v>Aug</c:v>
                  </c:pt>
                  <c:pt idx="3">
                    <c:v>Sep</c:v>
                  </c:pt>
                  <c:pt idx="4">
                    <c:v>Oct</c:v>
                  </c:pt>
                  <c:pt idx="5">
                    <c:v>Nov</c:v>
                  </c:pt>
                  <c:pt idx="6">
                    <c:v>Dec</c:v>
                  </c:pt>
                  <c:pt idx="7">
                    <c:v>Jan</c:v>
                  </c:pt>
                  <c:pt idx="8">
                    <c:v>Feb</c:v>
                  </c:pt>
                </c:lvl>
                <c:lvl>
                  <c:pt idx="0">
                    <c:v>2020</c:v>
                  </c:pt>
                  <c:pt idx="7">
                    <c:v>2021</c:v>
                  </c:pt>
                </c:lvl>
              </c:multiLvlStrCache>
            </c:multiLvlStrRef>
          </c:cat>
          <c:val>
            <c:numRef>
              <c:f>Pivot!$D$5:$D$13</c:f>
              <c:numCache>
                <c:formatCode>#,##0</c:formatCode>
                <c:ptCount val="9"/>
                <c:pt idx="0">
                  <c:v>357.42999999999989</c:v>
                </c:pt>
                <c:pt idx="1">
                  <c:v>227.42500000000001</c:v>
                </c:pt>
                <c:pt idx="2">
                  <c:v>77.72</c:v>
                </c:pt>
                <c:pt idx="3">
                  <c:v>195.11</c:v>
                </c:pt>
                <c:pt idx="4">
                  <c:v>523.24</c:v>
                </c:pt>
                <c:pt idx="5">
                  <c:v>142.56</c:v>
                </c:pt>
                <c:pt idx="6">
                  <c:v>484.76</c:v>
                </c:pt>
                <c:pt idx="7">
                  <c:v>139.625</c:v>
                </c:pt>
                <c:pt idx="8">
                  <c:v>284.25</c:v>
                </c:pt>
              </c:numCache>
            </c:numRef>
          </c:val>
          <c:smooth val="0"/>
          <c:extLst>
            <c:ext xmlns:c16="http://schemas.microsoft.com/office/drawing/2014/chart" uri="{C3380CC4-5D6E-409C-BE32-E72D297353CC}">
              <c16:uniqueId val="{00000001-2B86-455B-9429-9B91C1CFED96}"/>
            </c:ext>
          </c:extLst>
        </c:ser>
        <c:ser>
          <c:idx val="2"/>
          <c:order val="2"/>
          <c:tx>
            <c:strRef>
              <c:f>Pivot!$E$3:$E$4</c:f>
              <c:strCache>
                <c:ptCount val="1"/>
                <c:pt idx="0">
                  <c:v>Liberica</c:v>
                </c:pt>
              </c:strCache>
            </c:strRef>
          </c:tx>
          <c:spPr>
            <a:ln w="28575" cap="rnd">
              <a:solidFill>
                <a:srgbClr val="FF0000"/>
              </a:solidFill>
              <a:round/>
            </a:ln>
            <a:effectLst/>
          </c:spPr>
          <c:marker>
            <c:symbol val="none"/>
          </c:marker>
          <c:cat>
            <c:multiLvlStrRef>
              <c:f>Pivot!$A$5:$B$13</c:f>
              <c:multiLvlStrCache>
                <c:ptCount val="9"/>
                <c:lvl>
                  <c:pt idx="0">
                    <c:v>Jun</c:v>
                  </c:pt>
                  <c:pt idx="1">
                    <c:v>Jul</c:v>
                  </c:pt>
                  <c:pt idx="2">
                    <c:v>Aug</c:v>
                  </c:pt>
                  <c:pt idx="3">
                    <c:v>Sep</c:v>
                  </c:pt>
                  <c:pt idx="4">
                    <c:v>Oct</c:v>
                  </c:pt>
                  <c:pt idx="5">
                    <c:v>Nov</c:v>
                  </c:pt>
                  <c:pt idx="6">
                    <c:v>Dec</c:v>
                  </c:pt>
                  <c:pt idx="7">
                    <c:v>Jan</c:v>
                  </c:pt>
                  <c:pt idx="8">
                    <c:v>Feb</c:v>
                  </c:pt>
                </c:lvl>
                <c:lvl>
                  <c:pt idx="0">
                    <c:v>2020</c:v>
                  </c:pt>
                  <c:pt idx="7">
                    <c:v>2021</c:v>
                  </c:pt>
                </c:lvl>
              </c:multiLvlStrCache>
            </c:multiLvlStrRef>
          </c:cat>
          <c:val>
            <c:numRef>
              <c:f>Pivot!$E$5:$E$13</c:f>
              <c:numCache>
                <c:formatCode>#,##0</c:formatCode>
                <c:ptCount val="9"/>
                <c:pt idx="0">
                  <c:v>355.33999999999992</c:v>
                </c:pt>
                <c:pt idx="1">
                  <c:v>236.315</c:v>
                </c:pt>
                <c:pt idx="2">
                  <c:v>60.5</c:v>
                </c:pt>
                <c:pt idx="3">
                  <c:v>89.13</c:v>
                </c:pt>
                <c:pt idx="4">
                  <c:v>440.96499999999992</c:v>
                </c:pt>
                <c:pt idx="5">
                  <c:v>347.04</c:v>
                </c:pt>
                <c:pt idx="6">
                  <c:v>94.17</c:v>
                </c:pt>
                <c:pt idx="7">
                  <c:v>279.52000000000004</c:v>
                </c:pt>
                <c:pt idx="8">
                  <c:v>251.83</c:v>
                </c:pt>
              </c:numCache>
            </c:numRef>
          </c:val>
          <c:smooth val="0"/>
          <c:extLst>
            <c:ext xmlns:c16="http://schemas.microsoft.com/office/drawing/2014/chart" uri="{C3380CC4-5D6E-409C-BE32-E72D297353CC}">
              <c16:uniqueId val="{00000002-2B86-455B-9429-9B91C1CFED96}"/>
            </c:ext>
          </c:extLst>
        </c:ser>
        <c:ser>
          <c:idx val="3"/>
          <c:order val="3"/>
          <c:tx>
            <c:strRef>
              <c:f>Pivot!$F$3:$F$4</c:f>
              <c:strCache>
                <c:ptCount val="1"/>
                <c:pt idx="0">
                  <c:v>Robusta</c:v>
                </c:pt>
              </c:strCache>
            </c:strRef>
          </c:tx>
          <c:spPr>
            <a:ln w="28575" cap="rnd">
              <a:solidFill>
                <a:srgbClr val="DD09BF"/>
              </a:solidFill>
              <a:round/>
            </a:ln>
            <a:effectLst/>
          </c:spPr>
          <c:marker>
            <c:symbol val="none"/>
          </c:marker>
          <c:cat>
            <c:multiLvlStrRef>
              <c:f>Pivot!$A$5:$B$13</c:f>
              <c:multiLvlStrCache>
                <c:ptCount val="9"/>
                <c:lvl>
                  <c:pt idx="0">
                    <c:v>Jun</c:v>
                  </c:pt>
                  <c:pt idx="1">
                    <c:v>Jul</c:v>
                  </c:pt>
                  <c:pt idx="2">
                    <c:v>Aug</c:v>
                  </c:pt>
                  <c:pt idx="3">
                    <c:v>Sep</c:v>
                  </c:pt>
                  <c:pt idx="4">
                    <c:v>Oct</c:v>
                  </c:pt>
                  <c:pt idx="5">
                    <c:v>Nov</c:v>
                  </c:pt>
                  <c:pt idx="6">
                    <c:v>Dec</c:v>
                  </c:pt>
                  <c:pt idx="7">
                    <c:v>Jan</c:v>
                  </c:pt>
                  <c:pt idx="8">
                    <c:v>Feb</c:v>
                  </c:pt>
                </c:lvl>
                <c:lvl>
                  <c:pt idx="0">
                    <c:v>2020</c:v>
                  </c:pt>
                  <c:pt idx="7">
                    <c:v>2021</c:v>
                  </c:pt>
                </c:lvl>
              </c:multiLvlStrCache>
            </c:multiLvlStrRef>
          </c:cat>
          <c:val>
            <c:numRef>
              <c:f>Pivot!$F$5:$F$13</c:f>
              <c:numCache>
                <c:formatCode>#,##0</c:formatCode>
                <c:ptCount val="9"/>
                <c:pt idx="0">
                  <c:v>140.88</c:v>
                </c:pt>
                <c:pt idx="1">
                  <c:v>414.58499999999998</c:v>
                </c:pt>
                <c:pt idx="2">
                  <c:v>139.67999999999998</c:v>
                </c:pt>
                <c:pt idx="3">
                  <c:v>302.65999999999997</c:v>
                </c:pt>
                <c:pt idx="4">
                  <c:v>174.46999999999997</c:v>
                </c:pt>
                <c:pt idx="5">
                  <c:v>104.08499999999999</c:v>
                </c:pt>
                <c:pt idx="6">
                  <c:v>77.10499999999999</c:v>
                </c:pt>
                <c:pt idx="7">
                  <c:v>160.19499999999999</c:v>
                </c:pt>
                <c:pt idx="8">
                  <c:v>80.55</c:v>
                </c:pt>
              </c:numCache>
            </c:numRef>
          </c:val>
          <c:smooth val="0"/>
          <c:extLst>
            <c:ext xmlns:c16="http://schemas.microsoft.com/office/drawing/2014/chart" uri="{C3380CC4-5D6E-409C-BE32-E72D297353CC}">
              <c16:uniqueId val="{00000003-2B86-455B-9429-9B91C1CFED96}"/>
            </c:ext>
          </c:extLst>
        </c:ser>
        <c:dLbls>
          <c:showLegendKey val="0"/>
          <c:showVal val="0"/>
          <c:showCatName val="0"/>
          <c:showSerName val="0"/>
          <c:showPercent val="0"/>
          <c:showBubbleSize val="0"/>
        </c:dLbls>
        <c:smooth val="0"/>
        <c:axId val="1921664943"/>
        <c:axId val="1921666383"/>
      </c:lineChart>
      <c:catAx>
        <c:axId val="192166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1850"/>
                </a:solidFill>
                <a:latin typeface="+mn-lt"/>
                <a:ea typeface="+mn-ea"/>
                <a:cs typeface="+mn-cs"/>
              </a:defRPr>
            </a:pPr>
            <a:endParaRPr lang="en-US"/>
          </a:p>
        </c:txPr>
        <c:crossAx val="1921666383"/>
        <c:crosses val="autoZero"/>
        <c:auto val="1"/>
        <c:lblAlgn val="ctr"/>
        <c:lblOffset val="100"/>
        <c:noMultiLvlLbl val="0"/>
      </c:catAx>
      <c:valAx>
        <c:axId val="192166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185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185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1850"/>
                </a:solidFill>
                <a:latin typeface="+mn-lt"/>
                <a:ea typeface="+mn-ea"/>
                <a:cs typeface="+mn-cs"/>
              </a:defRPr>
            </a:pPr>
            <a:endParaRPr lang="en-US"/>
          </a:p>
        </c:txPr>
        <c:crossAx val="19216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18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EE8"/>
    </a:solidFill>
    <a:ln w="9525" cap="flat" cmpd="sng" algn="ctr">
      <a:solidFill>
        <a:srgbClr val="DD09BF"/>
      </a:solidFill>
      <a:round/>
    </a:ln>
    <a:effectLst/>
  </c:spPr>
  <c:txPr>
    <a:bodyPr/>
    <a:lstStyle/>
    <a:p>
      <a:pPr>
        <a:defRPr>
          <a:solidFill>
            <a:srgbClr val="3818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[coffeeOrdersData.xlsx]Pivot!PivotTable3</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lumMod val="95000"/>
              </a:schemeClr>
            </a:solidFill>
          </a:ln>
          <a:effectLst/>
        </c:spPr>
      </c:pivotFmt>
      <c:pivotFmt>
        <c:idx val="2"/>
        <c:spPr>
          <a:solidFill>
            <a:schemeClr val="accent6">
              <a:lumMod val="50000"/>
            </a:schemeClr>
          </a:solidFill>
          <a:ln w="12700">
            <a:solidFill>
              <a:schemeClr val="bg1">
                <a:lumMod val="95000"/>
              </a:schemeClr>
            </a:solidFill>
          </a:ln>
          <a:effectLst/>
        </c:spPr>
      </c:pivotFmt>
      <c:pivotFmt>
        <c:idx val="3"/>
        <c:spPr>
          <a:solidFill>
            <a:schemeClr val="accent6">
              <a:lumMod val="50000"/>
            </a:schemeClr>
          </a:solidFill>
          <a:ln w="12700">
            <a:solidFill>
              <a:schemeClr val="bg1">
                <a:lumMod val="95000"/>
              </a:schemeClr>
            </a:solidFill>
          </a:ln>
          <a:effectLst/>
        </c:spPr>
      </c:pivotFmt>
      <c:pivotFmt>
        <c:idx val="4"/>
        <c:spPr>
          <a:solidFill>
            <a:schemeClr val="accent6">
              <a:lumMod val="5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Pivot!$B$54</c:f>
              <c:strCache>
                <c:ptCount val="1"/>
                <c:pt idx="0">
                  <c:v>Total</c:v>
                </c:pt>
              </c:strCache>
            </c:strRef>
          </c:tx>
          <c:spPr>
            <a:solidFill>
              <a:schemeClr val="accent6">
                <a:lumMod val="50000"/>
              </a:schemeClr>
            </a:solidFill>
            <a:ln w="127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Pivot!$A$55:$A$57</c:f>
              <c:strCache>
                <c:ptCount val="3"/>
                <c:pt idx="0">
                  <c:v>United Kingdom</c:v>
                </c:pt>
                <c:pt idx="1">
                  <c:v>Ireland</c:v>
                </c:pt>
                <c:pt idx="2">
                  <c:v>United States</c:v>
                </c:pt>
              </c:strCache>
            </c:strRef>
          </c:cat>
          <c:val>
            <c:numRef>
              <c:f>Pivot!$B$55:$B$57</c:f>
              <c:numCache>
                <c:formatCode>[$$-409]#,##0</c:formatCode>
                <c:ptCount val="3"/>
                <c:pt idx="0">
                  <c:v>713.16499999999996</c:v>
                </c:pt>
                <c:pt idx="1">
                  <c:v>1497.6150000000005</c:v>
                </c:pt>
                <c:pt idx="2">
                  <c:v>6722.0350000000017</c:v>
                </c:pt>
              </c:numCache>
            </c:numRef>
          </c:val>
          <c:extLst>
            <c:ext xmlns:c16="http://schemas.microsoft.com/office/drawing/2014/chart" uri="{C3380CC4-5D6E-409C-BE32-E72D297353CC}">
              <c16:uniqueId val="{00000000-3B53-4339-9167-A6B5F7C14C59}"/>
            </c:ext>
          </c:extLst>
        </c:ser>
        <c:dLbls>
          <c:dLblPos val="outEnd"/>
          <c:showLegendKey val="0"/>
          <c:showVal val="1"/>
          <c:showCatName val="0"/>
          <c:showSerName val="0"/>
          <c:showPercent val="0"/>
          <c:showBubbleSize val="0"/>
        </c:dLbls>
        <c:gapWidth val="182"/>
        <c:axId val="1916520783"/>
        <c:axId val="1890399631"/>
      </c:barChart>
      <c:catAx>
        <c:axId val="191652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90399631"/>
        <c:crosses val="autoZero"/>
        <c:auto val="1"/>
        <c:lblAlgn val="ctr"/>
        <c:lblOffset val="100"/>
        <c:noMultiLvlLbl val="0"/>
      </c:catAx>
      <c:valAx>
        <c:axId val="18903996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91652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EE8"/>
    </a:solidFill>
    <a:ln w="9525" cap="flat" cmpd="sng" algn="ctr">
      <a:solidFill>
        <a:srgbClr val="DD09BF"/>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Pivot!$B$67</c:f>
              <c:strCache>
                <c:ptCount val="1"/>
                <c:pt idx="0">
                  <c:v>Total</c:v>
                </c:pt>
              </c:strCache>
            </c:strRef>
          </c:tx>
          <c:spPr>
            <a:solidFill>
              <a:srgbClr val="00B050"/>
            </a:solidFill>
            <a:ln>
              <a:noFill/>
            </a:ln>
            <a:effectLst/>
          </c:spPr>
          <c:invertIfNegative val="0"/>
          <c:cat>
            <c:strRef>
              <c:f>Pivot!$A$68:$A$75</c:f>
              <c:strCache>
                <c:ptCount val="8"/>
                <c:pt idx="0">
                  <c:v>Broderick McGilvra</c:v>
                </c:pt>
                <c:pt idx="1">
                  <c:v>Wang Powlesland</c:v>
                </c:pt>
                <c:pt idx="2">
                  <c:v>Osbert Robins</c:v>
                </c:pt>
                <c:pt idx="3">
                  <c:v>Gregorius Trengrove</c:v>
                </c:pt>
                <c:pt idx="4">
                  <c:v>Codi Littrell</c:v>
                </c:pt>
                <c:pt idx="5">
                  <c:v>Michale Delves</c:v>
                </c:pt>
                <c:pt idx="6">
                  <c:v>Duky Phizackerly</c:v>
                </c:pt>
                <c:pt idx="7">
                  <c:v>Brice Romera</c:v>
                </c:pt>
              </c:strCache>
            </c:strRef>
          </c:cat>
          <c:val>
            <c:numRef>
              <c:f>Pivot!$B$68:$B$75</c:f>
              <c:numCache>
                <c:formatCode>General</c:formatCode>
                <c:ptCount val="8"/>
                <c:pt idx="0">
                  <c:v>148.92499999999998</c:v>
                </c:pt>
                <c:pt idx="1">
                  <c:v>148.92499999999998</c:v>
                </c:pt>
                <c:pt idx="2">
                  <c:v>148.92499999999998</c:v>
                </c:pt>
                <c:pt idx="3">
                  <c:v>148.92499999999998</c:v>
                </c:pt>
                <c:pt idx="4">
                  <c:v>155.24999999999997</c:v>
                </c:pt>
                <c:pt idx="5">
                  <c:v>155.24999999999997</c:v>
                </c:pt>
                <c:pt idx="6">
                  <c:v>170.77499999999998</c:v>
                </c:pt>
                <c:pt idx="7">
                  <c:v>246.20999999999998</c:v>
                </c:pt>
              </c:numCache>
            </c:numRef>
          </c:val>
          <c:extLst>
            <c:ext xmlns:c16="http://schemas.microsoft.com/office/drawing/2014/chart" uri="{C3380CC4-5D6E-409C-BE32-E72D297353CC}">
              <c16:uniqueId val="{00000000-D50D-4D94-A229-133D3F7D95C7}"/>
            </c:ext>
          </c:extLst>
        </c:ser>
        <c:dLbls>
          <c:showLegendKey val="0"/>
          <c:showVal val="0"/>
          <c:showCatName val="0"/>
          <c:showSerName val="0"/>
          <c:showPercent val="0"/>
          <c:showBubbleSize val="0"/>
        </c:dLbls>
        <c:gapWidth val="182"/>
        <c:axId val="61873807"/>
        <c:axId val="61874287"/>
      </c:barChart>
      <c:catAx>
        <c:axId val="6187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4287"/>
        <c:crosses val="autoZero"/>
        <c:auto val="1"/>
        <c:lblAlgn val="ctr"/>
        <c:lblOffset val="100"/>
        <c:noMultiLvlLbl val="0"/>
      </c:catAx>
      <c:valAx>
        <c:axId val="61874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EE8"/>
    </a:solidFill>
    <a:ln w="9525" cap="flat" cmpd="sng" algn="ctr">
      <a:solidFill>
        <a:srgbClr val="DD09B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15</xdr:row>
      <xdr:rowOff>143148</xdr:rowOff>
    </xdr:from>
    <xdr:to>
      <xdr:col>11</xdr:col>
      <xdr:colOff>602074</xdr:colOff>
      <xdr:row>41</xdr:row>
      <xdr:rowOff>54429</xdr:rowOff>
    </xdr:to>
    <xdr:graphicFrame macro="">
      <xdr:nvGraphicFramePr>
        <xdr:cNvPr id="2" name="Chart 1">
          <a:extLst>
            <a:ext uri="{FF2B5EF4-FFF2-40B4-BE49-F238E27FC236}">
              <a16:creationId xmlns:a16="http://schemas.microsoft.com/office/drawing/2014/main" id="{F505B463-99B0-4B48-9898-26F078E6772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5</xdr:row>
      <xdr:rowOff>15240</xdr:rowOff>
    </xdr:from>
    <xdr:to>
      <xdr:col>11</xdr:col>
      <xdr:colOff>602074</xdr:colOff>
      <xdr:row>15</xdr:row>
      <xdr:rowOff>103712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D410E37-DE91-4887-BBE4-28DF5727B2F1}"/>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41997"/>
              <a:ext cx="7285020" cy="19419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12</xdr:col>
      <xdr:colOff>26580</xdr:colOff>
      <xdr:row>5</xdr:row>
      <xdr:rowOff>29702</xdr:rowOff>
    </xdr:from>
    <xdr:to>
      <xdr:col>19</xdr:col>
      <xdr:colOff>0</xdr:colOff>
      <xdr:row>9</xdr:row>
      <xdr:rowOff>150518</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6D93C716-E9F8-45AB-94CA-B3C67C77283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17066" y="956459"/>
              <a:ext cx="4226204" cy="862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37431</xdr:colOff>
      <xdr:row>10</xdr:row>
      <xdr:rowOff>0</xdr:rowOff>
    </xdr:from>
    <xdr:to>
      <xdr:col>15</xdr:col>
      <xdr:colOff>526815</xdr:colOff>
      <xdr:row>15</xdr:row>
      <xdr:rowOff>131704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BED3F2D-5CA9-4351-9EF0-AB63415C0156}"/>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327917" y="1853514"/>
              <a:ext cx="2312006" cy="1058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572619</xdr:colOff>
      <xdr:row>10</xdr:row>
      <xdr:rowOff>0</xdr:rowOff>
    </xdr:from>
    <xdr:to>
      <xdr:col>19</xdr:col>
      <xdr:colOff>599</xdr:colOff>
      <xdr:row>15</xdr:row>
      <xdr:rowOff>139973</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488C3B7B-3213-4D48-9092-6F87166BDAA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9685727" y="1853514"/>
              <a:ext cx="1858142" cy="1066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597244</xdr:colOff>
      <xdr:row>15</xdr:row>
      <xdr:rowOff>155574</xdr:rowOff>
    </xdr:from>
    <xdr:to>
      <xdr:col>19</xdr:col>
      <xdr:colOff>0</xdr:colOff>
      <xdr:row>28</xdr:row>
      <xdr:rowOff>44824</xdr:rowOff>
    </xdr:to>
    <xdr:graphicFrame macro="">
      <xdr:nvGraphicFramePr>
        <xdr:cNvPr id="7" name="Chart 6">
          <a:extLst>
            <a:ext uri="{FF2B5EF4-FFF2-40B4-BE49-F238E27FC236}">
              <a16:creationId xmlns:a16="http://schemas.microsoft.com/office/drawing/2014/main" id="{66DCA2ED-2E8E-4BD1-84DD-9562878BBAD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594929</xdr:colOff>
      <xdr:row>28</xdr:row>
      <xdr:rowOff>61784</xdr:rowOff>
    </xdr:from>
    <xdr:to>
      <xdr:col>19</xdr:col>
      <xdr:colOff>1</xdr:colOff>
      <xdr:row>41</xdr:row>
      <xdr:rowOff>56029</xdr:rowOff>
    </xdr:to>
    <xdr:graphicFrame macro="">
      <xdr:nvGraphicFramePr>
        <xdr:cNvPr id="8" name="Chart 7">
          <a:extLst>
            <a:ext uri="{FF2B5EF4-FFF2-40B4-BE49-F238E27FC236}">
              <a16:creationId xmlns:a16="http://schemas.microsoft.com/office/drawing/2014/main" id="{867DD19C-BC96-4867-A2C8-A2B6BBD7B7F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8ETEC004401_ MADHAV" refreshedDate="45686.979414814814" createdVersion="8" refreshedVersion="8" minRefreshableVersion="3" recordCount="1000" xr:uid="{7651D8D0-FC59-4241-80C7-9D877C19564F}">
  <cacheSource type="worksheet">
    <worksheetSource name="Table1"/>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9">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Loyality Card" numFmtId="0">
      <sharedItems count="3">
        <s v="Yes"/>
        <s v="No"/>
        <e v="#N/A"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45362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x v="1"/>
    <s v="Exc"/>
    <x v="1"/>
    <s v="M"/>
    <x v="0"/>
    <x v="0"/>
    <n v="13.75"/>
    <n v="27.5"/>
    <x v="1"/>
  </r>
  <r>
    <s v="KAC-83089-793"/>
    <x v="2"/>
    <s v="23806-46781-OU"/>
    <s v="R-L-2.5"/>
    <n v="2"/>
    <x v="2"/>
    <s v=""/>
    <x v="1"/>
    <s v="Rob"/>
    <x v="0"/>
    <s v="L"/>
    <x v="1"/>
    <x v="2"/>
    <n v="27.484999999999996"/>
    <n v="54.969999999999992"/>
    <x v="1"/>
  </r>
  <r>
    <s v="CVP-18956-553"/>
    <x v="3"/>
    <s v="86561-91660-RB"/>
    <s v="L-D-1"/>
    <n v="3"/>
    <x v="3"/>
    <s v=""/>
    <x v="0"/>
    <s v="Lib"/>
    <x v="3"/>
    <s v="D"/>
    <x v="2"/>
    <x v="0"/>
    <n v="12.95"/>
    <n v="38.849999999999994"/>
    <x v="1"/>
  </r>
  <r>
    <s v="IPP-31994-879"/>
    <x v="4"/>
    <s v="65223-29612-CB"/>
    <s v="E-D-0.5"/>
    <n v="3"/>
    <x v="4"/>
    <s v="slobe6@nifty.com"/>
    <x v="0"/>
    <s v="Exc"/>
    <x v="1"/>
    <s v="D"/>
    <x v="2"/>
    <x v="1"/>
    <n v="7.29"/>
    <n v="21.87"/>
    <x v="0"/>
  </r>
  <r>
    <s v="SNZ-65340-705"/>
    <x v="5"/>
    <s v="21134-81676-FR"/>
    <s v="L-L-0.2"/>
    <n v="1"/>
    <x v="5"/>
    <s v=""/>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x v="0"/>
    <s v="Lib"/>
    <x v="3"/>
    <s v="M"/>
    <x v="0"/>
    <x v="3"/>
    <n v="4.3650000000000002"/>
    <n v="21.825000000000003"/>
    <x v="1"/>
  </r>
  <r>
    <s v="WOQ-36015-429"/>
    <x v="24"/>
    <s v="51427-89175-QJ"/>
    <s v="A-D-0.5"/>
    <n v="6"/>
    <x v="27"/>
    <s v=""/>
    <x v="0"/>
    <s v="Ara"/>
    <x v="2"/>
    <s v="D"/>
    <x v="2"/>
    <x v="1"/>
    <n v="5.97"/>
    <n v="35.82"/>
    <x v="1"/>
  </r>
  <r>
    <s v="WOQ-36015-429"/>
    <x v="24"/>
    <s v="51427-89175-QJ"/>
    <s v="L-M-0.5"/>
    <n v="6"/>
    <x v="27"/>
    <s v=""/>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x v="0"/>
    <s v="Rob"/>
    <x v="0"/>
    <s v="M"/>
    <x v="0"/>
    <x v="0"/>
    <n v="9.9499999999999993"/>
    <n v="59.699999999999996"/>
    <x v="0"/>
  </r>
  <r>
    <s v="LUO-37559-016"/>
    <x v="32"/>
    <s v="21240-83132-SP"/>
    <s v="L-M-1"/>
    <n v="3"/>
    <x v="35"/>
    <s v=""/>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x v="2"/>
    <s v="Rob"/>
    <x v="0"/>
    <s v="D"/>
    <x v="2"/>
    <x v="1"/>
    <n v="5.3699999999999992"/>
    <n v="26.849999999999994"/>
    <x v="0"/>
  </r>
  <r>
    <s v="EEJ-16185-108"/>
    <x v="53"/>
    <s v="65552-60476-KY"/>
    <s v="L-L-0.2"/>
    <n v="5"/>
    <x v="56"/>
    <s v=""/>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x v="0"/>
    <s v="Ara"/>
    <x v="2"/>
    <s v="M"/>
    <x v="0"/>
    <x v="2"/>
    <n v="25.874999999999996"/>
    <n v="77.624999999999986"/>
    <x v="1"/>
  </r>
  <r>
    <s v="LEF-83057-763"/>
    <x v="64"/>
    <s v="15395-90855-VB"/>
    <s v="L-M-0.2"/>
    <n v="5"/>
    <x v="67"/>
    <s v=""/>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x v="0"/>
    <s v="Exc"/>
    <x v="1"/>
    <s v="L"/>
    <x v="1"/>
    <x v="0"/>
    <n v="14.85"/>
    <n v="44.55"/>
    <x v="0"/>
  </r>
  <r>
    <s v="YWH-50638-556"/>
    <x v="83"/>
    <s v="89442-35633-HJ"/>
    <s v="E-L-0.5"/>
    <n v="4"/>
    <x v="86"/>
    <s v="elangcaster2l@spotify.com"/>
    <x v="2"/>
    <s v="Exc"/>
    <x v="1"/>
    <s v="L"/>
    <x v="1"/>
    <x v="1"/>
    <n v="8.91"/>
    <n v="35.64"/>
    <x v="0"/>
  </r>
  <r>
    <s v="ISL-11200-600"/>
    <x v="84"/>
    <s v="13654-85265-IL"/>
    <s v="A-D-0.2"/>
    <n v="6"/>
    <x v="87"/>
    <s v=""/>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x v="1"/>
    <s v="Ara"/>
    <x v="2"/>
    <s v="D"/>
    <x v="2"/>
    <x v="3"/>
    <n v="2.9849999999999999"/>
    <n v="2.9849999999999999"/>
    <x v="1"/>
  </r>
  <r>
    <s v="DBC-44122-300"/>
    <x v="88"/>
    <s v="13366-78506-KP"/>
    <s v="L-M-0.2"/>
    <n v="3"/>
    <x v="92"/>
    <s v=""/>
    <x v="0"/>
    <s v="Lib"/>
    <x v="3"/>
    <s v="M"/>
    <x v="0"/>
    <x v="3"/>
    <n v="4.3650000000000002"/>
    <n v="13.095000000000001"/>
    <x v="0"/>
  </r>
  <r>
    <s v="FJQ-60035-234"/>
    <x v="89"/>
    <s v="08847-29858-HN"/>
    <s v="A-L-0.2"/>
    <n v="2"/>
    <x v="93"/>
    <s v=""/>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x v="1"/>
    <s v="Exc"/>
    <x v="1"/>
    <s v="L"/>
    <x v="1"/>
    <x v="2"/>
    <n v="34.154999999999994"/>
    <n v="102.46499999999997"/>
    <x v="1"/>
  </r>
  <r>
    <s v="PPP-78935-365"/>
    <x v="123"/>
    <s v="91074-60023-IP"/>
    <s v="E-D-1"/>
    <n v="4"/>
    <x v="129"/>
    <s v=""/>
    <x v="0"/>
    <s v="Exc"/>
    <x v="1"/>
    <s v="D"/>
    <x v="2"/>
    <x v="0"/>
    <n v="12.15"/>
    <n v="48.6"/>
    <x v="1"/>
  </r>
  <r>
    <s v="JUO-34131-517"/>
    <x v="124"/>
    <s v="07972-83748-JI"/>
    <s v="L-D-1"/>
    <n v="6"/>
    <x v="130"/>
    <s v=""/>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x v="0"/>
    <s v="Rob"/>
    <x v="0"/>
    <s v="D"/>
    <x v="2"/>
    <x v="2"/>
    <n v="20.584999999999997"/>
    <n v="123.50999999999999"/>
    <x v="0"/>
  </r>
  <r>
    <s v="TME-59627-221"/>
    <x v="140"/>
    <s v="72282-40594-RX"/>
    <s v="L-L-2.5"/>
    <n v="6"/>
    <x v="149"/>
    <s v=""/>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x v="0"/>
    <s v="Rob"/>
    <x v="0"/>
    <s v="D"/>
    <x v="2"/>
    <x v="0"/>
    <n v="8.9499999999999993"/>
    <n v="53.699999999999996"/>
    <x v="0"/>
  </r>
  <r>
    <s v="EIL-44855-309"/>
    <x v="147"/>
    <s v="59741-90220-OW"/>
    <s v="R-D-0.5"/>
    <n v="5"/>
    <x v="156"/>
    <s v=""/>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0"/>
  </r>
  <r>
    <s v="NOP-21394-646"/>
    <x v="170"/>
    <s v="16982-35708-BZ"/>
    <s v="E-M-1"/>
    <n v="3"/>
    <x v="185"/>
    <s v="ncuttler5g@parallels.com"/>
    <x v="0"/>
    <s v="Exc"/>
    <x v="1"/>
    <s v="M"/>
    <x v="0"/>
    <x v="0"/>
    <n v="13.75"/>
    <n v="41.25"/>
    <x v="0"/>
  </r>
  <r>
    <s v="FTV-77095-168"/>
    <x v="171"/>
    <s v="66708-26678-QK"/>
    <s v="L-L-0.5"/>
    <n v="6"/>
    <x v="186"/>
    <s v=""/>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x v="0"/>
    <s v="Exc"/>
    <x v="1"/>
    <s v="M"/>
    <x v="0"/>
    <x v="0"/>
    <n v="13.75"/>
    <n v="82.5"/>
    <x v="1"/>
  </r>
  <r>
    <s v="TJG-73587-353"/>
    <x v="175"/>
    <s v="24766-58139-GT"/>
    <s v="R-D-0.2"/>
    <n v="3"/>
    <x v="190"/>
    <s v=""/>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x v="0"/>
    <s v="Ara"/>
    <x v="2"/>
    <s v="M"/>
    <x v="0"/>
    <x v="2"/>
    <n v="25.874999999999996"/>
    <n v="155.24999999999997"/>
    <x v="0"/>
  </r>
  <r>
    <s v="AHV-66988-037"/>
    <x v="208"/>
    <s v="12743-00952-KO"/>
    <s v="R-M-2.5"/>
    <n v="2"/>
    <x v="225"/>
    <s v=""/>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x v="0"/>
    <s v="Lib"/>
    <x v="3"/>
    <s v="M"/>
    <x v="0"/>
    <x v="2"/>
    <n v="33.464999999999996"/>
    <n v="133.85999999999999"/>
    <x v="1"/>
  </r>
  <r>
    <s v="VZH-86274-142"/>
    <x v="226"/>
    <s v="53120-45532-KL"/>
    <s v="R-L-1"/>
    <n v="5"/>
    <x v="247"/>
    <s v=""/>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x v="0"/>
    <s v="Exc"/>
    <x v="1"/>
    <s v="M"/>
    <x v="0"/>
    <x v="2"/>
    <n v="31.624999999999996"/>
    <n v="94.874999999999986"/>
    <x v="1"/>
  </r>
  <r>
    <s v="BYZ-39669-954"/>
    <x v="243"/>
    <s v="66408-53777-VE"/>
    <s v="L-L-2.5"/>
    <n v="1"/>
    <x v="267"/>
    <s v=""/>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x v="1"/>
    <s v="Exc"/>
    <x v="1"/>
    <s v="M"/>
    <x v="0"/>
    <x v="1"/>
    <n v="8.25"/>
    <n v="8.25"/>
    <x v="0"/>
  </r>
  <r>
    <s v="DFK-35846-692"/>
    <x v="247"/>
    <s v="49612-33852-CN"/>
    <s v="R-D-0.2"/>
    <n v="5"/>
    <x v="271"/>
    <s v=""/>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x v="0"/>
    <s v="Exc"/>
    <x v="1"/>
    <s v="L"/>
    <x v="1"/>
    <x v="0"/>
    <n v="14.85"/>
    <n v="44.55"/>
    <x v="1"/>
  </r>
  <r>
    <s v="ULM-49433-003"/>
    <x v="252"/>
    <s v="99421-80253-UI"/>
    <s v="E-M-1"/>
    <n v="2"/>
    <x v="277"/>
    <s v=""/>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x v="0"/>
    <s v="Exc"/>
    <x v="1"/>
    <s v="M"/>
    <x v="0"/>
    <x v="0"/>
    <n v="13.75"/>
    <n v="13.75"/>
    <x v="1"/>
  </r>
  <r>
    <s v="IBW-87442-480"/>
    <x v="272"/>
    <s v="79814-23626-JR"/>
    <s v="A-L-2.5"/>
    <n v="1"/>
    <x v="305"/>
    <s v="tle91@epa.gov"/>
    <x v="0"/>
    <s v="Ara"/>
    <x v="2"/>
    <s v="L"/>
    <x v="1"/>
    <x v="2"/>
    <n v="29.784999999999997"/>
    <n v="29.784999999999997"/>
    <x v="0"/>
  </r>
  <r>
    <s v="DGZ-82537-477"/>
    <x v="252"/>
    <s v="43439-94003-DW"/>
    <s v="R-D-1"/>
    <n v="5"/>
    <x v="306"/>
    <s v=""/>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0"/>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x v="0"/>
    <s v="Exc"/>
    <x v="1"/>
    <s v="D"/>
    <x v="2"/>
    <x v="2"/>
    <n v="27.945"/>
    <n v="55.89"/>
    <x v="0"/>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x v="0"/>
    <s v="Exc"/>
    <x v="1"/>
    <s v="D"/>
    <x v="2"/>
    <x v="1"/>
    <n v="7.29"/>
    <n v="36.450000000000003"/>
    <x v="0"/>
  </r>
  <r>
    <s v="UEB-09112-118"/>
    <x v="297"/>
    <s v="82718-93677-XO"/>
    <s v="A-M-0.5"/>
    <n v="4"/>
    <x v="329"/>
    <s v=""/>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x v="0"/>
    <s v="Exc"/>
    <x v="1"/>
    <s v="D"/>
    <x v="2"/>
    <x v="1"/>
    <n v="7.29"/>
    <n v="43.74"/>
    <x v="1"/>
  </r>
  <r>
    <s v="DGL-29648-995"/>
    <x v="307"/>
    <s v="59367-30821-ZQ"/>
    <s v="L-M-0.2"/>
    <n v="2"/>
    <x v="342"/>
    <s v=""/>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x v="0"/>
    <s v="Lib"/>
    <x v="3"/>
    <s v="D"/>
    <x v="2"/>
    <x v="1"/>
    <n v="7.77"/>
    <n v="23.31"/>
    <x v="0"/>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x v="0"/>
    <s v="Exc"/>
    <x v="1"/>
    <s v="L"/>
    <x v="1"/>
    <x v="1"/>
    <n v="8.91"/>
    <n v="53.46"/>
    <x v="0"/>
  </r>
  <r>
    <s v="UBW-50312-037"/>
    <x v="321"/>
    <s v="69503-12127-YD"/>
    <s v="A-L-2.5"/>
    <n v="4"/>
    <x v="358"/>
    <s v=""/>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x v="1"/>
    <s v="Exc"/>
    <x v="1"/>
    <s v="M"/>
    <x v="0"/>
    <x v="1"/>
    <n v="8.25"/>
    <n v="49.5"/>
    <x v="1"/>
  </r>
  <r>
    <s v="WKL-27981-758"/>
    <x v="177"/>
    <s v="73699-93557-FZ"/>
    <s v="A-M-2.5"/>
    <n v="2"/>
    <x v="381"/>
    <s v="fmiellbc@spiegel.de"/>
    <x v="0"/>
    <s v="Ara"/>
    <x v="2"/>
    <s v="M"/>
    <x v="0"/>
    <x v="2"/>
    <n v="25.874999999999996"/>
    <n v="51.749999999999993"/>
    <x v="0"/>
  </r>
  <r>
    <s v="VRT-39834-265"/>
    <x v="341"/>
    <s v="86686-37462-CK"/>
    <s v="L-L-1"/>
    <n v="3"/>
    <x v="382"/>
    <s v=""/>
    <x v="1"/>
    <s v="Lib"/>
    <x v="3"/>
    <s v="L"/>
    <x v="1"/>
    <x v="0"/>
    <n v="15.85"/>
    <n v="47.55"/>
    <x v="0"/>
  </r>
  <r>
    <s v="QTC-71005-730"/>
    <x v="342"/>
    <s v="14298-02150-KH"/>
    <s v="A-L-0.2"/>
    <n v="4"/>
    <x v="383"/>
    <s v=""/>
    <x v="0"/>
    <s v="Ara"/>
    <x v="2"/>
    <s v="L"/>
    <x v="1"/>
    <x v="3"/>
    <n v="3.8849999999999998"/>
    <n v="15.54"/>
    <x v="1"/>
  </r>
  <r>
    <s v="TNX-09857-717"/>
    <x v="343"/>
    <s v="48675-07824-HJ"/>
    <s v="L-M-1"/>
    <n v="6"/>
    <x v="384"/>
    <s v=""/>
    <x v="0"/>
    <s v="Lib"/>
    <x v="3"/>
    <s v="M"/>
    <x v="0"/>
    <x v="0"/>
    <n v="14.55"/>
    <n v="87.300000000000011"/>
    <x v="0"/>
  </r>
  <r>
    <s v="JZV-43874-185"/>
    <x v="344"/>
    <s v="18551-80943-YQ"/>
    <s v="A-M-1"/>
    <n v="5"/>
    <x v="385"/>
    <s v=""/>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x v="0"/>
    <s v="Ara"/>
    <x v="2"/>
    <s v="L"/>
    <x v="1"/>
    <x v="1"/>
    <n v="7.77"/>
    <n v="23.31"/>
    <x v="0"/>
  </r>
  <r>
    <s v="KJJ-12573-591"/>
    <x v="347"/>
    <s v="12997-41076-FQ"/>
    <s v="A-L-2.5"/>
    <n v="1"/>
    <x v="390"/>
    <s v=""/>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0"/>
  </r>
  <r>
    <s v="WNR-71736-993"/>
    <x v="350"/>
    <s v="16880-78077-FB"/>
    <s v="A-D-2.5"/>
    <n v="6"/>
    <x v="347"/>
    <s v="tfarraac@behance.net"/>
    <x v="0"/>
    <s v="Ara"/>
    <x v="2"/>
    <s v="D"/>
    <x v="2"/>
    <x v="2"/>
    <n v="22.884999999999998"/>
    <n v="137.31"/>
    <x v="0"/>
  </r>
  <r>
    <s v="HNI-91338-546"/>
    <x v="54"/>
    <s v="67285-75317-XI"/>
    <s v="A-D-0.5"/>
    <n v="5"/>
    <x v="393"/>
    <s v=""/>
    <x v="0"/>
    <s v="Ara"/>
    <x v="2"/>
    <s v="D"/>
    <x v="2"/>
    <x v="1"/>
    <n v="5.97"/>
    <n v="29.849999999999998"/>
    <x v="1"/>
  </r>
  <r>
    <s v="CYH-53243-218"/>
    <x v="237"/>
    <s v="88167-57964-PH"/>
    <s v="R-M-0.5"/>
    <n v="3"/>
    <x v="394"/>
    <s v=""/>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0"/>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x v="1"/>
    <s v="Rob"/>
    <x v="0"/>
    <s v="D"/>
    <x v="2"/>
    <x v="3"/>
    <n v="2.6849999999999996"/>
    <n v="8.0549999999999997"/>
    <x v="0"/>
  </r>
  <r>
    <s v="JIG-27636-870"/>
    <x v="402"/>
    <s v="67204-04870-LG"/>
    <s v="R-L-1"/>
    <n v="4"/>
    <x v="466"/>
    <s v=""/>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0"/>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x v="0"/>
    <s v="Rob"/>
    <x v="0"/>
    <s v="D"/>
    <x v="2"/>
    <x v="2"/>
    <n v="20.584999999999997"/>
    <n v="102.92499999999998"/>
    <x v="0"/>
  </r>
  <r>
    <s v="DGC-21813-731"/>
    <x v="127"/>
    <s v="43606-83072-OA"/>
    <s v="L-D-0.2"/>
    <n v="2"/>
    <x v="479"/>
    <s v=""/>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x v="0"/>
    <s v="Lib"/>
    <x v="3"/>
    <s v="L"/>
    <x v="1"/>
    <x v="2"/>
    <n v="36.454999999999998"/>
    <n v="72.91"/>
    <x v="1"/>
  </r>
  <r>
    <s v="ITR-54735-364"/>
    <x v="416"/>
    <s v="92599-58687-CS"/>
    <s v="R-D-0.2"/>
    <n v="5"/>
    <x v="485"/>
    <s v=""/>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x v="0"/>
    <s v="Exc"/>
    <x v="1"/>
    <s v="M"/>
    <x v="0"/>
    <x v="2"/>
    <n v="31.624999999999996"/>
    <n v="189.74999999999997"/>
    <x v="0"/>
  </r>
  <r>
    <s v="PNU-22150-408"/>
    <x v="437"/>
    <s v="77408-43873-RS"/>
    <s v="A-D-0.2"/>
    <n v="6"/>
    <x v="518"/>
    <s v=""/>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x v="1"/>
    <s v="Ara"/>
    <x v="2"/>
    <s v="M"/>
    <x v="0"/>
    <x v="3"/>
    <n v="3.375"/>
    <n v="13.5"/>
    <x v="1"/>
  </r>
  <r>
    <s v="DYP-74337-787"/>
    <x v="431"/>
    <s v="41486-52502-QQ"/>
    <s v="R-M-0.5"/>
    <n v="1"/>
    <x v="565"/>
    <s v=""/>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x v="0"/>
    <s v="Lib"/>
    <x v="3"/>
    <s v="D"/>
    <x v="2"/>
    <x v="2"/>
    <n v="29.784999999999997"/>
    <n v="119.13999999999999"/>
    <x v="0"/>
  </r>
  <r>
    <s v="EZL-27919-704"/>
    <x v="481"/>
    <s v="49480-85909-DG"/>
    <s v="L-L-0.5"/>
    <n v="5"/>
    <x v="621"/>
    <s v=""/>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x v="1"/>
    <s v="Lib"/>
    <x v="3"/>
    <s v="D"/>
    <x v="2"/>
    <x v="2"/>
    <n v="29.784999999999997"/>
    <n v="119.13999999999999"/>
    <x v="0"/>
  </r>
  <r>
    <s v="CWT-27056-328"/>
    <x v="531"/>
    <s v="18570-80998-ZS"/>
    <s v="E-D-0.2"/>
    <n v="6"/>
    <x v="648"/>
    <s v=""/>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x v="1"/>
    <s v="Lib"/>
    <x v="3"/>
    <s v="D"/>
    <x v="2"/>
    <x v="0"/>
    <n v="12.95"/>
    <n v="25.9"/>
    <x v="1"/>
  </r>
  <r>
    <s v="BLI-21697-702"/>
    <x v="534"/>
    <s v="21141-12455-VB"/>
    <s v="A-M-0.5"/>
    <n v="2"/>
    <x v="652"/>
    <s v="sdejo@newsvine.com"/>
    <x v="0"/>
    <s v="Ara"/>
    <x v="2"/>
    <s v="M"/>
    <x v="0"/>
    <x v="1"/>
    <n v="6.75"/>
    <n v="13.5"/>
    <x v="0"/>
  </r>
  <r>
    <s v="KFJ-46568-890"/>
    <x v="535"/>
    <s v="71003-85639-HB"/>
    <s v="E-L-0.5"/>
    <n v="2"/>
    <x v="653"/>
    <s v=""/>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0"/>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x v="0"/>
    <s v="Ara"/>
    <x v="2"/>
    <s v="M"/>
    <x v="0"/>
    <x v="3"/>
    <n v="3.375"/>
    <n v="6.75"/>
    <x v="0"/>
  </r>
  <r>
    <s v="ATY-28980-884"/>
    <x v="117"/>
    <s v="50705-17295-NK"/>
    <s v="A-L-0.2"/>
    <n v="6"/>
    <x v="668"/>
    <s v="caleixok5@globo.com"/>
    <x v="0"/>
    <s v="Ara"/>
    <x v="2"/>
    <s v="L"/>
    <x v="1"/>
    <x v="3"/>
    <n v="3.8849999999999998"/>
    <n v="23.31"/>
    <x v="1"/>
  </r>
  <r>
    <s v="SWP-88281-918"/>
    <x v="543"/>
    <s v="77657-61366-FY"/>
    <s v="L-L-2.5"/>
    <n v="4"/>
    <x v="669"/>
    <s v=""/>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0"/>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0"/>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0"/>
  </r>
  <r>
    <s v="CVE-15042-481"/>
    <x v="575"/>
    <s v="24972-55878-KX"/>
    <s v="R-L-1"/>
    <n v="2"/>
    <x v="696"/>
    <s v="fconstancekz@ifeng.com"/>
    <x v="0"/>
    <s v="Rob"/>
    <x v="0"/>
    <s v="L"/>
    <x v="1"/>
    <x v="0"/>
    <n v="11.95"/>
    <n v="23.9"/>
    <x v="0"/>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x v="0"/>
    <s v="Exc"/>
    <x v="1"/>
    <s v="M"/>
    <x v="0"/>
    <x v="0"/>
    <n v="13.75"/>
    <n v="82.5"/>
    <x v="1"/>
  </r>
  <r>
    <s v="BZE-96093-118"/>
    <x v="91"/>
    <s v="43452-18035-DH"/>
    <s v="L-M-0.2"/>
    <n v="2"/>
    <x v="711"/>
    <s v="afilipczaklh@ning.com"/>
    <x v="1"/>
    <s v="Lib"/>
    <x v="3"/>
    <s v="M"/>
    <x v="0"/>
    <x v="3"/>
    <n v="4.3650000000000002"/>
    <n v="8.73"/>
    <x v="1"/>
  </r>
  <r>
    <s v="LOU-41819-242"/>
    <x v="272"/>
    <s v="88060-50676-MV"/>
    <s v="R-M-1"/>
    <n v="2"/>
    <x v="712"/>
    <s v=""/>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x v="2"/>
    <s v="Rob"/>
    <x v="0"/>
    <s v="L"/>
    <x v="1"/>
    <x v="0"/>
    <n v="11.95"/>
    <n v="23.9"/>
    <x v="1"/>
  </r>
  <r>
    <s v="XNU-83276-288"/>
    <x v="595"/>
    <s v="98185-92775-KT"/>
    <s v="R-M-0.5"/>
    <n v="1"/>
    <x v="742"/>
    <s v=""/>
    <x v="0"/>
    <s v="Rob"/>
    <x v="0"/>
    <s v="M"/>
    <x v="0"/>
    <x v="1"/>
    <n v="5.97"/>
    <n v="5.97"/>
    <x v="1"/>
  </r>
  <r>
    <s v="YOG-94666-679"/>
    <x v="596"/>
    <s v="86991-53901-AT"/>
    <s v="L-D-0.2"/>
    <n v="2"/>
    <x v="743"/>
    <s v=""/>
    <x v="2"/>
    <s v="Lib"/>
    <x v="3"/>
    <s v="D"/>
    <x v="2"/>
    <x v="3"/>
    <n v="3.8849999999999998"/>
    <n v="7.77"/>
    <x v="0"/>
  </r>
  <r>
    <s v="KHG-33953-115"/>
    <x v="514"/>
    <s v="78226-97287-JI"/>
    <s v="L-D-0.5"/>
    <n v="3"/>
    <x v="744"/>
    <s v="kferrettimf@huffingtonpost.com"/>
    <x v="1"/>
    <s v="Lib"/>
    <x v="3"/>
    <s v="D"/>
    <x v="2"/>
    <x v="1"/>
    <n v="7.77"/>
    <n v="23.31"/>
    <x v="1"/>
  </r>
  <r>
    <s v="MHD-95615-696"/>
    <x v="54"/>
    <s v="27930-59250-JT"/>
    <s v="R-L-2.5"/>
    <n v="5"/>
    <x v="745"/>
    <s v=""/>
    <x v="0"/>
    <s v="Rob"/>
    <x v="0"/>
    <s v="L"/>
    <x v="1"/>
    <x v="2"/>
    <n v="27.484999999999996"/>
    <n v="137.42499999999998"/>
    <x v="1"/>
  </r>
  <r>
    <s v="HBH-64794-080"/>
    <x v="597"/>
    <s v="40560-18556-YE"/>
    <s v="R-D-0.2"/>
    <n v="3"/>
    <x v="746"/>
    <s v=""/>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x v="0"/>
    <s v="Lib"/>
    <x v="3"/>
    <s v="M"/>
    <x v="0"/>
    <x v="2"/>
    <n v="33.464999999999996"/>
    <n v="100.39499999999998"/>
    <x v="0"/>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x v="0"/>
    <s v="Rob"/>
    <x v="0"/>
    <s v="L"/>
    <x v="1"/>
    <x v="2"/>
    <n v="27.484999999999996"/>
    <n v="27.484999999999996"/>
    <x v="0"/>
  </r>
  <r>
    <s v="FWD-85967-769"/>
    <x v="631"/>
    <s v="20256-54689-LO"/>
    <s v="E-D-0.2"/>
    <n v="3"/>
    <x v="807"/>
    <s v=""/>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x v="1"/>
    <s v="Rob"/>
    <x v="0"/>
    <s v="D"/>
    <x v="2"/>
    <x v="2"/>
    <n v="20.584999999999997"/>
    <n v="82.339999999999989"/>
    <x v="0"/>
  </r>
  <r>
    <s v="QDO-57268-842"/>
    <x v="612"/>
    <s v="57808-90533-UE"/>
    <s v="E-M-2.5"/>
    <n v="5"/>
    <x v="822"/>
    <s v=""/>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x v="0"/>
    <s v="Rob"/>
    <x v="0"/>
    <s v="L"/>
    <x v="1"/>
    <x v="1"/>
    <n v="7.169999999999999"/>
    <n v="35.849999999999994"/>
    <x v="1"/>
  </r>
  <r>
    <s v="VKQ-39009-292"/>
    <x v="219"/>
    <s v="57808-90533-UE"/>
    <s v="L-M-1"/>
    <n v="5"/>
    <x v="822"/>
    <s v=""/>
    <x v="0"/>
    <s v="Lib"/>
    <x v="3"/>
    <s v="M"/>
    <x v="0"/>
    <x v="0"/>
    <n v="14.55"/>
    <n v="72.75"/>
    <x v="0"/>
  </r>
  <r>
    <s v="PDB-98743-282"/>
    <x v="643"/>
    <s v="51940-02669-OR"/>
    <s v="L-L-1"/>
    <n v="3"/>
    <x v="826"/>
    <s v=""/>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x v="0"/>
    <s v="Ara"/>
    <x v="2"/>
    <s v="M"/>
    <x v="0"/>
    <x v="1"/>
    <n v="6.75"/>
    <n v="20.25"/>
    <x v="0"/>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x v="0"/>
    <s v="Ara"/>
    <x v="2"/>
    <s v="D"/>
    <x v="2"/>
    <x v="1"/>
    <n v="5.97"/>
    <n v="23.88"/>
    <x v="0"/>
  </r>
  <r>
    <s v="EQH-53569-934"/>
    <x v="659"/>
    <s v="53667-91553-LT"/>
    <s v="E-M-1"/>
    <n v="4"/>
    <x v="856"/>
    <s v="bsillispw@istockphoto.com"/>
    <x v="0"/>
    <s v="Exc"/>
    <x v="1"/>
    <s v="M"/>
    <x v="0"/>
    <x v="0"/>
    <n v="13.75"/>
    <n v="55"/>
    <x v="1"/>
  </r>
  <r>
    <s v="XKK-06692-189"/>
    <x v="558"/>
    <s v="86579-92122-OC"/>
    <s v="R-D-1"/>
    <n v="3"/>
    <x v="857"/>
    <s v=""/>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x v="0"/>
    <s v="Lib"/>
    <x v="3"/>
    <s v="D"/>
    <x v="2"/>
    <x v="2"/>
    <n v="29.784999999999997"/>
    <n v="119.13999999999999"/>
    <x v="1"/>
  </r>
  <r>
    <s v="UBI-59229-277"/>
    <x v="44"/>
    <s v="00886-35803-FG"/>
    <s v="L-D-0.5"/>
    <n v="3"/>
    <x v="869"/>
    <s v=""/>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x v="0"/>
    <s v="Ara"/>
    <x v="2"/>
    <s v="L"/>
    <x v="1"/>
    <x v="3"/>
    <n v="3.8849999999999998"/>
    <n v="3.8849999999999998"/>
    <x v="0"/>
  </r>
  <r>
    <s v="HEL-86709-449"/>
    <x v="667"/>
    <s v="86579-92122-OC"/>
    <s v="E-D-2.5"/>
    <n v="1"/>
    <x v="857"/>
    <s v=""/>
    <x v="0"/>
    <s v="Exc"/>
    <x v="1"/>
    <s v="D"/>
    <x v="2"/>
    <x v="2"/>
    <n v="27.945"/>
    <n v="27.945"/>
    <x v="0"/>
  </r>
  <r>
    <s v="NCH-55389-562"/>
    <x v="110"/>
    <s v="86579-92122-OC"/>
    <s v="E-L-2.5"/>
    <n v="5"/>
    <x v="857"/>
    <s v=""/>
    <x v="0"/>
    <s v="Exc"/>
    <x v="1"/>
    <s v="L"/>
    <x v="1"/>
    <x v="2"/>
    <n v="34.154999999999994"/>
    <n v="170.77499999999998"/>
    <x v="0"/>
  </r>
  <r>
    <s v="NCH-55389-562"/>
    <x v="110"/>
    <s v="86579-92122-OC"/>
    <s v="R-L-2.5"/>
    <n v="2"/>
    <x v="857"/>
    <s v=""/>
    <x v="0"/>
    <s v="Rob"/>
    <x v="0"/>
    <s v="L"/>
    <x v="1"/>
    <x v="2"/>
    <n v="27.484999999999996"/>
    <n v="54.969999999999992"/>
    <x v="0"/>
  </r>
  <r>
    <s v="NCH-55389-562"/>
    <x v="110"/>
    <s v="86579-92122-OC"/>
    <s v="E-L-1"/>
    <n v="1"/>
    <x v="857"/>
    <s v=""/>
    <x v="0"/>
    <s v="Exc"/>
    <x v="1"/>
    <s v="L"/>
    <x v="1"/>
    <x v="0"/>
    <n v="14.85"/>
    <n v="14.85"/>
    <x v="0"/>
  </r>
  <r>
    <s v="NCH-55389-562"/>
    <x v="110"/>
    <s v="86579-92122-OC"/>
    <s v="A-L-0.2"/>
    <n v="2"/>
    <x v="857"/>
    <s v=""/>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x v="0"/>
    <s v="Exc"/>
    <x v="1"/>
    <s v="M"/>
    <x v="0"/>
    <x v="1"/>
    <n v="8.25"/>
    <n v="8.25"/>
    <x v="1"/>
  </r>
  <r>
    <s v="TED-81959-419"/>
    <x v="677"/>
    <s v="27702-50024-XC"/>
    <s v="A-L-2.5"/>
    <n v="5"/>
    <x v="888"/>
    <s v="nfurberqz@jugem.jp"/>
    <x v="0"/>
    <s v="Ara"/>
    <x v="2"/>
    <s v="L"/>
    <x v="1"/>
    <x v="2"/>
    <n v="29.784999999999997"/>
    <n v="148.92499999999998"/>
    <x v="1"/>
  </r>
  <r>
    <s v="FDO-25756-141"/>
    <x v="629"/>
    <s v="57360-46846-NS"/>
    <s v="A-L-2.5"/>
    <n v="3"/>
    <x v="889"/>
    <s v=""/>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0"/>
  </r>
  <r>
    <s v="NXF-15738-707"/>
    <x v="680"/>
    <s v="28699-16256-XV"/>
    <s v="R-D-0.5"/>
    <n v="2"/>
    <x v="895"/>
    <s v=""/>
    <x v="0"/>
    <s v="Rob"/>
    <x v="0"/>
    <s v="D"/>
    <x v="2"/>
    <x v="1"/>
    <n v="5.3699999999999992"/>
    <n v="10.739999999999998"/>
    <x v="1"/>
  </r>
  <r>
    <s v="MVV-19034-198"/>
    <x v="94"/>
    <s v="98476-63654-CG"/>
    <s v="E-D-2.5"/>
    <n v="6"/>
    <x v="896"/>
    <s v=""/>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x v="2"/>
    <s v="Rob"/>
    <x v="0"/>
    <s v="M"/>
    <x v="0"/>
    <x v="0"/>
    <n v="9.9499999999999993"/>
    <n v="29.849999999999998"/>
    <x v="0"/>
  </r>
  <r>
    <s v="OQA-93249-841"/>
    <x v="647"/>
    <s v="03917-13632-KC"/>
    <s v="A-M-2.5"/>
    <n v="6"/>
    <x v="905"/>
    <s v=""/>
    <x v="0"/>
    <s v="Ara"/>
    <x v="2"/>
    <s v="M"/>
    <x v="0"/>
    <x v="2"/>
    <n v="25.874999999999996"/>
    <n v="155.24999999999997"/>
    <x v="0"/>
  </r>
  <r>
    <s v="DUV-12075-132"/>
    <x v="366"/>
    <s v="62494-09113-RP"/>
    <s v="E-D-0.2"/>
    <n v="5"/>
    <x v="906"/>
    <s v=""/>
    <x v="0"/>
    <s v="Exc"/>
    <x v="1"/>
    <s v="D"/>
    <x v="2"/>
    <x v="3"/>
    <n v="3.645"/>
    <n v="18.225000000000001"/>
    <x v="1"/>
  </r>
  <r>
    <s v="DUV-12075-132"/>
    <x v="366"/>
    <s v="62494-09113-RP"/>
    <s v="L-D-0.5"/>
    <n v="2"/>
    <x v="906"/>
    <s v=""/>
    <x v="0"/>
    <s v="Lib"/>
    <x v="3"/>
    <s v="D"/>
    <x v="2"/>
    <x v="1"/>
    <n v="7.77"/>
    <n v="15.54"/>
    <x v="1"/>
  </r>
  <r>
    <s v="KPO-24942-184"/>
    <x v="684"/>
    <s v="70567-65133-CN"/>
    <s v="L-L-2.5"/>
    <n v="3"/>
    <x v="907"/>
    <s v=""/>
    <x v="1"/>
    <s v="Lib"/>
    <x v="3"/>
    <s v="L"/>
    <x v="1"/>
    <x v="2"/>
    <n v="36.454999999999998"/>
    <n v="109.36499999999999"/>
    <x v="1"/>
  </r>
  <r>
    <s v="SRJ-79353-838"/>
    <x v="506"/>
    <s v="77869-81373-AY"/>
    <s v="A-L-1"/>
    <n v="6"/>
    <x v="908"/>
    <s v=""/>
    <x v="0"/>
    <s v="Ara"/>
    <x v="2"/>
    <s v="L"/>
    <x v="1"/>
    <x v="0"/>
    <n v="12.95"/>
    <n v="77.699999999999989"/>
    <x v="1"/>
  </r>
  <r>
    <s v="XBV-40336-071"/>
    <x v="685"/>
    <s v="38536-98293-JZ"/>
    <s v="A-D-0.2"/>
    <n v="3"/>
    <x v="909"/>
    <s v=""/>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x v="0"/>
    <s v="Rob"/>
    <x v="0"/>
    <s v="M"/>
    <x v="0"/>
    <x v="1"/>
    <n v="5.97"/>
    <n v="29.849999999999998"/>
    <x v="1"/>
  </r>
  <r>
    <s v="UME-75640-698"/>
    <x v="687"/>
    <s v="62494-09113-RP"/>
    <s v="A-M-0.5"/>
    <n v="4"/>
    <x v="906"/>
    <s v=""/>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E3F71-63DB-4410-BFDA-C364FBCF2BB9}" name="PivotTable4"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67:B75" firstHeaderRow="1" firstDataRow="1" firstDataCol="1"/>
  <pivotFields count="18">
    <pivotField showAll="0" defaultSubtotal="0"/>
    <pivotField numFmtId="168"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items count="3">
        <item x="2"/>
        <item x="1"/>
        <item x="0"/>
      </items>
    </pivotField>
    <pivotField numFmtId="169" showAll="0" defaultSubtotal="0">
      <items count="4">
        <item x="3"/>
        <item x="1"/>
        <item x="0"/>
        <item x="2"/>
      </items>
    </pivotField>
    <pivotField numFmtId="171" showAll="0" defaultSubtotal="0"/>
    <pivotField dataField="1" numFmtId="171" showAll="0" defaultSubtotal="0"/>
    <pivotField showAll="0" defaultSubtotal="0">
      <items count="3">
        <item x="1"/>
        <item x="0"/>
        <item m="1" x="2"/>
      </items>
    </pivotField>
    <pivotField showAll="0" defaultSubtotal="0"/>
    <pivotField showAll="0" defaultSubtotal="0">
      <items count="6">
        <item x="0"/>
        <item x="1"/>
        <item x="2"/>
        <item x="3"/>
        <item x="4"/>
        <item x="5"/>
      </items>
    </pivotField>
  </pivotFields>
  <rowFields count="1">
    <field x="5"/>
  </rowFields>
  <rowItems count="8">
    <i>
      <x v="128"/>
    </i>
    <i>
      <x v="879"/>
    </i>
    <i>
      <x v="679"/>
    </i>
    <i>
      <x v="371"/>
    </i>
    <i>
      <x v="189"/>
    </i>
    <i>
      <x v="608"/>
    </i>
    <i>
      <x v="272"/>
    </i>
    <i>
      <x v="126"/>
    </i>
  </rowItems>
  <colItems count="1">
    <i/>
  </colItems>
  <dataFields count="1">
    <dataField name="Sum of Sales" fld="1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9" name="Order Date">
      <autoFilter ref="A1">
        <filterColumn colId="0">
          <customFilters and="1">
            <customFilter operator="greaterThanOrEqual" val="43983"/>
            <customFilter operator="lessThanOrEqual" val="44255"/>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BD8C0-3AF6-4616-BA10-E39DFBA5834B}" name="PivotTable3"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6">
  <location ref="A54:B57" firstHeaderRow="1" firstDataRow="1" firstDataCol="1"/>
  <pivotFields count="18">
    <pivotField showAll="0" defaultSubtotal="0"/>
    <pivotField numFmtId="168"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0"/>
        <item x="2"/>
        <item x="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items count="3">
        <item x="2"/>
        <item x="1"/>
        <item x="0"/>
      </items>
    </pivotField>
    <pivotField numFmtId="169" showAll="0" defaultSubtotal="0">
      <items count="4">
        <item x="3"/>
        <item x="1"/>
        <item x="0"/>
        <item x="2"/>
      </items>
    </pivotField>
    <pivotField numFmtId="171" showAll="0" defaultSubtotal="0"/>
    <pivotField dataField="1" numFmtId="171" showAll="0" defaultSubtotal="0"/>
    <pivotField showAll="0" defaultSubtotal="0">
      <items count="3">
        <item x="1"/>
        <item x="0"/>
        <item m="1" x="2"/>
      </items>
    </pivotField>
    <pivotField showAll="0" defaultSubtotal="0"/>
    <pivotField showAll="0" defaultSubtotal="0">
      <items count="6">
        <item x="0"/>
        <item x="1"/>
        <item x="2"/>
        <item x="3"/>
        <item x="4"/>
        <item x="5"/>
      </items>
    </pivotField>
  </pivotFields>
  <rowFields count="1">
    <field x="7"/>
  </rowFields>
  <rowItems count="3">
    <i>
      <x v="1"/>
    </i>
    <i>
      <x v="2"/>
    </i>
    <i>
      <x/>
    </i>
  </rowItems>
  <colItems count="1">
    <i/>
  </colItems>
  <dataFields count="1">
    <dataField name="Sum of Sales" fld="14" baseField="7" baseItem="2" numFmtId="172"/>
  </dataFields>
  <chartFormats count="1">
    <chartFormat chart="1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983"/>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4404EC-979E-4177-99A5-DB5540F01F8D}" name="PivotTable2"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F13"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1" outline="0" showAll="0" defaultSubtotal="0"/>
    <pivotField dataField="1" compact="0" numFmtId="171" outline="0" showAll="0" defaultSubtotal="0"/>
    <pivotField compact="0" outline="0" subtotalTop="0" showAll="0" defaultSubtotal="0">
      <items count="3">
        <item x="1"/>
        <item x="0"/>
        <item m="1"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2"/>
      <x v="6"/>
    </i>
    <i r="1">
      <x v="7"/>
    </i>
    <i r="1">
      <x v="8"/>
    </i>
    <i r="1">
      <x v="9"/>
    </i>
    <i r="1">
      <x v="10"/>
    </i>
    <i r="1">
      <x v="11"/>
    </i>
    <i r="1">
      <x v="12"/>
    </i>
    <i>
      <x v="3"/>
      <x v="1"/>
    </i>
    <i r="1">
      <x v="2"/>
    </i>
  </rowItems>
  <colFields count="1">
    <field x="9"/>
  </colFields>
  <colItems count="4">
    <i>
      <x/>
    </i>
    <i>
      <x v="1"/>
    </i>
    <i>
      <x v="2"/>
    </i>
    <i>
      <x v="3"/>
    </i>
  </colItems>
  <dataFields count="1">
    <dataField name="Sum of Sales" fld="14" baseField="15" baseItem="1" numFmtId="3"/>
  </dataFields>
  <chartFormats count="4">
    <chartFormat chart="25" format="8" series="1">
      <pivotArea type="data" outline="0" fieldPosition="0">
        <references count="2">
          <reference field="4294967294" count="1" selected="0">
            <x v="0"/>
          </reference>
          <reference field="9" count="1" selected="0">
            <x v="0"/>
          </reference>
        </references>
      </pivotArea>
    </chartFormat>
    <chartFormat chart="25" format="9" series="1">
      <pivotArea type="data" outline="0" fieldPosition="0">
        <references count="2">
          <reference field="4294967294" count="1" selected="0">
            <x v="0"/>
          </reference>
          <reference field="9" count="1" selected="0">
            <x v="1"/>
          </reference>
        </references>
      </pivotArea>
    </chartFormat>
    <chartFormat chart="25" format="10" series="1">
      <pivotArea type="data" outline="0" fieldPosition="0">
        <references count="2">
          <reference field="4294967294" count="1" selected="0">
            <x v="0"/>
          </reference>
          <reference field="9" count="1" selected="0">
            <x v="2"/>
          </reference>
        </references>
      </pivotArea>
    </chartFormat>
    <chartFormat chart="25"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filters count="1">
    <filter fld="1" type="dateBetween" evalOrder="-1" id="60" name="Order Date">
      <autoFilter ref="A1">
        <filterColumn colId="0">
          <customFilters and="1">
            <customFilter operator="greaterThanOrEqual" val="43983"/>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392EE7F-55D3-4937-8E79-F9516F282E28}" sourceName="Roast Type Name">
  <pivotTables>
    <pivotTable tabId="19" name="PivotTable2"/>
    <pivotTable tabId="19" name="PivotTable3"/>
    <pivotTable tabId="19" name="PivotTable4"/>
  </pivotTables>
  <data>
    <tabular pivotCacheId="154536264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B1FAA7E-5904-44B4-A048-71CD31DE7982}" sourceName="Size">
  <pivotTables>
    <pivotTable tabId="19" name="PivotTable2"/>
    <pivotTable tabId="19" name="PivotTable3"/>
    <pivotTable tabId="19" name="PivotTable4"/>
  </pivotTables>
  <data>
    <tabular pivotCacheId="154536264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93F34CAC-4A5F-49E6-94CE-633D551F5CBA}" sourceName="Loyality Card">
  <pivotTables>
    <pivotTable tabId="19" name="PivotTable2"/>
    <pivotTable tabId="19" name="PivotTable3"/>
    <pivotTable tabId="19" name="PivotTable4"/>
  </pivotTables>
  <data>
    <tabular pivotCacheId="1545362647">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26EBFC2-0A0D-4FA5-A47A-5EB085813B35}" cache="Slicer_Roast_Type_Name" caption="Roast Type Name" columnCount="3" style="purple s" rowHeight="234950"/>
  <slicer name="Size" xr10:uid="{8D164D4E-61CA-4A09-8CDD-7BE668314493}" cache="Slicer_Size" caption="Size" columnCount="2" style="purple s" rowHeight="234950"/>
  <slicer name="Loyality Card" xr10:uid="{3A6DE933-B880-4454-8A36-6429B4E82EAD}" cache="Slicer_Loyality_Card" caption="Loyality Card" style="purple 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1A7161-D003-42E3-8451-BA0003A0BB66}" name="Table1" displayName="Table1" ref="A1:P1001" totalsRowShown="0">
  <autoFilter ref="A1:P1001" xr:uid="{F51A7161-D003-42E3-8451-BA0003A0BB66}"/>
  <tableColumns count="16">
    <tableColumn id="1" xr3:uid="{76407968-8EC9-4422-965B-74658EDD9B27}" name="Order ID" dataDxfId="14"/>
    <tableColumn id="2" xr3:uid="{9721DD4A-3DEE-427C-80BF-DD075E2E5F78}" name="Order Date" dataDxfId="13"/>
    <tableColumn id="3" xr3:uid="{D842BBB6-7538-45FC-9696-AD4891388557}" name="Customer ID" dataDxfId="12"/>
    <tableColumn id="4" xr3:uid="{12F8DE15-A054-4D4E-AD7B-0F6A0277AFC1}" name="Product ID"/>
    <tableColumn id="5" xr3:uid="{3B2F0DC0-1E09-474C-85C4-D0069B499FD6}" name="Quantity" dataDxfId="11"/>
    <tableColumn id="6" xr3:uid="{BBBFF7BC-56E1-4A22-8862-7ACF8B0DA40F}" name="Customer Name" dataDxfId="10">
      <calculatedColumnFormula>_xlfn.XLOOKUP(C2,customers!$A$1:$A$1001,customers!$B$1:$B$1001,,0)</calculatedColumnFormula>
    </tableColumn>
    <tableColumn id="7" xr3:uid="{556A235E-8F3B-4D1C-875A-64E6962FBE08}" name="Email" dataDxfId="9">
      <calculatedColumnFormula>IF(_xlfn.XLOOKUP(C2,customers!$A$1:$A$1001,customers!$C$1:$C$1001,,0)=0,"",(_xlfn.XLOOKUP(C2,customers!$A$1:$A$1001,customers!$C$1:$C$1001,,0)))</calculatedColumnFormula>
    </tableColumn>
    <tableColumn id="8" xr3:uid="{7A924E3A-CAB7-4576-B336-78F0770506E5}" name="Country" dataDxfId="8">
      <calculatedColumnFormula>_xlfn.XLOOKUP(C2,customers!$A$1:$A$1001,customers!$G$1:$G$1001,,0)</calculatedColumnFormula>
    </tableColumn>
    <tableColumn id="9" xr3:uid="{83207E6B-7A85-4D68-B016-F214C2A6D332}" name="Coffee Type">
      <calculatedColumnFormula>INDEX(products!$A$1:$G$49,MATCH(orders!$D2,products!$A$1:$A$49,0),MATCH(orders!I$1,products!$A$1:$G$1,0))</calculatedColumnFormula>
    </tableColumn>
    <tableColumn id="10" xr3:uid="{8221D6EF-D728-42DE-AF79-A6B9C4995D04}" name="Coffee Type Name">
      <calculatedColumnFormula>IF(I2="Rob","Robusta",IF(I2="Exc","Excelsa",IF(I2="Ara","Arabica",IF(I2="Lib","Liberica",))))</calculatedColumnFormula>
    </tableColumn>
    <tableColumn id="11" xr3:uid="{67F2FB96-76D9-4A1B-823D-EB88D885877A}" name="Roast Type">
      <calculatedColumnFormula>INDEX(products!$A$1:$G$49,MATCH(orders!$D2,products!$A$1:$A$49,0),MATCH(orders!K$1,products!$A$1:$G$1,0))</calculatedColumnFormula>
    </tableColumn>
    <tableColumn id="12" xr3:uid="{C0C3B040-BB13-4A8B-919F-F0B04CE93EFB}" name="Roast Type Name">
      <calculatedColumnFormula>IF(K2="M","Medium",(IF(K2="L","Light",IF(K2="D","Dark"))))</calculatedColumnFormula>
    </tableColumn>
    <tableColumn id="13" xr3:uid="{ECD9836C-AB6E-4B38-86D2-EA9B3ACB80A6}" name="Size" dataDxfId="7">
      <calculatedColumnFormula>INDEX(products!$A$1:$G$49,MATCH(orders!$D2,products!$A$1:$A$49,0),MATCH(orders!M$1,products!$A$1:$G$1,0))</calculatedColumnFormula>
    </tableColumn>
    <tableColumn id="14" xr3:uid="{A4498590-F16A-436E-82EB-200230C74E3F}" name="Unit Price" dataDxfId="6">
      <calculatedColumnFormula>INDEX(products!$A$1:$G$49,MATCH(orders!$D2,products!$A$1:$A$49,0),MATCH(orders!N$1,products!$A$1:$G$1,0))</calculatedColumnFormula>
    </tableColumn>
    <tableColumn id="15" xr3:uid="{271C356A-E47C-4CD3-BD90-A6CB0AB13F11}" name="Sales" dataDxfId="5">
      <calculatedColumnFormula>E2*N2</calculatedColumnFormula>
    </tableColumn>
    <tableColumn id="16" xr3:uid="{50CBDED3-184E-4439-8FDD-C26F219C8102}" name="Loyality Card" dataDxfId="4">
      <calculatedColumnFormula>_xlfn.XLOOKUP(Table1[[#This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ACD21F-0EF6-44F2-BED0-1E038E3A873A}" sourceName="Order Date">
  <pivotTables>
    <pivotTable tabId="19" name="PivotTable2"/>
    <pivotTable tabId="19" name="PivotTable3"/>
    <pivotTable tabId="19" name="PivotTable4"/>
  </pivotTables>
  <state minimalRefreshVersion="6" lastRefreshVersion="6" pivotCacheId="1545362647" filterType="dateBetween">
    <selection startDate="2020-06-01T00:00:00" endDate="2021-02-28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B01405C-A8A8-45BB-B17F-9C16F555D935}" cache="NativeTimeline_Order_Date" caption="Order Date" level="2" selectionLevel="2" scrollPosition="2020-05-15T00:00:00" style="purple"/>
</timeline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election activeCell="J2" sqref="J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90" workbookViewId="0">
      <selection activeCell="R538" sqref="R538"/>
    </sheetView>
  </sheetViews>
  <sheetFormatPr defaultRowHeight="14.4" x14ac:dyDescent="0.3"/>
  <cols>
    <col min="1" max="1" width="16.5546875" bestFit="1" customWidth="1"/>
    <col min="2" max="2" width="12.88671875" style="4" customWidth="1"/>
    <col min="3" max="3" width="17.44140625" bestFit="1" customWidth="1"/>
    <col min="4" max="4" width="12.21875" customWidth="1"/>
    <col min="5" max="5" width="10.6640625" customWidth="1"/>
    <col min="6" max="6" width="21" customWidth="1"/>
    <col min="7" max="7" width="35.5546875" bestFit="1" customWidth="1"/>
    <col min="8" max="8" width="14" bestFit="1" customWidth="1"/>
    <col min="9" max="9" width="13.33203125" customWidth="1"/>
    <col min="10" max="10" width="19" customWidth="1"/>
    <col min="11" max="11" width="12.5546875" customWidth="1"/>
    <col min="12" max="12" width="18.21875" customWidth="1"/>
    <col min="13" max="13" width="6.44140625" style="6" bestFit="1" customWidth="1"/>
    <col min="14" max="14" width="11.44140625" style="8" customWidth="1"/>
    <col min="15" max="15" width="8" style="8" bestFit="1" customWidth="1"/>
    <col min="16" max="16" width="13.33203125" customWidth="1"/>
  </cols>
  <sheetData>
    <row r="1" spans="1:16" x14ac:dyDescent="0.3">
      <c r="A1" s="2" t="s">
        <v>0</v>
      </c>
      <c r="B1" s="3" t="s">
        <v>1</v>
      </c>
      <c r="C1" s="2" t="s">
        <v>3</v>
      </c>
      <c r="D1" s="2" t="s">
        <v>11</v>
      </c>
      <c r="E1" s="2" t="s">
        <v>14</v>
      </c>
      <c r="F1" s="2" t="s">
        <v>4</v>
      </c>
      <c r="G1" s="2" t="s">
        <v>2</v>
      </c>
      <c r="H1" s="2" t="s">
        <v>7</v>
      </c>
      <c r="I1" s="2" t="s">
        <v>9</v>
      </c>
      <c r="J1" s="2" t="s">
        <v>6196</v>
      </c>
      <c r="K1" s="2" t="s">
        <v>10</v>
      </c>
      <c r="L1" s="2" t="s">
        <v>6197</v>
      </c>
      <c r="M1" s="5" t="s">
        <v>12</v>
      </c>
      <c r="N1" s="7" t="s">
        <v>13</v>
      </c>
      <c r="O1" s="7" t="s">
        <v>15</v>
      </c>
      <c r="P1" t="s">
        <v>6222</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IF(I2="Rob","Robusta",IF(I2="Exc","Excelsa",IF(I2="Ara","Arabica",IF(I2="Lib","Liberica",))))</f>
        <v>Robusta</v>
      </c>
      <c r="K2" t="str">
        <f>INDEX(products!$A$1:$G$49,MATCH(orders!$D2,products!$A$1:$A$49,0),MATCH(orders!K$1,products!$A$1:$G$1,0))</f>
        <v>M</v>
      </c>
      <c r="L2" t="str">
        <f>IF(K2="M","Medium",(IF(K2="L","Light",IF(K2="D","Dark"))))</f>
        <v>Medium</v>
      </c>
      <c r="M2" s="6">
        <f>INDEX(products!$A$1:$G$49,MATCH(orders!$D2,products!$A$1:$A$49,0),MATCH(orders!M$1,products!$A$1:$G$1,0))</f>
        <v>1</v>
      </c>
      <c r="N2" s="8">
        <f>INDEX(products!$A$1:$G$49,MATCH(orders!$D2,products!$A$1:$A$49,0),MATCH(orders!N$1,products!$A$1:$G$1,0))</f>
        <v>9.9499999999999993</v>
      </c>
      <c r="O2" s="8">
        <f>E2*N2</f>
        <v>19.899999999999999</v>
      </c>
      <c r="P2" t="str">
        <f>_xlfn.XLOOKUP(Table1[[#This Row],[Customer ID]],customers!A2:A1001,customers!I2:I1001,,0)</f>
        <v>Yes</v>
      </c>
    </row>
    <row r="3" spans="1:16" x14ac:dyDescent="0.3">
      <c r="A3" s="2" t="s">
        <v>490</v>
      </c>
      <c r="B3" s="3">
        <v>43713</v>
      </c>
      <c r="C3" s="2" t="s">
        <v>491</v>
      </c>
      <c r="D3" t="s">
        <v>6139</v>
      </c>
      <c r="E3" s="2">
        <v>5</v>
      </c>
      <c r="F3" s="2" t="str">
        <f>_xlfn.XLOOKUP(C3,customers!A2:A1002,customers!B2:B1002,,0)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 t="shared" ref="J3:J66" si="0">IF(I3="Rob","Robusta",IF(I3="Exc","Excelsa",IF(I3="Ara","Arabica",IF(I3="Lib","Liberica",))))</f>
        <v>Excelsa</v>
      </c>
      <c r="K3" t="str">
        <f>INDEX(products!$A$1:$G$49,MATCH(orders!$D3,products!$A$1:$A$49,0),MATCH(orders!K$1,products!$A$1:$G$1,0))</f>
        <v>M</v>
      </c>
      <c r="L3" t="str">
        <f t="shared" ref="L3:L66" si="1">IF(K3="M","Medium",(IF(K3="L","Light",IF(K3="D","Dark"))))</f>
        <v>Medium</v>
      </c>
      <c r="M3" s="6">
        <f>INDEX(products!$A$1:$G$49,MATCH(orders!$D3,products!$A$1:$A$49,0),MATCH(orders!M$1,products!$A$1:$G$1,0))</f>
        <v>0.5</v>
      </c>
      <c r="N3" s="8">
        <f>INDEX(products!$A$1:$G$49,MATCH(orders!$D3,products!$A$1:$A$49,0),MATCH(orders!N$1,products!$A$1:$G$1,0))</f>
        <v>8.25</v>
      </c>
      <c r="O3" s="8">
        <f t="shared" ref="O3:O66" si="2">E3*N3</f>
        <v>41.25</v>
      </c>
      <c r="P3" t="str">
        <f>_xlfn.XLOOKUP(Table1[[#This Row],[Customer ID]],customers!A1:A1001,customers!I1:I1001,,0)</f>
        <v>Yes</v>
      </c>
    </row>
    <row r="4" spans="1:16" x14ac:dyDescent="0.3">
      <c r="A4" s="2" t="s">
        <v>501</v>
      </c>
      <c r="B4" s="3">
        <v>44364</v>
      </c>
      <c r="C4" s="2" t="s">
        <v>502</v>
      </c>
      <c r="D4" t="s">
        <v>6140</v>
      </c>
      <c r="E4" s="2">
        <v>1</v>
      </c>
      <c r="F4" s="2" t="str">
        <f>_xlfn.XLOOKUP(C4,customers!A3:A1003,customers!B3:B1003,,0)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 t="shared" si="0"/>
        <v>Arabica</v>
      </c>
      <c r="K4" t="str">
        <f>INDEX(products!$A$1:$G$49,MATCH(orders!$D4,products!$A$1:$A$49,0),MATCH(orders!K$1,products!$A$1:$G$1,0))</f>
        <v>L</v>
      </c>
      <c r="L4" t="str">
        <f t="shared" si="1"/>
        <v>Light</v>
      </c>
      <c r="M4" s="6">
        <f>INDEX(products!$A$1:$G$49,MATCH(orders!$D4,products!$A$1:$A$49,0),MATCH(orders!M$1,products!$A$1:$G$1,0))</f>
        <v>1</v>
      </c>
      <c r="N4" s="8">
        <f>INDEX(products!$A$1:$G$49,MATCH(orders!$D4,products!$A$1:$A$49,0),MATCH(orders!N$1,products!$A$1:$G$1,0))</f>
        <v>12.95</v>
      </c>
      <c r="O4" s="8">
        <f t="shared" si="2"/>
        <v>12.95</v>
      </c>
      <c r="P4" t="str">
        <f>_xlfn.XLOOKUP(Table1[[#This Row],[Customer ID]],customers!A2:A1002,customers!I2:I1002,,0)</f>
        <v>Yes</v>
      </c>
    </row>
    <row r="5" spans="1:16" x14ac:dyDescent="0.3">
      <c r="A5" s="2" t="s">
        <v>512</v>
      </c>
      <c r="B5" s="3">
        <v>44392</v>
      </c>
      <c r="C5" s="2" t="s">
        <v>513</v>
      </c>
      <c r="D5" t="s">
        <v>6141</v>
      </c>
      <c r="E5" s="2">
        <v>2</v>
      </c>
      <c r="F5" s="2" t="str">
        <f>_xlfn.XLOOKUP(C5,customers!A4:A1004,customers!B4:B1004,,0)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 t="shared" si="0"/>
        <v>Excelsa</v>
      </c>
      <c r="K5" t="str">
        <f>INDEX(products!$A$1:$G$49,MATCH(orders!$D5,products!$A$1:$A$49,0),MATCH(orders!K$1,products!$A$1:$G$1,0))</f>
        <v>M</v>
      </c>
      <c r="L5" t="str">
        <f t="shared" si="1"/>
        <v>Medium</v>
      </c>
      <c r="M5" s="6">
        <f>INDEX(products!$A$1:$G$49,MATCH(orders!$D5,products!$A$1:$A$49,0),MATCH(orders!M$1,products!$A$1:$G$1,0))</f>
        <v>1</v>
      </c>
      <c r="N5" s="8">
        <f>INDEX(products!$A$1:$G$49,MATCH(orders!$D5,products!$A$1:$A$49,0),MATCH(orders!N$1,products!$A$1:$G$1,0))</f>
        <v>13.75</v>
      </c>
      <c r="O5" s="8">
        <f t="shared" si="2"/>
        <v>27.5</v>
      </c>
      <c r="P5" t="str">
        <f>_xlfn.XLOOKUP(Table1[[#This Row],[Customer ID]],customers!A3:A1003,customers!I3:I1003,,0)</f>
        <v>No</v>
      </c>
    </row>
    <row r="6" spans="1:16" x14ac:dyDescent="0.3">
      <c r="A6" s="2" t="s">
        <v>512</v>
      </c>
      <c r="B6" s="3">
        <v>44392</v>
      </c>
      <c r="C6" s="2" t="s">
        <v>513</v>
      </c>
      <c r="D6" t="s">
        <v>6142</v>
      </c>
      <c r="E6" s="2">
        <v>2</v>
      </c>
      <c r="F6" s="2" t="str">
        <f>_xlfn.XLOOKUP(C6,customers!A5:A1005,customers!B5:B1005,,0)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 t="shared" si="0"/>
        <v>Robusta</v>
      </c>
      <c r="K6" t="str">
        <f>INDEX(products!$A$1:$G$49,MATCH(orders!$D6,products!$A$1:$A$49,0),MATCH(orders!K$1,products!$A$1:$G$1,0))</f>
        <v>L</v>
      </c>
      <c r="L6" t="str">
        <f t="shared" si="1"/>
        <v>Light</v>
      </c>
      <c r="M6" s="6">
        <f>INDEX(products!$A$1:$G$49,MATCH(orders!$D6,products!$A$1:$A$49,0),MATCH(orders!M$1,products!$A$1:$G$1,0))</f>
        <v>2.5</v>
      </c>
      <c r="N6" s="8">
        <f>INDEX(products!$A$1:$G$49,MATCH(orders!$D6,products!$A$1:$A$49,0),MATCH(orders!N$1,products!$A$1:$G$1,0))</f>
        <v>27.484999999999996</v>
      </c>
      <c r="O6" s="8">
        <f t="shared" si="2"/>
        <v>54.969999999999992</v>
      </c>
      <c r="P6" t="str">
        <f>_xlfn.XLOOKUP(Table1[[#This Row],[Customer ID]],customers!A4:A1004,customers!I4:I1004,,0)</f>
        <v>No</v>
      </c>
    </row>
    <row r="7" spans="1:16" x14ac:dyDescent="0.3">
      <c r="A7" s="2" t="s">
        <v>519</v>
      </c>
      <c r="B7" s="3">
        <v>44412</v>
      </c>
      <c r="C7" s="2" t="s">
        <v>520</v>
      </c>
      <c r="D7" t="s">
        <v>6143</v>
      </c>
      <c r="E7" s="2">
        <v>3</v>
      </c>
      <c r="F7" s="2" t="str">
        <f>_xlfn.XLOOKUP(C7,customers!A6:A1006,customers!B6:B1006,,0)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 t="shared" si="0"/>
        <v>Liberica</v>
      </c>
      <c r="K7" t="str">
        <f>INDEX(products!$A$1:$G$49,MATCH(orders!$D7,products!$A$1:$A$49,0),MATCH(orders!K$1,products!$A$1:$G$1,0))</f>
        <v>D</v>
      </c>
      <c r="L7" t="str">
        <f t="shared" si="1"/>
        <v>Dark</v>
      </c>
      <c r="M7" s="6">
        <f>INDEX(products!$A$1:$G$49,MATCH(orders!$D7,products!$A$1:$A$49,0),MATCH(orders!M$1,products!$A$1:$G$1,0))</f>
        <v>1</v>
      </c>
      <c r="N7" s="8">
        <f>INDEX(products!$A$1:$G$49,MATCH(orders!$D7,products!$A$1:$A$49,0),MATCH(orders!N$1,products!$A$1:$G$1,0))</f>
        <v>12.95</v>
      </c>
      <c r="O7" s="8">
        <f t="shared" si="2"/>
        <v>38.849999999999994</v>
      </c>
      <c r="P7" t="str">
        <f>_xlfn.XLOOKUP(Table1[[#This Row],[Customer ID]],customers!A5:A1005,customers!I5:I1005,,0)</f>
        <v>No</v>
      </c>
    </row>
    <row r="8" spans="1:16" x14ac:dyDescent="0.3">
      <c r="A8" s="2" t="s">
        <v>524</v>
      </c>
      <c r="B8" s="3">
        <v>44582</v>
      </c>
      <c r="C8" s="2" t="s">
        <v>525</v>
      </c>
      <c r="D8" t="s">
        <v>6144</v>
      </c>
      <c r="E8" s="2">
        <v>3</v>
      </c>
      <c r="F8" s="2" t="str">
        <f>_xlfn.XLOOKUP(C8,customers!A7:A1007,customers!B7:B1007,,0)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 t="shared" si="0"/>
        <v>Excelsa</v>
      </c>
      <c r="K8" t="str">
        <f>INDEX(products!$A$1:$G$49,MATCH(orders!$D8,products!$A$1:$A$49,0),MATCH(orders!K$1,products!$A$1:$G$1,0))</f>
        <v>D</v>
      </c>
      <c r="L8" t="str">
        <f t="shared" si="1"/>
        <v>Dark</v>
      </c>
      <c r="M8" s="6">
        <f>INDEX(products!$A$1:$G$49,MATCH(orders!$D8,products!$A$1:$A$49,0),MATCH(orders!M$1,products!$A$1:$G$1,0))</f>
        <v>0.5</v>
      </c>
      <c r="N8" s="8">
        <f>INDEX(products!$A$1:$G$49,MATCH(orders!$D8,products!$A$1:$A$49,0),MATCH(orders!N$1,products!$A$1:$G$1,0))</f>
        <v>7.29</v>
      </c>
      <c r="O8" s="8">
        <f t="shared" si="2"/>
        <v>21.87</v>
      </c>
      <c r="P8" t="str">
        <f>_xlfn.XLOOKUP(Table1[[#This Row],[Customer ID]],customers!A6:A1006,customers!I6:I1006,,0)</f>
        <v>Yes</v>
      </c>
    </row>
    <row r="9" spans="1:16" x14ac:dyDescent="0.3">
      <c r="A9" s="2" t="s">
        <v>530</v>
      </c>
      <c r="B9" s="3">
        <v>44701</v>
      </c>
      <c r="C9" s="2" t="s">
        <v>531</v>
      </c>
      <c r="D9" t="s">
        <v>6145</v>
      </c>
      <c r="E9" s="2">
        <v>1</v>
      </c>
      <c r="F9" s="2" t="str">
        <f>_xlfn.XLOOKUP(C9,customers!A8:A1008,customers!B8:B1008,,0)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 t="shared" si="0"/>
        <v>Liberica</v>
      </c>
      <c r="K9" t="str">
        <f>INDEX(products!$A$1:$G$49,MATCH(orders!$D9,products!$A$1:$A$49,0),MATCH(orders!K$1,products!$A$1:$G$1,0))</f>
        <v>L</v>
      </c>
      <c r="L9" t="str">
        <f t="shared" si="1"/>
        <v>Light</v>
      </c>
      <c r="M9" s="6">
        <f>INDEX(products!$A$1:$G$49,MATCH(orders!$D9,products!$A$1:$A$49,0),MATCH(orders!M$1,products!$A$1:$G$1,0))</f>
        <v>0.2</v>
      </c>
      <c r="N9" s="8">
        <f>INDEX(products!$A$1:$G$49,MATCH(orders!$D9,products!$A$1:$A$49,0),MATCH(orders!N$1,products!$A$1:$G$1,0))</f>
        <v>4.7549999999999999</v>
      </c>
      <c r="O9" s="8">
        <f t="shared" si="2"/>
        <v>4.7549999999999999</v>
      </c>
      <c r="P9" t="str">
        <f>_xlfn.XLOOKUP(Table1[[#This Row],[Customer ID]],customers!A7:A1007,customers!I7:I1007,,0)</f>
        <v>Yes</v>
      </c>
    </row>
    <row r="10" spans="1:16" x14ac:dyDescent="0.3">
      <c r="A10" s="2" t="s">
        <v>535</v>
      </c>
      <c r="B10" s="3">
        <v>43467</v>
      </c>
      <c r="C10" s="2" t="s">
        <v>536</v>
      </c>
      <c r="D10" t="s">
        <v>6146</v>
      </c>
      <c r="E10" s="2">
        <v>3</v>
      </c>
      <c r="F10" s="2" t="str">
        <f>_xlfn.XLOOKUP(C10,customers!A9:A1009,customers!B9:B1009,,0)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 t="shared" si="0"/>
        <v>Robusta</v>
      </c>
      <c r="K10" t="str">
        <f>INDEX(products!$A$1:$G$49,MATCH(orders!$D10,products!$A$1:$A$49,0),MATCH(orders!K$1,products!$A$1:$G$1,0))</f>
        <v>M</v>
      </c>
      <c r="L10" t="str">
        <f t="shared" si="1"/>
        <v>Medium</v>
      </c>
      <c r="M10" s="6">
        <f>INDEX(products!$A$1:$G$49,MATCH(orders!$D10,products!$A$1:$A$49,0),MATCH(orders!M$1,products!$A$1:$G$1,0))</f>
        <v>0.5</v>
      </c>
      <c r="N10" s="8">
        <f>INDEX(products!$A$1:$G$49,MATCH(orders!$D10,products!$A$1:$A$49,0),MATCH(orders!N$1,products!$A$1:$G$1,0))</f>
        <v>5.97</v>
      </c>
      <c r="O10" s="8">
        <f t="shared" si="2"/>
        <v>17.91</v>
      </c>
      <c r="P10" t="str">
        <f>_xlfn.XLOOKUP(Table1[[#This Row],[Customer ID]],customers!A8:A1008,customers!I8:I1008,,0)</f>
        <v>No</v>
      </c>
    </row>
    <row r="11" spans="1:16" x14ac:dyDescent="0.3">
      <c r="A11" s="2" t="s">
        <v>541</v>
      </c>
      <c r="B11" s="3">
        <v>43713</v>
      </c>
      <c r="C11" s="2" t="s">
        <v>542</v>
      </c>
      <c r="D11" t="s">
        <v>6146</v>
      </c>
      <c r="E11" s="2">
        <v>1</v>
      </c>
      <c r="F11" s="2" t="str">
        <f>_xlfn.XLOOKUP(C11,customers!A10:A1010,customers!B10:B1010,,0)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 t="shared" si="0"/>
        <v>Robusta</v>
      </c>
      <c r="K11" t="str">
        <f>INDEX(products!$A$1:$G$49,MATCH(orders!$D11,products!$A$1:$A$49,0),MATCH(orders!K$1,products!$A$1:$G$1,0))</f>
        <v>M</v>
      </c>
      <c r="L11" t="str">
        <f t="shared" si="1"/>
        <v>Medium</v>
      </c>
      <c r="M11" s="6">
        <f>INDEX(products!$A$1:$G$49,MATCH(orders!$D11,products!$A$1:$A$49,0),MATCH(orders!M$1,products!$A$1:$G$1,0))</f>
        <v>0.5</v>
      </c>
      <c r="N11" s="8">
        <f>INDEX(products!$A$1:$G$49,MATCH(orders!$D11,products!$A$1:$A$49,0),MATCH(orders!N$1,products!$A$1:$G$1,0))</f>
        <v>5.97</v>
      </c>
      <c r="O11" s="8">
        <f t="shared" si="2"/>
        <v>5.97</v>
      </c>
      <c r="P11" t="str">
        <f>_xlfn.XLOOKUP(Table1[[#This Row],[Customer ID]],customers!A9:A1009,customers!I9:I1009,,0)</f>
        <v>No</v>
      </c>
    </row>
    <row r="12" spans="1:16" x14ac:dyDescent="0.3">
      <c r="A12" s="2" t="s">
        <v>547</v>
      </c>
      <c r="B12" s="3">
        <v>44263</v>
      </c>
      <c r="C12" s="2" t="s">
        <v>548</v>
      </c>
      <c r="D12" t="s">
        <v>6147</v>
      </c>
      <c r="E12" s="2">
        <v>4</v>
      </c>
      <c r="F12" s="2" t="str">
        <f>_xlfn.XLOOKUP(C12,customers!A11:A1011,customers!B11:B1011,,0)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 t="shared" si="0"/>
        <v>Arabica</v>
      </c>
      <c r="K12" t="str">
        <f>INDEX(products!$A$1:$G$49,MATCH(orders!$D12,products!$A$1:$A$49,0),MATCH(orders!K$1,products!$A$1:$G$1,0))</f>
        <v>D</v>
      </c>
      <c r="L12" t="str">
        <f t="shared" si="1"/>
        <v>Dark</v>
      </c>
      <c r="M12" s="6">
        <f>INDEX(products!$A$1:$G$49,MATCH(orders!$D12,products!$A$1:$A$49,0),MATCH(orders!M$1,products!$A$1:$G$1,0))</f>
        <v>1</v>
      </c>
      <c r="N12" s="8">
        <f>INDEX(products!$A$1:$G$49,MATCH(orders!$D12,products!$A$1:$A$49,0),MATCH(orders!N$1,products!$A$1:$G$1,0))</f>
        <v>9.9499999999999993</v>
      </c>
      <c r="O12" s="8">
        <f t="shared" si="2"/>
        <v>39.799999999999997</v>
      </c>
      <c r="P12" t="str">
        <f>_xlfn.XLOOKUP(Table1[[#This Row],[Customer ID]],customers!A10:A1010,customers!I10:I1010,,0)</f>
        <v>No</v>
      </c>
    </row>
    <row r="13" spans="1:16" x14ac:dyDescent="0.3">
      <c r="A13" s="2" t="s">
        <v>553</v>
      </c>
      <c r="B13" s="3">
        <v>44132</v>
      </c>
      <c r="C13" s="2" t="s">
        <v>554</v>
      </c>
      <c r="D13" t="s">
        <v>6148</v>
      </c>
      <c r="E13" s="2">
        <v>5</v>
      </c>
      <c r="F13" s="2" t="str">
        <f>_xlfn.XLOOKUP(C13,customers!A12:A1012,customers!B12:B1012,,0)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 t="shared" si="0"/>
        <v>Excelsa</v>
      </c>
      <c r="K13" t="str">
        <f>INDEX(products!$A$1:$G$49,MATCH(orders!$D13,products!$A$1:$A$49,0),MATCH(orders!K$1,products!$A$1:$G$1,0))</f>
        <v>L</v>
      </c>
      <c r="L13" t="str">
        <f t="shared" si="1"/>
        <v>Light</v>
      </c>
      <c r="M13" s="6">
        <f>INDEX(products!$A$1:$G$49,MATCH(orders!$D13,products!$A$1:$A$49,0),MATCH(orders!M$1,products!$A$1:$G$1,0))</f>
        <v>2.5</v>
      </c>
      <c r="N13" s="8">
        <f>INDEX(products!$A$1:$G$49,MATCH(orders!$D13,products!$A$1:$A$49,0),MATCH(orders!N$1,products!$A$1:$G$1,0))</f>
        <v>34.154999999999994</v>
      </c>
      <c r="O13" s="8">
        <f t="shared" si="2"/>
        <v>170.77499999999998</v>
      </c>
      <c r="P13" t="str">
        <f>_xlfn.XLOOKUP(Table1[[#This Row],[Customer ID]],customers!A11:A1011,customers!I11:I1011,,0)</f>
        <v>Yes</v>
      </c>
    </row>
    <row r="14" spans="1:16" x14ac:dyDescent="0.3">
      <c r="A14" s="2" t="s">
        <v>559</v>
      </c>
      <c r="B14" s="3">
        <v>44744</v>
      </c>
      <c r="C14" s="2" t="s">
        <v>560</v>
      </c>
      <c r="D14" t="s">
        <v>6138</v>
      </c>
      <c r="E14" s="2">
        <v>5</v>
      </c>
      <c r="F14" s="2" t="str">
        <f>_xlfn.XLOOKUP(C14,customers!A13:A1013,customers!B13:B1013,,0)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 t="shared" si="0"/>
        <v>Robusta</v>
      </c>
      <c r="K14" t="str">
        <f>INDEX(products!$A$1:$G$49,MATCH(orders!$D14,products!$A$1:$A$49,0),MATCH(orders!K$1,products!$A$1:$G$1,0))</f>
        <v>M</v>
      </c>
      <c r="L14" t="str">
        <f t="shared" si="1"/>
        <v>Medium</v>
      </c>
      <c r="M14" s="6">
        <f>INDEX(products!$A$1:$G$49,MATCH(orders!$D14,products!$A$1:$A$49,0),MATCH(orders!M$1,products!$A$1:$G$1,0))</f>
        <v>1</v>
      </c>
      <c r="N14" s="8">
        <f>INDEX(products!$A$1:$G$49,MATCH(orders!$D14,products!$A$1:$A$49,0),MATCH(orders!N$1,products!$A$1:$G$1,0))</f>
        <v>9.9499999999999993</v>
      </c>
      <c r="O14" s="8">
        <f t="shared" si="2"/>
        <v>49.75</v>
      </c>
      <c r="P14" t="str">
        <f>_xlfn.XLOOKUP(Table1[[#This Row],[Customer ID]],customers!A12:A1012,customers!I12:I1012,,0)</f>
        <v>No</v>
      </c>
    </row>
    <row r="15" spans="1:16" x14ac:dyDescent="0.3">
      <c r="A15" s="2" t="s">
        <v>565</v>
      </c>
      <c r="B15" s="3">
        <v>43973</v>
      </c>
      <c r="C15" s="2" t="s">
        <v>566</v>
      </c>
      <c r="D15" t="s">
        <v>6149</v>
      </c>
      <c r="E15" s="2">
        <v>2</v>
      </c>
      <c r="F15" s="2" t="str">
        <f>_xlfn.XLOOKUP(C15,customers!A14:A1014,customers!B14:B1014,,0)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 t="shared" si="0"/>
        <v>Robusta</v>
      </c>
      <c r="K15" t="str">
        <f>INDEX(products!$A$1:$G$49,MATCH(orders!$D15,products!$A$1:$A$49,0),MATCH(orders!K$1,products!$A$1:$G$1,0))</f>
        <v>D</v>
      </c>
      <c r="L15" t="str">
        <f t="shared" si="1"/>
        <v>Dark</v>
      </c>
      <c r="M15" s="6">
        <f>INDEX(products!$A$1:$G$49,MATCH(orders!$D15,products!$A$1:$A$49,0),MATCH(orders!M$1,products!$A$1:$G$1,0))</f>
        <v>2.5</v>
      </c>
      <c r="N15" s="8">
        <f>INDEX(products!$A$1:$G$49,MATCH(orders!$D15,products!$A$1:$A$49,0),MATCH(orders!N$1,products!$A$1:$G$1,0))</f>
        <v>20.584999999999997</v>
      </c>
      <c r="O15" s="8">
        <f t="shared" si="2"/>
        <v>41.169999999999995</v>
      </c>
      <c r="P15" t="str">
        <f>_xlfn.XLOOKUP(Table1[[#This Row],[Customer ID]],customers!A13:A1013,customers!I13:I1013,,0)</f>
        <v>No</v>
      </c>
    </row>
    <row r="16" spans="1:16" x14ac:dyDescent="0.3">
      <c r="A16" s="2" t="s">
        <v>570</v>
      </c>
      <c r="B16" s="3">
        <v>44656</v>
      </c>
      <c r="C16" s="2" t="s">
        <v>571</v>
      </c>
      <c r="D16" t="s">
        <v>6150</v>
      </c>
      <c r="E16" s="2">
        <v>3</v>
      </c>
      <c r="F16" s="2" t="str">
        <f>_xlfn.XLOOKUP(C16,customers!A15:A1015,customers!B15:B1015,,0)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 t="shared" si="0"/>
        <v>Liberica</v>
      </c>
      <c r="K16" t="str">
        <f>INDEX(products!$A$1:$G$49,MATCH(orders!$D16,products!$A$1:$A$49,0),MATCH(orders!K$1,products!$A$1:$G$1,0))</f>
        <v>D</v>
      </c>
      <c r="L16" t="str">
        <f t="shared" si="1"/>
        <v>Dark</v>
      </c>
      <c r="M16" s="6">
        <f>INDEX(products!$A$1:$G$49,MATCH(orders!$D16,products!$A$1:$A$49,0),MATCH(orders!M$1,products!$A$1:$G$1,0))</f>
        <v>0.2</v>
      </c>
      <c r="N16" s="8">
        <f>INDEX(products!$A$1:$G$49,MATCH(orders!$D16,products!$A$1:$A$49,0),MATCH(orders!N$1,products!$A$1:$G$1,0))</f>
        <v>3.8849999999999998</v>
      </c>
      <c r="O16" s="8">
        <f t="shared" si="2"/>
        <v>11.654999999999999</v>
      </c>
      <c r="P16" t="str">
        <f>_xlfn.XLOOKUP(Table1[[#This Row],[Customer ID]],customers!A14:A1014,customers!I14:I1014,,0)</f>
        <v>Yes</v>
      </c>
    </row>
    <row r="17" spans="1:16" x14ac:dyDescent="0.3">
      <c r="A17" s="2" t="s">
        <v>576</v>
      </c>
      <c r="B17" s="3">
        <v>44719</v>
      </c>
      <c r="C17" s="2" t="s">
        <v>577</v>
      </c>
      <c r="D17" t="s">
        <v>6151</v>
      </c>
      <c r="E17" s="2">
        <v>5</v>
      </c>
      <c r="F17" s="2" t="str">
        <f>_xlfn.XLOOKUP(C17,customers!A16:A1016,customers!B16:B1016,,0)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 t="shared" si="0"/>
        <v>Robusta</v>
      </c>
      <c r="K17" t="str">
        <f>INDEX(products!$A$1:$G$49,MATCH(orders!$D17,products!$A$1:$A$49,0),MATCH(orders!K$1,products!$A$1:$G$1,0))</f>
        <v>M</v>
      </c>
      <c r="L17" t="str">
        <f t="shared" si="1"/>
        <v>Medium</v>
      </c>
      <c r="M17" s="6">
        <f>INDEX(products!$A$1:$G$49,MATCH(orders!$D17,products!$A$1:$A$49,0),MATCH(orders!M$1,products!$A$1:$G$1,0))</f>
        <v>2.5</v>
      </c>
      <c r="N17" s="8">
        <f>INDEX(products!$A$1:$G$49,MATCH(orders!$D17,products!$A$1:$A$49,0),MATCH(orders!N$1,products!$A$1:$G$1,0))</f>
        <v>22.884999999999998</v>
      </c>
      <c r="O17" s="8">
        <f t="shared" si="2"/>
        <v>114.42499999999998</v>
      </c>
      <c r="P17" t="str">
        <f>_xlfn.XLOOKUP(Table1[[#This Row],[Customer ID]],customers!A15:A1015,customers!I15:I1015,,0)</f>
        <v>No</v>
      </c>
    </row>
    <row r="18" spans="1:16" x14ac:dyDescent="0.3">
      <c r="A18" s="2" t="s">
        <v>581</v>
      </c>
      <c r="B18" s="3">
        <v>43544</v>
      </c>
      <c r="C18" s="2" t="s">
        <v>582</v>
      </c>
      <c r="D18" t="s">
        <v>6152</v>
      </c>
      <c r="E18" s="2">
        <v>6</v>
      </c>
      <c r="F18" s="2" t="str">
        <f>_xlfn.XLOOKUP(C18,customers!A17:A1017,customers!B17:B1017,,0)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 t="shared" si="0"/>
        <v>Arabica</v>
      </c>
      <c r="K18" t="str">
        <f>INDEX(products!$A$1:$G$49,MATCH(orders!$D18,products!$A$1:$A$49,0),MATCH(orders!K$1,products!$A$1:$G$1,0))</f>
        <v>M</v>
      </c>
      <c r="L18" t="str">
        <f t="shared" si="1"/>
        <v>Medium</v>
      </c>
      <c r="M18" s="6">
        <f>INDEX(products!$A$1:$G$49,MATCH(orders!$D18,products!$A$1:$A$49,0),MATCH(orders!M$1,products!$A$1:$G$1,0))</f>
        <v>0.2</v>
      </c>
      <c r="N18" s="8">
        <f>INDEX(products!$A$1:$G$49,MATCH(orders!$D18,products!$A$1:$A$49,0),MATCH(orders!N$1,products!$A$1:$G$1,0))</f>
        <v>3.375</v>
      </c>
      <c r="O18" s="8">
        <f t="shared" si="2"/>
        <v>20.25</v>
      </c>
      <c r="P18" t="str">
        <f>_xlfn.XLOOKUP(Table1[[#This Row],[Customer ID]],customers!A16:A1016,customers!I16:I1016,,0)</f>
        <v>No</v>
      </c>
    </row>
    <row r="19" spans="1:16" x14ac:dyDescent="0.3">
      <c r="A19" s="2" t="s">
        <v>587</v>
      </c>
      <c r="B19" s="3">
        <v>43757</v>
      </c>
      <c r="C19" s="2" t="s">
        <v>588</v>
      </c>
      <c r="D19" t="s">
        <v>6140</v>
      </c>
      <c r="E19" s="2">
        <v>6</v>
      </c>
      <c r="F19" s="2" t="str">
        <f>_xlfn.XLOOKUP(C19,customers!A18:A1018,customers!B18:B1018,,0)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 t="shared" si="0"/>
        <v>Arabica</v>
      </c>
      <c r="K19" t="str">
        <f>INDEX(products!$A$1:$G$49,MATCH(orders!$D19,products!$A$1:$A$49,0),MATCH(orders!K$1,products!$A$1:$G$1,0))</f>
        <v>L</v>
      </c>
      <c r="L19" t="str">
        <f t="shared" si="1"/>
        <v>Light</v>
      </c>
      <c r="M19" s="6">
        <f>INDEX(products!$A$1:$G$49,MATCH(orders!$D19,products!$A$1:$A$49,0),MATCH(orders!M$1,products!$A$1:$G$1,0))</f>
        <v>1</v>
      </c>
      <c r="N19" s="8">
        <f>INDEX(products!$A$1:$G$49,MATCH(orders!$D19,products!$A$1:$A$49,0),MATCH(orders!N$1,products!$A$1:$G$1,0))</f>
        <v>12.95</v>
      </c>
      <c r="O19" s="8">
        <f t="shared" si="2"/>
        <v>77.699999999999989</v>
      </c>
      <c r="P19" t="str">
        <f>_xlfn.XLOOKUP(Table1[[#This Row],[Customer ID]],customers!A17:A1017,customers!I17:I1017,,0)</f>
        <v>No</v>
      </c>
    </row>
    <row r="20" spans="1:16" x14ac:dyDescent="0.3">
      <c r="A20" s="2" t="s">
        <v>593</v>
      </c>
      <c r="B20" s="3">
        <v>43629</v>
      </c>
      <c r="C20" s="2" t="s">
        <v>594</v>
      </c>
      <c r="D20" t="s">
        <v>6149</v>
      </c>
      <c r="E20" s="2">
        <v>4</v>
      </c>
      <c r="F20" s="2" t="str">
        <f>_xlfn.XLOOKUP(C20,customers!A19:A1019,customers!B19:B1019,,0)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 t="shared" si="0"/>
        <v>Robusta</v>
      </c>
      <c r="K20" t="str">
        <f>INDEX(products!$A$1:$G$49,MATCH(orders!$D20,products!$A$1:$A$49,0),MATCH(orders!K$1,products!$A$1:$G$1,0))</f>
        <v>D</v>
      </c>
      <c r="L20" t="str">
        <f t="shared" si="1"/>
        <v>Dark</v>
      </c>
      <c r="M20" s="6">
        <f>INDEX(products!$A$1:$G$49,MATCH(orders!$D20,products!$A$1:$A$49,0),MATCH(orders!M$1,products!$A$1:$G$1,0))</f>
        <v>2.5</v>
      </c>
      <c r="N20" s="8">
        <f>INDEX(products!$A$1:$G$49,MATCH(orders!$D20,products!$A$1:$A$49,0),MATCH(orders!N$1,products!$A$1:$G$1,0))</f>
        <v>20.584999999999997</v>
      </c>
      <c r="O20" s="8">
        <f t="shared" si="2"/>
        <v>82.339999999999989</v>
      </c>
      <c r="P20" t="str">
        <f>_xlfn.XLOOKUP(Table1[[#This Row],[Customer ID]],customers!A18:A1018,customers!I18:I1018,,0)</f>
        <v>Yes</v>
      </c>
    </row>
    <row r="21" spans="1:16" x14ac:dyDescent="0.3">
      <c r="A21" s="2" t="s">
        <v>598</v>
      </c>
      <c r="B21" s="3">
        <v>44169</v>
      </c>
      <c r="C21" s="2" t="s">
        <v>599</v>
      </c>
      <c r="D21" t="s">
        <v>6152</v>
      </c>
      <c r="E21" s="2">
        <v>5</v>
      </c>
      <c r="F21" s="2" t="str">
        <f>_xlfn.XLOOKUP(C21,customers!A20:A1020,customers!B20:B1020,,0)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 t="shared" si="0"/>
        <v>Arabica</v>
      </c>
      <c r="K21" t="str">
        <f>INDEX(products!$A$1:$G$49,MATCH(orders!$D21,products!$A$1:$A$49,0),MATCH(orders!K$1,products!$A$1:$G$1,0))</f>
        <v>M</v>
      </c>
      <c r="L21" t="str">
        <f t="shared" si="1"/>
        <v>Medium</v>
      </c>
      <c r="M21" s="6">
        <f>INDEX(products!$A$1:$G$49,MATCH(orders!$D21,products!$A$1:$A$49,0),MATCH(orders!M$1,products!$A$1:$G$1,0))</f>
        <v>0.2</v>
      </c>
      <c r="N21" s="8">
        <f>INDEX(products!$A$1:$G$49,MATCH(orders!$D21,products!$A$1:$A$49,0),MATCH(orders!N$1,products!$A$1:$G$1,0))</f>
        <v>3.375</v>
      </c>
      <c r="O21" s="8">
        <f t="shared" si="2"/>
        <v>16.875</v>
      </c>
      <c r="P21" t="str">
        <f>_xlfn.XLOOKUP(Table1[[#This Row],[Customer ID]],customers!A19:A1019,customers!I19:I1019,,0)</f>
        <v>Yes</v>
      </c>
    </row>
    <row r="22" spans="1:16" x14ac:dyDescent="0.3">
      <c r="A22" s="2" t="s">
        <v>598</v>
      </c>
      <c r="B22" s="3">
        <v>44169</v>
      </c>
      <c r="C22" s="2" t="s">
        <v>599</v>
      </c>
      <c r="D22" t="s">
        <v>6153</v>
      </c>
      <c r="E22" s="2">
        <v>4</v>
      </c>
      <c r="F22" s="2" t="str">
        <f>_xlfn.XLOOKUP(C22,customers!A21:A1021,customers!B21:B1021,,0)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 t="shared" si="0"/>
        <v>Excelsa</v>
      </c>
      <c r="K22" t="str">
        <f>INDEX(products!$A$1:$G$49,MATCH(orders!$D22,products!$A$1:$A$49,0),MATCH(orders!K$1,products!$A$1:$G$1,0))</f>
        <v>D</v>
      </c>
      <c r="L22" t="str">
        <f t="shared" si="1"/>
        <v>Dark</v>
      </c>
      <c r="M22" s="6">
        <f>INDEX(products!$A$1:$G$49,MATCH(orders!$D22,products!$A$1:$A$49,0),MATCH(orders!M$1,products!$A$1:$G$1,0))</f>
        <v>0.2</v>
      </c>
      <c r="N22" s="8">
        <f>INDEX(products!$A$1:$G$49,MATCH(orders!$D22,products!$A$1:$A$49,0),MATCH(orders!N$1,products!$A$1:$G$1,0))</f>
        <v>3.645</v>
      </c>
      <c r="O22" s="8">
        <f t="shared" si="2"/>
        <v>14.58</v>
      </c>
      <c r="P22" t="str">
        <f>_xlfn.XLOOKUP(Table1[[#This Row],[Customer ID]],customers!A20:A1020,customers!I20:I1020,,0)</f>
        <v>Yes</v>
      </c>
    </row>
    <row r="23" spans="1:16" x14ac:dyDescent="0.3">
      <c r="A23" s="2" t="s">
        <v>608</v>
      </c>
      <c r="B23" s="3">
        <v>44169</v>
      </c>
      <c r="C23" s="2" t="s">
        <v>609</v>
      </c>
      <c r="D23" t="s">
        <v>6154</v>
      </c>
      <c r="E23" s="2">
        <v>6</v>
      </c>
      <c r="F23" s="2" t="str">
        <f>_xlfn.XLOOKUP(C23,customers!A22:A1022,customers!B22:B1022,,0)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 t="shared" si="0"/>
        <v>Arabica</v>
      </c>
      <c r="K23" t="str">
        <f>INDEX(products!$A$1:$G$49,MATCH(orders!$D23,products!$A$1:$A$49,0),MATCH(orders!K$1,products!$A$1:$G$1,0))</f>
        <v>D</v>
      </c>
      <c r="L23" t="str">
        <f t="shared" si="1"/>
        <v>Dark</v>
      </c>
      <c r="M23" s="6">
        <f>INDEX(products!$A$1:$G$49,MATCH(orders!$D23,products!$A$1:$A$49,0),MATCH(orders!M$1,products!$A$1:$G$1,0))</f>
        <v>0.2</v>
      </c>
      <c r="N23" s="8">
        <f>INDEX(products!$A$1:$G$49,MATCH(orders!$D23,products!$A$1:$A$49,0),MATCH(orders!N$1,products!$A$1:$G$1,0))</f>
        <v>2.9849999999999999</v>
      </c>
      <c r="O23" s="8">
        <f t="shared" si="2"/>
        <v>17.91</v>
      </c>
      <c r="P23" t="str">
        <f>_xlfn.XLOOKUP(Table1[[#This Row],[Customer ID]],customers!A21:A1021,customers!I21:I1021,,0)</f>
        <v>No</v>
      </c>
    </row>
    <row r="24" spans="1:16" x14ac:dyDescent="0.3">
      <c r="A24" s="2" t="s">
        <v>614</v>
      </c>
      <c r="B24" s="3">
        <v>44218</v>
      </c>
      <c r="C24" s="2" t="s">
        <v>615</v>
      </c>
      <c r="D24" t="s">
        <v>6151</v>
      </c>
      <c r="E24" s="2">
        <v>4</v>
      </c>
      <c r="F24" s="2" t="str">
        <f>_xlfn.XLOOKUP(C24,customers!A23:A1023,customers!B23:B1023,,0)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 t="shared" si="0"/>
        <v>Robusta</v>
      </c>
      <c r="K24" t="str">
        <f>INDEX(products!$A$1:$G$49,MATCH(orders!$D24,products!$A$1:$A$49,0),MATCH(orders!K$1,products!$A$1:$G$1,0))</f>
        <v>M</v>
      </c>
      <c r="L24" t="str">
        <f t="shared" si="1"/>
        <v>Medium</v>
      </c>
      <c r="M24" s="6">
        <f>INDEX(products!$A$1:$G$49,MATCH(orders!$D24,products!$A$1:$A$49,0),MATCH(orders!M$1,products!$A$1:$G$1,0))</f>
        <v>2.5</v>
      </c>
      <c r="N24" s="8">
        <f>INDEX(products!$A$1:$G$49,MATCH(orders!$D24,products!$A$1:$A$49,0),MATCH(orders!N$1,products!$A$1:$G$1,0))</f>
        <v>22.884999999999998</v>
      </c>
      <c r="O24" s="8">
        <f t="shared" si="2"/>
        <v>91.539999999999992</v>
      </c>
      <c r="P24" t="str">
        <f>_xlfn.XLOOKUP(Table1[[#This Row],[Customer ID]],customers!A22:A1022,customers!I22:I1022,,0)</f>
        <v>Yes</v>
      </c>
    </row>
    <row r="25" spans="1:16" x14ac:dyDescent="0.3">
      <c r="A25" s="2" t="s">
        <v>620</v>
      </c>
      <c r="B25" s="3">
        <v>44603</v>
      </c>
      <c r="C25" s="2" t="s">
        <v>621</v>
      </c>
      <c r="D25" t="s">
        <v>6154</v>
      </c>
      <c r="E25" s="2">
        <v>4</v>
      </c>
      <c r="F25" s="2" t="str">
        <f>_xlfn.XLOOKUP(C25,customers!A24:A1024,customers!B24:B1024,,0)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 t="shared" si="0"/>
        <v>Arabica</v>
      </c>
      <c r="K25" t="str">
        <f>INDEX(products!$A$1:$G$49,MATCH(orders!$D25,products!$A$1:$A$49,0),MATCH(orders!K$1,products!$A$1:$G$1,0))</f>
        <v>D</v>
      </c>
      <c r="L25" t="str">
        <f t="shared" si="1"/>
        <v>Dark</v>
      </c>
      <c r="M25" s="6">
        <f>INDEX(products!$A$1:$G$49,MATCH(orders!$D25,products!$A$1:$A$49,0),MATCH(orders!M$1,products!$A$1:$G$1,0))</f>
        <v>0.2</v>
      </c>
      <c r="N25" s="8">
        <f>INDEX(products!$A$1:$G$49,MATCH(orders!$D25,products!$A$1:$A$49,0),MATCH(orders!N$1,products!$A$1:$G$1,0))</f>
        <v>2.9849999999999999</v>
      </c>
      <c r="O25" s="8">
        <f t="shared" si="2"/>
        <v>11.94</v>
      </c>
      <c r="P25" t="str">
        <f>_xlfn.XLOOKUP(Table1[[#This Row],[Customer ID]],customers!A23:A1023,customers!I23:I1023,,0)</f>
        <v>Yes</v>
      </c>
    </row>
    <row r="26" spans="1:16" x14ac:dyDescent="0.3">
      <c r="A26" s="2" t="s">
        <v>626</v>
      </c>
      <c r="B26" s="3">
        <v>44454</v>
      </c>
      <c r="C26" s="2" t="s">
        <v>627</v>
      </c>
      <c r="D26" t="s">
        <v>6155</v>
      </c>
      <c r="E26" s="2">
        <v>1</v>
      </c>
      <c r="F26" s="2" t="str">
        <f>_xlfn.XLOOKUP(C26,customers!A25:A1025,customers!B25:B1025,,0)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 t="shared" si="0"/>
        <v>Arabica</v>
      </c>
      <c r="K26" t="str">
        <f>INDEX(products!$A$1:$G$49,MATCH(orders!$D26,products!$A$1:$A$49,0),MATCH(orders!K$1,products!$A$1:$G$1,0))</f>
        <v>M</v>
      </c>
      <c r="L26" t="str">
        <f t="shared" si="1"/>
        <v>Medium</v>
      </c>
      <c r="M26" s="6">
        <f>INDEX(products!$A$1:$G$49,MATCH(orders!$D26,products!$A$1:$A$49,0),MATCH(orders!M$1,products!$A$1:$G$1,0))</f>
        <v>1</v>
      </c>
      <c r="N26" s="8">
        <f>INDEX(products!$A$1:$G$49,MATCH(orders!$D26,products!$A$1:$A$49,0),MATCH(orders!N$1,products!$A$1:$G$1,0))</f>
        <v>11.25</v>
      </c>
      <c r="O26" s="8">
        <f t="shared" si="2"/>
        <v>11.25</v>
      </c>
      <c r="P26" t="str">
        <f>_xlfn.XLOOKUP(Table1[[#This Row],[Customer ID]],customers!A24:A1024,customers!I24:I1024,,0)</f>
        <v>No</v>
      </c>
    </row>
    <row r="27" spans="1:16" x14ac:dyDescent="0.3">
      <c r="A27" s="2" t="s">
        <v>632</v>
      </c>
      <c r="B27" s="3">
        <v>44128</v>
      </c>
      <c r="C27" s="2" t="s">
        <v>633</v>
      </c>
      <c r="D27" t="s">
        <v>6156</v>
      </c>
      <c r="E27" s="2">
        <v>3</v>
      </c>
      <c r="F27" s="2" t="str">
        <f>_xlfn.XLOOKUP(C27,customers!A26:A1026,customers!B26:B1026,,0)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 t="shared" si="0"/>
        <v>Excelsa</v>
      </c>
      <c r="K27" t="str">
        <f>INDEX(products!$A$1:$G$49,MATCH(orders!$D27,products!$A$1:$A$49,0),MATCH(orders!K$1,products!$A$1:$G$1,0))</f>
        <v>M</v>
      </c>
      <c r="L27" t="str">
        <f t="shared" si="1"/>
        <v>Medium</v>
      </c>
      <c r="M27" s="6">
        <f>INDEX(products!$A$1:$G$49,MATCH(orders!$D27,products!$A$1:$A$49,0),MATCH(orders!M$1,products!$A$1:$G$1,0))</f>
        <v>0.2</v>
      </c>
      <c r="N27" s="8">
        <f>INDEX(products!$A$1:$G$49,MATCH(orders!$D27,products!$A$1:$A$49,0),MATCH(orders!N$1,products!$A$1:$G$1,0))</f>
        <v>4.125</v>
      </c>
      <c r="O27" s="8">
        <f t="shared" si="2"/>
        <v>12.375</v>
      </c>
      <c r="P27" t="str">
        <f>_xlfn.XLOOKUP(Table1[[#This Row],[Customer ID]],customers!A25:A1025,customers!I25:I1025,,0)</f>
        <v>Yes</v>
      </c>
    </row>
    <row r="28" spans="1:16" x14ac:dyDescent="0.3">
      <c r="A28" s="2" t="s">
        <v>637</v>
      </c>
      <c r="B28" s="3">
        <v>43516</v>
      </c>
      <c r="C28" s="2" t="s">
        <v>638</v>
      </c>
      <c r="D28" t="s">
        <v>6157</v>
      </c>
      <c r="E28" s="2">
        <v>4</v>
      </c>
      <c r="F28" s="2" t="str">
        <f>_xlfn.XLOOKUP(C28,customers!A27:A1027,customers!B27:B1027,,0)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 t="shared" si="0"/>
        <v>Arabica</v>
      </c>
      <c r="K28" t="str">
        <f>INDEX(products!$A$1:$G$49,MATCH(orders!$D28,products!$A$1:$A$49,0),MATCH(orders!K$1,products!$A$1:$G$1,0))</f>
        <v>M</v>
      </c>
      <c r="L28" t="str">
        <f t="shared" si="1"/>
        <v>Medium</v>
      </c>
      <c r="M28" s="6">
        <f>INDEX(products!$A$1:$G$49,MATCH(orders!$D28,products!$A$1:$A$49,0),MATCH(orders!M$1,products!$A$1:$G$1,0))</f>
        <v>0.5</v>
      </c>
      <c r="N28" s="8">
        <f>INDEX(products!$A$1:$G$49,MATCH(orders!$D28,products!$A$1:$A$49,0),MATCH(orders!N$1,products!$A$1:$G$1,0))</f>
        <v>6.75</v>
      </c>
      <c r="O28" s="8">
        <f t="shared" si="2"/>
        <v>27</v>
      </c>
      <c r="P28" t="str">
        <f>_xlfn.XLOOKUP(Table1[[#This Row],[Customer ID]],customers!A26:A1026,customers!I26:I1026,,0)</f>
        <v>Yes</v>
      </c>
    </row>
    <row r="29" spans="1:16" x14ac:dyDescent="0.3">
      <c r="A29" s="2" t="s">
        <v>643</v>
      </c>
      <c r="B29" s="3">
        <v>43746</v>
      </c>
      <c r="C29" s="2" t="s">
        <v>644</v>
      </c>
      <c r="D29" t="s">
        <v>6152</v>
      </c>
      <c r="E29" s="2">
        <v>5</v>
      </c>
      <c r="F29" s="2" t="str">
        <f>_xlfn.XLOOKUP(C29,customers!A28:A1028,customers!B28:B1028,,0)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 t="shared" si="0"/>
        <v>Arabica</v>
      </c>
      <c r="K29" t="str">
        <f>INDEX(products!$A$1:$G$49,MATCH(orders!$D29,products!$A$1:$A$49,0),MATCH(orders!K$1,products!$A$1:$G$1,0))</f>
        <v>M</v>
      </c>
      <c r="L29" t="str">
        <f t="shared" si="1"/>
        <v>Medium</v>
      </c>
      <c r="M29" s="6">
        <f>INDEX(products!$A$1:$G$49,MATCH(orders!$D29,products!$A$1:$A$49,0),MATCH(orders!M$1,products!$A$1:$G$1,0))</f>
        <v>0.2</v>
      </c>
      <c r="N29" s="8">
        <f>INDEX(products!$A$1:$G$49,MATCH(orders!$D29,products!$A$1:$A$49,0),MATCH(orders!N$1,products!$A$1:$G$1,0))</f>
        <v>3.375</v>
      </c>
      <c r="O29" s="8">
        <f t="shared" si="2"/>
        <v>16.875</v>
      </c>
      <c r="P29" t="str">
        <f>_xlfn.XLOOKUP(Table1[[#This Row],[Customer ID]],customers!A27:A1027,customers!I27:I1027,,0)</f>
        <v>No</v>
      </c>
    </row>
    <row r="30" spans="1:16" x14ac:dyDescent="0.3">
      <c r="A30" s="2" t="s">
        <v>649</v>
      </c>
      <c r="B30" s="3">
        <v>44775</v>
      </c>
      <c r="C30" s="2" t="s">
        <v>650</v>
      </c>
      <c r="D30" t="s">
        <v>6158</v>
      </c>
      <c r="E30" s="2">
        <v>3</v>
      </c>
      <c r="F30" s="2" t="str">
        <f>_xlfn.XLOOKUP(C30,customers!A29:A1029,customers!B29:B1029,,0)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 t="shared" si="0"/>
        <v>Arabica</v>
      </c>
      <c r="K30" t="str">
        <f>INDEX(products!$A$1:$G$49,MATCH(orders!$D30,products!$A$1:$A$49,0),MATCH(orders!K$1,products!$A$1:$G$1,0))</f>
        <v>D</v>
      </c>
      <c r="L30" t="str">
        <f t="shared" si="1"/>
        <v>Dark</v>
      </c>
      <c r="M30" s="6">
        <f>INDEX(products!$A$1:$G$49,MATCH(orders!$D30,products!$A$1:$A$49,0),MATCH(orders!M$1,products!$A$1:$G$1,0))</f>
        <v>0.5</v>
      </c>
      <c r="N30" s="8">
        <f>INDEX(products!$A$1:$G$49,MATCH(orders!$D30,products!$A$1:$A$49,0),MATCH(orders!N$1,products!$A$1:$G$1,0))</f>
        <v>5.97</v>
      </c>
      <c r="O30" s="8">
        <f t="shared" si="2"/>
        <v>17.91</v>
      </c>
      <c r="P30" t="str">
        <f>_xlfn.XLOOKUP(Table1[[#This Row],[Customer ID]],customers!A28:A1028,customers!I28:I1028,,0)</f>
        <v>No</v>
      </c>
    </row>
    <row r="31" spans="1:16" x14ac:dyDescent="0.3">
      <c r="A31" s="2" t="s">
        <v>655</v>
      </c>
      <c r="B31" s="3">
        <v>43516</v>
      </c>
      <c r="C31" s="2" t="s">
        <v>656</v>
      </c>
      <c r="D31" t="s">
        <v>6147</v>
      </c>
      <c r="E31" s="2">
        <v>4</v>
      </c>
      <c r="F31" s="2" t="str">
        <f>_xlfn.XLOOKUP(C31,customers!A30:A1030,customers!B30:B1030,,0)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 t="shared" si="0"/>
        <v>Arabica</v>
      </c>
      <c r="K31" t="str">
        <f>INDEX(products!$A$1:$G$49,MATCH(orders!$D31,products!$A$1:$A$49,0),MATCH(orders!K$1,products!$A$1:$G$1,0))</f>
        <v>D</v>
      </c>
      <c r="L31" t="str">
        <f t="shared" si="1"/>
        <v>Dark</v>
      </c>
      <c r="M31" s="6">
        <f>INDEX(products!$A$1:$G$49,MATCH(orders!$D31,products!$A$1:$A$49,0),MATCH(orders!M$1,products!$A$1:$G$1,0))</f>
        <v>1</v>
      </c>
      <c r="N31" s="8">
        <f>INDEX(products!$A$1:$G$49,MATCH(orders!$D31,products!$A$1:$A$49,0),MATCH(orders!N$1,products!$A$1:$G$1,0))</f>
        <v>9.9499999999999993</v>
      </c>
      <c r="O31" s="8">
        <f t="shared" si="2"/>
        <v>39.799999999999997</v>
      </c>
      <c r="P31" t="str">
        <f>_xlfn.XLOOKUP(Table1[[#This Row],[Customer ID]],customers!A29:A1029,customers!I29:I1029,,0)</f>
        <v>Yes</v>
      </c>
    </row>
    <row r="32" spans="1:16" x14ac:dyDescent="0.3">
      <c r="A32" s="2" t="s">
        <v>661</v>
      </c>
      <c r="B32" s="3">
        <v>44464</v>
      </c>
      <c r="C32" s="2" t="s">
        <v>662</v>
      </c>
      <c r="D32" t="s">
        <v>6159</v>
      </c>
      <c r="E32" s="2">
        <v>5</v>
      </c>
      <c r="F32" s="2" t="str">
        <f>_xlfn.XLOOKUP(C32,customers!A31:A1031,customers!B31:B1031,,0)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 t="shared" si="0"/>
        <v>Liberica</v>
      </c>
      <c r="K32" t="str">
        <f>INDEX(products!$A$1:$G$49,MATCH(orders!$D32,products!$A$1:$A$49,0),MATCH(orders!K$1,products!$A$1:$G$1,0))</f>
        <v>M</v>
      </c>
      <c r="L32" t="str">
        <f t="shared" si="1"/>
        <v>Medium</v>
      </c>
      <c r="M32" s="6">
        <f>INDEX(products!$A$1:$G$49,MATCH(orders!$D32,products!$A$1:$A$49,0),MATCH(orders!M$1,products!$A$1:$G$1,0))</f>
        <v>0.2</v>
      </c>
      <c r="N32" s="8">
        <f>INDEX(products!$A$1:$G$49,MATCH(orders!$D32,products!$A$1:$A$49,0),MATCH(orders!N$1,products!$A$1:$G$1,0))</f>
        <v>4.3650000000000002</v>
      </c>
      <c r="O32" s="8">
        <f t="shared" si="2"/>
        <v>21.825000000000003</v>
      </c>
      <c r="P32" t="str">
        <f>_xlfn.XLOOKUP(Table1[[#This Row],[Customer ID]],customers!A30:A1030,customers!I30:I1030,,0)</f>
        <v>No</v>
      </c>
    </row>
    <row r="33" spans="1:16" x14ac:dyDescent="0.3">
      <c r="A33" s="2" t="s">
        <v>661</v>
      </c>
      <c r="B33" s="3">
        <v>44464</v>
      </c>
      <c r="C33" s="2" t="s">
        <v>662</v>
      </c>
      <c r="D33" t="s">
        <v>6158</v>
      </c>
      <c r="E33" s="2">
        <v>6</v>
      </c>
      <c r="F33" s="2" t="str">
        <f>_xlfn.XLOOKUP(C33,customers!A32:A1032,customers!B32:B1032,,0)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 t="shared" si="0"/>
        <v>Arabica</v>
      </c>
      <c r="K33" t="str">
        <f>INDEX(products!$A$1:$G$49,MATCH(orders!$D33,products!$A$1:$A$49,0),MATCH(orders!K$1,products!$A$1:$G$1,0))</f>
        <v>D</v>
      </c>
      <c r="L33" t="str">
        <f t="shared" si="1"/>
        <v>Dark</v>
      </c>
      <c r="M33" s="6">
        <f>INDEX(products!$A$1:$G$49,MATCH(orders!$D33,products!$A$1:$A$49,0),MATCH(orders!M$1,products!$A$1:$G$1,0))</f>
        <v>0.5</v>
      </c>
      <c r="N33" s="8">
        <f>INDEX(products!$A$1:$G$49,MATCH(orders!$D33,products!$A$1:$A$49,0),MATCH(orders!N$1,products!$A$1:$G$1,0))</f>
        <v>5.97</v>
      </c>
      <c r="O33" s="8">
        <f t="shared" si="2"/>
        <v>35.82</v>
      </c>
      <c r="P33" t="str">
        <f>_xlfn.XLOOKUP(Table1[[#This Row],[Customer ID]],customers!A31:A1031,customers!I31:I1031,,0)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 t="shared" si="0"/>
        <v>Liberica</v>
      </c>
      <c r="K34" t="str">
        <f>INDEX(products!$A$1:$G$49,MATCH(orders!$D34,products!$A$1:$A$49,0),MATCH(orders!K$1,products!$A$1:$G$1,0))</f>
        <v>M</v>
      </c>
      <c r="L34" t="str">
        <f t="shared" si="1"/>
        <v>Medium</v>
      </c>
      <c r="M34" s="6">
        <f>INDEX(products!$A$1:$G$49,MATCH(orders!$D34,products!$A$1:$A$49,0),MATCH(orders!M$1,products!$A$1:$G$1,0))</f>
        <v>0.5</v>
      </c>
      <c r="N34" s="8">
        <f>INDEX(products!$A$1:$G$49,MATCH(orders!$D34,products!$A$1:$A$49,0),MATCH(orders!N$1,products!$A$1:$G$1,0))</f>
        <v>8.73</v>
      </c>
      <c r="O34" s="8">
        <f t="shared" si="2"/>
        <v>52.38</v>
      </c>
      <c r="P34" t="str">
        <f>_xlfn.XLOOKUP(Table1[[#This Row],[Customer ID]],customers!A32:A1032,customers!I32:I1032,,0)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 t="shared" si="0"/>
        <v>Liberica</v>
      </c>
      <c r="K35" t="str">
        <f>INDEX(products!$A$1:$G$49,MATCH(orders!$D35,products!$A$1:$A$49,0),MATCH(orders!K$1,products!$A$1:$G$1,0))</f>
        <v>L</v>
      </c>
      <c r="L35" t="str">
        <f t="shared" si="1"/>
        <v>Light</v>
      </c>
      <c r="M35" s="6">
        <f>INDEX(products!$A$1:$G$49,MATCH(orders!$D35,products!$A$1:$A$49,0),MATCH(orders!M$1,products!$A$1:$G$1,0))</f>
        <v>0.2</v>
      </c>
      <c r="N35" s="8">
        <f>INDEX(products!$A$1:$G$49,MATCH(orders!$D35,products!$A$1:$A$49,0),MATCH(orders!N$1,products!$A$1:$G$1,0))</f>
        <v>4.7549999999999999</v>
      </c>
      <c r="O35" s="8">
        <f t="shared" si="2"/>
        <v>23.774999999999999</v>
      </c>
      <c r="P35" t="str">
        <f>_xlfn.XLOOKUP(Table1[[#This Row],[Customer ID]],customers!A33:A1033,customers!I33:I1033,,0)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 t="shared" si="0"/>
        <v>Liberica</v>
      </c>
      <c r="K36" t="str">
        <f>INDEX(products!$A$1:$G$49,MATCH(orders!$D36,products!$A$1:$A$49,0),MATCH(orders!K$1,products!$A$1:$G$1,0))</f>
        <v>L</v>
      </c>
      <c r="L36" t="str">
        <f t="shared" si="1"/>
        <v>Light</v>
      </c>
      <c r="M36" s="6">
        <f>INDEX(products!$A$1:$G$49,MATCH(orders!$D36,products!$A$1:$A$49,0),MATCH(orders!M$1,products!$A$1:$G$1,0))</f>
        <v>0.5</v>
      </c>
      <c r="N36" s="8">
        <f>INDEX(products!$A$1:$G$49,MATCH(orders!$D36,products!$A$1:$A$49,0),MATCH(orders!N$1,products!$A$1:$G$1,0))</f>
        <v>9.51</v>
      </c>
      <c r="O36" s="8">
        <f t="shared" si="2"/>
        <v>57.06</v>
      </c>
      <c r="P36" t="str">
        <f>_xlfn.XLOOKUP(Table1[[#This Row],[Customer ID]],customers!A34:A1034,customers!I34:I1034,,0)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 t="shared" si="0"/>
        <v>Arabica</v>
      </c>
      <c r="K37" t="str">
        <f>INDEX(products!$A$1:$G$49,MATCH(orders!$D37,products!$A$1:$A$49,0),MATCH(orders!K$1,products!$A$1:$G$1,0))</f>
        <v>D</v>
      </c>
      <c r="L37" t="str">
        <f t="shared" si="1"/>
        <v>Dark</v>
      </c>
      <c r="M37" s="6">
        <f>INDEX(products!$A$1:$G$49,MATCH(orders!$D37,products!$A$1:$A$49,0),MATCH(orders!M$1,products!$A$1:$G$1,0))</f>
        <v>0.5</v>
      </c>
      <c r="N37" s="8">
        <f>INDEX(products!$A$1:$G$49,MATCH(orders!$D37,products!$A$1:$A$49,0),MATCH(orders!N$1,products!$A$1:$G$1,0))</f>
        <v>5.97</v>
      </c>
      <c r="O37" s="8">
        <f t="shared" si="2"/>
        <v>35.82</v>
      </c>
      <c r="P37" t="str">
        <f>_xlfn.XLOOKUP(Table1[[#This Row],[Customer ID]],customers!A35:A1035,customers!I35:I1035,,0)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 t="shared" si="0"/>
        <v>Liberica</v>
      </c>
      <c r="K38" t="str">
        <f>INDEX(products!$A$1:$G$49,MATCH(orders!$D38,products!$A$1:$A$49,0),MATCH(orders!K$1,products!$A$1:$G$1,0))</f>
        <v>M</v>
      </c>
      <c r="L38" t="str">
        <f t="shared" si="1"/>
        <v>Medium</v>
      </c>
      <c r="M38" s="6">
        <f>INDEX(products!$A$1:$G$49,MATCH(orders!$D38,products!$A$1:$A$49,0),MATCH(orders!M$1,products!$A$1:$G$1,0))</f>
        <v>0.2</v>
      </c>
      <c r="N38" s="8">
        <f>INDEX(products!$A$1:$G$49,MATCH(orders!$D38,products!$A$1:$A$49,0),MATCH(orders!N$1,products!$A$1:$G$1,0))</f>
        <v>4.3650000000000002</v>
      </c>
      <c r="O38" s="8">
        <f t="shared" si="2"/>
        <v>8.73</v>
      </c>
      <c r="P38" t="str">
        <f>_xlfn.XLOOKUP(Table1[[#This Row],[Customer ID]],customers!A36:A1036,customers!I36:I1036,,0)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 t="shared" si="0"/>
        <v>Liberica</v>
      </c>
      <c r="K39" t="str">
        <f>INDEX(products!$A$1:$G$49,MATCH(orders!$D39,products!$A$1:$A$49,0),MATCH(orders!K$1,products!$A$1:$G$1,0))</f>
        <v>L</v>
      </c>
      <c r="L39" t="str">
        <f t="shared" si="1"/>
        <v>Light</v>
      </c>
      <c r="M39" s="6">
        <f>INDEX(products!$A$1:$G$49,MATCH(orders!$D39,products!$A$1:$A$49,0),MATCH(orders!M$1,products!$A$1:$G$1,0))</f>
        <v>0.5</v>
      </c>
      <c r="N39" s="8">
        <f>INDEX(products!$A$1:$G$49,MATCH(orders!$D39,products!$A$1:$A$49,0),MATCH(orders!N$1,products!$A$1:$G$1,0))</f>
        <v>9.51</v>
      </c>
      <c r="O39" s="8">
        <f t="shared" si="2"/>
        <v>28.53</v>
      </c>
      <c r="P39" t="str">
        <f>_xlfn.XLOOKUP(Table1[[#This Row],[Customer ID]],customers!A37:A1037,customers!I37:I1037,,0)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 t="shared" si="0"/>
        <v>Robusta</v>
      </c>
      <c r="K40" t="str">
        <f>INDEX(products!$A$1:$G$49,MATCH(orders!$D40,products!$A$1:$A$49,0),MATCH(orders!K$1,products!$A$1:$G$1,0))</f>
        <v>M</v>
      </c>
      <c r="L40" t="str">
        <f t="shared" si="1"/>
        <v>Medium</v>
      </c>
      <c r="M40" s="6">
        <f>INDEX(products!$A$1:$G$49,MATCH(orders!$D40,products!$A$1:$A$49,0),MATCH(orders!M$1,products!$A$1:$G$1,0))</f>
        <v>2.5</v>
      </c>
      <c r="N40" s="8">
        <f>INDEX(products!$A$1:$G$49,MATCH(orders!$D40,products!$A$1:$A$49,0),MATCH(orders!N$1,products!$A$1:$G$1,0))</f>
        <v>22.884999999999998</v>
      </c>
      <c r="O40" s="8">
        <f t="shared" si="2"/>
        <v>114.42499999999998</v>
      </c>
      <c r="P40" t="str">
        <f>_xlfn.XLOOKUP(Table1[[#This Row],[Customer ID]],customers!A38:A1038,customers!I38:I1038,,0)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 t="shared" si="0"/>
        <v>Robusta</v>
      </c>
      <c r="K41" t="str">
        <f>INDEX(products!$A$1:$G$49,MATCH(orders!$D41,products!$A$1:$A$49,0),MATCH(orders!K$1,products!$A$1:$G$1,0))</f>
        <v>M</v>
      </c>
      <c r="L41" t="str">
        <f t="shared" si="1"/>
        <v>Medium</v>
      </c>
      <c r="M41" s="6">
        <f>INDEX(products!$A$1:$G$49,MATCH(orders!$D41,products!$A$1:$A$49,0),MATCH(orders!M$1,products!$A$1:$G$1,0))</f>
        <v>1</v>
      </c>
      <c r="N41" s="8">
        <f>INDEX(products!$A$1:$G$49,MATCH(orders!$D41,products!$A$1:$A$49,0),MATCH(orders!N$1,products!$A$1:$G$1,0))</f>
        <v>9.9499999999999993</v>
      </c>
      <c r="O41" s="8">
        <f t="shared" si="2"/>
        <v>59.699999999999996</v>
      </c>
      <c r="P41" t="str">
        <f>_xlfn.XLOOKUP(Table1[[#This Row],[Customer ID]],customers!A39:A1039,customers!I39:I1039,,0)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 t="shared" si="0"/>
        <v>Liberica</v>
      </c>
      <c r="K42" t="str">
        <f>INDEX(products!$A$1:$G$49,MATCH(orders!$D42,products!$A$1:$A$49,0),MATCH(orders!K$1,products!$A$1:$G$1,0))</f>
        <v>M</v>
      </c>
      <c r="L42" t="str">
        <f t="shared" si="1"/>
        <v>Medium</v>
      </c>
      <c r="M42" s="6">
        <f>INDEX(products!$A$1:$G$49,MATCH(orders!$D42,products!$A$1:$A$49,0),MATCH(orders!M$1,products!$A$1:$G$1,0))</f>
        <v>1</v>
      </c>
      <c r="N42" s="8">
        <f>INDEX(products!$A$1:$G$49,MATCH(orders!$D42,products!$A$1:$A$49,0),MATCH(orders!N$1,products!$A$1:$G$1,0))</f>
        <v>14.55</v>
      </c>
      <c r="O42" s="8">
        <f t="shared" si="2"/>
        <v>43.650000000000006</v>
      </c>
      <c r="P42" t="str">
        <f>_xlfn.XLOOKUP(Table1[[#This Row],[Customer ID]],customers!A40:A1040,customers!I40:I1040,,0)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 t="shared" si="0"/>
        <v>Excelsa</v>
      </c>
      <c r="K43" t="str">
        <f>INDEX(products!$A$1:$G$49,MATCH(orders!$D43,products!$A$1:$A$49,0),MATCH(orders!K$1,products!$A$1:$G$1,0))</f>
        <v>D</v>
      </c>
      <c r="L43" t="str">
        <f t="shared" si="1"/>
        <v>Dark</v>
      </c>
      <c r="M43" s="6">
        <f>INDEX(products!$A$1:$G$49,MATCH(orders!$D43,products!$A$1:$A$49,0),MATCH(orders!M$1,products!$A$1:$G$1,0))</f>
        <v>0.2</v>
      </c>
      <c r="N43" s="8">
        <f>INDEX(products!$A$1:$G$49,MATCH(orders!$D43,products!$A$1:$A$49,0),MATCH(orders!N$1,products!$A$1:$G$1,0))</f>
        <v>3.645</v>
      </c>
      <c r="O43" s="8">
        <f t="shared" si="2"/>
        <v>7.29</v>
      </c>
      <c r="P43" t="str">
        <f>_xlfn.XLOOKUP(Table1[[#This Row],[Customer ID]],customers!A41:A1041,customers!I41:I1041,,0)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 t="shared" si="0"/>
        <v>Robusta</v>
      </c>
      <c r="K44" t="str">
        <f>INDEX(products!$A$1:$G$49,MATCH(orders!$D44,products!$A$1:$A$49,0),MATCH(orders!K$1,products!$A$1:$G$1,0))</f>
        <v>D</v>
      </c>
      <c r="L44" t="str">
        <f t="shared" si="1"/>
        <v>Dark</v>
      </c>
      <c r="M44" s="6">
        <f>INDEX(products!$A$1:$G$49,MATCH(orders!$D44,products!$A$1:$A$49,0),MATCH(orders!M$1,products!$A$1:$G$1,0))</f>
        <v>0.2</v>
      </c>
      <c r="N44" s="8">
        <f>INDEX(products!$A$1:$G$49,MATCH(orders!$D44,products!$A$1:$A$49,0),MATCH(orders!N$1,products!$A$1:$G$1,0))</f>
        <v>2.6849999999999996</v>
      </c>
      <c r="O44" s="8">
        <f t="shared" si="2"/>
        <v>8.0549999999999997</v>
      </c>
      <c r="P44" t="str">
        <f>_xlfn.XLOOKUP(Table1[[#This Row],[Customer ID]],customers!A42:A1042,customers!I42:I1042,,0)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 t="shared" si="0"/>
        <v>Liberica</v>
      </c>
      <c r="K45" t="str">
        <f>INDEX(products!$A$1:$G$49,MATCH(orders!$D45,products!$A$1:$A$49,0),MATCH(orders!K$1,products!$A$1:$G$1,0))</f>
        <v>L</v>
      </c>
      <c r="L45" t="str">
        <f t="shared" si="1"/>
        <v>Light</v>
      </c>
      <c r="M45" s="6">
        <f>INDEX(products!$A$1:$G$49,MATCH(orders!$D45,products!$A$1:$A$49,0),MATCH(orders!M$1,products!$A$1:$G$1,0))</f>
        <v>2.5</v>
      </c>
      <c r="N45" s="8">
        <f>INDEX(products!$A$1:$G$49,MATCH(orders!$D45,products!$A$1:$A$49,0),MATCH(orders!N$1,products!$A$1:$G$1,0))</f>
        <v>36.454999999999998</v>
      </c>
      <c r="O45" s="8">
        <f t="shared" si="2"/>
        <v>72.91</v>
      </c>
      <c r="P45" t="str">
        <f>_xlfn.XLOOKUP(Table1[[#This Row],[Customer ID]],customers!A43:A1043,customers!I43:I1043,,0)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 t="shared" si="0"/>
        <v>Excelsa</v>
      </c>
      <c r="K46" t="str">
        <f>INDEX(products!$A$1:$G$49,MATCH(orders!$D46,products!$A$1:$A$49,0),MATCH(orders!K$1,products!$A$1:$G$1,0))</f>
        <v>M</v>
      </c>
      <c r="L46" t="str">
        <f t="shared" si="1"/>
        <v>Medium</v>
      </c>
      <c r="M46" s="6">
        <f>INDEX(products!$A$1:$G$49,MATCH(orders!$D46,products!$A$1:$A$49,0),MATCH(orders!M$1,products!$A$1:$G$1,0))</f>
        <v>0.5</v>
      </c>
      <c r="N46" s="8">
        <f>INDEX(products!$A$1:$G$49,MATCH(orders!$D46,products!$A$1:$A$49,0),MATCH(orders!N$1,products!$A$1:$G$1,0))</f>
        <v>8.25</v>
      </c>
      <c r="O46" s="8">
        <f t="shared" si="2"/>
        <v>16.5</v>
      </c>
      <c r="P46" t="str">
        <f>_xlfn.XLOOKUP(Table1[[#This Row],[Customer ID]],customers!A44:A1044,customers!I44:I1044,,0)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 t="shared" si="0"/>
        <v>Liberica</v>
      </c>
      <c r="K47" t="str">
        <f>INDEX(products!$A$1:$G$49,MATCH(orders!$D47,products!$A$1:$A$49,0),MATCH(orders!K$1,products!$A$1:$G$1,0))</f>
        <v>D</v>
      </c>
      <c r="L47" t="str">
        <f t="shared" si="1"/>
        <v>Dark</v>
      </c>
      <c r="M47" s="6">
        <f>INDEX(products!$A$1:$G$49,MATCH(orders!$D47,products!$A$1:$A$49,0),MATCH(orders!M$1,products!$A$1:$G$1,0))</f>
        <v>2.5</v>
      </c>
      <c r="N47" s="8">
        <f>INDEX(products!$A$1:$G$49,MATCH(orders!$D47,products!$A$1:$A$49,0),MATCH(orders!N$1,products!$A$1:$G$1,0))</f>
        <v>29.784999999999997</v>
      </c>
      <c r="O47" s="8">
        <f t="shared" si="2"/>
        <v>178.70999999999998</v>
      </c>
      <c r="P47" t="str">
        <f>_xlfn.XLOOKUP(Table1[[#This Row],[Customer ID]],customers!A45:A1045,customers!I45:I1045,,0)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 t="shared" si="0"/>
        <v>Excelsa</v>
      </c>
      <c r="K48" t="str">
        <f>INDEX(products!$A$1:$G$49,MATCH(orders!$D48,products!$A$1:$A$49,0),MATCH(orders!K$1,products!$A$1:$G$1,0))</f>
        <v>M</v>
      </c>
      <c r="L48" t="str">
        <f t="shared" si="1"/>
        <v>Medium</v>
      </c>
      <c r="M48" s="6">
        <f>INDEX(products!$A$1:$G$49,MATCH(orders!$D48,products!$A$1:$A$49,0),MATCH(orders!M$1,products!$A$1:$G$1,0))</f>
        <v>2.5</v>
      </c>
      <c r="N48" s="8">
        <f>INDEX(products!$A$1:$G$49,MATCH(orders!$D48,products!$A$1:$A$49,0),MATCH(orders!N$1,products!$A$1:$G$1,0))</f>
        <v>31.624999999999996</v>
      </c>
      <c r="O48" s="8">
        <f t="shared" si="2"/>
        <v>63.249999999999993</v>
      </c>
      <c r="P48" t="str">
        <f>_xlfn.XLOOKUP(Table1[[#This Row],[Customer ID]],customers!A46:A1046,customers!I46:I1046,,0)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 t="shared" si="0"/>
        <v>Arabica</v>
      </c>
      <c r="K49" t="str">
        <f>INDEX(products!$A$1:$G$49,MATCH(orders!$D49,products!$A$1:$A$49,0),MATCH(orders!K$1,products!$A$1:$G$1,0))</f>
        <v>L</v>
      </c>
      <c r="L49" t="str">
        <f t="shared" si="1"/>
        <v>Light</v>
      </c>
      <c r="M49" s="6">
        <f>INDEX(products!$A$1:$G$49,MATCH(orders!$D49,products!$A$1:$A$49,0),MATCH(orders!M$1,products!$A$1:$G$1,0))</f>
        <v>0.2</v>
      </c>
      <c r="N49" s="8">
        <f>INDEX(products!$A$1:$G$49,MATCH(orders!$D49,products!$A$1:$A$49,0),MATCH(orders!N$1,products!$A$1:$G$1,0))</f>
        <v>3.8849999999999998</v>
      </c>
      <c r="O49" s="8">
        <f t="shared" si="2"/>
        <v>7.77</v>
      </c>
      <c r="P49" t="str">
        <f>_xlfn.XLOOKUP(Table1[[#This Row],[Customer ID]],customers!A47:A1047,customers!I47:I1047,,0)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 t="shared" si="0"/>
        <v>Arabica</v>
      </c>
      <c r="K50" t="str">
        <f>INDEX(products!$A$1:$G$49,MATCH(orders!$D50,products!$A$1:$A$49,0),MATCH(orders!K$1,products!$A$1:$G$1,0))</f>
        <v>D</v>
      </c>
      <c r="L50" t="str">
        <f t="shared" si="1"/>
        <v>Dark</v>
      </c>
      <c r="M50" s="6">
        <f>INDEX(products!$A$1:$G$49,MATCH(orders!$D50,products!$A$1:$A$49,0),MATCH(orders!M$1,products!$A$1:$G$1,0))</f>
        <v>2.5</v>
      </c>
      <c r="N50" s="8">
        <f>INDEX(products!$A$1:$G$49,MATCH(orders!$D50,products!$A$1:$A$49,0),MATCH(orders!N$1,products!$A$1:$G$1,0))</f>
        <v>22.884999999999998</v>
      </c>
      <c r="O50" s="8">
        <f t="shared" si="2"/>
        <v>91.539999999999992</v>
      </c>
      <c r="P50" t="str">
        <f>_xlfn.XLOOKUP(Table1[[#This Row],[Customer ID]],customers!A48:A1048,customers!I48:I1048,,0)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 t="shared" si="0"/>
        <v>Arabica</v>
      </c>
      <c r="K51" t="str">
        <f>INDEX(products!$A$1:$G$49,MATCH(orders!$D51,products!$A$1:$A$49,0),MATCH(orders!K$1,products!$A$1:$G$1,0))</f>
        <v>L</v>
      </c>
      <c r="L51" t="str">
        <f t="shared" si="1"/>
        <v>Light</v>
      </c>
      <c r="M51" s="6">
        <f>INDEX(products!$A$1:$G$49,MATCH(orders!$D51,products!$A$1:$A$49,0),MATCH(orders!M$1,products!$A$1:$G$1,0))</f>
        <v>1</v>
      </c>
      <c r="N51" s="8">
        <f>INDEX(products!$A$1:$G$49,MATCH(orders!$D51,products!$A$1:$A$49,0),MATCH(orders!N$1,products!$A$1:$G$1,0))</f>
        <v>12.95</v>
      </c>
      <c r="O51" s="8">
        <f t="shared" si="2"/>
        <v>38.849999999999994</v>
      </c>
      <c r="P51" t="str">
        <f>_xlfn.XLOOKUP(Table1[[#This Row],[Customer ID]],customers!A49:A1049,customers!I49:I1049,,0)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 t="shared" si="0"/>
        <v>Liberica</v>
      </c>
      <c r="K52" t="str">
        <f>INDEX(products!$A$1:$G$49,MATCH(orders!$D52,products!$A$1:$A$49,0),MATCH(orders!K$1,products!$A$1:$G$1,0))</f>
        <v>D</v>
      </c>
      <c r="L52" t="str">
        <f t="shared" si="1"/>
        <v>Dark</v>
      </c>
      <c r="M52" s="6">
        <f>INDEX(products!$A$1:$G$49,MATCH(orders!$D52,products!$A$1:$A$49,0),MATCH(orders!M$1,products!$A$1:$G$1,0))</f>
        <v>0.5</v>
      </c>
      <c r="N52" s="8">
        <f>INDEX(products!$A$1:$G$49,MATCH(orders!$D52,products!$A$1:$A$49,0),MATCH(orders!N$1,products!$A$1:$G$1,0))</f>
        <v>7.77</v>
      </c>
      <c r="O52" s="8">
        <f t="shared" si="2"/>
        <v>15.54</v>
      </c>
      <c r="P52" t="str">
        <f>_xlfn.XLOOKUP(Table1[[#This Row],[Customer ID]],customers!A50:A1050,customers!I50:I1050,,0)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 t="shared" si="0"/>
        <v>Liberica</v>
      </c>
      <c r="K53" t="str">
        <f>INDEX(products!$A$1:$G$49,MATCH(orders!$D53,products!$A$1:$A$49,0),MATCH(orders!K$1,products!$A$1:$G$1,0))</f>
        <v>L</v>
      </c>
      <c r="L53" t="str">
        <f t="shared" si="1"/>
        <v>Light</v>
      </c>
      <c r="M53" s="6">
        <f>INDEX(products!$A$1:$G$49,MATCH(orders!$D53,products!$A$1:$A$49,0),MATCH(orders!M$1,products!$A$1:$G$1,0))</f>
        <v>2.5</v>
      </c>
      <c r="N53" s="8">
        <f>INDEX(products!$A$1:$G$49,MATCH(orders!$D53,products!$A$1:$A$49,0),MATCH(orders!N$1,products!$A$1:$G$1,0))</f>
        <v>36.454999999999998</v>
      </c>
      <c r="O53" s="8">
        <f t="shared" si="2"/>
        <v>145.82</v>
      </c>
      <c r="P53" t="str">
        <f>_xlfn.XLOOKUP(Table1[[#This Row],[Customer ID]],customers!A51:A1051,customers!I51:I1051,,0)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 t="shared" si="0"/>
        <v>Robusta</v>
      </c>
      <c r="K54" t="str">
        <f>INDEX(products!$A$1:$G$49,MATCH(orders!$D54,products!$A$1:$A$49,0),MATCH(orders!K$1,products!$A$1:$G$1,0))</f>
        <v>M</v>
      </c>
      <c r="L54" t="str">
        <f t="shared" si="1"/>
        <v>Medium</v>
      </c>
      <c r="M54" s="6">
        <f>INDEX(products!$A$1:$G$49,MATCH(orders!$D54,products!$A$1:$A$49,0),MATCH(orders!M$1,products!$A$1:$G$1,0))</f>
        <v>0.5</v>
      </c>
      <c r="N54" s="8">
        <f>INDEX(products!$A$1:$G$49,MATCH(orders!$D54,products!$A$1:$A$49,0),MATCH(orders!N$1,products!$A$1:$G$1,0))</f>
        <v>5.97</v>
      </c>
      <c r="O54" s="8">
        <f t="shared" si="2"/>
        <v>29.849999999999998</v>
      </c>
      <c r="P54" t="str">
        <f>_xlfn.XLOOKUP(Table1[[#This Row],[Customer ID]],customers!A52:A1052,customers!I52:I1052,,0)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 t="shared" si="0"/>
        <v>Liberica</v>
      </c>
      <c r="K55" t="str">
        <f>INDEX(products!$A$1:$G$49,MATCH(orders!$D55,products!$A$1:$A$49,0),MATCH(orders!K$1,products!$A$1:$G$1,0))</f>
        <v>L</v>
      </c>
      <c r="L55" t="str">
        <f t="shared" si="1"/>
        <v>Light</v>
      </c>
      <c r="M55" s="6">
        <f>INDEX(products!$A$1:$G$49,MATCH(orders!$D55,products!$A$1:$A$49,0),MATCH(orders!M$1,products!$A$1:$G$1,0))</f>
        <v>2.5</v>
      </c>
      <c r="N55" s="8">
        <f>INDEX(products!$A$1:$G$49,MATCH(orders!$D55,products!$A$1:$A$49,0),MATCH(orders!N$1,products!$A$1:$G$1,0))</f>
        <v>36.454999999999998</v>
      </c>
      <c r="O55" s="8">
        <f t="shared" si="2"/>
        <v>72.91</v>
      </c>
      <c r="P55" t="str">
        <f>_xlfn.XLOOKUP(Table1[[#This Row],[Customer ID]],customers!A53:A1053,customers!I53:I1053,,0)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 t="shared" si="0"/>
        <v>Liberica</v>
      </c>
      <c r="K56" t="str">
        <f>INDEX(products!$A$1:$G$49,MATCH(orders!$D56,products!$A$1:$A$49,0),MATCH(orders!K$1,products!$A$1:$G$1,0))</f>
        <v>M</v>
      </c>
      <c r="L56" t="str">
        <f t="shared" si="1"/>
        <v>Medium</v>
      </c>
      <c r="M56" s="6">
        <f>INDEX(products!$A$1:$G$49,MATCH(orders!$D56,products!$A$1:$A$49,0),MATCH(orders!M$1,products!$A$1:$G$1,0))</f>
        <v>1</v>
      </c>
      <c r="N56" s="8">
        <f>INDEX(products!$A$1:$G$49,MATCH(orders!$D56,products!$A$1:$A$49,0),MATCH(orders!N$1,products!$A$1:$G$1,0))</f>
        <v>14.55</v>
      </c>
      <c r="O56" s="8">
        <f t="shared" si="2"/>
        <v>72.75</v>
      </c>
      <c r="P56" t="str">
        <f>_xlfn.XLOOKUP(Table1[[#This Row],[Customer ID]],customers!A54:A1054,customers!I54:I1054,,0)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 t="shared" si="0"/>
        <v>Liberica</v>
      </c>
      <c r="K57" t="str">
        <f>INDEX(products!$A$1:$G$49,MATCH(orders!$D57,products!$A$1:$A$49,0),MATCH(orders!K$1,products!$A$1:$G$1,0))</f>
        <v>L</v>
      </c>
      <c r="L57" t="str">
        <f t="shared" si="1"/>
        <v>Light</v>
      </c>
      <c r="M57" s="6">
        <f>INDEX(products!$A$1:$G$49,MATCH(orders!$D57,products!$A$1:$A$49,0),MATCH(orders!M$1,products!$A$1:$G$1,0))</f>
        <v>1</v>
      </c>
      <c r="N57" s="8">
        <f>INDEX(products!$A$1:$G$49,MATCH(orders!$D57,products!$A$1:$A$49,0),MATCH(orders!N$1,products!$A$1:$G$1,0))</f>
        <v>15.85</v>
      </c>
      <c r="O57" s="8">
        <f t="shared" si="2"/>
        <v>47.55</v>
      </c>
      <c r="P57" t="str">
        <f>_xlfn.XLOOKUP(Table1[[#This Row],[Customer ID]],customers!A55:A1055,customers!I55:I1055,,0)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 t="shared" si="0"/>
        <v>Excelsa</v>
      </c>
      <c r="K58" t="str">
        <f>INDEX(products!$A$1:$G$49,MATCH(orders!$D58,products!$A$1:$A$49,0),MATCH(orders!K$1,products!$A$1:$G$1,0))</f>
        <v>D</v>
      </c>
      <c r="L58" t="str">
        <f t="shared" si="1"/>
        <v>Dark</v>
      </c>
      <c r="M58" s="6">
        <f>INDEX(products!$A$1:$G$49,MATCH(orders!$D58,products!$A$1:$A$49,0),MATCH(orders!M$1,products!$A$1:$G$1,0))</f>
        <v>0.2</v>
      </c>
      <c r="N58" s="8">
        <f>INDEX(products!$A$1:$G$49,MATCH(orders!$D58,products!$A$1:$A$49,0),MATCH(orders!N$1,products!$A$1:$G$1,0))</f>
        <v>3.645</v>
      </c>
      <c r="O58" s="8">
        <f t="shared" si="2"/>
        <v>10.935</v>
      </c>
      <c r="P58" t="str">
        <f>_xlfn.XLOOKUP(Table1[[#This Row],[Customer ID]],customers!A56:A1056,customers!I56:I1056,,0)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 t="shared" si="0"/>
        <v>Excelsa</v>
      </c>
      <c r="K59" t="str">
        <f>INDEX(products!$A$1:$G$49,MATCH(orders!$D59,products!$A$1:$A$49,0),MATCH(orders!K$1,products!$A$1:$G$1,0))</f>
        <v>L</v>
      </c>
      <c r="L59" t="str">
        <f t="shared" si="1"/>
        <v>Light</v>
      </c>
      <c r="M59" s="6">
        <f>INDEX(products!$A$1:$G$49,MATCH(orders!$D59,products!$A$1:$A$49,0),MATCH(orders!M$1,products!$A$1:$G$1,0))</f>
        <v>1</v>
      </c>
      <c r="N59" s="8">
        <f>INDEX(products!$A$1:$G$49,MATCH(orders!$D59,products!$A$1:$A$49,0),MATCH(orders!N$1,products!$A$1:$G$1,0))</f>
        <v>14.85</v>
      </c>
      <c r="O59" s="8">
        <f t="shared" si="2"/>
        <v>59.4</v>
      </c>
      <c r="P59" t="str">
        <f>_xlfn.XLOOKUP(Table1[[#This Row],[Customer ID]],customers!A57:A1057,customers!I57:I1057,,0)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 t="shared" si="0"/>
        <v>Liberica</v>
      </c>
      <c r="K60" t="str">
        <f>INDEX(products!$A$1:$G$49,MATCH(orders!$D60,products!$A$1:$A$49,0),MATCH(orders!K$1,products!$A$1:$G$1,0))</f>
        <v>D</v>
      </c>
      <c r="L60" t="str">
        <f t="shared" si="1"/>
        <v>Dark</v>
      </c>
      <c r="M60" s="6">
        <f>INDEX(products!$A$1:$G$49,MATCH(orders!$D60,products!$A$1:$A$49,0),MATCH(orders!M$1,products!$A$1:$G$1,0))</f>
        <v>2.5</v>
      </c>
      <c r="N60" s="8">
        <f>INDEX(products!$A$1:$G$49,MATCH(orders!$D60,products!$A$1:$A$49,0),MATCH(orders!N$1,products!$A$1:$G$1,0))</f>
        <v>29.784999999999997</v>
      </c>
      <c r="O60" s="8">
        <f t="shared" si="2"/>
        <v>89.35499999999999</v>
      </c>
      <c r="P60" t="str">
        <f>_xlfn.XLOOKUP(Table1[[#This Row],[Customer ID]],customers!A58:A1058,customers!I58:I1058,,0)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 t="shared" si="0"/>
        <v>Liberica</v>
      </c>
      <c r="K61" t="str">
        <f>INDEX(products!$A$1:$G$49,MATCH(orders!$D61,products!$A$1:$A$49,0),MATCH(orders!K$1,products!$A$1:$G$1,0))</f>
        <v>M</v>
      </c>
      <c r="L61" t="str">
        <f t="shared" si="1"/>
        <v>Medium</v>
      </c>
      <c r="M61" s="6">
        <f>INDEX(products!$A$1:$G$49,MATCH(orders!$D61,products!$A$1:$A$49,0),MATCH(orders!M$1,products!$A$1:$G$1,0))</f>
        <v>0.5</v>
      </c>
      <c r="N61" s="8">
        <f>INDEX(products!$A$1:$G$49,MATCH(orders!$D61,products!$A$1:$A$49,0),MATCH(orders!N$1,products!$A$1:$G$1,0))</f>
        <v>8.73</v>
      </c>
      <c r="O61" s="8">
        <f t="shared" si="2"/>
        <v>26.19</v>
      </c>
      <c r="P61" t="str">
        <f>_xlfn.XLOOKUP(Table1[[#This Row],[Customer ID]],customers!A59:A1059,customers!I59:I1059,,0)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 t="shared" si="0"/>
        <v>Arabica</v>
      </c>
      <c r="K62" t="str">
        <f>INDEX(products!$A$1:$G$49,MATCH(orders!$D62,products!$A$1:$A$49,0),MATCH(orders!K$1,products!$A$1:$G$1,0))</f>
        <v>D</v>
      </c>
      <c r="L62" t="str">
        <f t="shared" si="1"/>
        <v>Dark</v>
      </c>
      <c r="M62" s="6">
        <f>INDEX(products!$A$1:$G$49,MATCH(orders!$D62,products!$A$1:$A$49,0),MATCH(orders!M$1,products!$A$1:$G$1,0))</f>
        <v>2.5</v>
      </c>
      <c r="N62" s="8">
        <f>INDEX(products!$A$1:$G$49,MATCH(orders!$D62,products!$A$1:$A$49,0),MATCH(orders!N$1,products!$A$1:$G$1,0))</f>
        <v>22.884999999999998</v>
      </c>
      <c r="O62" s="8">
        <f t="shared" si="2"/>
        <v>114.42499999999998</v>
      </c>
      <c r="P62" t="str">
        <f>_xlfn.XLOOKUP(Table1[[#This Row],[Customer ID]],customers!A60:A1060,customers!I60:I1060,,0)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 t="shared" si="0"/>
        <v>Robusta</v>
      </c>
      <c r="K63" t="str">
        <f>INDEX(products!$A$1:$G$49,MATCH(orders!$D63,products!$A$1:$A$49,0),MATCH(orders!K$1,products!$A$1:$G$1,0))</f>
        <v>D</v>
      </c>
      <c r="L63" t="str">
        <f t="shared" si="1"/>
        <v>Dark</v>
      </c>
      <c r="M63" s="6">
        <f>INDEX(products!$A$1:$G$49,MATCH(orders!$D63,products!$A$1:$A$49,0),MATCH(orders!M$1,products!$A$1:$G$1,0))</f>
        <v>0.5</v>
      </c>
      <c r="N63" s="8">
        <f>INDEX(products!$A$1:$G$49,MATCH(orders!$D63,products!$A$1:$A$49,0),MATCH(orders!N$1,products!$A$1:$G$1,0))</f>
        <v>5.3699999999999992</v>
      </c>
      <c r="O63" s="8">
        <f t="shared" si="2"/>
        <v>26.849999999999994</v>
      </c>
      <c r="P63" t="str">
        <f>_xlfn.XLOOKUP(Table1[[#This Row],[Customer ID]],customers!A61:A1061,customers!I61:I1061,,0)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 t="shared" si="0"/>
        <v>Liberica</v>
      </c>
      <c r="K64" t="str">
        <f>INDEX(products!$A$1:$G$49,MATCH(orders!$D64,products!$A$1:$A$49,0),MATCH(orders!K$1,products!$A$1:$G$1,0))</f>
        <v>L</v>
      </c>
      <c r="L64" t="str">
        <f t="shared" si="1"/>
        <v>Light</v>
      </c>
      <c r="M64" s="6">
        <f>INDEX(products!$A$1:$G$49,MATCH(orders!$D64,products!$A$1:$A$49,0),MATCH(orders!M$1,products!$A$1:$G$1,0))</f>
        <v>0.2</v>
      </c>
      <c r="N64" s="8">
        <f>INDEX(products!$A$1:$G$49,MATCH(orders!$D64,products!$A$1:$A$49,0),MATCH(orders!N$1,products!$A$1:$G$1,0))</f>
        <v>4.7549999999999999</v>
      </c>
      <c r="O64" s="8">
        <f t="shared" si="2"/>
        <v>23.774999999999999</v>
      </c>
      <c r="P64" t="str">
        <f>_xlfn.XLOOKUP(Table1[[#This Row],[Customer ID]],customers!A62:A1062,customers!I62:I1062,,0)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 t="shared" si="0"/>
        <v>Arabica</v>
      </c>
      <c r="K65" t="str">
        <f>INDEX(products!$A$1:$G$49,MATCH(orders!$D65,products!$A$1:$A$49,0),MATCH(orders!K$1,products!$A$1:$G$1,0))</f>
        <v>M</v>
      </c>
      <c r="L65" t="str">
        <f t="shared" si="1"/>
        <v>Medium</v>
      </c>
      <c r="M65" s="6">
        <f>INDEX(products!$A$1:$G$49,MATCH(orders!$D65,products!$A$1:$A$49,0),MATCH(orders!M$1,products!$A$1:$G$1,0))</f>
        <v>0.5</v>
      </c>
      <c r="N65" s="8">
        <f>INDEX(products!$A$1:$G$49,MATCH(orders!$D65,products!$A$1:$A$49,0),MATCH(orders!N$1,products!$A$1:$G$1,0))</f>
        <v>6.75</v>
      </c>
      <c r="O65" s="8">
        <f t="shared" si="2"/>
        <v>6.75</v>
      </c>
      <c r="P65" t="str">
        <f>_xlfn.XLOOKUP(Table1[[#This Row],[Customer ID]],customers!A63:A1063,customers!I63:I1063,,0)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 t="shared" si="0"/>
        <v>Robusta</v>
      </c>
      <c r="K66" t="str">
        <f>INDEX(products!$A$1:$G$49,MATCH(orders!$D66,products!$A$1:$A$49,0),MATCH(orders!K$1,products!$A$1:$G$1,0))</f>
        <v>M</v>
      </c>
      <c r="L66" t="str">
        <f t="shared" si="1"/>
        <v>Medium</v>
      </c>
      <c r="M66" s="6">
        <f>INDEX(products!$A$1:$G$49,MATCH(orders!$D66,products!$A$1:$A$49,0),MATCH(orders!M$1,products!$A$1:$G$1,0))</f>
        <v>0.5</v>
      </c>
      <c r="N66" s="8">
        <f>INDEX(products!$A$1:$G$49,MATCH(orders!$D66,products!$A$1:$A$49,0),MATCH(orders!N$1,products!$A$1:$G$1,0))</f>
        <v>5.97</v>
      </c>
      <c r="O66" s="8">
        <f t="shared" si="2"/>
        <v>35.82</v>
      </c>
      <c r="P66" t="str">
        <f>_xlfn.XLOOKUP(Table1[[#This Row],[Customer ID]],customers!A64:A1064,customers!I64:I1064,,0)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 t="shared" ref="J67:J130" si="3">IF(I67="Rob","Robusta",IF(I67="Exc","Excelsa",IF(I67="Ara","Arabica",IF(I67="Lib","Liberica",))))</f>
        <v>Robusta</v>
      </c>
      <c r="K67" t="str">
        <f>INDEX(products!$A$1:$G$49,MATCH(orders!$D67,products!$A$1:$A$49,0),MATCH(orders!K$1,products!$A$1:$G$1,0))</f>
        <v>D</v>
      </c>
      <c r="L67" t="str">
        <f t="shared" ref="L67:L130" si="4">IF(K67="M","Medium",(IF(K67="L","Light",IF(K67="D","Dark"))))</f>
        <v>Dark</v>
      </c>
      <c r="M67" s="6">
        <f>INDEX(products!$A$1:$G$49,MATCH(orders!$D67,products!$A$1:$A$49,0),MATCH(orders!M$1,products!$A$1:$G$1,0))</f>
        <v>2.5</v>
      </c>
      <c r="N67" s="8">
        <f>INDEX(products!$A$1:$G$49,MATCH(orders!$D67,products!$A$1:$A$49,0),MATCH(orders!N$1,products!$A$1:$G$1,0))</f>
        <v>20.584999999999997</v>
      </c>
      <c r="O67" s="8">
        <f t="shared" ref="O67:O130" si="5">E67*N67</f>
        <v>82.339999999999989</v>
      </c>
      <c r="P67" t="str">
        <f>_xlfn.XLOOKUP(Table1[[#This Row],[Customer ID]],customers!A65:A1065,customers!I65:I1065,,0)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 t="shared" si="3"/>
        <v>Robusta</v>
      </c>
      <c r="K68" t="str">
        <f>INDEX(products!$A$1:$G$49,MATCH(orders!$D68,products!$A$1:$A$49,0),MATCH(orders!K$1,products!$A$1:$G$1,0))</f>
        <v>L</v>
      </c>
      <c r="L68" t="str">
        <f t="shared" si="4"/>
        <v>Light</v>
      </c>
      <c r="M68" s="6">
        <f>INDEX(products!$A$1:$G$49,MATCH(orders!$D68,products!$A$1:$A$49,0),MATCH(orders!M$1,products!$A$1:$G$1,0))</f>
        <v>0.5</v>
      </c>
      <c r="N68" s="8">
        <f>INDEX(products!$A$1:$G$49,MATCH(orders!$D68,products!$A$1:$A$49,0),MATCH(orders!N$1,products!$A$1:$G$1,0))</f>
        <v>7.169999999999999</v>
      </c>
      <c r="O68" s="8">
        <f t="shared" si="5"/>
        <v>7.169999999999999</v>
      </c>
      <c r="P68" t="str">
        <f>_xlfn.XLOOKUP(Table1[[#This Row],[Customer ID]],customers!A66:A1066,customers!I66:I1066,,0)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 t="shared" si="3"/>
        <v>Liberica</v>
      </c>
      <c r="K69" t="str">
        <f>INDEX(products!$A$1:$G$49,MATCH(orders!$D69,products!$A$1:$A$49,0),MATCH(orders!K$1,products!$A$1:$G$1,0))</f>
        <v>L</v>
      </c>
      <c r="L69" t="str">
        <f t="shared" si="4"/>
        <v>Light</v>
      </c>
      <c r="M69" s="6">
        <f>INDEX(products!$A$1:$G$49,MATCH(orders!$D69,products!$A$1:$A$49,0),MATCH(orders!M$1,products!$A$1:$G$1,0))</f>
        <v>0.2</v>
      </c>
      <c r="N69" s="8">
        <f>INDEX(products!$A$1:$G$49,MATCH(orders!$D69,products!$A$1:$A$49,0),MATCH(orders!N$1,products!$A$1:$G$1,0))</f>
        <v>4.7549999999999999</v>
      </c>
      <c r="O69" s="8">
        <f t="shared" si="5"/>
        <v>9.51</v>
      </c>
      <c r="P69" t="str">
        <f>_xlfn.XLOOKUP(Table1[[#This Row],[Customer ID]],customers!A67:A1067,customers!I67:I1067,,0)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 t="shared" si="3"/>
        <v>Robusta</v>
      </c>
      <c r="K70" t="str">
        <f>INDEX(products!$A$1:$G$49,MATCH(orders!$D70,products!$A$1:$A$49,0),MATCH(orders!K$1,products!$A$1:$G$1,0))</f>
        <v>M</v>
      </c>
      <c r="L70" t="str">
        <f t="shared" si="4"/>
        <v>Medium</v>
      </c>
      <c r="M70" s="6">
        <f>INDEX(products!$A$1:$G$49,MATCH(orders!$D70,products!$A$1:$A$49,0),MATCH(orders!M$1,products!$A$1:$G$1,0))</f>
        <v>0.2</v>
      </c>
      <c r="N70" s="8">
        <f>INDEX(products!$A$1:$G$49,MATCH(orders!$D70,products!$A$1:$A$49,0),MATCH(orders!N$1,products!$A$1:$G$1,0))</f>
        <v>2.9849999999999999</v>
      </c>
      <c r="O70" s="8">
        <f t="shared" si="5"/>
        <v>2.9849999999999999</v>
      </c>
      <c r="P70" t="str">
        <f>_xlfn.XLOOKUP(Table1[[#This Row],[Customer ID]],customers!A68:A1068,customers!I68:I1068,,0)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 t="shared" si="3"/>
        <v>Robusta</v>
      </c>
      <c r="K71" t="str">
        <f>INDEX(products!$A$1:$G$49,MATCH(orders!$D71,products!$A$1:$A$49,0),MATCH(orders!K$1,products!$A$1:$G$1,0))</f>
        <v>M</v>
      </c>
      <c r="L71" t="str">
        <f t="shared" si="4"/>
        <v>Medium</v>
      </c>
      <c r="M71" s="6">
        <f>INDEX(products!$A$1:$G$49,MATCH(orders!$D71,products!$A$1:$A$49,0),MATCH(orders!M$1,products!$A$1:$G$1,0))</f>
        <v>1</v>
      </c>
      <c r="N71" s="8">
        <f>INDEX(products!$A$1:$G$49,MATCH(orders!$D71,products!$A$1:$A$49,0),MATCH(orders!N$1,products!$A$1:$G$1,0))</f>
        <v>9.9499999999999993</v>
      </c>
      <c r="O71" s="8">
        <f t="shared" si="5"/>
        <v>59.699999999999996</v>
      </c>
      <c r="P71" t="str">
        <f>_xlfn.XLOOKUP(Table1[[#This Row],[Customer ID]],customers!A69:A1069,customers!I69:I1069,,0)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 t="shared" si="3"/>
        <v>Excelsa</v>
      </c>
      <c r="K72" t="str">
        <f>INDEX(products!$A$1:$G$49,MATCH(orders!$D72,products!$A$1:$A$49,0),MATCH(orders!K$1,products!$A$1:$G$1,0))</f>
        <v>L</v>
      </c>
      <c r="L72" t="str">
        <f t="shared" si="4"/>
        <v>Light</v>
      </c>
      <c r="M72" s="6">
        <f>INDEX(products!$A$1:$G$49,MATCH(orders!$D72,products!$A$1:$A$49,0),MATCH(orders!M$1,products!$A$1:$G$1,0))</f>
        <v>2.5</v>
      </c>
      <c r="N72" s="8">
        <f>INDEX(products!$A$1:$G$49,MATCH(orders!$D72,products!$A$1:$A$49,0),MATCH(orders!N$1,products!$A$1:$G$1,0))</f>
        <v>34.154999999999994</v>
      </c>
      <c r="O72" s="8">
        <f t="shared" si="5"/>
        <v>136.61999999999998</v>
      </c>
      <c r="P72" t="str">
        <f>_xlfn.XLOOKUP(Table1[[#This Row],[Customer ID]],customers!A70:A1070,customers!I70:I1070,,0)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 t="shared" si="3"/>
        <v>Liberica</v>
      </c>
      <c r="K73" t="str">
        <f>INDEX(products!$A$1:$G$49,MATCH(orders!$D73,products!$A$1:$A$49,0),MATCH(orders!K$1,products!$A$1:$G$1,0))</f>
        <v>L</v>
      </c>
      <c r="L73" t="str">
        <f t="shared" si="4"/>
        <v>Light</v>
      </c>
      <c r="M73" s="6">
        <f>INDEX(products!$A$1:$G$49,MATCH(orders!$D73,products!$A$1:$A$49,0),MATCH(orders!M$1,products!$A$1:$G$1,0))</f>
        <v>0.2</v>
      </c>
      <c r="N73" s="8">
        <f>INDEX(products!$A$1:$G$49,MATCH(orders!$D73,products!$A$1:$A$49,0),MATCH(orders!N$1,products!$A$1:$G$1,0))</f>
        <v>4.7549999999999999</v>
      </c>
      <c r="O73" s="8">
        <f t="shared" si="5"/>
        <v>9.51</v>
      </c>
      <c r="P73" t="str">
        <f>_xlfn.XLOOKUP(Table1[[#This Row],[Customer ID]],customers!A71:A1071,customers!I71:I1071,,0)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 t="shared" si="3"/>
        <v>Arabica</v>
      </c>
      <c r="K74" t="str">
        <f>INDEX(products!$A$1:$G$49,MATCH(orders!$D74,products!$A$1:$A$49,0),MATCH(orders!K$1,products!$A$1:$G$1,0))</f>
        <v>M</v>
      </c>
      <c r="L74" t="str">
        <f t="shared" si="4"/>
        <v>Medium</v>
      </c>
      <c r="M74" s="6">
        <f>INDEX(products!$A$1:$G$49,MATCH(orders!$D74,products!$A$1:$A$49,0),MATCH(orders!M$1,products!$A$1:$G$1,0))</f>
        <v>2.5</v>
      </c>
      <c r="N74" s="8">
        <f>INDEX(products!$A$1:$G$49,MATCH(orders!$D74,products!$A$1:$A$49,0),MATCH(orders!N$1,products!$A$1:$G$1,0))</f>
        <v>25.874999999999996</v>
      </c>
      <c r="O74" s="8">
        <f t="shared" si="5"/>
        <v>77.624999999999986</v>
      </c>
      <c r="P74" t="str">
        <f>_xlfn.XLOOKUP(Table1[[#This Row],[Customer ID]],customers!A72:A1072,customers!I72:I1072,,0)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 t="shared" si="3"/>
        <v>Liberica</v>
      </c>
      <c r="K75" t="str">
        <f>INDEX(products!$A$1:$G$49,MATCH(orders!$D75,products!$A$1:$A$49,0),MATCH(orders!K$1,products!$A$1:$G$1,0))</f>
        <v>M</v>
      </c>
      <c r="L75" t="str">
        <f t="shared" si="4"/>
        <v>Medium</v>
      </c>
      <c r="M75" s="6">
        <f>INDEX(products!$A$1:$G$49,MATCH(orders!$D75,products!$A$1:$A$49,0),MATCH(orders!M$1,products!$A$1:$G$1,0))</f>
        <v>0.2</v>
      </c>
      <c r="N75" s="8">
        <f>INDEX(products!$A$1:$G$49,MATCH(orders!$D75,products!$A$1:$A$49,0),MATCH(orders!N$1,products!$A$1:$G$1,0))</f>
        <v>4.3650000000000002</v>
      </c>
      <c r="O75" s="8">
        <f t="shared" si="5"/>
        <v>21.825000000000003</v>
      </c>
      <c r="P75" t="str">
        <f>_xlfn.XLOOKUP(Table1[[#This Row],[Customer ID]],customers!A73:A1073,customers!I73:I1073,,0)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 t="shared" si="3"/>
        <v>Excelsa</v>
      </c>
      <c r="K76" t="str">
        <f>INDEX(products!$A$1:$G$49,MATCH(orders!$D76,products!$A$1:$A$49,0),MATCH(orders!K$1,products!$A$1:$G$1,0))</f>
        <v>L</v>
      </c>
      <c r="L76" t="str">
        <f t="shared" si="4"/>
        <v>Light</v>
      </c>
      <c r="M76" s="6">
        <f>INDEX(products!$A$1:$G$49,MATCH(orders!$D76,products!$A$1:$A$49,0),MATCH(orders!M$1,products!$A$1:$G$1,0))</f>
        <v>0.5</v>
      </c>
      <c r="N76" s="8">
        <f>INDEX(products!$A$1:$G$49,MATCH(orders!$D76,products!$A$1:$A$49,0),MATCH(orders!N$1,products!$A$1:$G$1,0))</f>
        <v>8.91</v>
      </c>
      <c r="O76" s="8">
        <f t="shared" si="5"/>
        <v>17.82</v>
      </c>
      <c r="P76" t="str">
        <f>_xlfn.XLOOKUP(Table1[[#This Row],[Customer ID]],customers!A74:A1074,customers!I74:I1074,,0)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 t="shared" si="3"/>
        <v>Robusta</v>
      </c>
      <c r="K77" t="str">
        <f>INDEX(products!$A$1:$G$49,MATCH(orders!$D77,products!$A$1:$A$49,0),MATCH(orders!K$1,products!$A$1:$G$1,0))</f>
        <v>D</v>
      </c>
      <c r="L77" t="str">
        <f t="shared" si="4"/>
        <v>Dark</v>
      </c>
      <c r="M77" s="6">
        <f>INDEX(products!$A$1:$G$49,MATCH(orders!$D77,products!$A$1:$A$49,0),MATCH(orders!M$1,products!$A$1:$G$1,0))</f>
        <v>1</v>
      </c>
      <c r="N77" s="8">
        <f>INDEX(products!$A$1:$G$49,MATCH(orders!$D77,products!$A$1:$A$49,0),MATCH(orders!N$1,products!$A$1:$G$1,0))</f>
        <v>8.9499999999999993</v>
      </c>
      <c r="O77" s="8">
        <f t="shared" si="5"/>
        <v>53.699999999999996</v>
      </c>
      <c r="P77" t="str">
        <f>_xlfn.XLOOKUP(Table1[[#This Row],[Customer ID]],customers!A75:A1075,customers!I75:I1075,,0)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 t="shared" si="3"/>
        <v>Robusta</v>
      </c>
      <c r="K78" t="str">
        <f>INDEX(products!$A$1:$G$49,MATCH(orders!$D78,products!$A$1:$A$49,0),MATCH(orders!K$1,products!$A$1:$G$1,0))</f>
        <v>L</v>
      </c>
      <c r="L78" t="str">
        <f t="shared" si="4"/>
        <v>Light</v>
      </c>
      <c r="M78" s="6">
        <f>INDEX(products!$A$1:$G$49,MATCH(orders!$D78,products!$A$1:$A$49,0),MATCH(orders!M$1,products!$A$1:$G$1,0))</f>
        <v>0.2</v>
      </c>
      <c r="N78" s="8">
        <f>INDEX(products!$A$1:$G$49,MATCH(orders!$D78,products!$A$1:$A$49,0),MATCH(orders!N$1,products!$A$1:$G$1,0))</f>
        <v>3.5849999999999995</v>
      </c>
      <c r="O78" s="8">
        <f t="shared" si="5"/>
        <v>3.5849999999999995</v>
      </c>
      <c r="P78" t="str">
        <f>_xlfn.XLOOKUP(Table1[[#This Row],[Customer ID]],customers!A76:A1076,customers!I76:I1076,,0)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 t="shared" si="3"/>
        <v>Excelsa</v>
      </c>
      <c r="K79" t="str">
        <f>INDEX(products!$A$1:$G$49,MATCH(orders!$D79,products!$A$1:$A$49,0),MATCH(orders!K$1,products!$A$1:$G$1,0))</f>
        <v>D</v>
      </c>
      <c r="L79" t="str">
        <f t="shared" si="4"/>
        <v>Dark</v>
      </c>
      <c r="M79" s="6">
        <f>INDEX(products!$A$1:$G$49,MATCH(orders!$D79,products!$A$1:$A$49,0),MATCH(orders!M$1,products!$A$1:$G$1,0))</f>
        <v>0.2</v>
      </c>
      <c r="N79" s="8">
        <f>INDEX(products!$A$1:$G$49,MATCH(orders!$D79,products!$A$1:$A$49,0),MATCH(orders!N$1,products!$A$1:$G$1,0))</f>
        <v>3.645</v>
      </c>
      <c r="O79" s="8">
        <f t="shared" si="5"/>
        <v>7.29</v>
      </c>
      <c r="P79" t="str">
        <f>_xlfn.XLOOKUP(Table1[[#This Row],[Customer ID]],customers!A77:A1077,customers!I77:I1077,,0)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 t="shared" si="3"/>
        <v>Arabica</v>
      </c>
      <c r="K80" t="str">
        <f>INDEX(products!$A$1:$G$49,MATCH(orders!$D80,products!$A$1:$A$49,0),MATCH(orders!K$1,products!$A$1:$G$1,0))</f>
        <v>M</v>
      </c>
      <c r="L80" t="str">
        <f t="shared" si="4"/>
        <v>Medium</v>
      </c>
      <c r="M80" s="6">
        <f>INDEX(products!$A$1:$G$49,MATCH(orders!$D80,products!$A$1:$A$49,0),MATCH(orders!M$1,products!$A$1:$G$1,0))</f>
        <v>0.5</v>
      </c>
      <c r="N80" s="8">
        <f>INDEX(products!$A$1:$G$49,MATCH(orders!$D80,products!$A$1:$A$49,0),MATCH(orders!N$1,products!$A$1:$G$1,0))</f>
        <v>6.75</v>
      </c>
      <c r="O80" s="8">
        <f t="shared" si="5"/>
        <v>40.5</v>
      </c>
      <c r="P80" t="str">
        <f>_xlfn.XLOOKUP(Table1[[#This Row],[Customer ID]],customers!A78:A1078,customers!I78:I1078,,0)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 t="shared" si="3"/>
        <v>Robusta</v>
      </c>
      <c r="K81" t="str">
        <f>INDEX(products!$A$1:$G$49,MATCH(orders!$D81,products!$A$1:$A$49,0),MATCH(orders!K$1,products!$A$1:$G$1,0))</f>
        <v>L</v>
      </c>
      <c r="L81" t="str">
        <f t="shared" si="4"/>
        <v>Light</v>
      </c>
      <c r="M81" s="6">
        <f>INDEX(products!$A$1:$G$49,MATCH(orders!$D81,products!$A$1:$A$49,0),MATCH(orders!M$1,products!$A$1:$G$1,0))</f>
        <v>1</v>
      </c>
      <c r="N81" s="8">
        <f>INDEX(products!$A$1:$G$49,MATCH(orders!$D81,products!$A$1:$A$49,0),MATCH(orders!N$1,products!$A$1:$G$1,0))</f>
        <v>11.95</v>
      </c>
      <c r="O81" s="8">
        <f t="shared" si="5"/>
        <v>47.8</v>
      </c>
      <c r="P81" t="str">
        <f>_xlfn.XLOOKUP(Table1[[#This Row],[Customer ID]],customers!A79:A1079,customers!I79:I1079,,0)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 t="shared" si="3"/>
        <v>Arabica</v>
      </c>
      <c r="K82" t="str">
        <f>INDEX(products!$A$1:$G$49,MATCH(orders!$D82,products!$A$1:$A$49,0),MATCH(orders!K$1,products!$A$1:$G$1,0))</f>
        <v>L</v>
      </c>
      <c r="L82" t="str">
        <f t="shared" si="4"/>
        <v>Light</v>
      </c>
      <c r="M82" s="6">
        <f>INDEX(products!$A$1:$G$49,MATCH(orders!$D82,products!$A$1:$A$49,0),MATCH(orders!M$1,products!$A$1:$G$1,0))</f>
        <v>0.5</v>
      </c>
      <c r="N82" s="8">
        <f>INDEX(products!$A$1:$G$49,MATCH(orders!$D82,products!$A$1:$A$49,0),MATCH(orders!N$1,products!$A$1:$G$1,0))</f>
        <v>7.77</v>
      </c>
      <c r="O82" s="8">
        <f t="shared" si="5"/>
        <v>38.849999999999994</v>
      </c>
      <c r="P82" t="str">
        <f>_xlfn.XLOOKUP(Table1[[#This Row],[Customer ID]],customers!A80:A1080,customers!I80:I1080,,0)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 t="shared" si="3"/>
        <v>Liberica</v>
      </c>
      <c r="K83" t="str">
        <f>INDEX(products!$A$1:$G$49,MATCH(orders!$D83,products!$A$1:$A$49,0),MATCH(orders!K$1,products!$A$1:$G$1,0))</f>
        <v>L</v>
      </c>
      <c r="L83" t="str">
        <f t="shared" si="4"/>
        <v>Light</v>
      </c>
      <c r="M83" s="6">
        <f>INDEX(products!$A$1:$G$49,MATCH(orders!$D83,products!$A$1:$A$49,0),MATCH(orders!M$1,products!$A$1:$G$1,0))</f>
        <v>2.5</v>
      </c>
      <c r="N83" s="8">
        <f>INDEX(products!$A$1:$G$49,MATCH(orders!$D83,products!$A$1:$A$49,0),MATCH(orders!N$1,products!$A$1:$G$1,0))</f>
        <v>36.454999999999998</v>
      </c>
      <c r="O83" s="8">
        <f t="shared" si="5"/>
        <v>109.36499999999999</v>
      </c>
      <c r="P83" t="str">
        <f>_xlfn.XLOOKUP(Table1[[#This Row],[Customer ID]],customers!A81:A1081,customers!I81:I1081,,0)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 t="shared" si="3"/>
        <v>Liberica</v>
      </c>
      <c r="K84" t="str">
        <f>INDEX(products!$A$1:$G$49,MATCH(orders!$D84,products!$A$1:$A$49,0),MATCH(orders!K$1,products!$A$1:$G$1,0))</f>
        <v>M</v>
      </c>
      <c r="L84" t="str">
        <f t="shared" si="4"/>
        <v>Medium</v>
      </c>
      <c r="M84" s="6">
        <f>INDEX(products!$A$1:$G$49,MATCH(orders!$D84,products!$A$1:$A$49,0),MATCH(orders!M$1,products!$A$1:$G$1,0))</f>
        <v>2.5</v>
      </c>
      <c r="N84" s="8">
        <f>INDEX(products!$A$1:$G$49,MATCH(orders!$D84,products!$A$1:$A$49,0),MATCH(orders!N$1,products!$A$1:$G$1,0))</f>
        <v>33.464999999999996</v>
      </c>
      <c r="O84" s="8">
        <f t="shared" si="5"/>
        <v>100.39499999999998</v>
      </c>
      <c r="P84" t="str">
        <f>_xlfn.XLOOKUP(Table1[[#This Row],[Customer ID]],customers!A82:A1082,customers!I82:I1082,,0)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 t="shared" si="3"/>
        <v>Robusta</v>
      </c>
      <c r="K85" t="str">
        <f>INDEX(products!$A$1:$G$49,MATCH(orders!$D85,products!$A$1:$A$49,0),MATCH(orders!K$1,products!$A$1:$G$1,0))</f>
        <v>D</v>
      </c>
      <c r="L85" t="str">
        <f t="shared" si="4"/>
        <v>Dark</v>
      </c>
      <c r="M85" s="6">
        <f>INDEX(products!$A$1:$G$49,MATCH(orders!$D85,products!$A$1:$A$49,0),MATCH(orders!M$1,products!$A$1:$G$1,0))</f>
        <v>2.5</v>
      </c>
      <c r="N85" s="8">
        <f>INDEX(products!$A$1:$G$49,MATCH(orders!$D85,products!$A$1:$A$49,0),MATCH(orders!N$1,products!$A$1:$G$1,0))</f>
        <v>20.584999999999997</v>
      </c>
      <c r="O85" s="8">
        <f t="shared" si="5"/>
        <v>82.339999999999989</v>
      </c>
      <c r="P85" t="str">
        <f>_xlfn.XLOOKUP(Table1[[#This Row],[Customer ID]],customers!A83:A1083,customers!I83:I1083,,0)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 t="shared" si="3"/>
        <v>Liberica</v>
      </c>
      <c r="K86" t="str">
        <f>INDEX(products!$A$1:$G$49,MATCH(orders!$D86,products!$A$1:$A$49,0),MATCH(orders!K$1,products!$A$1:$G$1,0))</f>
        <v>L</v>
      </c>
      <c r="L86" t="str">
        <f t="shared" si="4"/>
        <v>Light</v>
      </c>
      <c r="M86" s="6">
        <f>INDEX(products!$A$1:$G$49,MATCH(orders!$D86,products!$A$1:$A$49,0),MATCH(orders!M$1,products!$A$1:$G$1,0))</f>
        <v>0.5</v>
      </c>
      <c r="N86" s="8">
        <f>INDEX(products!$A$1:$G$49,MATCH(orders!$D86,products!$A$1:$A$49,0),MATCH(orders!N$1,products!$A$1:$G$1,0))</f>
        <v>9.51</v>
      </c>
      <c r="O86" s="8">
        <f t="shared" si="5"/>
        <v>9.51</v>
      </c>
      <c r="P86" t="str">
        <f>_xlfn.XLOOKUP(Table1[[#This Row],[Customer ID]],customers!A84:A1084,customers!I84:I1084,,0)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 t="shared" si="3"/>
        <v>Arabica</v>
      </c>
      <c r="K87" t="str">
        <f>INDEX(products!$A$1:$G$49,MATCH(orders!$D87,products!$A$1:$A$49,0),MATCH(orders!K$1,products!$A$1:$G$1,0))</f>
        <v>L</v>
      </c>
      <c r="L87" t="str">
        <f t="shared" si="4"/>
        <v>Light</v>
      </c>
      <c r="M87" s="6">
        <f>INDEX(products!$A$1:$G$49,MATCH(orders!$D87,products!$A$1:$A$49,0),MATCH(orders!M$1,products!$A$1:$G$1,0))</f>
        <v>2.5</v>
      </c>
      <c r="N87" s="8">
        <f>INDEX(products!$A$1:$G$49,MATCH(orders!$D87,products!$A$1:$A$49,0),MATCH(orders!N$1,products!$A$1:$G$1,0))</f>
        <v>29.784999999999997</v>
      </c>
      <c r="O87" s="8">
        <f t="shared" si="5"/>
        <v>89.35499999999999</v>
      </c>
      <c r="P87" t="str">
        <f>_xlfn.XLOOKUP(Table1[[#This Row],[Customer ID]],customers!A85:A1085,customers!I85:I1085,,0)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 t="shared" si="3"/>
        <v>Arabica</v>
      </c>
      <c r="K88" t="str">
        <f>INDEX(products!$A$1:$G$49,MATCH(orders!$D88,products!$A$1:$A$49,0),MATCH(orders!K$1,products!$A$1:$G$1,0))</f>
        <v>D</v>
      </c>
      <c r="L88" t="str">
        <f t="shared" si="4"/>
        <v>Dark</v>
      </c>
      <c r="M88" s="6">
        <f>INDEX(products!$A$1:$G$49,MATCH(orders!$D88,products!$A$1:$A$49,0),MATCH(orders!M$1,products!$A$1:$G$1,0))</f>
        <v>0.2</v>
      </c>
      <c r="N88" s="8">
        <f>INDEX(products!$A$1:$G$49,MATCH(orders!$D88,products!$A$1:$A$49,0),MATCH(orders!N$1,products!$A$1:$G$1,0))</f>
        <v>2.9849999999999999</v>
      </c>
      <c r="O88" s="8">
        <f t="shared" si="5"/>
        <v>11.94</v>
      </c>
      <c r="P88" t="str">
        <f>_xlfn.XLOOKUP(Table1[[#This Row],[Customer ID]],customers!A86:A1086,customers!I86:I1086,,0)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 t="shared" si="3"/>
        <v>Arabica</v>
      </c>
      <c r="K89" t="str">
        <f>INDEX(products!$A$1:$G$49,MATCH(orders!$D89,products!$A$1:$A$49,0),MATCH(orders!K$1,products!$A$1:$G$1,0))</f>
        <v>M</v>
      </c>
      <c r="L89" t="str">
        <f t="shared" si="4"/>
        <v>Medium</v>
      </c>
      <c r="M89" s="6">
        <f>INDEX(products!$A$1:$G$49,MATCH(orders!$D89,products!$A$1:$A$49,0),MATCH(orders!M$1,products!$A$1:$G$1,0))</f>
        <v>1</v>
      </c>
      <c r="N89" s="8">
        <f>INDEX(products!$A$1:$G$49,MATCH(orders!$D89,products!$A$1:$A$49,0),MATCH(orders!N$1,products!$A$1:$G$1,0))</f>
        <v>11.25</v>
      </c>
      <c r="O89" s="8">
        <f t="shared" si="5"/>
        <v>33.75</v>
      </c>
      <c r="P89" t="str">
        <f>_xlfn.XLOOKUP(Table1[[#This Row],[Customer ID]],customers!A87:A1087,customers!I87:I1087,,0)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 t="shared" si="3"/>
        <v>Robusta</v>
      </c>
      <c r="K90" t="str">
        <f>INDEX(products!$A$1:$G$49,MATCH(orders!$D90,products!$A$1:$A$49,0),MATCH(orders!K$1,products!$A$1:$G$1,0))</f>
        <v>L</v>
      </c>
      <c r="L90" t="str">
        <f t="shared" si="4"/>
        <v>Light</v>
      </c>
      <c r="M90" s="6">
        <f>INDEX(products!$A$1:$G$49,MATCH(orders!$D90,products!$A$1:$A$49,0),MATCH(orders!M$1,products!$A$1:$G$1,0))</f>
        <v>1</v>
      </c>
      <c r="N90" s="8">
        <f>INDEX(products!$A$1:$G$49,MATCH(orders!$D90,products!$A$1:$A$49,0),MATCH(orders!N$1,products!$A$1:$G$1,0))</f>
        <v>11.95</v>
      </c>
      <c r="O90" s="8">
        <f t="shared" si="5"/>
        <v>35.849999999999994</v>
      </c>
      <c r="P90" t="str">
        <f>_xlfn.XLOOKUP(Table1[[#This Row],[Customer ID]],customers!A88:A1088,customers!I88:I1088,,0)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 t="shared" si="3"/>
        <v>Arabica</v>
      </c>
      <c r="K91" t="str">
        <f>INDEX(products!$A$1:$G$49,MATCH(orders!$D91,products!$A$1:$A$49,0),MATCH(orders!K$1,products!$A$1:$G$1,0))</f>
        <v>L</v>
      </c>
      <c r="L91" t="str">
        <f t="shared" si="4"/>
        <v>Light</v>
      </c>
      <c r="M91" s="6">
        <f>INDEX(products!$A$1:$G$49,MATCH(orders!$D91,products!$A$1:$A$49,0),MATCH(orders!M$1,products!$A$1:$G$1,0))</f>
        <v>1</v>
      </c>
      <c r="N91" s="8">
        <f>INDEX(products!$A$1:$G$49,MATCH(orders!$D91,products!$A$1:$A$49,0),MATCH(orders!N$1,products!$A$1:$G$1,0))</f>
        <v>12.95</v>
      </c>
      <c r="O91" s="8">
        <f t="shared" si="5"/>
        <v>77.699999999999989</v>
      </c>
      <c r="P91" t="str">
        <f>_xlfn.XLOOKUP(Table1[[#This Row],[Customer ID]],customers!A89:A1089,customers!I89:I1089,,0)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 t="shared" si="3"/>
        <v>Arabica</v>
      </c>
      <c r="K92" t="str">
        <f>INDEX(products!$A$1:$G$49,MATCH(orders!$D92,products!$A$1:$A$49,0),MATCH(orders!K$1,products!$A$1:$G$1,0))</f>
        <v>L</v>
      </c>
      <c r="L92" t="str">
        <f t="shared" si="4"/>
        <v>Light</v>
      </c>
      <c r="M92" s="6">
        <f>INDEX(products!$A$1:$G$49,MATCH(orders!$D92,products!$A$1:$A$49,0),MATCH(orders!M$1,products!$A$1:$G$1,0))</f>
        <v>1</v>
      </c>
      <c r="N92" s="8">
        <f>INDEX(products!$A$1:$G$49,MATCH(orders!$D92,products!$A$1:$A$49,0),MATCH(orders!N$1,products!$A$1:$G$1,0))</f>
        <v>12.95</v>
      </c>
      <c r="O92" s="8">
        <f t="shared" si="5"/>
        <v>51.8</v>
      </c>
      <c r="P92" t="str">
        <f>_xlfn.XLOOKUP(Table1[[#This Row],[Customer ID]],customers!A90:A1090,customers!I90:I1090,,0)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 t="shared" si="3"/>
        <v>Arabica</v>
      </c>
      <c r="K93" t="str">
        <f>INDEX(products!$A$1:$G$49,MATCH(orders!$D93,products!$A$1:$A$49,0),MATCH(orders!K$1,products!$A$1:$G$1,0))</f>
        <v>M</v>
      </c>
      <c r="L93" t="str">
        <f t="shared" si="4"/>
        <v>Medium</v>
      </c>
      <c r="M93" s="6">
        <f>INDEX(products!$A$1:$G$49,MATCH(orders!$D93,products!$A$1:$A$49,0),MATCH(orders!M$1,products!$A$1:$G$1,0))</f>
        <v>2.5</v>
      </c>
      <c r="N93" s="8">
        <f>INDEX(products!$A$1:$G$49,MATCH(orders!$D93,products!$A$1:$A$49,0),MATCH(orders!N$1,products!$A$1:$G$1,0))</f>
        <v>25.874999999999996</v>
      </c>
      <c r="O93" s="8">
        <f t="shared" si="5"/>
        <v>103.49999999999999</v>
      </c>
      <c r="P93" t="str">
        <f>_xlfn.XLOOKUP(Table1[[#This Row],[Customer ID]],customers!A91:A1091,customers!I91:I1091,,0)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 t="shared" si="3"/>
        <v>Excelsa</v>
      </c>
      <c r="K94" t="str">
        <f>INDEX(products!$A$1:$G$49,MATCH(orders!$D94,products!$A$1:$A$49,0),MATCH(orders!K$1,products!$A$1:$G$1,0))</f>
        <v>L</v>
      </c>
      <c r="L94" t="str">
        <f t="shared" si="4"/>
        <v>Light</v>
      </c>
      <c r="M94" s="6">
        <f>INDEX(products!$A$1:$G$49,MATCH(orders!$D94,products!$A$1:$A$49,0),MATCH(orders!M$1,products!$A$1:$G$1,0))</f>
        <v>1</v>
      </c>
      <c r="N94" s="8">
        <f>INDEX(products!$A$1:$G$49,MATCH(orders!$D94,products!$A$1:$A$49,0),MATCH(orders!N$1,products!$A$1:$G$1,0))</f>
        <v>14.85</v>
      </c>
      <c r="O94" s="8">
        <f t="shared" si="5"/>
        <v>44.55</v>
      </c>
      <c r="P94" t="str">
        <f>_xlfn.XLOOKUP(Table1[[#This Row],[Customer ID]],customers!A92:A1092,customers!I92:I1092,,0)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 t="shared" si="3"/>
        <v>Excelsa</v>
      </c>
      <c r="K95" t="str">
        <f>INDEX(products!$A$1:$G$49,MATCH(orders!$D95,products!$A$1:$A$49,0),MATCH(orders!K$1,products!$A$1:$G$1,0))</f>
        <v>L</v>
      </c>
      <c r="L95" t="str">
        <f t="shared" si="4"/>
        <v>Light</v>
      </c>
      <c r="M95" s="6">
        <f>INDEX(products!$A$1:$G$49,MATCH(orders!$D95,products!$A$1:$A$49,0),MATCH(orders!M$1,products!$A$1:$G$1,0))</f>
        <v>0.5</v>
      </c>
      <c r="N95" s="8">
        <f>INDEX(products!$A$1:$G$49,MATCH(orders!$D95,products!$A$1:$A$49,0),MATCH(orders!N$1,products!$A$1:$G$1,0))</f>
        <v>8.91</v>
      </c>
      <c r="O95" s="8">
        <f t="shared" si="5"/>
        <v>35.64</v>
      </c>
      <c r="P95" t="str">
        <f>_xlfn.XLOOKUP(Table1[[#This Row],[Customer ID]],customers!A93:A1093,customers!I93:I1093,,0)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 t="shared" si="3"/>
        <v>Arabica</v>
      </c>
      <c r="K96" t="str">
        <f>INDEX(products!$A$1:$G$49,MATCH(orders!$D96,products!$A$1:$A$49,0),MATCH(orders!K$1,products!$A$1:$G$1,0))</f>
        <v>D</v>
      </c>
      <c r="L96" t="str">
        <f t="shared" si="4"/>
        <v>Dark</v>
      </c>
      <c r="M96" s="6">
        <f>INDEX(products!$A$1:$G$49,MATCH(orders!$D96,products!$A$1:$A$49,0),MATCH(orders!M$1,products!$A$1:$G$1,0))</f>
        <v>0.2</v>
      </c>
      <c r="N96" s="8">
        <f>INDEX(products!$A$1:$G$49,MATCH(orders!$D96,products!$A$1:$A$49,0),MATCH(orders!N$1,products!$A$1:$G$1,0))</f>
        <v>2.9849999999999999</v>
      </c>
      <c r="O96" s="8">
        <f t="shared" si="5"/>
        <v>17.91</v>
      </c>
      <c r="P96" t="str">
        <f>_xlfn.XLOOKUP(Table1[[#This Row],[Customer ID]],customers!A94:A1094,customers!I94:I1094,,0)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 t="shared" si="3"/>
        <v>Arabica</v>
      </c>
      <c r="K97" t="str">
        <f>INDEX(products!$A$1:$G$49,MATCH(orders!$D97,products!$A$1:$A$49,0),MATCH(orders!K$1,products!$A$1:$G$1,0))</f>
        <v>M</v>
      </c>
      <c r="L97" t="str">
        <f t="shared" si="4"/>
        <v>Medium</v>
      </c>
      <c r="M97" s="6">
        <f>INDEX(products!$A$1:$G$49,MATCH(orders!$D97,products!$A$1:$A$49,0),MATCH(orders!M$1,products!$A$1:$G$1,0))</f>
        <v>2.5</v>
      </c>
      <c r="N97" s="8">
        <f>INDEX(products!$A$1:$G$49,MATCH(orders!$D97,products!$A$1:$A$49,0),MATCH(orders!N$1,products!$A$1:$G$1,0))</f>
        <v>25.874999999999996</v>
      </c>
      <c r="O97" s="8">
        <f t="shared" si="5"/>
        <v>155.24999999999997</v>
      </c>
      <c r="P97" t="str">
        <f>_xlfn.XLOOKUP(Table1[[#This Row],[Customer ID]],customers!A95:A1095,customers!I95:I1095,,0)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 t="shared" si="3"/>
        <v>Arabica</v>
      </c>
      <c r="K98" t="str">
        <f>INDEX(products!$A$1:$G$49,MATCH(orders!$D98,products!$A$1:$A$49,0),MATCH(orders!K$1,products!$A$1:$G$1,0))</f>
        <v>D</v>
      </c>
      <c r="L98" t="str">
        <f t="shared" si="4"/>
        <v>Dark</v>
      </c>
      <c r="M98" s="6">
        <f>INDEX(products!$A$1:$G$49,MATCH(orders!$D98,products!$A$1:$A$49,0),MATCH(orders!M$1,products!$A$1:$G$1,0))</f>
        <v>0.2</v>
      </c>
      <c r="N98" s="8">
        <f>INDEX(products!$A$1:$G$49,MATCH(orders!$D98,products!$A$1:$A$49,0),MATCH(orders!N$1,products!$A$1:$G$1,0))</f>
        <v>2.9849999999999999</v>
      </c>
      <c r="O98" s="8">
        <f t="shared" si="5"/>
        <v>5.97</v>
      </c>
      <c r="P98" t="str">
        <f>_xlfn.XLOOKUP(Table1[[#This Row],[Customer ID]],customers!A96:A1096,customers!I96:I1096,,0)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 t="shared" si="3"/>
        <v>Arabica</v>
      </c>
      <c r="K99" t="str">
        <f>INDEX(products!$A$1:$G$49,MATCH(orders!$D99,products!$A$1:$A$49,0),MATCH(orders!K$1,products!$A$1:$G$1,0))</f>
        <v>M</v>
      </c>
      <c r="L99" t="str">
        <f t="shared" si="4"/>
        <v>Medium</v>
      </c>
      <c r="M99" s="6">
        <f>INDEX(products!$A$1:$G$49,MATCH(orders!$D99,products!$A$1:$A$49,0),MATCH(orders!M$1,products!$A$1:$G$1,0))</f>
        <v>0.5</v>
      </c>
      <c r="N99" s="8">
        <f>INDEX(products!$A$1:$G$49,MATCH(orders!$D99,products!$A$1:$A$49,0),MATCH(orders!N$1,products!$A$1:$G$1,0))</f>
        <v>6.75</v>
      </c>
      <c r="O99" s="8">
        <f t="shared" si="5"/>
        <v>13.5</v>
      </c>
      <c r="P99" t="str">
        <f>_xlfn.XLOOKUP(Table1[[#This Row],[Customer ID]],customers!A97:A1097,customers!I97:I1097,,0)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 t="shared" si="3"/>
        <v>Arabica</v>
      </c>
      <c r="K100" t="str">
        <f>INDEX(products!$A$1:$G$49,MATCH(orders!$D100,products!$A$1:$A$49,0),MATCH(orders!K$1,products!$A$1:$G$1,0))</f>
        <v>D</v>
      </c>
      <c r="L100" t="str">
        <f t="shared" si="4"/>
        <v>Dark</v>
      </c>
      <c r="M100" s="6">
        <f>INDEX(products!$A$1:$G$49,MATCH(orders!$D100,products!$A$1:$A$49,0),MATCH(orders!M$1,products!$A$1:$G$1,0))</f>
        <v>0.2</v>
      </c>
      <c r="N100" s="8">
        <f>INDEX(products!$A$1:$G$49,MATCH(orders!$D100,products!$A$1:$A$49,0),MATCH(orders!N$1,products!$A$1:$G$1,0))</f>
        <v>2.9849999999999999</v>
      </c>
      <c r="O100" s="8">
        <f t="shared" si="5"/>
        <v>2.9849999999999999</v>
      </c>
      <c r="P100" t="str">
        <f>_xlfn.XLOOKUP(Table1[[#This Row],[Customer ID]],customers!A98:A1098,customers!I98:I1098,,0)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 t="shared" si="3"/>
        <v>Liberica</v>
      </c>
      <c r="K101" t="str">
        <f>INDEX(products!$A$1:$G$49,MATCH(orders!$D101,products!$A$1:$A$49,0),MATCH(orders!K$1,products!$A$1:$G$1,0))</f>
        <v>M</v>
      </c>
      <c r="L101" t="str">
        <f t="shared" si="4"/>
        <v>Medium</v>
      </c>
      <c r="M101" s="6">
        <f>INDEX(products!$A$1:$G$49,MATCH(orders!$D101,products!$A$1:$A$49,0),MATCH(orders!M$1,products!$A$1:$G$1,0))</f>
        <v>0.2</v>
      </c>
      <c r="N101" s="8">
        <f>INDEX(products!$A$1:$G$49,MATCH(orders!$D101,products!$A$1:$A$49,0),MATCH(orders!N$1,products!$A$1:$G$1,0))</f>
        <v>4.3650000000000002</v>
      </c>
      <c r="O101" s="8">
        <f t="shared" si="5"/>
        <v>13.095000000000001</v>
      </c>
      <c r="P101" t="str">
        <f>_xlfn.XLOOKUP(Table1[[#This Row],[Customer ID]],customers!A99:A1099,customers!I99:I1099,,0)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 t="shared" si="3"/>
        <v>Arabica</v>
      </c>
      <c r="K102" t="str">
        <f>INDEX(products!$A$1:$G$49,MATCH(orders!$D102,products!$A$1:$A$49,0),MATCH(orders!K$1,products!$A$1:$G$1,0))</f>
        <v>L</v>
      </c>
      <c r="L102" t="str">
        <f t="shared" si="4"/>
        <v>Light</v>
      </c>
      <c r="M102" s="6">
        <f>INDEX(products!$A$1:$G$49,MATCH(orders!$D102,products!$A$1:$A$49,0),MATCH(orders!M$1,products!$A$1:$G$1,0))</f>
        <v>0.2</v>
      </c>
      <c r="N102" s="8">
        <f>INDEX(products!$A$1:$G$49,MATCH(orders!$D102,products!$A$1:$A$49,0),MATCH(orders!N$1,products!$A$1:$G$1,0))</f>
        <v>3.8849999999999998</v>
      </c>
      <c r="O102" s="8">
        <f t="shared" si="5"/>
        <v>7.77</v>
      </c>
      <c r="P102" t="str">
        <f>_xlfn.XLOOKUP(Table1[[#This Row],[Customer ID]],customers!A100:A1100,customers!I100:I1100,,0)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 t="shared" si="3"/>
        <v>Liberica</v>
      </c>
      <c r="K103" t="str">
        <f>INDEX(products!$A$1:$G$49,MATCH(orders!$D103,products!$A$1:$A$49,0),MATCH(orders!K$1,products!$A$1:$G$1,0))</f>
        <v>D</v>
      </c>
      <c r="L103" t="str">
        <f t="shared" si="4"/>
        <v>Dark</v>
      </c>
      <c r="M103" s="6">
        <f>INDEX(products!$A$1:$G$49,MATCH(orders!$D103,products!$A$1:$A$49,0),MATCH(orders!M$1,products!$A$1:$G$1,0))</f>
        <v>2.5</v>
      </c>
      <c r="N103" s="8">
        <f>INDEX(products!$A$1:$G$49,MATCH(orders!$D103,products!$A$1:$A$49,0),MATCH(orders!N$1,products!$A$1:$G$1,0))</f>
        <v>29.784999999999997</v>
      </c>
      <c r="O103" s="8">
        <f t="shared" si="5"/>
        <v>148.92499999999998</v>
      </c>
      <c r="P103" t="str">
        <f>_xlfn.XLOOKUP(Table1[[#This Row],[Customer ID]],customers!A101:A1101,customers!I101:I1101,,0)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 t="shared" si="3"/>
        <v>Liberica</v>
      </c>
      <c r="K104" t="str">
        <f>INDEX(products!$A$1:$G$49,MATCH(orders!$D104,products!$A$1:$A$49,0),MATCH(orders!K$1,products!$A$1:$G$1,0))</f>
        <v>D</v>
      </c>
      <c r="L104" t="str">
        <f t="shared" si="4"/>
        <v>Dark</v>
      </c>
      <c r="M104" s="6">
        <f>INDEX(products!$A$1:$G$49,MATCH(orders!$D104,products!$A$1:$A$49,0),MATCH(orders!M$1,products!$A$1:$G$1,0))</f>
        <v>1</v>
      </c>
      <c r="N104" s="8">
        <f>INDEX(products!$A$1:$G$49,MATCH(orders!$D104,products!$A$1:$A$49,0),MATCH(orders!N$1,products!$A$1:$G$1,0))</f>
        <v>12.95</v>
      </c>
      <c r="O104" s="8">
        <f t="shared" si="5"/>
        <v>38.849999999999994</v>
      </c>
      <c r="P104" t="str">
        <f>_xlfn.XLOOKUP(Table1[[#This Row],[Customer ID]],customers!A102:A1102,customers!I102:I1102,,0)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 t="shared" si="3"/>
        <v>Robusta</v>
      </c>
      <c r="K105" t="str">
        <f>INDEX(products!$A$1:$G$49,MATCH(orders!$D105,products!$A$1:$A$49,0),MATCH(orders!K$1,products!$A$1:$G$1,0))</f>
        <v>M</v>
      </c>
      <c r="L105" t="str">
        <f t="shared" si="4"/>
        <v>Medium</v>
      </c>
      <c r="M105" s="6">
        <f>INDEX(products!$A$1:$G$49,MATCH(orders!$D105,products!$A$1:$A$49,0),MATCH(orders!M$1,products!$A$1:$G$1,0))</f>
        <v>0.2</v>
      </c>
      <c r="N105" s="8">
        <f>INDEX(products!$A$1:$G$49,MATCH(orders!$D105,products!$A$1:$A$49,0),MATCH(orders!N$1,products!$A$1:$G$1,0))</f>
        <v>2.9849999999999999</v>
      </c>
      <c r="O105" s="8">
        <f t="shared" si="5"/>
        <v>11.94</v>
      </c>
      <c r="P105" t="str">
        <f>_xlfn.XLOOKUP(Table1[[#This Row],[Customer ID]],customers!A103:A1103,customers!I103:I1103,,0)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 t="shared" si="3"/>
        <v>Liberica</v>
      </c>
      <c r="K106" t="str">
        <f>INDEX(products!$A$1:$G$49,MATCH(orders!$D106,products!$A$1:$A$49,0),MATCH(orders!K$1,products!$A$1:$G$1,0))</f>
        <v>M</v>
      </c>
      <c r="L106" t="str">
        <f t="shared" si="4"/>
        <v>Medium</v>
      </c>
      <c r="M106" s="6">
        <f>INDEX(products!$A$1:$G$49,MATCH(orders!$D106,products!$A$1:$A$49,0),MATCH(orders!M$1,products!$A$1:$G$1,0))</f>
        <v>1</v>
      </c>
      <c r="N106" s="8">
        <f>INDEX(products!$A$1:$G$49,MATCH(orders!$D106,products!$A$1:$A$49,0),MATCH(orders!N$1,products!$A$1:$G$1,0))</f>
        <v>14.55</v>
      </c>
      <c r="O106" s="8">
        <f t="shared" si="5"/>
        <v>87.300000000000011</v>
      </c>
      <c r="P106" t="str">
        <f>_xlfn.XLOOKUP(Table1[[#This Row],[Customer ID]],customers!A104:A1104,customers!I104:I1104,,0)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 t="shared" si="3"/>
        <v>Arabica</v>
      </c>
      <c r="K107" t="str">
        <f>INDEX(products!$A$1:$G$49,MATCH(orders!$D107,products!$A$1:$A$49,0),MATCH(orders!K$1,products!$A$1:$G$1,0))</f>
        <v>M</v>
      </c>
      <c r="L107" t="str">
        <f t="shared" si="4"/>
        <v>Medium</v>
      </c>
      <c r="M107" s="6">
        <f>INDEX(products!$A$1:$G$49,MATCH(orders!$D107,products!$A$1:$A$49,0),MATCH(orders!M$1,products!$A$1:$G$1,0))</f>
        <v>0.5</v>
      </c>
      <c r="N107" s="8">
        <f>INDEX(products!$A$1:$G$49,MATCH(orders!$D107,products!$A$1:$A$49,0),MATCH(orders!N$1,products!$A$1:$G$1,0))</f>
        <v>6.75</v>
      </c>
      <c r="O107" s="8">
        <f t="shared" si="5"/>
        <v>40.5</v>
      </c>
      <c r="P107" t="str">
        <f>_xlfn.XLOOKUP(Table1[[#This Row],[Customer ID]],customers!A105:A1105,customers!I105:I1105,,0)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 t="shared" si="3"/>
        <v>Excelsa</v>
      </c>
      <c r="K108" t="str">
        <f>INDEX(products!$A$1:$G$49,MATCH(orders!$D108,products!$A$1:$A$49,0),MATCH(orders!K$1,products!$A$1:$G$1,0))</f>
        <v>D</v>
      </c>
      <c r="L108" t="str">
        <f t="shared" si="4"/>
        <v>Dark</v>
      </c>
      <c r="M108" s="6">
        <f>INDEX(products!$A$1:$G$49,MATCH(orders!$D108,products!$A$1:$A$49,0),MATCH(orders!M$1,products!$A$1:$G$1,0))</f>
        <v>1</v>
      </c>
      <c r="N108" s="8">
        <f>INDEX(products!$A$1:$G$49,MATCH(orders!$D108,products!$A$1:$A$49,0),MATCH(orders!N$1,products!$A$1:$G$1,0))</f>
        <v>12.15</v>
      </c>
      <c r="O108" s="8">
        <f t="shared" si="5"/>
        <v>24.3</v>
      </c>
      <c r="P108" t="str">
        <f>_xlfn.XLOOKUP(Table1[[#This Row],[Customer ID]],customers!A106:A1106,customers!I106:I1106,,0)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 t="shared" si="3"/>
        <v>Robusta</v>
      </c>
      <c r="K109" t="str">
        <f>INDEX(products!$A$1:$G$49,MATCH(orders!$D109,products!$A$1:$A$49,0),MATCH(orders!K$1,products!$A$1:$G$1,0))</f>
        <v>M</v>
      </c>
      <c r="L109" t="str">
        <f t="shared" si="4"/>
        <v>Medium</v>
      </c>
      <c r="M109" s="6">
        <f>INDEX(products!$A$1:$G$49,MATCH(orders!$D109,products!$A$1:$A$49,0),MATCH(orders!M$1,products!$A$1:$G$1,0))</f>
        <v>0.5</v>
      </c>
      <c r="N109" s="8">
        <f>INDEX(products!$A$1:$G$49,MATCH(orders!$D109,products!$A$1:$A$49,0),MATCH(orders!N$1,products!$A$1:$G$1,0))</f>
        <v>5.97</v>
      </c>
      <c r="O109" s="8">
        <f t="shared" si="5"/>
        <v>17.91</v>
      </c>
      <c r="P109" t="str">
        <f>_xlfn.XLOOKUP(Table1[[#This Row],[Customer ID]],customers!A107:A1107,customers!I107:I1107,,0)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 t="shared" si="3"/>
        <v>Arabica</v>
      </c>
      <c r="K110" t="str">
        <f>INDEX(products!$A$1:$G$49,MATCH(orders!$D110,products!$A$1:$A$49,0),MATCH(orders!K$1,products!$A$1:$G$1,0))</f>
        <v>M</v>
      </c>
      <c r="L110" t="str">
        <f t="shared" si="4"/>
        <v>Medium</v>
      </c>
      <c r="M110" s="6">
        <f>INDEX(products!$A$1:$G$49,MATCH(orders!$D110,products!$A$1:$A$49,0),MATCH(orders!M$1,products!$A$1:$G$1,0))</f>
        <v>0.5</v>
      </c>
      <c r="N110" s="8">
        <f>INDEX(products!$A$1:$G$49,MATCH(orders!$D110,products!$A$1:$A$49,0),MATCH(orders!N$1,products!$A$1:$G$1,0))</f>
        <v>6.75</v>
      </c>
      <c r="O110" s="8">
        <f t="shared" si="5"/>
        <v>27</v>
      </c>
      <c r="P110" t="str">
        <f>_xlfn.XLOOKUP(Table1[[#This Row],[Customer ID]],customers!A108:A1108,customers!I108:I1108,,0)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 t="shared" si="3"/>
        <v>Liberica</v>
      </c>
      <c r="K111" t="str">
        <f>INDEX(products!$A$1:$G$49,MATCH(orders!$D111,products!$A$1:$A$49,0),MATCH(orders!K$1,products!$A$1:$G$1,0))</f>
        <v>D</v>
      </c>
      <c r="L111" t="str">
        <f t="shared" si="4"/>
        <v>Dark</v>
      </c>
      <c r="M111" s="6">
        <f>INDEX(products!$A$1:$G$49,MATCH(orders!$D111,products!$A$1:$A$49,0),MATCH(orders!M$1,products!$A$1:$G$1,0))</f>
        <v>0.5</v>
      </c>
      <c r="N111" s="8">
        <f>INDEX(products!$A$1:$G$49,MATCH(orders!$D111,products!$A$1:$A$49,0),MATCH(orders!N$1,products!$A$1:$G$1,0))</f>
        <v>7.77</v>
      </c>
      <c r="O111" s="8">
        <f t="shared" si="5"/>
        <v>7.77</v>
      </c>
      <c r="P111" t="str">
        <f>_xlfn.XLOOKUP(Table1[[#This Row],[Customer ID]],customers!A109:A1109,customers!I109:I1109,,0)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 t="shared" si="3"/>
        <v>Excelsa</v>
      </c>
      <c r="K112" t="str">
        <f>INDEX(products!$A$1:$G$49,MATCH(orders!$D112,products!$A$1:$A$49,0),MATCH(orders!K$1,products!$A$1:$G$1,0))</f>
        <v>L</v>
      </c>
      <c r="L112" t="str">
        <f t="shared" si="4"/>
        <v>Light</v>
      </c>
      <c r="M112" s="6">
        <f>INDEX(products!$A$1:$G$49,MATCH(orders!$D112,products!$A$1:$A$49,0),MATCH(orders!M$1,products!$A$1:$G$1,0))</f>
        <v>0.2</v>
      </c>
      <c r="N112" s="8">
        <f>INDEX(products!$A$1:$G$49,MATCH(orders!$D112,products!$A$1:$A$49,0),MATCH(orders!N$1,products!$A$1:$G$1,0))</f>
        <v>4.4550000000000001</v>
      </c>
      <c r="O112" s="8">
        <f t="shared" si="5"/>
        <v>13.365</v>
      </c>
      <c r="P112" t="str">
        <f>_xlfn.XLOOKUP(Table1[[#This Row],[Customer ID]],customers!A110:A1110,customers!I110:I1110,,0)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 t="shared" si="3"/>
        <v>Robusta</v>
      </c>
      <c r="K113" t="str">
        <f>INDEX(products!$A$1:$G$49,MATCH(orders!$D113,products!$A$1:$A$49,0),MATCH(orders!K$1,products!$A$1:$G$1,0))</f>
        <v>D</v>
      </c>
      <c r="L113" t="str">
        <f t="shared" si="4"/>
        <v>Dark</v>
      </c>
      <c r="M113" s="6">
        <f>INDEX(products!$A$1:$G$49,MATCH(orders!$D113,products!$A$1:$A$49,0),MATCH(orders!M$1,products!$A$1:$G$1,0))</f>
        <v>0.5</v>
      </c>
      <c r="N113" s="8">
        <f>INDEX(products!$A$1:$G$49,MATCH(orders!$D113,products!$A$1:$A$49,0),MATCH(orders!N$1,products!$A$1:$G$1,0))</f>
        <v>5.3699999999999992</v>
      </c>
      <c r="O113" s="8">
        <f t="shared" si="5"/>
        <v>26.849999999999994</v>
      </c>
      <c r="P113" t="str">
        <f>_xlfn.XLOOKUP(Table1[[#This Row],[Customer ID]],customers!A111:A1111,customers!I111:I1111,,0)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 t="shared" si="3"/>
        <v>Arabica</v>
      </c>
      <c r="K114" t="str">
        <f>INDEX(products!$A$1:$G$49,MATCH(orders!$D114,products!$A$1:$A$49,0),MATCH(orders!K$1,products!$A$1:$G$1,0))</f>
        <v>M</v>
      </c>
      <c r="L114" t="str">
        <f t="shared" si="4"/>
        <v>Medium</v>
      </c>
      <c r="M114" s="6">
        <f>INDEX(products!$A$1:$G$49,MATCH(orders!$D114,products!$A$1:$A$49,0),MATCH(orders!M$1,products!$A$1:$G$1,0))</f>
        <v>1</v>
      </c>
      <c r="N114" s="8">
        <f>INDEX(products!$A$1:$G$49,MATCH(orders!$D114,products!$A$1:$A$49,0),MATCH(orders!N$1,products!$A$1:$G$1,0))</f>
        <v>11.25</v>
      </c>
      <c r="O114" s="8">
        <f t="shared" si="5"/>
        <v>11.25</v>
      </c>
      <c r="P114" t="str">
        <f>_xlfn.XLOOKUP(Table1[[#This Row],[Customer ID]],customers!A112:A1112,customers!I112:I1112,,0)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 t="shared" si="3"/>
        <v>Liberica</v>
      </c>
      <c r="K115" t="str">
        <f>INDEX(products!$A$1:$G$49,MATCH(orders!$D115,products!$A$1:$A$49,0),MATCH(orders!K$1,products!$A$1:$G$1,0))</f>
        <v>M</v>
      </c>
      <c r="L115" t="str">
        <f t="shared" si="4"/>
        <v>Medium</v>
      </c>
      <c r="M115" s="6">
        <f>INDEX(products!$A$1:$G$49,MATCH(orders!$D115,products!$A$1:$A$49,0),MATCH(orders!M$1,products!$A$1:$G$1,0))</f>
        <v>1</v>
      </c>
      <c r="N115" s="8">
        <f>INDEX(products!$A$1:$G$49,MATCH(orders!$D115,products!$A$1:$A$49,0),MATCH(orders!N$1,products!$A$1:$G$1,0))</f>
        <v>14.55</v>
      </c>
      <c r="O115" s="8">
        <f t="shared" si="5"/>
        <v>14.55</v>
      </c>
      <c r="P115" t="str">
        <f>_xlfn.XLOOKUP(Table1[[#This Row],[Customer ID]],customers!A113:A1113,customers!I113:I1113,,0)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 t="shared" si="3"/>
        <v>Robusta</v>
      </c>
      <c r="K116" t="str">
        <f>INDEX(products!$A$1:$G$49,MATCH(orders!$D116,products!$A$1:$A$49,0),MATCH(orders!K$1,products!$A$1:$G$1,0))</f>
        <v>L</v>
      </c>
      <c r="L116" t="str">
        <f t="shared" si="4"/>
        <v>Light</v>
      </c>
      <c r="M116" s="6">
        <f>INDEX(products!$A$1:$G$49,MATCH(orders!$D116,products!$A$1:$A$49,0),MATCH(orders!M$1,products!$A$1:$G$1,0))</f>
        <v>0.2</v>
      </c>
      <c r="N116" s="8">
        <f>INDEX(products!$A$1:$G$49,MATCH(orders!$D116,products!$A$1:$A$49,0),MATCH(orders!N$1,products!$A$1:$G$1,0))</f>
        <v>3.5849999999999995</v>
      </c>
      <c r="O116" s="8">
        <f t="shared" si="5"/>
        <v>14.339999999999998</v>
      </c>
      <c r="P116" t="str">
        <f>_xlfn.XLOOKUP(Table1[[#This Row],[Customer ID]],customers!A114:A1114,customers!I114:I1114,,0)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 t="shared" si="3"/>
        <v>Liberica</v>
      </c>
      <c r="K117" t="str">
        <f>INDEX(products!$A$1:$G$49,MATCH(orders!$D117,products!$A$1:$A$49,0),MATCH(orders!K$1,products!$A$1:$G$1,0))</f>
        <v>L</v>
      </c>
      <c r="L117" t="str">
        <f t="shared" si="4"/>
        <v>Light</v>
      </c>
      <c r="M117" s="6">
        <f>INDEX(products!$A$1:$G$49,MATCH(orders!$D117,products!$A$1:$A$49,0),MATCH(orders!M$1,products!$A$1:$G$1,0))</f>
        <v>1</v>
      </c>
      <c r="N117" s="8">
        <f>INDEX(products!$A$1:$G$49,MATCH(orders!$D117,products!$A$1:$A$49,0),MATCH(orders!N$1,products!$A$1:$G$1,0))</f>
        <v>15.85</v>
      </c>
      <c r="O117" s="8">
        <f t="shared" si="5"/>
        <v>15.85</v>
      </c>
      <c r="P117" t="str">
        <f>_xlfn.XLOOKUP(Table1[[#This Row],[Customer ID]],customers!A115:A1115,customers!I115:I1115,,0)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 t="shared" si="3"/>
        <v>Liberica</v>
      </c>
      <c r="K118" t="str">
        <f>INDEX(products!$A$1:$G$49,MATCH(orders!$D118,products!$A$1:$A$49,0),MATCH(orders!K$1,products!$A$1:$G$1,0))</f>
        <v>L</v>
      </c>
      <c r="L118" t="str">
        <f t="shared" si="4"/>
        <v>Light</v>
      </c>
      <c r="M118" s="6">
        <f>INDEX(products!$A$1:$G$49,MATCH(orders!$D118,products!$A$1:$A$49,0),MATCH(orders!M$1,products!$A$1:$G$1,0))</f>
        <v>0.2</v>
      </c>
      <c r="N118" s="8">
        <f>INDEX(products!$A$1:$G$49,MATCH(orders!$D118,products!$A$1:$A$49,0),MATCH(orders!N$1,products!$A$1:$G$1,0))</f>
        <v>4.7549999999999999</v>
      </c>
      <c r="O118" s="8">
        <f t="shared" si="5"/>
        <v>19.02</v>
      </c>
      <c r="P118" t="str">
        <f>_xlfn.XLOOKUP(Table1[[#This Row],[Customer ID]],customers!A116:A1116,customers!I116:I1116,,0)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 t="shared" si="3"/>
        <v>Liberica</v>
      </c>
      <c r="K119" t="str">
        <f>INDEX(products!$A$1:$G$49,MATCH(orders!$D119,products!$A$1:$A$49,0),MATCH(orders!K$1,products!$A$1:$G$1,0))</f>
        <v>L</v>
      </c>
      <c r="L119" t="str">
        <f t="shared" si="4"/>
        <v>Light</v>
      </c>
      <c r="M119" s="6">
        <f>INDEX(products!$A$1:$G$49,MATCH(orders!$D119,products!$A$1:$A$49,0),MATCH(orders!M$1,products!$A$1:$G$1,0))</f>
        <v>0.5</v>
      </c>
      <c r="N119" s="8">
        <f>INDEX(products!$A$1:$G$49,MATCH(orders!$D119,products!$A$1:$A$49,0),MATCH(orders!N$1,products!$A$1:$G$1,0))</f>
        <v>9.51</v>
      </c>
      <c r="O119" s="8">
        <f t="shared" si="5"/>
        <v>38.04</v>
      </c>
      <c r="P119" t="str">
        <f>_xlfn.XLOOKUP(Table1[[#This Row],[Customer ID]],customers!A117:A1117,customers!I117:I1117,,0)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 t="shared" si="3"/>
        <v>Excelsa</v>
      </c>
      <c r="K120" t="str">
        <f>INDEX(products!$A$1:$G$49,MATCH(orders!$D120,products!$A$1:$A$49,0),MATCH(orders!K$1,products!$A$1:$G$1,0))</f>
        <v>D</v>
      </c>
      <c r="L120" t="str">
        <f t="shared" si="4"/>
        <v>Dark</v>
      </c>
      <c r="M120" s="6">
        <f>INDEX(products!$A$1:$G$49,MATCH(orders!$D120,products!$A$1:$A$49,0),MATCH(orders!M$1,products!$A$1:$G$1,0))</f>
        <v>0.5</v>
      </c>
      <c r="N120" s="8">
        <f>INDEX(products!$A$1:$G$49,MATCH(orders!$D120,products!$A$1:$A$49,0),MATCH(orders!N$1,products!$A$1:$G$1,0))</f>
        <v>7.29</v>
      </c>
      <c r="O120" s="8">
        <f t="shared" si="5"/>
        <v>21.87</v>
      </c>
      <c r="P120" t="str">
        <f>_xlfn.XLOOKUP(Table1[[#This Row],[Customer ID]],customers!A118:A1118,customers!I118:I1118,,0)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 t="shared" si="3"/>
        <v>Excelsa</v>
      </c>
      <c r="K121" t="str">
        <f>INDEX(products!$A$1:$G$49,MATCH(orders!$D121,products!$A$1:$A$49,0),MATCH(orders!K$1,products!$A$1:$G$1,0))</f>
        <v>M</v>
      </c>
      <c r="L121" t="str">
        <f t="shared" si="4"/>
        <v>Medium</v>
      </c>
      <c r="M121" s="6">
        <f>INDEX(products!$A$1:$G$49,MATCH(orders!$D121,products!$A$1:$A$49,0),MATCH(orders!M$1,products!$A$1:$G$1,0))</f>
        <v>0.2</v>
      </c>
      <c r="N121" s="8">
        <f>INDEX(products!$A$1:$G$49,MATCH(orders!$D121,products!$A$1:$A$49,0),MATCH(orders!N$1,products!$A$1:$G$1,0))</f>
        <v>4.125</v>
      </c>
      <c r="O121" s="8">
        <f t="shared" si="5"/>
        <v>4.125</v>
      </c>
      <c r="P121" t="str">
        <f>_xlfn.XLOOKUP(Table1[[#This Row],[Customer ID]],customers!A119:A1119,customers!I119:I1119,,0)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 t="shared" si="3"/>
        <v>Arabica</v>
      </c>
      <c r="K122" t="str">
        <f>INDEX(products!$A$1:$G$49,MATCH(orders!$D122,products!$A$1:$A$49,0),MATCH(orders!K$1,products!$A$1:$G$1,0))</f>
        <v>L</v>
      </c>
      <c r="L122" t="str">
        <f t="shared" si="4"/>
        <v>Light</v>
      </c>
      <c r="M122" s="6">
        <f>INDEX(products!$A$1:$G$49,MATCH(orders!$D122,products!$A$1:$A$49,0),MATCH(orders!M$1,products!$A$1:$G$1,0))</f>
        <v>0.2</v>
      </c>
      <c r="N122" s="8">
        <f>INDEX(products!$A$1:$G$49,MATCH(orders!$D122,products!$A$1:$A$49,0),MATCH(orders!N$1,products!$A$1:$G$1,0))</f>
        <v>3.8849999999999998</v>
      </c>
      <c r="O122" s="8">
        <f t="shared" si="5"/>
        <v>3.8849999999999998</v>
      </c>
      <c r="P122" t="str">
        <f>_xlfn.XLOOKUP(Table1[[#This Row],[Customer ID]],customers!A120:A1120,customers!I120:I1120,,0)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 t="shared" si="3"/>
        <v>Excelsa</v>
      </c>
      <c r="K123" t="str">
        <f>INDEX(products!$A$1:$G$49,MATCH(orders!$D123,products!$A$1:$A$49,0),MATCH(orders!K$1,products!$A$1:$G$1,0))</f>
        <v>M</v>
      </c>
      <c r="L123" t="str">
        <f t="shared" si="4"/>
        <v>Medium</v>
      </c>
      <c r="M123" s="6">
        <f>INDEX(products!$A$1:$G$49,MATCH(orders!$D123,products!$A$1:$A$49,0),MATCH(orders!M$1,products!$A$1:$G$1,0))</f>
        <v>1</v>
      </c>
      <c r="N123" s="8">
        <f>INDEX(products!$A$1:$G$49,MATCH(orders!$D123,products!$A$1:$A$49,0),MATCH(orders!N$1,products!$A$1:$G$1,0))</f>
        <v>13.75</v>
      </c>
      <c r="O123" s="8">
        <f t="shared" si="5"/>
        <v>68.75</v>
      </c>
      <c r="P123" t="str">
        <f>_xlfn.XLOOKUP(Table1[[#This Row],[Customer ID]],customers!A121:A1121,customers!I121:I1121,,0)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 t="shared" si="3"/>
        <v>Arabica</v>
      </c>
      <c r="K124" t="str">
        <f>INDEX(products!$A$1:$G$49,MATCH(orders!$D124,products!$A$1:$A$49,0),MATCH(orders!K$1,products!$A$1:$G$1,0))</f>
        <v>D</v>
      </c>
      <c r="L124" t="str">
        <f t="shared" si="4"/>
        <v>Dark</v>
      </c>
      <c r="M124" s="6">
        <f>INDEX(products!$A$1:$G$49,MATCH(orders!$D124,products!$A$1:$A$49,0),MATCH(orders!M$1,products!$A$1:$G$1,0))</f>
        <v>0.5</v>
      </c>
      <c r="N124" s="8">
        <f>INDEX(products!$A$1:$G$49,MATCH(orders!$D124,products!$A$1:$A$49,0),MATCH(orders!N$1,products!$A$1:$G$1,0))</f>
        <v>5.97</v>
      </c>
      <c r="O124" s="8">
        <f t="shared" si="5"/>
        <v>23.88</v>
      </c>
      <c r="P124" t="str">
        <f>_xlfn.XLOOKUP(Table1[[#This Row],[Customer ID]],customers!A122:A1122,customers!I122:I1122,,0)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 t="shared" si="3"/>
        <v>Liberica</v>
      </c>
      <c r="K125" t="str">
        <f>INDEX(products!$A$1:$G$49,MATCH(orders!$D125,products!$A$1:$A$49,0),MATCH(orders!K$1,products!$A$1:$G$1,0))</f>
        <v>L</v>
      </c>
      <c r="L125" t="str">
        <f t="shared" si="4"/>
        <v>Light</v>
      </c>
      <c r="M125" s="6">
        <f>INDEX(products!$A$1:$G$49,MATCH(orders!$D125,products!$A$1:$A$49,0),MATCH(orders!M$1,products!$A$1:$G$1,0))</f>
        <v>2.5</v>
      </c>
      <c r="N125" s="8">
        <f>INDEX(products!$A$1:$G$49,MATCH(orders!$D125,products!$A$1:$A$49,0),MATCH(orders!N$1,products!$A$1:$G$1,0))</f>
        <v>36.454999999999998</v>
      </c>
      <c r="O125" s="8">
        <f t="shared" si="5"/>
        <v>145.82</v>
      </c>
      <c r="P125" t="str">
        <f>_xlfn.XLOOKUP(Table1[[#This Row],[Customer ID]],customers!A123:A1123,customers!I123:I1123,,0)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 t="shared" si="3"/>
        <v>Liberica</v>
      </c>
      <c r="K126" t="str">
        <f>INDEX(products!$A$1:$G$49,MATCH(orders!$D126,products!$A$1:$A$49,0),MATCH(orders!K$1,products!$A$1:$G$1,0))</f>
        <v>M</v>
      </c>
      <c r="L126" t="str">
        <f t="shared" si="4"/>
        <v>Medium</v>
      </c>
      <c r="M126" s="6">
        <f>INDEX(products!$A$1:$G$49,MATCH(orders!$D126,products!$A$1:$A$49,0),MATCH(orders!M$1,products!$A$1:$G$1,0))</f>
        <v>0.2</v>
      </c>
      <c r="N126" s="8">
        <f>INDEX(products!$A$1:$G$49,MATCH(orders!$D126,products!$A$1:$A$49,0),MATCH(orders!N$1,products!$A$1:$G$1,0))</f>
        <v>4.3650000000000002</v>
      </c>
      <c r="O126" s="8">
        <f t="shared" si="5"/>
        <v>21.825000000000003</v>
      </c>
      <c r="P126" t="str">
        <f>_xlfn.XLOOKUP(Table1[[#This Row],[Customer ID]],customers!A124:A1124,customers!I124:I1124,,0)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 t="shared" si="3"/>
        <v>Liberica</v>
      </c>
      <c r="K127" t="str">
        <f>INDEX(products!$A$1:$G$49,MATCH(orders!$D127,products!$A$1:$A$49,0),MATCH(orders!K$1,products!$A$1:$G$1,0))</f>
        <v>M</v>
      </c>
      <c r="L127" t="str">
        <f t="shared" si="4"/>
        <v>Medium</v>
      </c>
      <c r="M127" s="6">
        <f>INDEX(products!$A$1:$G$49,MATCH(orders!$D127,products!$A$1:$A$49,0),MATCH(orders!M$1,products!$A$1:$G$1,0))</f>
        <v>0.5</v>
      </c>
      <c r="N127" s="8">
        <f>INDEX(products!$A$1:$G$49,MATCH(orders!$D127,products!$A$1:$A$49,0),MATCH(orders!N$1,products!$A$1:$G$1,0))</f>
        <v>8.73</v>
      </c>
      <c r="O127" s="8">
        <f t="shared" si="5"/>
        <v>26.19</v>
      </c>
      <c r="P127" t="str">
        <f>_xlfn.XLOOKUP(Table1[[#This Row],[Customer ID]],customers!A125:A1125,customers!I125:I1125,,0)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 t="shared" si="3"/>
        <v>Arabica</v>
      </c>
      <c r="K128" t="str">
        <f>INDEX(products!$A$1:$G$49,MATCH(orders!$D128,products!$A$1:$A$49,0),MATCH(orders!K$1,products!$A$1:$G$1,0))</f>
        <v>M</v>
      </c>
      <c r="L128" t="str">
        <f t="shared" si="4"/>
        <v>Medium</v>
      </c>
      <c r="M128" s="6">
        <f>INDEX(products!$A$1:$G$49,MATCH(orders!$D128,products!$A$1:$A$49,0),MATCH(orders!M$1,products!$A$1:$G$1,0))</f>
        <v>1</v>
      </c>
      <c r="N128" s="8">
        <f>INDEX(products!$A$1:$G$49,MATCH(orders!$D128,products!$A$1:$A$49,0),MATCH(orders!N$1,products!$A$1:$G$1,0))</f>
        <v>11.25</v>
      </c>
      <c r="O128" s="8">
        <f t="shared" si="5"/>
        <v>11.25</v>
      </c>
      <c r="P128" t="str">
        <f>_xlfn.XLOOKUP(Table1[[#This Row],[Customer ID]],customers!A126:A1126,customers!I126:I1126,,0)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 t="shared" si="3"/>
        <v>Liberica</v>
      </c>
      <c r="K129" t="str">
        <f>INDEX(products!$A$1:$G$49,MATCH(orders!$D129,products!$A$1:$A$49,0),MATCH(orders!K$1,products!$A$1:$G$1,0))</f>
        <v>D</v>
      </c>
      <c r="L129" t="str">
        <f t="shared" si="4"/>
        <v>Dark</v>
      </c>
      <c r="M129" s="6">
        <f>INDEX(products!$A$1:$G$49,MATCH(orders!$D129,products!$A$1:$A$49,0),MATCH(orders!M$1,products!$A$1:$G$1,0))</f>
        <v>1</v>
      </c>
      <c r="N129" s="8">
        <f>INDEX(products!$A$1:$G$49,MATCH(orders!$D129,products!$A$1:$A$49,0),MATCH(orders!N$1,products!$A$1:$G$1,0))</f>
        <v>12.95</v>
      </c>
      <c r="O129" s="8">
        <f t="shared" si="5"/>
        <v>77.699999999999989</v>
      </c>
      <c r="P129" t="str">
        <f>_xlfn.XLOOKUP(Table1[[#This Row],[Customer ID]],customers!A127:A1127,customers!I127:I1127,,0)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 t="shared" si="3"/>
        <v>Arabica</v>
      </c>
      <c r="K130" t="str">
        <f>INDEX(products!$A$1:$G$49,MATCH(orders!$D130,products!$A$1:$A$49,0),MATCH(orders!K$1,products!$A$1:$G$1,0))</f>
        <v>M</v>
      </c>
      <c r="L130" t="str">
        <f t="shared" si="4"/>
        <v>Medium</v>
      </c>
      <c r="M130" s="6">
        <f>INDEX(products!$A$1:$G$49,MATCH(orders!$D130,products!$A$1:$A$49,0),MATCH(orders!M$1,products!$A$1:$G$1,0))</f>
        <v>0.5</v>
      </c>
      <c r="N130" s="8">
        <f>INDEX(products!$A$1:$G$49,MATCH(orders!$D130,products!$A$1:$A$49,0),MATCH(orders!N$1,products!$A$1:$G$1,0))</f>
        <v>6.75</v>
      </c>
      <c r="O130" s="8">
        <f t="shared" si="5"/>
        <v>6.75</v>
      </c>
      <c r="P130" t="str">
        <f>_xlfn.XLOOKUP(Table1[[#This Row],[Customer ID]],customers!A128:A1128,customers!I128:I1128,,0)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 t="shared" ref="J131:J194" si="6">IF(I131="Rob","Robusta",IF(I131="Exc","Excelsa",IF(I131="Ara","Arabica",IF(I131="Lib","Liberica",))))</f>
        <v>Excelsa</v>
      </c>
      <c r="K131" t="str">
        <f>INDEX(products!$A$1:$G$49,MATCH(orders!$D131,products!$A$1:$A$49,0),MATCH(orders!K$1,products!$A$1:$G$1,0))</f>
        <v>D</v>
      </c>
      <c r="L131" t="str">
        <f t="shared" ref="L131:L194" si="7">IF(K131="M","Medium",(IF(K131="L","Light",IF(K131="D","Dark"))))</f>
        <v>Dark</v>
      </c>
      <c r="M131" s="6">
        <f>INDEX(products!$A$1:$G$49,MATCH(orders!$D131,products!$A$1:$A$49,0),MATCH(orders!M$1,products!$A$1:$G$1,0))</f>
        <v>1</v>
      </c>
      <c r="N131" s="8">
        <f>INDEX(products!$A$1:$G$49,MATCH(orders!$D131,products!$A$1:$A$49,0),MATCH(orders!N$1,products!$A$1:$G$1,0))</f>
        <v>12.15</v>
      </c>
      <c r="O131" s="8">
        <f t="shared" ref="O131:O194" si="8">E131*N131</f>
        <v>12.15</v>
      </c>
      <c r="P131" t="str">
        <f>_xlfn.XLOOKUP(Table1[[#This Row],[Customer ID]],customers!A129:A1129,customers!I129:I1129,,0)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 t="shared" si="6"/>
        <v>Arabica</v>
      </c>
      <c r="K132" t="str">
        <f>INDEX(products!$A$1:$G$49,MATCH(orders!$D132,products!$A$1:$A$49,0),MATCH(orders!K$1,products!$A$1:$G$1,0))</f>
        <v>L</v>
      </c>
      <c r="L132" t="str">
        <f t="shared" si="7"/>
        <v>Light</v>
      </c>
      <c r="M132" s="6">
        <f>INDEX(products!$A$1:$G$49,MATCH(orders!$D132,products!$A$1:$A$49,0),MATCH(orders!M$1,products!$A$1:$G$1,0))</f>
        <v>2.5</v>
      </c>
      <c r="N132" s="8">
        <f>INDEX(products!$A$1:$G$49,MATCH(orders!$D132,products!$A$1:$A$49,0),MATCH(orders!N$1,products!$A$1:$G$1,0))</f>
        <v>29.784999999999997</v>
      </c>
      <c r="O132" s="8">
        <f t="shared" si="8"/>
        <v>148.92499999999998</v>
      </c>
      <c r="P132" t="str">
        <f>_xlfn.XLOOKUP(Table1[[#This Row],[Customer ID]],customers!A130:A1130,customers!I130:I1130,,0)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 t="shared" si="6"/>
        <v>Excelsa</v>
      </c>
      <c r="K133" t="str">
        <f>INDEX(products!$A$1:$G$49,MATCH(orders!$D133,products!$A$1:$A$49,0),MATCH(orders!K$1,products!$A$1:$G$1,0))</f>
        <v>D</v>
      </c>
      <c r="L133" t="str">
        <f t="shared" si="7"/>
        <v>Dark</v>
      </c>
      <c r="M133" s="6">
        <f>INDEX(products!$A$1:$G$49,MATCH(orders!$D133,products!$A$1:$A$49,0),MATCH(orders!M$1,products!$A$1:$G$1,0))</f>
        <v>0.5</v>
      </c>
      <c r="N133" s="8">
        <f>INDEX(products!$A$1:$G$49,MATCH(orders!$D133,products!$A$1:$A$49,0),MATCH(orders!N$1,products!$A$1:$G$1,0))</f>
        <v>7.29</v>
      </c>
      <c r="O133" s="8">
        <f t="shared" si="8"/>
        <v>14.58</v>
      </c>
      <c r="P133" t="str">
        <f>_xlfn.XLOOKUP(Table1[[#This Row],[Customer ID]],customers!A131:A1131,customers!I131:I1131,,0)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 t="shared" si="6"/>
        <v>Arabica</v>
      </c>
      <c r="K134" t="str">
        <f>INDEX(products!$A$1:$G$49,MATCH(orders!$D134,products!$A$1:$A$49,0),MATCH(orders!K$1,products!$A$1:$G$1,0))</f>
        <v>L</v>
      </c>
      <c r="L134" t="str">
        <f t="shared" si="7"/>
        <v>Light</v>
      </c>
      <c r="M134" s="6">
        <f>INDEX(products!$A$1:$G$49,MATCH(orders!$D134,products!$A$1:$A$49,0),MATCH(orders!M$1,products!$A$1:$G$1,0))</f>
        <v>2.5</v>
      </c>
      <c r="N134" s="8">
        <f>INDEX(products!$A$1:$G$49,MATCH(orders!$D134,products!$A$1:$A$49,0),MATCH(orders!N$1,products!$A$1:$G$1,0))</f>
        <v>29.784999999999997</v>
      </c>
      <c r="O134" s="8">
        <f t="shared" si="8"/>
        <v>148.92499999999998</v>
      </c>
      <c r="P134" t="str">
        <f>_xlfn.XLOOKUP(Table1[[#This Row],[Customer ID]],customers!A132:A1132,customers!I132:I1132,,0)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 t="shared" si="6"/>
        <v>Liberica</v>
      </c>
      <c r="K135" t="str">
        <f>INDEX(products!$A$1:$G$49,MATCH(orders!$D135,products!$A$1:$A$49,0),MATCH(orders!K$1,products!$A$1:$G$1,0))</f>
        <v>D</v>
      </c>
      <c r="L135" t="str">
        <f t="shared" si="7"/>
        <v>Dark</v>
      </c>
      <c r="M135" s="6">
        <f>INDEX(products!$A$1:$G$49,MATCH(orders!$D135,products!$A$1:$A$49,0),MATCH(orders!M$1,products!$A$1:$G$1,0))</f>
        <v>1</v>
      </c>
      <c r="N135" s="8">
        <f>INDEX(products!$A$1:$G$49,MATCH(orders!$D135,products!$A$1:$A$49,0),MATCH(orders!N$1,products!$A$1:$G$1,0))</f>
        <v>12.95</v>
      </c>
      <c r="O135" s="8">
        <f t="shared" si="8"/>
        <v>12.95</v>
      </c>
      <c r="P135" t="str">
        <f>_xlfn.XLOOKUP(Table1[[#This Row],[Customer ID]],customers!A133:A1133,customers!I133:I1133,,0)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 t="shared" si="6"/>
        <v>Excelsa</v>
      </c>
      <c r="K136" t="str">
        <f>INDEX(products!$A$1:$G$49,MATCH(orders!$D136,products!$A$1:$A$49,0),MATCH(orders!K$1,products!$A$1:$G$1,0))</f>
        <v>M</v>
      </c>
      <c r="L136" t="str">
        <f t="shared" si="7"/>
        <v>Medium</v>
      </c>
      <c r="M136" s="6">
        <f>INDEX(products!$A$1:$G$49,MATCH(orders!$D136,products!$A$1:$A$49,0),MATCH(orders!M$1,products!$A$1:$G$1,0))</f>
        <v>2.5</v>
      </c>
      <c r="N136" s="8">
        <f>INDEX(products!$A$1:$G$49,MATCH(orders!$D136,products!$A$1:$A$49,0),MATCH(orders!N$1,products!$A$1:$G$1,0))</f>
        <v>31.624999999999996</v>
      </c>
      <c r="O136" s="8">
        <f t="shared" si="8"/>
        <v>94.874999999999986</v>
      </c>
      <c r="P136" t="str">
        <f>_xlfn.XLOOKUP(Table1[[#This Row],[Customer ID]],customers!A134:A1134,customers!I134:I1134,,0)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 t="shared" si="6"/>
        <v>Arabica</v>
      </c>
      <c r="K137" t="str">
        <f>INDEX(products!$A$1:$G$49,MATCH(orders!$D137,products!$A$1:$A$49,0),MATCH(orders!K$1,products!$A$1:$G$1,0))</f>
        <v>L</v>
      </c>
      <c r="L137" t="str">
        <f t="shared" si="7"/>
        <v>Light</v>
      </c>
      <c r="M137" s="6">
        <f>INDEX(products!$A$1:$G$49,MATCH(orders!$D137,products!$A$1:$A$49,0),MATCH(orders!M$1,products!$A$1:$G$1,0))</f>
        <v>0.5</v>
      </c>
      <c r="N137" s="8">
        <f>INDEX(products!$A$1:$G$49,MATCH(orders!$D137,products!$A$1:$A$49,0),MATCH(orders!N$1,products!$A$1:$G$1,0))</f>
        <v>7.77</v>
      </c>
      <c r="O137" s="8">
        <f t="shared" si="8"/>
        <v>38.849999999999994</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 t="shared" si="6"/>
        <v>Arabica</v>
      </c>
      <c r="K138" t="str">
        <f>INDEX(products!$A$1:$G$49,MATCH(orders!$D138,products!$A$1:$A$49,0),MATCH(orders!K$1,products!$A$1:$G$1,0))</f>
        <v>D</v>
      </c>
      <c r="L138" t="str">
        <f t="shared" si="7"/>
        <v>Dark</v>
      </c>
      <c r="M138" s="6">
        <f>INDEX(products!$A$1:$G$49,MATCH(orders!$D138,products!$A$1:$A$49,0),MATCH(orders!M$1,products!$A$1:$G$1,0))</f>
        <v>0.2</v>
      </c>
      <c r="N138" s="8">
        <f>INDEX(products!$A$1:$G$49,MATCH(orders!$D138,products!$A$1:$A$49,0),MATCH(orders!N$1,products!$A$1:$G$1,0))</f>
        <v>2.9849999999999999</v>
      </c>
      <c r="O138" s="8">
        <f t="shared" si="8"/>
        <v>11.94</v>
      </c>
      <c r="P138" t="str">
        <f>_xlfn.XLOOKUP(Table1[[#This Row],[Customer ID]],customers!A136:A1136,customers!I136:I1136,,0)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 t="shared" si="6"/>
        <v>Excelsa</v>
      </c>
      <c r="K139" t="str">
        <f>INDEX(products!$A$1:$G$49,MATCH(orders!$D139,products!$A$1:$A$49,0),MATCH(orders!K$1,products!$A$1:$G$1,0))</f>
        <v>L</v>
      </c>
      <c r="L139" t="str">
        <f t="shared" si="7"/>
        <v>Light</v>
      </c>
      <c r="M139" s="6">
        <f>INDEX(products!$A$1:$G$49,MATCH(orders!$D139,products!$A$1:$A$49,0),MATCH(orders!M$1,products!$A$1:$G$1,0))</f>
        <v>2.5</v>
      </c>
      <c r="N139" s="8">
        <f>INDEX(products!$A$1:$G$49,MATCH(orders!$D139,products!$A$1:$A$49,0),MATCH(orders!N$1,products!$A$1:$G$1,0))</f>
        <v>34.154999999999994</v>
      </c>
      <c r="O139" s="8">
        <f t="shared" si="8"/>
        <v>102.46499999999997</v>
      </c>
      <c r="P139" t="str">
        <f>_xlfn.XLOOKUP(Table1[[#This Row],[Customer ID]],customers!A137:A1137,customers!I137:I1137,,0)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 t="shared" si="6"/>
        <v>Excelsa</v>
      </c>
      <c r="K140" t="str">
        <f>INDEX(products!$A$1:$G$49,MATCH(orders!$D140,products!$A$1:$A$49,0),MATCH(orders!K$1,products!$A$1:$G$1,0))</f>
        <v>D</v>
      </c>
      <c r="L140" t="str">
        <f t="shared" si="7"/>
        <v>Dark</v>
      </c>
      <c r="M140" s="6">
        <f>INDEX(products!$A$1:$G$49,MATCH(orders!$D140,products!$A$1:$A$49,0),MATCH(orders!M$1,products!$A$1:$G$1,0))</f>
        <v>1</v>
      </c>
      <c r="N140" s="8">
        <f>INDEX(products!$A$1:$G$49,MATCH(orders!$D140,products!$A$1:$A$49,0),MATCH(orders!N$1,products!$A$1:$G$1,0))</f>
        <v>12.15</v>
      </c>
      <c r="O140" s="8">
        <f t="shared" si="8"/>
        <v>48.6</v>
      </c>
      <c r="P140" t="str">
        <f>_xlfn.XLOOKUP(Table1[[#This Row],[Customer ID]],customers!A138:A1138,customers!I138:I1138,,0)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 t="shared" si="6"/>
        <v>Liberica</v>
      </c>
      <c r="K141" t="str">
        <f>INDEX(products!$A$1:$G$49,MATCH(orders!$D141,products!$A$1:$A$49,0),MATCH(orders!K$1,products!$A$1:$G$1,0))</f>
        <v>D</v>
      </c>
      <c r="L141" t="str">
        <f t="shared" si="7"/>
        <v>Dark</v>
      </c>
      <c r="M141" s="6">
        <f>INDEX(products!$A$1:$G$49,MATCH(orders!$D141,products!$A$1:$A$49,0),MATCH(orders!M$1,products!$A$1:$G$1,0))</f>
        <v>1</v>
      </c>
      <c r="N141" s="8">
        <f>INDEX(products!$A$1:$G$49,MATCH(orders!$D141,products!$A$1:$A$49,0),MATCH(orders!N$1,products!$A$1:$G$1,0))</f>
        <v>12.95</v>
      </c>
      <c r="O141" s="8">
        <f t="shared" si="8"/>
        <v>77.699999999999989</v>
      </c>
      <c r="P141" t="str">
        <f>_xlfn.XLOOKUP(Table1[[#This Row],[Customer ID]],customers!A139:A1139,customers!I139:I1139,,0)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 t="shared" si="6"/>
        <v>Liberica</v>
      </c>
      <c r="K142" t="str">
        <f>INDEX(products!$A$1:$G$49,MATCH(orders!$D142,products!$A$1:$A$49,0),MATCH(orders!K$1,products!$A$1:$G$1,0))</f>
        <v>D</v>
      </c>
      <c r="L142" t="str">
        <f t="shared" si="7"/>
        <v>Dark</v>
      </c>
      <c r="M142" s="6">
        <f>INDEX(products!$A$1:$G$49,MATCH(orders!$D142,products!$A$1:$A$49,0),MATCH(orders!M$1,products!$A$1:$G$1,0))</f>
        <v>2.5</v>
      </c>
      <c r="N142" s="8">
        <f>INDEX(products!$A$1:$G$49,MATCH(orders!$D142,products!$A$1:$A$49,0),MATCH(orders!N$1,products!$A$1:$G$1,0))</f>
        <v>29.784999999999997</v>
      </c>
      <c r="O142" s="8">
        <f t="shared" si="8"/>
        <v>29.784999999999997</v>
      </c>
      <c r="P142" t="str">
        <f>_xlfn.XLOOKUP(Table1[[#This Row],[Customer ID]],customers!A140:A1140,customers!I140:I1140,,0)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 t="shared" si="6"/>
        <v>Arabica</v>
      </c>
      <c r="K143" t="str">
        <f>INDEX(products!$A$1:$G$49,MATCH(orders!$D143,products!$A$1:$A$49,0),MATCH(orders!K$1,products!$A$1:$G$1,0))</f>
        <v>L</v>
      </c>
      <c r="L143" t="str">
        <f t="shared" si="7"/>
        <v>Light</v>
      </c>
      <c r="M143" s="6">
        <f>INDEX(products!$A$1:$G$49,MATCH(orders!$D143,products!$A$1:$A$49,0),MATCH(orders!M$1,products!$A$1:$G$1,0))</f>
        <v>0.2</v>
      </c>
      <c r="N143" s="8">
        <f>INDEX(products!$A$1:$G$49,MATCH(orders!$D143,products!$A$1:$A$49,0),MATCH(orders!N$1,products!$A$1:$G$1,0))</f>
        <v>3.8849999999999998</v>
      </c>
      <c r="O143" s="8">
        <f t="shared" si="8"/>
        <v>15.54</v>
      </c>
      <c r="P143" t="str">
        <f>_xlfn.XLOOKUP(Table1[[#This Row],[Customer ID]],customers!A141:A1141,customers!I141:I1141,,0)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 t="shared" si="6"/>
        <v>Excelsa</v>
      </c>
      <c r="K144" t="str">
        <f>INDEX(products!$A$1:$G$49,MATCH(orders!$D144,products!$A$1:$A$49,0),MATCH(orders!K$1,products!$A$1:$G$1,0))</f>
        <v>L</v>
      </c>
      <c r="L144" t="str">
        <f t="shared" si="7"/>
        <v>Light</v>
      </c>
      <c r="M144" s="6">
        <f>INDEX(products!$A$1:$G$49,MATCH(orders!$D144,products!$A$1:$A$49,0),MATCH(orders!M$1,products!$A$1:$G$1,0))</f>
        <v>2.5</v>
      </c>
      <c r="N144" s="8">
        <f>INDEX(products!$A$1:$G$49,MATCH(orders!$D144,products!$A$1:$A$49,0),MATCH(orders!N$1,products!$A$1:$G$1,0))</f>
        <v>34.154999999999994</v>
      </c>
      <c r="O144" s="8">
        <f t="shared" si="8"/>
        <v>136.61999999999998</v>
      </c>
      <c r="P144" t="str">
        <f>_xlfn.XLOOKUP(Table1[[#This Row],[Customer ID]],customers!A142:A1142,customers!I142:I1142,,0)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 t="shared" si="6"/>
        <v>Liberica</v>
      </c>
      <c r="K145" t="str">
        <f>INDEX(products!$A$1:$G$49,MATCH(orders!$D145,products!$A$1:$A$49,0),MATCH(orders!K$1,products!$A$1:$G$1,0))</f>
        <v>M</v>
      </c>
      <c r="L145" t="str">
        <f t="shared" si="7"/>
        <v>Medium</v>
      </c>
      <c r="M145" s="6">
        <f>INDEX(products!$A$1:$G$49,MATCH(orders!$D145,products!$A$1:$A$49,0),MATCH(orders!M$1,products!$A$1:$G$1,0))</f>
        <v>0.5</v>
      </c>
      <c r="N145" s="8">
        <f>INDEX(products!$A$1:$G$49,MATCH(orders!$D145,products!$A$1:$A$49,0),MATCH(orders!N$1,products!$A$1:$G$1,0))</f>
        <v>8.73</v>
      </c>
      <c r="O145" s="8">
        <f t="shared" si="8"/>
        <v>17.46</v>
      </c>
      <c r="P145" t="str">
        <f>_xlfn.XLOOKUP(Table1[[#This Row],[Customer ID]],customers!A143:A1143,customers!I143:I1143,,0)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 t="shared" si="6"/>
        <v>Excelsa</v>
      </c>
      <c r="K146" t="str">
        <f>INDEX(products!$A$1:$G$49,MATCH(orders!$D146,products!$A$1:$A$49,0),MATCH(orders!K$1,products!$A$1:$G$1,0))</f>
        <v>L</v>
      </c>
      <c r="L146" t="str">
        <f t="shared" si="7"/>
        <v>Light</v>
      </c>
      <c r="M146" s="6">
        <f>INDEX(products!$A$1:$G$49,MATCH(orders!$D146,products!$A$1:$A$49,0),MATCH(orders!M$1,products!$A$1:$G$1,0))</f>
        <v>2.5</v>
      </c>
      <c r="N146" s="8">
        <f>INDEX(products!$A$1:$G$49,MATCH(orders!$D146,products!$A$1:$A$49,0),MATCH(orders!N$1,products!$A$1:$G$1,0))</f>
        <v>34.154999999999994</v>
      </c>
      <c r="O146" s="8">
        <f t="shared" si="8"/>
        <v>68.309999999999988</v>
      </c>
      <c r="P146" t="str">
        <f>_xlfn.XLOOKUP(Table1[[#This Row],[Customer ID]],customers!A144:A1144,customers!I144:I1144,,0)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 t="shared" si="6"/>
        <v>Liberica</v>
      </c>
      <c r="K147" t="str">
        <f>INDEX(products!$A$1:$G$49,MATCH(orders!$D147,products!$A$1:$A$49,0),MATCH(orders!K$1,products!$A$1:$G$1,0))</f>
        <v>M</v>
      </c>
      <c r="L147" t="str">
        <f t="shared" si="7"/>
        <v>Medium</v>
      </c>
      <c r="M147" s="6">
        <f>INDEX(products!$A$1:$G$49,MATCH(orders!$D147,products!$A$1:$A$49,0),MATCH(orders!M$1,products!$A$1:$G$1,0))</f>
        <v>0.2</v>
      </c>
      <c r="N147" s="8">
        <f>INDEX(products!$A$1:$G$49,MATCH(orders!$D147,products!$A$1:$A$49,0),MATCH(orders!N$1,products!$A$1:$G$1,0))</f>
        <v>4.3650000000000002</v>
      </c>
      <c r="O147" s="8">
        <f t="shared" si="8"/>
        <v>17.46</v>
      </c>
      <c r="P147" t="str">
        <f>_xlfn.XLOOKUP(Table1[[#This Row],[Customer ID]],customers!A145:A1145,customers!I145:I1145,,0)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 t="shared" si="6"/>
        <v>Liberica</v>
      </c>
      <c r="K148" t="str">
        <f>INDEX(products!$A$1:$G$49,MATCH(orders!$D148,products!$A$1:$A$49,0),MATCH(orders!K$1,products!$A$1:$G$1,0))</f>
        <v>M</v>
      </c>
      <c r="L148" t="str">
        <f t="shared" si="7"/>
        <v>Medium</v>
      </c>
      <c r="M148" s="6">
        <f>INDEX(products!$A$1:$G$49,MATCH(orders!$D148,products!$A$1:$A$49,0),MATCH(orders!M$1,products!$A$1:$G$1,0))</f>
        <v>1</v>
      </c>
      <c r="N148" s="8">
        <f>INDEX(products!$A$1:$G$49,MATCH(orders!$D148,products!$A$1:$A$49,0),MATCH(orders!N$1,products!$A$1:$G$1,0))</f>
        <v>14.55</v>
      </c>
      <c r="O148" s="8">
        <f t="shared" si="8"/>
        <v>43.650000000000006</v>
      </c>
      <c r="P148" t="str">
        <f>_xlfn.XLOOKUP(Table1[[#This Row],[Customer ID]],customers!A146:A1146,customers!I146:I1146,,0)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 t="shared" si="6"/>
        <v>Excelsa</v>
      </c>
      <c r="K149" t="str">
        <f>INDEX(products!$A$1:$G$49,MATCH(orders!$D149,products!$A$1:$A$49,0),MATCH(orders!K$1,products!$A$1:$G$1,0))</f>
        <v>M</v>
      </c>
      <c r="L149" t="str">
        <f t="shared" si="7"/>
        <v>Medium</v>
      </c>
      <c r="M149" s="6">
        <f>INDEX(products!$A$1:$G$49,MATCH(orders!$D149,products!$A$1:$A$49,0),MATCH(orders!M$1,products!$A$1:$G$1,0))</f>
        <v>1</v>
      </c>
      <c r="N149" s="8">
        <f>INDEX(products!$A$1:$G$49,MATCH(orders!$D149,products!$A$1:$A$49,0),MATCH(orders!N$1,products!$A$1:$G$1,0))</f>
        <v>13.75</v>
      </c>
      <c r="O149" s="8">
        <f t="shared" si="8"/>
        <v>27.5</v>
      </c>
      <c r="P149" t="str">
        <f>_xlfn.XLOOKUP(Table1[[#This Row],[Customer ID]],customers!A147:A1147,customers!I147:I1147,,0)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 t="shared" si="6"/>
        <v>Excelsa</v>
      </c>
      <c r="K150" t="str">
        <f>INDEX(products!$A$1:$G$49,MATCH(orders!$D150,products!$A$1:$A$49,0),MATCH(orders!K$1,products!$A$1:$G$1,0))</f>
        <v>D</v>
      </c>
      <c r="L150" t="str">
        <f t="shared" si="7"/>
        <v>Dark</v>
      </c>
      <c r="M150" s="6">
        <f>INDEX(products!$A$1:$G$49,MATCH(orders!$D150,products!$A$1:$A$49,0),MATCH(orders!M$1,products!$A$1:$G$1,0))</f>
        <v>0.2</v>
      </c>
      <c r="N150" s="8">
        <f>INDEX(products!$A$1:$G$49,MATCH(orders!$D150,products!$A$1:$A$49,0),MATCH(orders!N$1,products!$A$1:$G$1,0))</f>
        <v>3.645</v>
      </c>
      <c r="O150" s="8">
        <f t="shared" si="8"/>
        <v>18.225000000000001</v>
      </c>
      <c r="P150" t="str">
        <f>_xlfn.XLOOKUP(Table1[[#This Row],[Customer ID]],customers!A148:A1148,customers!I148:I1148,,0)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 t="shared" si="6"/>
        <v>Arabica</v>
      </c>
      <c r="K151" t="str">
        <f>INDEX(products!$A$1:$G$49,MATCH(orders!$D151,products!$A$1:$A$49,0),MATCH(orders!K$1,products!$A$1:$G$1,0))</f>
        <v>M</v>
      </c>
      <c r="L151" t="str">
        <f t="shared" si="7"/>
        <v>Medium</v>
      </c>
      <c r="M151" s="6">
        <f>INDEX(products!$A$1:$G$49,MATCH(orders!$D151,products!$A$1:$A$49,0),MATCH(orders!M$1,products!$A$1:$G$1,0))</f>
        <v>2.5</v>
      </c>
      <c r="N151" s="8">
        <f>INDEX(products!$A$1:$G$49,MATCH(orders!$D151,products!$A$1:$A$49,0),MATCH(orders!N$1,products!$A$1:$G$1,0))</f>
        <v>25.874999999999996</v>
      </c>
      <c r="O151" s="8">
        <f t="shared" si="8"/>
        <v>51.749999999999993</v>
      </c>
      <c r="P151" t="str">
        <f>_xlfn.XLOOKUP(Table1[[#This Row],[Customer ID]],customers!A149:A1149,customers!I149:I1149,,0)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 t="shared" si="6"/>
        <v>Liberica</v>
      </c>
      <c r="K152" t="str">
        <f>INDEX(products!$A$1:$G$49,MATCH(orders!$D152,products!$A$1:$A$49,0),MATCH(orders!K$1,products!$A$1:$G$1,0))</f>
        <v>D</v>
      </c>
      <c r="L152" t="str">
        <f t="shared" si="7"/>
        <v>Dark</v>
      </c>
      <c r="M152" s="6">
        <f>INDEX(products!$A$1:$G$49,MATCH(orders!$D152,products!$A$1:$A$49,0),MATCH(orders!M$1,products!$A$1:$G$1,0))</f>
        <v>1</v>
      </c>
      <c r="N152" s="8">
        <f>INDEX(products!$A$1:$G$49,MATCH(orders!$D152,products!$A$1:$A$49,0),MATCH(orders!N$1,products!$A$1:$G$1,0))</f>
        <v>12.95</v>
      </c>
      <c r="O152" s="8">
        <f t="shared" si="8"/>
        <v>12.95</v>
      </c>
      <c r="P152" t="str">
        <f>_xlfn.XLOOKUP(Table1[[#This Row],[Customer ID]],customers!A150:A1150,customers!I150:I1150,,0)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 t="shared" si="6"/>
        <v>Arabica</v>
      </c>
      <c r="K153" t="str">
        <f>INDEX(products!$A$1:$G$49,MATCH(orders!$D153,products!$A$1:$A$49,0),MATCH(orders!K$1,products!$A$1:$G$1,0))</f>
        <v>M</v>
      </c>
      <c r="L153" t="str">
        <f t="shared" si="7"/>
        <v>Medium</v>
      </c>
      <c r="M153" s="6">
        <f>INDEX(products!$A$1:$G$49,MATCH(orders!$D153,products!$A$1:$A$49,0),MATCH(orders!M$1,products!$A$1:$G$1,0))</f>
        <v>1</v>
      </c>
      <c r="N153" s="8">
        <f>INDEX(products!$A$1:$G$49,MATCH(orders!$D153,products!$A$1:$A$49,0),MATCH(orders!N$1,products!$A$1:$G$1,0))</f>
        <v>11.25</v>
      </c>
      <c r="O153" s="8">
        <f t="shared" si="8"/>
        <v>33.75</v>
      </c>
      <c r="P153" t="str">
        <f>_xlfn.XLOOKUP(Table1[[#This Row],[Customer ID]],customers!A151:A1151,customers!I151:I1151,,0)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 t="shared" si="6"/>
        <v>Robusta</v>
      </c>
      <c r="K154" t="str">
        <f>INDEX(products!$A$1:$G$49,MATCH(orders!$D154,products!$A$1:$A$49,0),MATCH(orders!K$1,products!$A$1:$G$1,0))</f>
        <v>M</v>
      </c>
      <c r="L154" t="str">
        <f t="shared" si="7"/>
        <v>Medium</v>
      </c>
      <c r="M154" s="6">
        <f>INDEX(products!$A$1:$G$49,MATCH(orders!$D154,products!$A$1:$A$49,0),MATCH(orders!M$1,products!$A$1:$G$1,0))</f>
        <v>2.5</v>
      </c>
      <c r="N154" s="8">
        <f>INDEX(products!$A$1:$G$49,MATCH(orders!$D154,products!$A$1:$A$49,0),MATCH(orders!N$1,products!$A$1:$G$1,0))</f>
        <v>22.884999999999998</v>
      </c>
      <c r="O154" s="8">
        <f t="shared" si="8"/>
        <v>68.655000000000001</v>
      </c>
      <c r="P154" t="str">
        <f>_xlfn.XLOOKUP(Table1[[#This Row],[Customer ID]],customers!A152:A1152,customers!I152:I1152,,0)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 t="shared" si="6"/>
        <v>Robusta</v>
      </c>
      <c r="K155" t="str">
        <f>INDEX(products!$A$1:$G$49,MATCH(orders!$D155,products!$A$1:$A$49,0),MATCH(orders!K$1,products!$A$1:$G$1,0))</f>
        <v>D</v>
      </c>
      <c r="L155" t="str">
        <f t="shared" si="7"/>
        <v>Dark</v>
      </c>
      <c r="M155" s="6">
        <f>INDEX(products!$A$1:$G$49,MATCH(orders!$D155,products!$A$1:$A$49,0),MATCH(orders!M$1,products!$A$1:$G$1,0))</f>
        <v>0.2</v>
      </c>
      <c r="N155" s="8">
        <f>INDEX(products!$A$1:$G$49,MATCH(orders!$D155,products!$A$1:$A$49,0),MATCH(orders!N$1,products!$A$1:$G$1,0))</f>
        <v>2.6849999999999996</v>
      </c>
      <c r="O155" s="8">
        <f t="shared" si="8"/>
        <v>2.6849999999999996</v>
      </c>
      <c r="P155" t="str">
        <f>_xlfn.XLOOKUP(Table1[[#This Row],[Customer ID]],customers!A153:A1153,customers!I153:I1153,,0)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 t="shared" si="6"/>
        <v>Arabica</v>
      </c>
      <c r="K156" t="str">
        <f>INDEX(products!$A$1:$G$49,MATCH(orders!$D156,products!$A$1:$A$49,0),MATCH(orders!K$1,products!$A$1:$G$1,0))</f>
        <v>D</v>
      </c>
      <c r="L156" t="str">
        <f t="shared" si="7"/>
        <v>Dark</v>
      </c>
      <c r="M156" s="6">
        <f>INDEX(products!$A$1:$G$49,MATCH(orders!$D156,products!$A$1:$A$49,0),MATCH(orders!M$1,products!$A$1:$G$1,0))</f>
        <v>2.5</v>
      </c>
      <c r="N156" s="8">
        <f>INDEX(products!$A$1:$G$49,MATCH(orders!$D156,products!$A$1:$A$49,0),MATCH(orders!N$1,products!$A$1:$G$1,0))</f>
        <v>22.884999999999998</v>
      </c>
      <c r="O156" s="8">
        <f t="shared" si="8"/>
        <v>114.42499999999998</v>
      </c>
      <c r="P156" t="str">
        <f>_xlfn.XLOOKUP(Table1[[#This Row],[Customer ID]],customers!A154:A1154,customers!I154:I1154,,0)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 t="shared" si="6"/>
        <v>Arabica</v>
      </c>
      <c r="K157" t="str">
        <f>INDEX(products!$A$1:$G$49,MATCH(orders!$D157,products!$A$1:$A$49,0),MATCH(orders!K$1,products!$A$1:$G$1,0))</f>
        <v>M</v>
      </c>
      <c r="L157" t="str">
        <f t="shared" si="7"/>
        <v>Medium</v>
      </c>
      <c r="M157" s="6">
        <f>INDEX(products!$A$1:$G$49,MATCH(orders!$D157,products!$A$1:$A$49,0),MATCH(orders!M$1,products!$A$1:$G$1,0))</f>
        <v>2.5</v>
      </c>
      <c r="N157" s="8">
        <f>INDEX(products!$A$1:$G$49,MATCH(orders!$D157,products!$A$1:$A$49,0),MATCH(orders!N$1,products!$A$1:$G$1,0))</f>
        <v>25.874999999999996</v>
      </c>
      <c r="O157" s="8">
        <f t="shared" si="8"/>
        <v>155.24999999999997</v>
      </c>
      <c r="P157" t="str">
        <f>_xlfn.XLOOKUP(Table1[[#This Row],[Customer ID]],customers!A155:A1155,customers!I155:I1155,,0)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 t="shared" si="6"/>
        <v>Arabica</v>
      </c>
      <c r="K158" t="str">
        <f>INDEX(products!$A$1:$G$49,MATCH(orders!$D158,products!$A$1:$A$49,0),MATCH(orders!K$1,products!$A$1:$G$1,0))</f>
        <v>M</v>
      </c>
      <c r="L158" t="str">
        <f t="shared" si="7"/>
        <v>Medium</v>
      </c>
      <c r="M158" s="6">
        <f>INDEX(products!$A$1:$G$49,MATCH(orders!$D158,products!$A$1:$A$49,0),MATCH(orders!M$1,products!$A$1:$G$1,0))</f>
        <v>2.5</v>
      </c>
      <c r="N158" s="8">
        <f>INDEX(products!$A$1:$G$49,MATCH(orders!$D158,products!$A$1:$A$49,0),MATCH(orders!N$1,products!$A$1:$G$1,0))</f>
        <v>25.874999999999996</v>
      </c>
      <c r="O158" s="8">
        <f t="shared" si="8"/>
        <v>77.624999999999986</v>
      </c>
      <c r="P158" t="str">
        <f>_xlfn.XLOOKUP(Table1[[#This Row],[Customer ID]],customers!A156:A1156,customers!I156:I1156,,0)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 t="shared" si="6"/>
        <v>Robusta</v>
      </c>
      <c r="K159" t="str">
        <f>INDEX(products!$A$1:$G$49,MATCH(orders!$D159,products!$A$1:$A$49,0),MATCH(orders!K$1,products!$A$1:$G$1,0))</f>
        <v>D</v>
      </c>
      <c r="L159" t="str">
        <f t="shared" si="7"/>
        <v>Dark</v>
      </c>
      <c r="M159" s="6">
        <f>INDEX(products!$A$1:$G$49,MATCH(orders!$D159,products!$A$1:$A$49,0),MATCH(orders!M$1,products!$A$1:$G$1,0))</f>
        <v>2.5</v>
      </c>
      <c r="N159" s="8">
        <f>INDEX(products!$A$1:$G$49,MATCH(orders!$D159,products!$A$1:$A$49,0),MATCH(orders!N$1,products!$A$1:$G$1,0))</f>
        <v>20.584999999999997</v>
      </c>
      <c r="O159" s="8">
        <f t="shared" si="8"/>
        <v>61.754999999999995</v>
      </c>
      <c r="P159" t="str">
        <f>_xlfn.XLOOKUP(Table1[[#This Row],[Customer ID]],customers!A157:A1157,customers!I157:I1157,,0)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 t="shared" si="6"/>
        <v>Robusta</v>
      </c>
      <c r="K160" t="str">
        <f>INDEX(products!$A$1:$G$49,MATCH(orders!$D160,products!$A$1:$A$49,0),MATCH(orders!K$1,products!$A$1:$G$1,0))</f>
        <v>D</v>
      </c>
      <c r="L160" t="str">
        <f t="shared" si="7"/>
        <v>Dark</v>
      </c>
      <c r="M160" s="6">
        <f>INDEX(products!$A$1:$G$49,MATCH(orders!$D160,products!$A$1:$A$49,0),MATCH(orders!M$1,products!$A$1:$G$1,0))</f>
        <v>2.5</v>
      </c>
      <c r="N160" s="8">
        <f>INDEX(products!$A$1:$G$49,MATCH(orders!$D160,products!$A$1:$A$49,0),MATCH(orders!N$1,products!$A$1:$G$1,0))</f>
        <v>20.584999999999997</v>
      </c>
      <c r="O160" s="8">
        <f t="shared" si="8"/>
        <v>123.50999999999999</v>
      </c>
      <c r="P160" t="str">
        <f>_xlfn.XLOOKUP(Table1[[#This Row],[Customer ID]],customers!A158:A1158,customers!I158:I1158,,0)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 t="shared" si="6"/>
        <v>Liberica</v>
      </c>
      <c r="K161" t="str">
        <f>INDEX(products!$A$1:$G$49,MATCH(orders!$D161,products!$A$1:$A$49,0),MATCH(orders!K$1,products!$A$1:$G$1,0))</f>
        <v>L</v>
      </c>
      <c r="L161" t="str">
        <f t="shared" si="7"/>
        <v>Light</v>
      </c>
      <c r="M161" s="6">
        <f>INDEX(products!$A$1:$G$49,MATCH(orders!$D161,products!$A$1:$A$49,0),MATCH(orders!M$1,products!$A$1:$G$1,0))</f>
        <v>2.5</v>
      </c>
      <c r="N161" s="8">
        <f>INDEX(products!$A$1:$G$49,MATCH(orders!$D161,products!$A$1:$A$49,0),MATCH(orders!N$1,products!$A$1:$G$1,0))</f>
        <v>36.454999999999998</v>
      </c>
      <c r="O161" s="8">
        <f t="shared" si="8"/>
        <v>218.73</v>
      </c>
      <c r="P161" t="str">
        <f>_xlfn.XLOOKUP(Table1[[#This Row],[Customer ID]],customers!A159:A1159,customers!I159:I1159,,0)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 t="shared" si="6"/>
        <v>Excelsa</v>
      </c>
      <c r="K162" t="str">
        <f>INDEX(products!$A$1:$G$49,MATCH(orders!$D162,products!$A$1:$A$49,0),MATCH(orders!K$1,products!$A$1:$G$1,0))</f>
        <v>M</v>
      </c>
      <c r="L162" t="str">
        <f t="shared" si="7"/>
        <v>Medium</v>
      </c>
      <c r="M162" s="6">
        <f>INDEX(products!$A$1:$G$49,MATCH(orders!$D162,products!$A$1:$A$49,0),MATCH(orders!M$1,products!$A$1:$G$1,0))</f>
        <v>0.5</v>
      </c>
      <c r="N162" s="8">
        <f>INDEX(products!$A$1:$G$49,MATCH(orders!$D162,products!$A$1:$A$49,0),MATCH(orders!N$1,products!$A$1:$G$1,0))</f>
        <v>8.25</v>
      </c>
      <c r="O162" s="8">
        <f t="shared" si="8"/>
        <v>33</v>
      </c>
      <c r="P162" t="str">
        <f>_xlfn.XLOOKUP(Table1[[#This Row],[Customer ID]],customers!A160:A1160,customers!I160:I1160,,0)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 t="shared" si="6"/>
        <v>Arabica</v>
      </c>
      <c r="K163" t="str">
        <f>INDEX(products!$A$1:$G$49,MATCH(orders!$D163,products!$A$1:$A$49,0),MATCH(orders!K$1,products!$A$1:$G$1,0))</f>
        <v>L</v>
      </c>
      <c r="L163" t="str">
        <f t="shared" si="7"/>
        <v>Light</v>
      </c>
      <c r="M163" s="6">
        <f>INDEX(products!$A$1:$G$49,MATCH(orders!$D163,products!$A$1:$A$49,0),MATCH(orders!M$1,products!$A$1:$G$1,0))</f>
        <v>0.5</v>
      </c>
      <c r="N163" s="8">
        <f>INDEX(products!$A$1:$G$49,MATCH(orders!$D163,products!$A$1:$A$49,0),MATCH(orders!N$1,products!$A$1:$G$1,0))</f>
        <v>7.77</v>
      </c>
      <c r="O163" s="8">
        <f t="shared" si="8"/>
        <v>23.31</v>
      </c>
      <c r="P163" t="str">
        <f>_xlfn.XLOOKUP(Table1[[#This Row],[Customer ID]],customers!A161:A1161,customers!I161:I1161,,0)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 t="shared" si="6"/>
        <v>Excelsa</v>
      </c>
      <c r="K164" t="str">
        <f>INDEX(products!$A$1:$G$49,MATCH(orders!$D164,products!$A$1:$A$49,0),MATCH(orders!K$1,products!$A$1:$G$1,0))</f>
        <v>D</v>
      </c>
      <c r="L164" t="str">
        <f t="shared" si="7"/>
        <v>Dark</v>
      </c>
      <c r="M164" s="6">
        <f>INDEX(products!$A$1:$G$49,MATCH(orders!$D164,products!$A$1:$A$49,0),MATCH(orders!M$1,products!$A$1:$G$1,0))</f>
        <v>0.5</v>
      </c>
      <c r="N164" s="8">
        <f>INDEX(products!$A$1:$G$49,MATCH(orders!$D164,products!$A$1:$A$49,0),MATCH(orders!N$1,products!$A$1:$G$1,0))</f>
        <v>7.29</v>
      </c>
      <c r="O164" s="8">
        <f t="shared" si="8"/>
        <v>21.87</v>
      </c>
      <c r="P164" t="str">
        <f>_xlfn.XLOOKUP(Table1[[#This Row],[Customer ID]],customers!A162:A1162,customers!I162:I1162,,0)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 t="shared" si="6"/>
        <v>Robusta</v>
      </c>
      <c r="K165" t="str">
        <f>INDEX(products!$A$1:$G$49,MATCH(orders!$D165,products!$A$1:$A$49,0),MATCH(orders!K$1,products!$A$1:$G$1,0))</f>
        <v>D</v>
      </c>
      <c r="L165" t="str">
        <f t="shared" si="7"/>
        <v>Dark</v>
      </c>
      <c r="M165" s="6">
        <f>INDEX(products!$A$1:$G$49,MATCH(orders!$D165,products!$A$1:$A$49,0),MATCH(orders!M$1,products!$A$1:$G$1,0))</f>
        <v>0.2</v>
      </c>
      <c r="N165" s="8">
        <f>INDEX(products!$A$1:$G$49,MATCH(orders!$D165,products!$A$1:$A$49,0),MATCH(orders!N$1,products!$A$1:$G$1,0))</f>
        <v>2.6849999999999996</v>
      </c>
      <c r="O165" s="8">
        <f t="shared" si="8"/>
        <v>16.11</v>
      </c>
      <c r="P165" t="str">
        <f>_xlfn.XLOOKUP(Table1[[#This Row],[Customer ID]],customers!A163:A1163,customers!I163:I1163,,0)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 t="shared" si="6"/>
        <v>Excelsa</v>
      </c>
      <c r="K166" t="str">
        <f>INDEX(products!$A$1:$G$49,MATCH(orders!$D166,products!$A$1:$A$49,0),MATCH(orders!K$1,products!$A$1:$G$1,0))</f>
        <v>D</v>
      </c>
      <c r="L166" t="str">
        <f t="shared" si="7"/>
        <v>Dark</v>
      </c>
      <c r="M166" s="6">
        <f>INDEX(products!$A$1:$G$49,MATCH(orders!$D166,products!$A$1:$A$49,0),MATCH(orders!M$1,products!$A$1:$G$1,0))</f>
        <v>0.5</v>
      </c>
      <c r="N166" s="8">
        <f>INDEX(products!$A$1:$G$49,MATCH(orders!$D166,products!$A$1:$A$49,0),MATCH(orders!N$1,products!$A$1:$G$1,0))</f>
        <v>7.29</v>
      </c>
      <c r="O166" s="8">
        <f t="shared" si="8"/>
        <v>29.16</v>
      </c>
      <c r="P166" t="str">
        <f>_xlfn.XLOOKUP(Table1[[#This Row],[Customer ID]],customers!A164:A1164,customers!I164:I1164,,0)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 t="shared" si="6"/>
        <v>Robusta</v>
      </c>
      <c r="K167" t="str">
        <f>INDEX(products!$A$1:$G$49,MATCH(orders!$D167,products!$A$1:$A$49,0),MATCH(orders!K$1,products!$A$1:$G$1,0))</f>
        <v>D</v>
      </c>
      <c r="L167" t="str">
        <f t="shared" si="7"/>
        <v>Dark</v>
      </c>
      <c r="M167" s="6">
        <f>INDEX(products!$A$1:$G$49,MATCH(orders!$D167,products!$A$1:$A$49,0),MATCH(orders!M$1,products!$A$1:$G$1,0))</f>
        <v>1</v>
      </c>
      <c r="N167" s="8">
        <f>INDEX(products!$A$1:$G$49,MATCH(orders!$D167,products!$A$1:$A$49,0),MATCH(orders!N$1,products!$A$1:$G$1,0))</f>
        <v>8.9499999999999993</v>
      </c>
      <c r="O167" s="8">
        <f t="shared" si="8"/>
        <v>53.699999999999996</v>
      </c>
      <c r="P167" t="str">
        <f>_xlfn.XLOOKUP(Table1[[#This Row],[Customer ID]],customers!A165:A1165,customers!I165:I1165,,0)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 t="shared" si="6"/>
        <v>Robusta</v>
      </c>
      <c r="K168" t="str">
        <f>INDEX(products!$A$1:$G$49,MATCH(orders!$D168,products!$A$1:$A$49,0),MATCH(orders!K$1,products!$A$1:$G$1,0))</f>
        <v>D</v>
      </c>
      <c r="L168" t="str">
        <f t="shared" si="7"/>
        <v>Dark</v>
      </c>
      <c r="M168" s="6">
        <f>INDEX(products!$A$1:$G$49,MATCH(orders!$D168,products!$A$1:$A$49,0),MATCH(orders!M$1,products!$A$1:$G$1,0))</f>
        <v>0.5</v>
      </c>
      <c r="N168" s="8">
        <f>INDEX(products!$A$1:$G$49,MATCH(orders!$D168,products!$A$1:$A$49,0),MATCH(orders!N$1,products!$A$1:$G$1,0))</f>
        <v>5.3699999999999992</v>
      </c>
      <c r="O168" s="8">
        <f t="shared" si="8"/>
        <v>26.849999999999994</v>
      </c>
      <c r="P168" t="str">
        <f>_xlfn.XLOOKUP(Table1[[#This Row],[Customer ID]],customers!A166:A1166,customers!I166:I1166,,0)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 t="shared" si="6"/>
        <v>Excelsa</v>
      </c>
      <c r="K169" t="str">
        <f>INDEX(products!$A$1:$G$49,MATCH(orders!$D169,products!$A$1:$A$49,0),MATCH(orders!K$1,products!$A$1:$G$1,0))</f>
        <v>M</v>
      </c>
      <c r="L169" t="str">
        <f t="shared" si="7"/>
        <v>Medium</v>
      </c>
      <c r="M169" s="6">
        <f>INDEX(products!$A$1:$G$49,MATCH(orders!$D169,products!$A$1:$A$49,0),MATCH(orders!M$1,products!$A$1:$G$1,0))</f>
        <v>0.5</v>
      </c>
      <c r="N169" s="8">
        <f>INDEX(products!$A$1:$G$49,MATCH(orders!$D169,products!$A$1:$A$49,0),MATCH(orders!N$1,products!$A$1:$G$1,0))</f>
        <v>8.25</v>
      </c>
      <c r="O169" s="8">
        <f t="shared" si="8"/>
        <v>41.25</v>
      </c>
      <c r="P169" t="str">
        <f>_xlfn.XLOOKUP(Table1[[#This Row],[Customer ID]],customers!A167:A1167,customers!I167:I1167,,0)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 t="shared" si="6"/>
        <v>Arabica</v>
      </c>
      <c r="K170" t="str">
        <f>INDEX(products!$A$1:$G$49,MATCH(orders!$D170,products!$A$1:$A$49,0),MATCH(orders!K$1,products!$A$1:$G$1,0))</f>
        <v>M</v>
      </c>
      <c r="L170" t="str">
        <f t="shared" si="7"/>
        <v>Medium</v>
      </c>
      <c r="M170" s="6">
        <f>INDEX(products!$A$1:$G$49,MATCH(orders!$D170,products!$A$1:$A$49,0),MATCH(orders!M$1,products!$A$1:$G$1,0))</f>
        <v>0.5</v>
      </c>
      <c r="N170" s="8">
        <f>INDEX(products!$A$1:$G$49,MATCH(orders!$D170,products!$A$1:$A$49,0),MATCH(orders!N$1,products!$A$1:$G$1,0))</f>
        <v>6.75</v>
      </c>
      <c r="O170" s="8">
        <f t="shared" si="8"/>
        <v>40.5</v>
      </c>
      <c r="P170" t="str">
        <f>_xlfn.XLOOKUP(Table1[[#This Row],[Customer ID]],customers!A168:A1168,customers!I168:I1168,,0)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 t="shared" si="6"/>
        <v>Robusta</v>
      </c>
      <c r="K171" t="str">
        <f>INDEX(products!$A$1:$G$49,MATCH(orders!$D171,products!$A$1:$A$49,0),MATCH(orders!K$1,products!$A$1:$G$1,0))</f>
        <v>D</v>
      </c>
      <c r="L171" t="str">
        <f t="shared" si="7"/>
        <v>Dark</v>
      </c>
      <c r="M171" s="6">
        <f>INDEX(products!$A$1:$G$49,MATCH(orders!$D171,products!$A$1:$A$49,0),MATCH(orders!M$1,products!$A$1:$G$1,0))</f>
        <v>1</v>
      </c>
      <c r="N171" s="8">
        <f>INDEX(products!$A$1:$G$49,MATCH(orders!$D171,products!$A$1:$A$49,0),MATCH(orders!N$1,products!$A$1:$G$1,0))</f>
        <v>8.9499999999999993</v>
      </c>
      <c r="O171" s="8">
        <f t="shared" si="8"/>
        <v>17.899999999999999</v>
      </c>
      <c r="P171" t="str">
        <f>_xlfn.XLOOKUP(Table1[[#This Row],[Customer ID]],customers!A169:A1169,customers!I169:I1169,,0)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 t="shared" si="6"/>
        <v>Excelsa</v>
      </c>
      <c r="K172" t="str">
        <f>INDEX(products!$A$1:$G$49,MATCH(orders!$D172,products!$A$1:$A$49,0),MATCH(orders!K$1,products!$A$1:$G$1,0))</f>
        <v>L</v>
      </c>
      <c r="L172" t="str">
        <f t="shared" si="7"/>
        <v>Light</v>
      </c>
      <c r="M172" s="6">
        <f>INDEX(products!$A$1:$G$49,MATCH(orders!$D172,products!$A$1:$A$49,0),MATCH(orders!M$1,products!$A$1:$G$1,0))</f>
        <v>2.5</v>
      </c>
      <c r="N172" s="8">
        <f>INDEX(products!$A$1:$G$49,MATCH(orders!$D172,products!$A$1:$A$49,0),MATCH(orders!N$1,products!$A$1:$G$1,0))</f>
        <v>34.154999999999994</v>
      </c>
      <c r="O172" s="8">
        <f t="shared" si="8"/>
        <v>68.309999999999988</v>
      </c>
      <c r="P172" t="str">
        <f>_xlfn.XLOOKUP(Table1[[#This Row],[Customer ID]],customers!A170:A1170,customers!I170:I1170,,0)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 t="shared" si="6"/>
        <v>Excelsa</v>
      </c>
      <c r="K173" t="str">
        <f>INDEX(products!$A$1:$G$49,MATCH(orders!$D173,products!$A$1:$A$49,0),MATCH(orders!K$1,products!$A$1:$G$1,0))</f>
        <v>M</v>
      </c>
      <c r="L173" t="str">
        <f t="shared" si="7"/>
        <v>Medium</v>
      </c>
      <c r="M173" s="6">
        <f>INDEX(products!$A$1:$G$49,MATCH(orders!$D173,products!$A$1:$A$49,0),MATCH(orders!M$1,products!$A$1:$G$1,0))</f>
        <v>2.5</v>
      </c>
      <c r="N173" s="8">
        <f>INDEX(products!$A$1:$G$49,MATCH(orders!$D173,products!$A$1:$A$49,0),MATCH(orders!N$1,products!$A$1:$G$1,0))</f>
        <v>31.624999999999996</v>
      </c>
      <c r="O173" s="8">
        <f t="shared" si="8"/>
        <v>63.249999999999993</v>
      </c>
      <c r="P173" t="str">
        <f>_xlfn.XLOOKUP(Table1[[#This Row],[Customer ID]],customers!A171:A1171,customers!I171:I1171,,0)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 t="shared" si="6"/>
        <v>Excelsa</v>
      </c>
      <c r="K174" t="str">
        <f>INDEX(products!$A$1:$G$49,MATCH(orders!$D174,products!$A$1:$A$49,0),MATCH(orders!K$1,products!$A$1:$G$1,0))</f>
        <v>D</v>
      </c>
      <c r="L174" t="str">
        <f t="shared" si="7"/>
        <v>Dark</v>
      </c>
      <c r="M174" s="6">
        <f>INDEX(products!$A$1:$G$49,MATCH(orders!$D174,products!$A$1:$A$49,0),MATCH(orders!M$1,products!$A$1:$G$1,0))</f>
        <v>0.5</v>
      </c>
      <c r="N174" s="8">
        <f>INDEX(products!$A$1:$G$49,MATCH(orders!$D174,products!$A$1:$A$49,0),MATCH(orders!N$1,products!$A$1:$G$1,0))</f>
        <v>7.29</v>
      </c>
      <c r="O174" s="8">
        <f t="shared" si="8"/>
        <v>21.87</v>
      </c>
      <c r="P174" t="str">
        <f>_xlfn.XLOOKUP(Table1[[#This Row],[Customer ID]],customers!A172:A1172,customers!I172:I1172,,0)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 t="shared" si="6"/>
        <v>Robusta</v>
      </c>
      <c r="K175" t="str">
        <f>INDEX(products!$A$1:$G$49,MATCH(orders!$D175,products!$A$1:$A$49,0),MATCH(orders!K$1,products!$A$1:$G$1,0))</f>
        <v>M</v>
      </c>
      <c r="L175" t="str">
        <f t="shared" si="7"/>
        <v>Medium</v>
      </c>
      <c r="M175" s="6">
        <f>INDEX(products!$A$1:$G$49,MATCH(orders!$D175,products!$A$1:$A$49,0),MATCH(orders!M$1,products!$A$1:$G$1,0))</f>
        <v>2.5</v>
      </c>
      <c r="N175" s="8">
        <f>INDEX(products!$A$1:$G$49,MATCH(orders!$D175,products!$A$1:$A$49,0),MATCH(orders!N$1,products!$A$1:$G$1,0))</f>
        <v>22.884999999999998</v>
      </c>
      <c r="O175" s="8">
        <f t="shared" si="8"/>
        <v>91.539999999999992</v>
      </c>
      <c r="P175" t="str">
        <f>_xlfn.XLOOKUP(Table1[[#This Row],[Customer ID]],customers!A173:A1173,customers!I173:I1173,,0)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 t="shared" si="6"/>
        <v>Excelsa</v>
      </c>
      <c r="K176" t="str">
        <f>INDEX(products!$A$1:$G$49,MATCH(orders!$D176,products!$A$1:$A$49,0),MATCH(orders!K$1,products!$A$1:$G$1,0))</f>
        <v>L</v>
      </c>
      <c r="L176" t="str">
        <f t="shared" si="7"/>
        <v>Light</v>
      </c>
      <c r="M176" s="6">
        <f>INDEX(products!$A$1:$G$49,MATCH(orders!$D176,products!$A$1:$A$49,0),MATCH(orders!M$1,products!$A$1:$G$1,0))</f>
        <v>2.5</v>
      </c>
      <c r="N176" s="8">
        <f>INDEX(products!$A$1:$G$49,MATCH(orders!$D176,products!$A$1:$A$49,0),MATCH(orders!N$1,products!$A$1:$G$1,0))</f>
        <v>34.154999999999994</v>
      </c>
      <c r="O176" s="8">
        <f t="shared" si="8"/>
        <v>204.92999999999995</v>
      </c>
      <c r="P176" t="str">
        <f>_xlfn.XLOOKUP(Table1[[#This Row],[Customer ID]],customers!A174:A1174,customers!I174:I1174,,0)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 t="shared" si="6"/>
        <v>Excelsa</v>
      </c>
      <c r="K177" t="str">
        <f>INDEX(products!$A$1:$G$49,MATCH(orders!$D177,products!$A$1:$A$49,0),MATCH(orders!K$1,products!$A$1:$G$1,0))</f>
        <v>M</v>
      </c>
      <c r="L177" t="str">
        <f t="shared" si="7"/>
        <v>Medium</v>
      </c>
      <c r="M177" s="6">
        <f>INDEX(products!$A$1:$G$49,MATCH(orders!$D177,products!$A$1:$A$49,0),MATCH(orders!M$1,products!$A$1:$G$1,0))</f>
        <v>2.5</v>
      </c>
      <c r="N177" s="8">
        <f>INDEX(products!$A$1:$G$49,MATCH(orders!$D177,products!$A$1:$A$49,0),MATCH(orders!N$1,products!$A$1:$G$1,0))</f>
        <v>31.624999999999996</v>
      </c>
      <c r="O177" s="8">
        <f t="shared" si="8"/>
        <v>63.249999999999993</v>
      </c>
      <c r="P177" t="str">
        <f>_xlfn.XLOOKUP(Table1[[#This Row],[Customer ID]],customers!A175:A1175,customers!I175:I1175,,0)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 t="shared" si="6"/>
        <v>Excelsa</v>
      </c>
      <c r="K178" t="str">
        <f>INDEX(products!$A$1:$G$49,MATCH(orders!$D178,products!$A$1:$A$49,0),MATCH(orders!K$1,products!$A$1:$G$1,0))</f>
        <v>L</v>
      </c>
      <c r="L178" t="str">
        <f t="shared" si="7"/>
        <v>Light</v>
      </c>
      <c r="M178" s="6">
        <f>INDEX(products!$A$1:$G$49,MATCH(orders!$D178,products!$A$1:$A$49,0),MATCH(orders!M$1,products!$A$1:$G$1,0))</f>
        <v>2.5</v>
      </c>
      <c r="N178" s="8">
        <f>INDEX(products!$A$1:$G$49,MATCH(orders!$D178,products!$A$1:$A$49,0),MATCH(orders!N$1,products!$A$1:$G$1,0))</f>
        <v>34.154999999999994</v>
      </c>
      <c r="O178" s="8">
        <f t="shared" si="8"/>
        <v>34.154999999999994</v>
      </c>
      <c r="P178" t="str">
        <f>_xlfn.XLOOKUP(Table1[[#This Row],[Customer ID]],customers!A176:A1176,customers!I176:I1176,,0)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 t="shared" si="6"/>
        <v>Robusta</v>
      </c>
      <c r="K179" t="str">
        <f>INDEX(products!$A$1:$G$49,MATCH(orders!$D179,products!$A$1:$A$49,0),MATCH(orders!K$1,products!$A$1:$G$1,0))</f>
        <v>L</v>
      </c>
      <c r="L179" t="str">
        <f t="shared" si="7"/>
        <v>Light</v>
      </c>
      <c r="M179" s="6">
        <f>INDEX(products!$A$1:$G$49,MATCH(orders!$D179,products!$A$1:$A$49,0),MATCH(orders!M$1,products!$A$1:$G$1,0))</f>
        <v>2.5</v>
      </c>
      <c r="N179" s="8">
        <f>INDEX(products!$A$1:$G$49,MATCH(orders!$D179,products!$A$1:$A$49,0),MATCH(orders!N$1,products!$A$1:$G$1,0))</f>
        <v>27.484999999999996</v>
      </c>
      <c r="O179" s="8">
        <f t="shared" si="8"/>
        <v>109.93999999999998</v>
      </c>
      <c r="P179" t="str">
        <f>_xlfn.XLOOKUP(Table1[[#This Row],[Customer ID]],customers!A177:A1177,customers!I177:I1177,,0)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 t="shared" si="6"/>
        <v>Arabica</v>
      </c>
      <c r="K180" t="str">
        <f>INDEX(products!$A$1:$G$49,MATCH(orders!$D180,products!$A$1:$A$49,0),MATCH(orders!K$1,products!$A$1:$G$1,0))</f>
        <v>L</v>
      </c>
      <c r="L180" t="str">
        <f t="shared" si="7"/>
        <v>Light</v>
      </c>
      <c r="M180" s="6">
        <f>INDEX(products!$A$1:$G$49,MATCH(orders!$D180,products!$A$1:$A$49,0),MATCH(orders!M$1,products!$A$1:$G$1,0))</f>
        <v>1</v>
      </c>
      <c r="N180" s="8">
        <f>INDEX(products!$A$1:$G$49,MATCH(orders!$D180,products!$A$1:$A$49,0),MATCH(orders!N$1,products!$A$1:$G$1,0))</f>
        <v>12.95</v>
      </c>
      <c r="O180" s="8">
        <f t="shared" si="8"/>
        <v>25.9</v>
      </c>
      <c r="P180" t="str">
        <f>_xlfn.XLOOKUP(Table1[[#This Row],[Customer ID]],customers!A178:A1178,customers!I178:I1178,,0)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 t="shared" si="6"/>
        <v>Arabica</v>
      </c>
      <c r="K181" t="str">
        <f>INDEX(products!$A$1:$G$49,MATCH(orders!$D181,products!$A$1:$A$49,0),MATCH(orders!K$1,products!$A$1:$G$1,0))</f>
        <v>D</v>
      </c>
      <c r="L181" t="str">
        <f t="shared" si="7"/>
        <v>Dark</v>
      </c>
      <c r="M181" s="6">
        <f>INDEX(products!$A$1:$G$49,MATCH(orders!$D181,products!$A$1:$A$49,0),MATCH(orders!M$1,products!$A$1:$G$1,0))</f>
        <v>0.2</v>
      </c>
      <c r="N181" s="8">
        <f>INDEX(products!$A$1:$G$49,MATCH(orders!$D181,products!$A$1:$A$49,0),MATCH(orders!N$1,products!$A$1:$G$1,0))</f>
        <v>2.9849999999999999</v>
      </c>
      <c r="O181" s="8">
        <f t="shared" si="8"/>
        <v>2.9849999999999999</v>
      </c>
      <c r="P181" t="str">
        <f>_xlfn.XLOOKUP(Table1[[#This Row],[Customer ID]],customers!A179:A1179,customers!I179:I1179,,0)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 t="shared" si="6"/>
        <v>Excelsa</v>
      </c>
      <c r="K182" t="str">
        <f>INDEX(products!$A$1:$G$49,MATCH(orders!$D182,products!$A$1:$A$49,0),MATCH(orders!K$1,products!$A$1:$G$1,0))</f>
        <v>L</v>
      </c>
      <c r="L182" t="str">
        <f t="shared" si="7"/>
        <v>Light</v>
      </c>
      <c r="M182" s="6">
        <f>INDEX(products!$A$1:$G$49,MATCH(orders!$D182,products!$A$1:$A$49,0),MATCH(orders!M$1,products!$A$1:$G$1,0))</f>
        <v>0.2</v>
      </c>
      <c r="N182" s="8">
        <f>INDEX(products!$A$1:$G$49,MATCH(orders!$D182,products!$A$1:$A$49,0),MATCH(orders!N$1,products!$A$1:$G$1,0))</f>
        <v>4.4550000000000001</v>
      </c>
      <c r="O182" s="8">
        <f t="shared" si="8"/>
        <v>22.274999999999999</v>
      </c>
      <c r="P182" t="str">
        <f>_xlfn.XLOOKUP(Table1[[#This Row],[Customer ID]],customers!A180:A1180,customers!I180:I1180,,0)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 t="shared" si="6"/>
        <v>Arabica</v>
      </c>
      <c r="K183" t="str">
        <f>INDEX(products!$A$1:$G$49,MATCH(orders!$D183,products!$A$1:$A$49,0),MATCH(orders!K$1,products!$A$1:$G$1,0))</f>
        <v>D</v>
      </c>
      <c r="L183" t="str">
        <f t="shared" si="7"/>
        <v>Dark</v>
      </c>
      <c r="M183" s="6">
        <f>INDEX(products!$A$1:$G$49,MATCH(orders!$D183,products!$A$1:$A$49,0),MATCH(orders!M$1,products!$A$1:$G$1,0))</f>
        <v>0.5</v>
      </c>
      <c r="N183" s="8">
        <f>INDEX(products!$A$1:$G$49,MATCH(orders!$D183,products!$A$1:$A$49,0),MATCH(orders!N$1,products!$A$1:$G$1,0))</f>
        <v>5.97</v>
      </c>
      <c r="O183" s="8">
        <f t="shared" si="8"/>
        <v>29.849999999999998</v>
      </c>
      <c r="P183" t="str">
        <f>_xlfn.XLOOKUP(Table1[[#This Row],[Customer ID]],customers!A181:A1181,customers!I181:I1181,,0)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 t="shared" si="6"/>
        <v>Robusta</v>
      </c>
      <c r="K184" t="str">
        <f>INDEX(products!$A$1:$G$49,MATCH(orders!$D184,products!$A$1:$A$49,0),MATCH(orders!K$1,products!$A$1:$G$1,0))</f>
        <v>D</v>
      </c>
      <c r="L184" t="str">
        <f t="shared" si="7"/>
        <v>Dark</v>
      </c>
      <c r="M184" s="6">
        <f>INDEX(products!$A$1:$G$49,MATCH(orders!$D184,products!$A$1:$A$49,0),MATCH(orders!M$1,products!$A$1:$G$1,0))</f>
        <v>0.5</v>
      </c>
      <c r="N184" s="8">
        <f>INDEX(products!$A$1:$G$49,MATCH(orders!$D184,products!$A$1:$A$49,0),MATCH(orders!N$1,products!$A$1:$G$1,0))</f>
        <v>5.3699999999999992</v>
      </c>
      <c r="O184" s="8">
        <f t="shared" si="8"/>
        <v>32.22</v>
      </c>
      <c r="P184" t="str">
        <f>_xlfn.XLOOKUP(Table1[[#This Row],[Customer ID]],customers!A182:A1182,customers!I182:I1182,,0)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 t="shared" si="6"/>
        <v>Excelsa</v>
      </c>
      <c r="K185" t="str">
        <f>INDEX(products!$A$1:$G$49,MATCH(orders!$D185,products!$A$1:$A$49,0),MATCH(orders!K$1,products!$A$1:$G$1,0))</f>
        <v>M</v>
      </c>
      <c r="L185" t="str">
        <f t="shared" si="7"/>
        <v>Medium</v>
      </c>
      <c r="M185" s="6">
        <f>INDEX(products!$A$1:$G$49,MATCH(orders!$D185,products!$A$1:$A$49,0),MATCH(orders!M$1,products!$A$1:$G$1,0))</f>
        <v>0.2</v>
      </c>
      <c r="N185" s="8">
        <f>INDEX(products!$A$1:$G$49,MATCH(orders!$D185,products!$A$1:$A$49,0),MATCH(orders!N$1,products!$A$1:$G$1,0))</f>
        <v>4.125</v>
      </c>
      <c r="O185" s="8">
        <f t="shared" si="8"/>
        <v>8.25</v>
      </c>
      <c r="P185" t="str">
        <f>_xlfn.XLOOKUP(Table1[[#This Row],[Customer ID]],customers!A183:A1183,customers!I183:I1183,,0)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 t="shared" si="6"/>
        <v>Arabica</v>
      </c>
      <c r="K186" t="str">
        <f>INDEX(products!$A$1:$G$49,MATCH(orders!$D186,products!$A$1:$A$49,0),MATCH(orders!K$1,products!$A$1:$G$1,0))</f>
        <v>L</v>
      </c>
      <c r="L186" t="str">
        <f t="shared" si="7"/>
        <v>Light</v>
      </c>
      <c r="M186" s="6">
        <f>INDEX(products!$A$1:$G$49,MATCH(orders!$D186,products!$A$1:$A$49,0),MATCH(orders!M$1,products!$A$1:$G$1,0))</f>
        <v>0.5</v>
      </c>
      <c r="N186" s="8">
        <f>INDEX(products!$A$1:$G$49,MATCH(orders!$D186,products!$A$1:$A$49,0),MATCH(orders!N$1,products!$A$1:$G$1,0))</f>
        <v>7.77</v>
      </c>
      <c r="O186" s="8">
        <f t="shared" si="8"/>
        <v>31.08</v>
      </c>
      <c r="P186" t="str">
        <f>_xlfn.XLOOKUP(Table1[[#This Row],[Customer ID]],customers!A184:A1184,customers!I184:I1184,,0)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 t="shared" si="6"/>
        <v>Excelsa</v>
      </c>
      <c r="K187" t="str">
        <f>INDEX(products!$A$1:$G$49,MATCH(orders!$D187,products!$A$1:$A$49,0),MATCH(orders!K$1,products!$A$1:$G$1,0))</f>
        <v>D</v>
      </c>
      <c r="L187" t="str">
        <f t="shared" si="7"/>
        <v>Dark</v>
      </c>
      <c r="M187" s="6">
        <f>INDEX(products!$A$1:$G$49,MATCH(orders!$D187,products!$A$1:$A$49,0),MATCH(orders!M$1,products!$A$1:$G$1,0))</f>
        <v>0.5</v>
      </c>
      <c r="N187" s="8">
        <f>INDEX(products!$A$1:$G$49,MATCH(orders!$D187,products!$A$1:$A$49,0),MATCH(orders!N$1,products!$A$1:$G$1,0))</f>
        <v>7.29</v>
      </c>
      <c r="O187" s="8">
        <f t="shared" si="8"/>
        <v>36.450000000000003</v>
      </c>
      <c r="P187" t="str">
        <f>_xlfn.XLOOKUP(Table1[[#This Row],[Customer ID]],customers!A185:A1185,customers!I185:I1185,,0)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 t="shared" si="6"/>
        <v>Robusta</v>
      </c>
      <c r="K188" t="str">
        <f>INDEX(products!$A$1:$G$49,MATCH(orders!$D188,products!$A$1:$A$49,0),MATCH(orders!K$1,products!$A$1:$G$1,0))</f>
        <v>M</v>
      </c>
      <c r="L188" t="str">
        <f t="shared" si="7"/>
        <v>Medium</v>
      </c>
      <c r="M188" s="6">
        <f>INDEX(products!$A$1:$G$49,MATCH(orders!$D188,products!$A$1:$A$49,0),MATCH(orders!M$1,products!$A$1:$G$1,0))</f>
        <v>2.5</v>
      </c>
      <c r="N188" s="8">
        <f>INDEX(products!$A$1:$G$49,MATCH(orders!$D188,products!$A$1:$A$49,0),MATCH(orders!N$1,products!$A$1:$G$1,0))</f>
        <v>22.884999999999998</v>
      </c>
      <c r="O188" s="8">
        <f t="shared" si="8"/>
        <v>68.655000000000001</v>
      </c>
      <c r="P188" t="str">
        <f>_xlfn.XLOOKUP(Table1[[#This Row],[Customer ID]],customers!A186:A1186,customers!I186:I1186,,0)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 t="shared" si="6"/>
        <v>Liberica</v>
      </c>
      <c r="K189" t="str">
        <f>INDEX(products!$A$1:$G$49,MATCH(orders!$D189,products!$A$1:$A$49,0),MATCH(orders!K$1,products!$A$1:$G$1,0))</f>
        <v>M</v>
      </c>
      <c r="L189" t="str">
        <f t="shared" si="7"/>
        <v>Medium</v>
      </c>
      <c r="M189" s="6">
        <f>INDEX(products!$A$1:$G$49,MATCH(orders!$D189,products!$A$1:$A$49,0),MATCH(orders!M$1,products!$A$1:$G$1,0))</f>
        <v>0.5</v>
      </c>
      <c r="N189" s="8">
        <f>INDEX(products!$A$1:$G$49,MATCH(orders!$D189,products!$A$1:$A$49,0),MATCH(orders!N$1,products!$A$1:$G$1,0))</f>
        <v>8.73</v>
      </c>
      <c r="O189" s="8">
        <f t="shared" si="8"/>
        <v>43.650000000000006</v>
      </c>
      <c r="P189" t="str">
        <f>_xlfn.XLOOKUP(Table1[[#This Row],[Customer ID]],customers!A187:A1187,customers!I187:I1187,,0)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 t="shared" si="6"/>
        <v>Excelsa</v>
      </c>
      <c r="K190" t="str">
        <f>INDEX(products!$A$1:$G$49,MATCH(orders!$D190,products!$A$1:$A$49,0),MATCH(orders!K$1,products!$A$1:$G$1,0))</f>
        <v>L</v>
      </c>
      <c r="L190" t="str">
        <f t="shared" si="7"/>
        <v>Light</v>
      </c>
      <c r="M190" s="6">
        <f>INDEX(products!$A$1:$G$49,MATCH(orders!$D190,products!$A$1:$A$49,0),MATCH(orders!M$1,products!$A$1:$G$1,0))</f>
        <v>0.2</v>
      </c>
      <c r="N190" s="8">
        <f>INDEX(products!$A$1:$G$49,MATCH(orders!$D190,products!$A$1:$A$49,0),MATCH(orders!N$1,products!$A$1:$G$1,0))</f>
        <v>4.4550000000000001</v>
      </c>
      <c r="O190" s="8">
        <f t="shared" si="8"/>
        <v>4.4550000000000001</v>
      </c>
      <c r="P190" t="str">
        <f>_xlfn.XLOOKUP(Table1[[#This Row],[Customer ID]],customers!A188:A1188,customers!I188:I1188,,0)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 t="shared" si="6"/>
        <v>Liberica</v>
      </c>
      <c r="K191" t="str">
        <f>INDEX(products!$A$1:$G$49,MATCH(orders!$D191,products!$A$1:$A$49,0),MATCH(orders!K$1,products!$A$1:$G$1,0))</f>
        <v>M</v>
      </c>
      <c r="L191" t="str">
        <f t="shared" si="7"/>
        <v>Medium</v>
      </c>
      <c r="M191" s="6">
        <f>INDEX(products!$A$1:$G$49,MATCH(orders!$D191,products!$A$1:$A$49,0),MATCH(orders!M$1,products!$A$1:$G$1,0))</f>
        <v>1</v>
      </c>
      <c r="N191" s="8">
        <f>INDEX(products!$A$1:$G$49,MATCH(orders!$D191,products!$A$1:$A$49,0),MATCH(orders!N$1,products!$A$1:$G$1,0))</f>
        <v>14.55</v>
      </c>
      <c r="O191" s="8">
        <f t="shared" si="8"/>
        <v>43.650000000000006</v>
      </c>
      <c r="P191" t="str">
        <f>_xlfn.XLOOKUP(Table1[[#This Row],[Customer ID]],customers!A189:A1189,customers!I189:I1189,,0)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 t="shared" si="6"/>
        <v>Liberica</v>
      </c>
      <c r="K192" t="str">
        <f>INDEX(products!$A$1:$G$49,MATCH(orders!$D192,products!$A$1:$A$49,0),MATCH(orders!K$1,products!$A$1:$G$1,0))</f>
        <v>M</v>
      </c>
      <c r="L192" t="str">
        <f t="shared" si="7"/>
        <v>Medium</v>
      </c>
      <c r="M192" s="6">
        <f>INDEX(products!$A$1:$G$49,MATCH(orders!$D192,products!$A$1:$A$49,0),MATCH(orders!M$1,products!$A$1:$G$1,0))</f>
        <v>2.5</v>
      </c>
      <c r="N192" s="8">
        <f>INDEX(products!$A$1:$G$49,MATCH(orders!$D192,products!$A$1:$A$49,0),MATCH(orders!N$1,products!$A$1:$G$1,0))</f>
        <v>33.464999999999996</v>
      </c>
      <c r="O192" s="8">
        <f t="shared" si="8"/>
        <v>33.464999999999996</v>
      </c>
      <c r="P192" t="str">
        <f>_xlfn.XLOOKUP(Table1[[#This Row],[Customer ID]],customers!A190:A1190,customers!I190:I1190,,0)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 t="shared" si="6"/>
        <v>Liberica</v>
      </c>
      <c r="K193" t="str">
        <f>INDEX(products!$A$1:$G$49,MATCH(orders!$D193,products!$A$1:$A$49,0),MATCH(orders!K$1,products!$A$1:$G$1,0))</f>
        <v>D</v>
      </c>
      <c r="L193" t="str">
        <f t="shared" si="7"/>
        <v>Dark</v>
      </c>
      <c r="M193" s="6">
        <f>INDEX(products!$A$1:$G$49,MATCH(orders!$D193,products!$A$1:$A$49,0),MATCH(orders!M$1,products!$A$1:$G$1,0))</f>
        <v>0.2</v>
      </c>
      <c r="N193" s="8">
        <f>INDEX(products!$A$1:$G$49,MATCH(orders!$D193,products!$A$1:$A$49,0),MATCH(orders!N$1,products!$A$1:$G$1,0))</f>
        <v>3.8849999999999998</v>
      </c>
      <c r="O193" s="8">
        <f t="shared" si="8"/>
        <v>19.424999999999997</v>
      </c>
      <c r="P193" t="str">
        <f>_xlfn.XLOOKUP(Table1[[#This Row],[Customer ID]],customers!A191:A1191,customers!I191:I1191,,0)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 t="shared" si="6"/>
        <v>Excelsa</v>
      </c>
      <c r="K194" t="str">
        <f>INDEX(products!$A$1:$G$49,MATCH(orders!$D194,products!$A$1:$A$49,0),MATCH(orders!K$1,products!$A$1:$G$1,0))</f>
        <v>D</v>
      </c>
      <c r="L194" t="str">
        <f t="shared" si="7"/>
        <v>Dark</v>
      </c>
      <c r="M194" s="6">
        <f>INDEX(products!$A$1:$G$49,MATCH(orders!$D194,products!$A$1:$A$49,0),MATCH(orders!M$1,products!$A$1:$G$1,0))</f>
        <v>1</v>
      </c>
      <c r="N194" s="8">
        <f>INDEX(products!$A$1:$G$49,MATCH(orders!$D194,products!$A$1:$A$49,0),MATCH(orders!N$1,products!$A$1:$G$1,0))</f>
        <v>12.15</v>
      </c>
      <c r="O194" s="8">
        <f t="shared" si="8"/>
        <v>72.900000000000006</v>
      </c>
      <c r="P194" t="str">
        <f>_xlfn.XLOOKUP(Table1[[#This Row],[Customer ID]],customers!A192:A1192,customers!I192:I1192,,0)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 t="shared" ref="J195:J258" si="9">IF(I195="Rob","Robusta",IF(I195="Exc","Excelsa",IF(I195="Ara","Arabica",IF(I195="Lib","Liberica",))))</f>
        <v>Excelsa</v>
      </c>
      <c r="K195" t="str">
        <f>INDEX(products!$A$1:$G$49,MATCH(orders!$D195,products!$A$1:$A$49,0),MATCH(orders!K$1,products!$A$1:$G$1,0))</f>
        <v>L</v>
      </c>
      <c r="L195" t="str">
        <f t="shared" ref="L195:L258" si="10">IF(K195="M","Medium",(IF(K195="L","Light",IF(K195="D","Dark"))))</f>
        <v>Light</v>
      </c>
      <c r="M195" s="6">
        <f>INDEX(products!$A$1:$G$49,MATCH(orders!$D195,products!$A$1:$A$49,0),MATCH(orders!M$1,products!$A$1:$G$1,0))</f>
        <v>1</v>
      </c>
      <c r="N195" s="8">
        <f>INDEX(products!$A$1:$G$49,MATCH(orders!$D195,products!$A$1:$A$49,0),MATCH(orders!N$1,products!$A$1:$G$1,0))</f>
        <v>14.85</v>
      </c>
      <c r="O195" s="8">
        <f t="shared" ref="O195:O258" si="11">E195*N195</f>
        <v>44.55</v>
      </c>
      <c r="P195" t="str">
        <f>_xlfn.XLOOKUP(Table1[[#This Row],[Customer ID]],customers!A193:A1193,customers!I193:I1193,,0)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 t="shared" si="9"/>
        <v>Excelsa</v>
      </c>
      <c r="K196" t="str">
        <f>INDEX(products!$A$1:$G$49,MATCH(orders!$D196,products!$A$1:$A$49,0),MATCH(orders!K$1,products!$A$1:$G$1,0))</f>
        <v>D</v>
      </c>
      <c r="L196" t="str">
        <f t="shared" si="10"/>
        <v>Dark</v>
      </c>
      <c r="M196" s="6">
        <f>INDEX(products!$A$1:$G$49,MATCH(orders!$D196,products!$A$1:$A$49,0),MATCH(orders!M$1,products!$A$1:$G$1,0))</f>
        <v>0.5</v>
      </c>
      <c r="N196" s="8">
        <f>INDEX(products!$A$1:$G$49,MATCH(orders!$D196,products!$A$1:$A$49,0),MATCH(orders!N$1,products!$A$1:$G$1,0))</f>
        <v>7.29</v>
      </c>
      <c r="O196" s="8">
        <f t="shared" si="11"/>
        <v>36.450000000000003</v>
      </c>
      <c r="P196" t="str">
        <f>_xlfn.XLOOKUP(Table1[[#This Row],[Customer ID]],customers!A194:A1194,customers!I194:I1194,,0)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 t="shared" si="9"/>
        <v>Arabica</v>
      </c>
      <c r="K197" t="str">
        <f>INDEX(products!$A$1:$G$49,MATCH(orders!$D197,products!$A$1:$A$49,0),MATCH(orders!K$1,products!$A$1:$G$1,0))</f>
        <v>L</v>
      </c>
      <c r="L197" t="str">
        <f t="shared" si="10"/>
        <v>Light</v>
      </c>
      <c r="M197" s="6">
        <f>INDEX(products!$A$1:$G$49,MATCH(orders!$D197,products!$A$1:$A$49,0),MATCH(orders!M$1,products!$A$1:$G$1,0))</f>
        <v>1</v>
      </c>
      <c r="N197" s="8">
        <f>INDEX(products!$A$1:$G$49,MATCH(orders!$D197,products!$A$1:$A$49,0),MATCH(orders!N$1,products!$A$1:$G$1,0))</f>
        <v>12.95</v>
      </c>
      <c r="O197" s="8">
        <f t="shared" si="11"/>
        <v>38.849999999999994</v>
      </c>
      <c r="P197" t="str">
        <f>_xlfn.XLOOKUP(Table1[[#This Row],[Customer ID]],customers!A195:A1195,customers!I195:I1195,,0)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 t="shared" si="9"/>
        <v>Excelsa</v>
      </c>
      <c r="K198" t="str">
        <f>INDEX(products!$A$1:$G$49,MATCH(orders!$D198,products!$A$1:$A$49,0),MATCH(orders!K$1,products!$A$1:$G$1,0))</f>
        <v>L</v>
      </c>
      <c r="L198" t="str">
        <f t="shared" si="10"/>
        <v>Light</v>
      </c>
      <c r="M198" s="6">
        <f>INDEX(products!$A$1:$G$49,MATCH(orders!$D198,products!$A$1:$A$49,0),MATCH(orders!M$1,products!$A$1:$G$1,0))</f>
        <v>0.5</v>
      </c>
      <c r="N198" s="8">
        <f>INDEX(products!$A$1:$G$49,MATCH(orders!$D198,products!$A$1:$A$49,0),MATCH(orders!N$1,products!$A$1:$G$1,0))</f>
        <v>8.91</v>
      </c>
      <c r="O198" s="8">
        <f t="shared" si="11"/>
        <v>53.46</v>
      </c>
      <c r="P198" t="str">
        <f>_xlfn.XLOOKUP(Table1[[#This Row],[Customer ID]],customers!A196:A1196,customers!I196:I1196,,0)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 t="shared" si="9"/>
        <v>Liberica</v>
      </c>
      <c r="K199" t="str">
        <f>INDEX(products!$A$1:$G$49,MATCH(orders!$D199,products!$A$1:$A$49,0),MATCH(orders!K$1,products!$A$1:$G$1,0))</f>
        <v>D</v>
      </c>
      <c r="L199" t="str">
        <f t="shared" si="10"/>
        <v>Dark</v>
      </c>
      <c r="M199" s="6">
        <f>INDEX(products!$A$1:$G$49,MATCH(orders!$D199,products!$A$1:$A$49,0),MATCH(orders!M$1,products!$A$1:$G$1,0))</f>
        <v>2.5</v>
      </c>
      <c r="N199" s="8">
        <f>INDEX(products!$A$1:$G$49,MATCH(orders!$D199,products!$A$1:$A$49,0),MATCH(orders!N$1,products!$A$1:$G$1,0))</f>
        <v>29.784999999999997</v>
      </c>
      <c r="O199" s="8">
        <f t="shared" si="11"/>
        <v>59.569999999999993</v>
      </c>
      <c r="P199" t="str">
        <f>_xlfn.XLOOKUP(Table1[[#This Row],[Customer ID]],customers!A197:A1197,customers!I197:I1197,,0)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 t="shared" si="9"/>
        <v>Liberica</v>
      </c>
      <c r="K200" t="str">
        <f>INDEX(products!$A$1:$G$49,MATCH(orders!$D200,products!$A$1:$A$49,0),MATCH(orders!K$1,products!$A$1:$G$1,0))</f>
        <v>D</v>
      </c>
      <c r="L200" t="str">
        <f t="shared" si="10"/>
        <v>Dark</v>
      </c>
      <c r="M200" s="6">
        <f>INDEX(products!$A$1:$G$49,MATCH(orders!$D200,products!$A$1:$A$49,0),MATCH(orders!M$1,products!$A$1:$G$1,0))</f>
        <v>2.5</v>
      </c>
      <c r="N200" s="8">
        <f>INDEX(products!$A$1:$G$49,MATCH(orders!$D200,products!$A$1:$A$49,0),MATCH(orders!N$1,products!$A$1:$G$1,0))</f>
        <v>29.784999999999997</v>
      </c>
      <c r="O200" s="8">
        <f t="shared" si="11"/>
        <v>89.35499999999999</v>
      </c>
      <c r="P200" t="str">
        <f>_xlfn.XLOOKUP(Table1[[#This Row],[Customer ID]],customers!A198:A1198,customers!I198:I1198,,0)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 t="shared" si="9"/>
        <v>Liberica</v>
      </c>
      <c r="K201" t="str">
        <f>INDEX(products!$A$1:$G$49,MATCH(orders!$D201,products!$A$1:$A$49,0),MATCH(orders!K$1,products!$A$1:$G$1,0))</f>
        <v>L</v>
      </c>
      <c r="L201" t="str">
        <f t="shared" si="10"/>
        <v>Light</v>
      </c>
      <c r="M201" s="6">
        <f>INDEX(products!$A$1:$G$49,MATCH(orders!$D201,products!$A$1:$A$49,0),MATCH(orders!M$1,products!$A$1:$G$1,0))</f>
        <v>0.5</v>
      </c>
      <c r="N201" s="8">
        <f>INDEX(products!$A$1:$G$49,MATCH(orders!$D201,products!$A$1:$A$49,0),MATCH(orders!N$1,products!$A$1:$G$1,0))</f>
        <v>9.51</v>
      </c>
      <c r="O201" s="8">
        <f t="shared" si="11"/>
        <v>38.04</v>
      </c>
      <c r="P201" t="s">
        <v>6190</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 t="shared" si="9"/>
        <v>Excelsa</v>
      </c>
      <c r="K202" t="str">
        <f>INDEX(products!$A$1:$G$49,MATCH(orders!$D202,products!$A$1:$A$49,0),MATCH(orders!K$1,products!$A$1:$G$1,0))</f>
        <v>M</v>
      </c>
      <c r="L202" t="str">
        <f t="shared" si="10"/>
        <v>Medium</v>
      </c>
      <c r="M202" s="6">
        <f>INDEX(products!$A$1:$G$49,MATCH(orders!$D202,products!$A$1:$A$49,0),MATCH(orders!M$1,products!$A$1:$G$1,0))</f>
        <v>1</v>
      </c>
      <c r="N202" s="8">
        <f>INDEX(products!$A$1:$G$49,MATCH(orders!$D202,products!$A$1:$A$49,0),MATCH(orders!N$1,products!$A$1:$G$1,0))</f>
        <v>13.75</v>
      </c>
      <c r="O202" s="8">
        <f t="shared" si="11"/>
        <v>41.25</v>
      </c>
      <c r="P202" t="s">
        <v>6190</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 t="shared" si="9"/>
        <v>Liberica</v>
      </c>
      <c r="K203" t="str">
        <f>INDEX(products!$A$1:$G$49,MATCH(orders!$D203,products!$A$1:$A$49,0),MATCH(orders!K$1,products!$A$1:$G$1,0))</f>
        <v>L</v>
      </c>
      <c r="L203" t="str">
        <f t="shared" si="10"/>
        <v>Light</v>
      </c>
      <c r="M203" s="6">
        <f>INDEX(products!$A$1:$G$49,MATCH(orders!$D203,products!$A$1:$A$49,0),MATCH(orders!M$1,products!$A$1:$G$1,0))</f>
        <v>0.5</v>
      </c>
      <c r="N203" s="8">
        <f>INDEX(products!$A$1:$G$49,MATCH(orders!$D203,products!$A$1:$A$49,0),MATCH(orders!N$1,products!$A$1:$G$1,0))</f>
        <v>9.51</v>
      </c>
      <c r="O203" s="8">
        <f t="shared" si="11"/>
        <v>57.06</v>
      </c>
      <c r="P203" t="str">
        <f>_xlfn.XLOOKUP(Table1[[#This Row],[Customer ID]],customers!A201:A1201,customers!I201:I1201,,0)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 t="shared" si="9"/>
        <v>Liberica</v>
      </c>
      <c r="K204" t="str">
        <f>INDEX(products!$A$1:$G$49,MATCH(orders!$D204,products!$A$1:$A$49,0),MATCH(orders!K$1,products!$A$1:$G$1,0))</f>
        <v>D</v>
      </c>
      <c r="L204" t="str">
        <f t="shared" si="10"/>
        <v>Dark</v>
      </c>
      <c r="M204" s="6">
        <f>INDEX(products!$A$1:$G$49,MATCH(orders!$D204,products!$A$1:$A$49,0),MATCH(orders!M$1,products!$A$1:$G$1,0))</f>
        <v>2.5</v>
      </c>
      <c r="N204" s="8">
        <f>INDEX(products!$A$1:$G$49,MATCH(orders!$D204,products!$A$1:$A$49,0),MATCH(orders!N$1,products!$A$1:$G$1,0))</f>
        <v>29.784999999999997</v>
      </c>
      <c r="O204" s="8">
        <f t="shared" si="11"/>
        <v>178.70999999999998</v>
      </c>
      <c r="P204" t="str">
        <f>_xlfn.XLOOKUP(Table1[[#This Row],[Customer ID]],customers!A202:A1202,customers!I202:I1202,,0)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 t="shared" si="9"/>
        <v>Liberica</v>
      </c>
      <c r="K205" t="str">
        <f>INDEX(products!$A$1:$G$49,MATCH(orders!$D205,products!$A$1:$A$49,0),MATCH(orders!K$1,products!$A$1:$G$1,0))</f>
        <v>L</v>
      </c>
      <c r="L205" t="str">
        <f t="shared" si="10"/>
        <v>Light</v>
      </c>
      <c r="M205" s="6">
        <f>INDEX(products!$A$1:$G$49,MATCH(orders!$D205,products!$A$1:$A$49,0),MATCH(orders!M$1,products!$A$1:$G$1,0))</f>
        <v>0.2</v>
      </c>
      <c r="N205" s="8">
        <f>INDEX(products!$A$1:$G$49,MATCH(orders!$D205,products!$A$1:$A$49,0),MATCH(orders!N$1,products!$A$1:$G$1,0))</f>
        <v>4.7549999999999999</v>
      </c>
      <c r="O205" s="8">
        <f t="shared" si="11"/>
        <v>4.7549999999999999</v>
      </c>
      <c r="P205" t="str">
        <f>_xlfn.XLOOKUP(Table1[[#This Row],[Customer ID]],customers!A203:A1203,customers!I203:I1203,,0)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 t="shared" si="9"/>
        <v>Excelsa</v>
      </c>
      <c r="K206" t="str">
        <f>INDEX(products!$A$1:$G$49,MATCH(orders!$D206,products!$A$1:$A$49,0),MATCH(orders!K$1,products!$A$1:$G$1,0))</f>
        <v>M</v>
      </c>
      <c r="L206" t="str">
        <f t="shared" si="10"/>
        <v>Medium</v>
      </c>
      <c r="M206" s="6">
        <f>INDEX(products!$A$1:$G$49,MATCH(orders!$D206,products!$A$1:$A$49,0),MATCH(orders!M$1,products!$A$1:$G$1,0))</f>
        <v>1</v>
      </c>
      <c r="N206" s="8">
        <f>INDEX(products!$A$1:$G$49,MATCH(orders!$D206,products!$A$1:$A$49,0),MATCH(orders!N$1,products!$A$1:$G$1,0))</f>
        <v>13.75</v>
      </c>
      <c r="O206" s="8">
        <f t="shared" si="11"/>
        <v>82.5</v>
      </c>
      <c r="P206" t="str">
        <f>_xlfn.XLOOKUP(Table1[[#This Row],[Customer ID]],customers!A204:A1204,customers!I204:I1204,,0)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 t="shared" si="9"/>
        <v>Robusta</v>
      </c>
      <c r="K207" t="str">
        <f>INDEX(products!$A$1:$G$49,MATCH(orders!$D207,products!$A$1:$A$49,0),MATCH(orders!K$1,products!$A$1:$G$1,0))</f>
        <v>D</v>
      </c>
      <c r="L207" t="str">
        <f t="shared" si="10"/>
        <v>Dark</v>
      </c>
      <c r="M207" s="6">
        <f>INDEX(products!$A$1:$G$49,MATCH(orders!$D207,products!$A$1:$A$49,0),MATCH(orders!M$1,products!$A$1:$G$1,0))</f>
        <v>0.2</v>
      </c>
      <c r="N207" s="8">
        <f>INDEX(products!$A$1:$G$49,MATCH(orders!$D207,products!$A$1:$A$49,0),MATCH(orders!N$1,products!$A$1:$G$1,0))</f>
        <v>2.6849999999999996</v>
      </c>
      <c r="O207" s="8">
        <f t="shared" si="11"/>
        <v>8.0549999999999997</v>
      </c>
      <c r="P207" t="str">
        <f>_xlfn.XLOOKUP(Table1[[#This Row],[Customer ID]],customers!A205:A1205,customers!I205:I1205,,0)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 t="shared" si="9"/>
        <v>Arabica</v>
      </c>
      <c r="K208" t="str">
        <f>INDEX(products!$A$1:$G$49,MATCH(orders!$D208,products!$A$1:$A$49,0),MATCH(orders!K$1,products!$A$1:$G$1,0))</f>
        <v>M</v>
      </c>
      <c r="L208" t="str">
        <f t="shared" si="10"/>
        <v>Medium</v>
      </c>
      <c r="M208" s="6">
        <f>INDEX(products!$A$1:$G$49,MATCH(orders!$D208,products!$A$1:$A$49,0),MATCH(orders!M$1,products!$A$1:$G$1,0))</f>
        <v>1</v>
      </c>
      <c r="N208" s="8">
        <f>INDEX(products!$A$1:$G$49,MATCH(orders!$D208,products!$A$1:$A$49,0),MATCH(orders!N$1,products!$A$1:$G$1,0))</f>
        <v>11.25</v>
      </c>
      <c r="O208" s="8">
        <f t="shared" si="11"/>
        <v>22.5</v>
      </c>
      <c r="P208" t="str">
        <f>_xlfn.XLOOKUP(Table1[[#This Row],[Customer ID]],customers!A206:A1206,customers!I206:I1206,,0)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 t="shared" si="9"/>
        <v>Arabica</v>
      </c>
      <c r="K209" t="str">
        <f>INDEX(products!$A$1:$G$49,MATCH(orders!$D209,products!$A$1:$A$49,0),MATCH(orders!K$1,products!$A$1:$G$1,0))</f>
        <v>M</v>
      </c>
      <c r="L209" t="str">
        <f t="shared" si="10"/>
        <v>Medium</v>
      </c>
      <c r="M209" s="6">
        <f>INDEX(products!$A$1:$G$49,MATCH(orders!$D209,products!$A$1:$A$49,0),MATCH(orders!M$1,products!$A$1:$G$1,0))</f>
        <v>0.5</v>
      </c>
      <c r="N209" s="8">
        <f>INDEX(products!$A$1:$G$49,MATCH(orders!$D209,products!$A$1:$A$49,0),MATCH(orders!N$1,products!$A$1:$G$1,0))</f>
        <v>6.75</v>
      </c>
      <c r="O209" s="8">
        <f t="shared" si="11"/>
        <v>40.5</v>
      </c>
      <c r="P209" t="str">
        <f>_xlfn.XLOOKUP(Table1[[#This Row],[Customer ID]],customers!A207:A1207,customers!I207:I1207,,0)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 t="shared" si="9"/>
        <v>Excelsa</v>
      </c>
      <c r="K210" t="str">
        <f>INDEX(products!$A$1:$G$49,MATCH(orders!$D210,products!$A$1:$A$49,0),MATCH(orders!K$1,products!$A$1:$G$1,0))</f>
        <v>D</v>
      </c>
      <c r="L210" t="str">
        <f t="shared" si="10"/>
        <v>Dark</v>
      </c>
      <c r="M210" s="6">
        <f>INDEX(products!$A$1:$G$49,MATCH(orders!$D210,products!$A$1:$A$49,0),MATCH(orders!M$1,products!$A$1:$G$1,0))</f>
        <v>0.5</v>
      </c>
      <c r="N210" s="8">
        <f>INDEX(products!$A$1:$G$49,MATCH(orders!$D210,products!$A$1:$A$49,0),MATCH(orders!N$1,products!$A$1:$G$1,0))</f>
        <v>7.29</v>
      </c>
      <c r="O210" s="8">
        <f t="shared" si="11"/>
        <v>29.16</v>
      </c>
      <c r="P210" t="str">
        <f>_xlfn.XLOOKUP(Table1[[#This Row],[Customer ID]],customers!A208:A1208,customers!I208:I1208,,0)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 t="shared" si="9"/>
        <v>Arabica</v>
      </c>
      <c r="K211" t="str">
        <f>INDEX(products!$A$1:$G$49,MATCH(orders!$D211,products!$A$1:$A$49,0),MATCH(orders!K$1,products!$A$1:$G$1,0))</f>
        <v>M</v>
      </c>
      <c r="L211" t="str">
        <f t="shared" si="10"/>
        <v>Medium</v>
      </c>
      <c r="M211" s="6">
        <f>INDEX(products!$A$1:$G$49,MATCH(orders!$D211,products!$A$1:$A$49,0),MATCH(orders!M$1,products!$A$1:$G$1,0))</f>
        <v>0.5</v>
      </c>
      <c r="N211" s="8">
        <f>INDEX(products!$A$1:$G$49,MATCH(orders!$D211,products!$A$1:$A$49,0),MATCH(orders!N$1,products!$A$1:$G$1,0))</f>
        <v>6.75</v>
      </c>
      <c r="O211" s="8">
        <f t="shared" si="11"/>
        <v>6.75</v>
      </c>
      <c r="P211" t="str">
        <f>_xlfn.XLOOKUP(Table1[[#This Row],[Customer ID]],customers!A209:A1209,customers!I209:I1209,,0)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 t="shared" si="9"/>
        <v>Liberica</v>
      </c>
      <c r="K212" t="str">
        <f>INDEX(products!$A$1:$G$49,MATCH(orders!$D212,products!$A$1:$A$49,0),MATCH(orders!K$1,products!$A$1:$G$1,0))</f>
        <v>D</v>
      </c>
      <c r="L212" t="str">
        <f t="shared" si="10"/>
        <v>Dark</v>
      </c>
      <c r="M212" s="6">
        <f>INDEX(products!$A$1:$G$49,MATCH(orders!$D212,products!$A$1:$A$49,0),MATCH(orders!M$1,products!$A$1:$G$1,0))</f>
        <v>1</v>
      </c>
      <c r="N212" s="8">
        <f>INDEX(products!$A$1:$G$49,MATCH(orders!$D212,products!$A$1:$A$49,0),MATCH(orders!N$1,products!$A$1:$G$1,0))</f>
        <v>12.95</v>
      </c>
      <c r="O212" s="8">
        <f t="shared" si="11"/>
        <v>51.8</v>
      </c>
      <c r="P212" t="str">
        <f>_xlfn.XLOOKUP(Table1[[#This Row],[Customer ID]],customers!A210:A1210,customers!I210:I1210,,0)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 t="shared" si="9"/>
        <v>Excelsa</v>
      </c>
      <c r="K213" t="str">
        <f>INDEX(products!$A$1:$G$49,MATCH(orders!$D213,products!$A$1:$A$49,0),MATCH(orders!K$1,products!$A$1:$G$1,0))</f>
        <v>L</v>
      </c>
      <c r="L213" t="str">
        <f t="shared" si="10"/>
        <v>Light</v>
      </c>
      <c r="M213" s="6">
        <f>INDEX(products!$A$1:$G$49,MATCH(orders!$D213,products!$A$1:$A$49,0),MATCH(orders!M$1,products!$A$1:$G$1,0))</f>
        <v>0.5</v>
      </c>
      <c r="N213" s="8">
        <f>INDEX(products!$A$1:$G$49,MATCH(orders!$D213,products!$A$1:$A$49,0),MATCH(orders!N$1,products!$A$1:$G$1,0))</f>
        <v>8.91</v>
      </c>
      <c r="O213" s="8">
        <f t="shared" si="11"/>
        <v>53.46</v>
      </c>
      <c r="P213" t="str">
        <f>_xlfn.XLOOKUP(Table1[[#This Row],[Customer ID]],customers!A211:A1211,customers!I211:I1211,,0)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 t="shared" si="9"/>
        <v>Excelsa</v>
      </c>
      <c r="K214" t="str">
        <f>INDEX(products!$A$1:$G$49,MATCH(orders!$D214,products!$A$1:$A$49,0),MATCH(orders!K$1,products!$A$1:$G$1,0))</f>
        <v>D</v>
      </c>
      <c r="L214" t="str">
        <f t="shared" si="10"/>
        <v>Dark</v>
      </c>
      <c r="M214" s="6">
        <f>INDEX(products!$A$1:$G$49,MATCH(orders!$D214,products!$A$1:$A$49,0),MATCH(orders!M$1,products!$A$1:$G$1,0))</f>
        <v>0.2</v>
      </c>
      <c r="N214" s="8">
        <f>INDEX(products!$A$1:$G$49,MATCH(orders!$D214,products!$A$1:$A$49,0),MATCH(orders!N$1,products!$A$1:$G$1,0))</f>
        <v>3.645</v>
      </c>
      <c r="O214" s="8">
        <f t="shared" si="11"/>
        <v>14.58</v>
      </c>
      <c r="P214" t="str">
        <f>_xlfn.XLOOKUP(Table1[[#This Row],[Customer ID]],customers!A212:A1212,customers!I212:I1212,,0)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 t="shared" si="9"/>
        <v>Robusta</v>
      </c>
      <c r="K215" t="str">
        <f>INDEX(products!$A$1:$G$49,MATCH(orders!$D215,products!$A$1:$A$49,0),MATCH(orders!K$1,products!$A$1:$G$1,0))</f>
        <v>D</v>
      </c>
      <c r="L215" t="str">
        <f t="shared" si="10"/>
        <v>Dark</v>
      </c>
      <c r="M215" s="6">
        <f>INDEX(products!$A$1:$G$49,MATCH(orders!$D215,products!$A$1:$A$49,0),MATCH(orders!M$1,products!$A$1:$G$1,0))</f>
        <v>2.5</v>
      </c>
      <c r="N215" s="8">
        <f>INDEX(products!$A$1:$G$49,MATCH(orders!$D215,products!$A$1:$A$49,0),MATCH(orders!N$1,products!$A$1:$G$1,0))</f>
        <v>20.584999999999997</v>
      </c>
      <c r="O215" s="8">
        <f t="shared" si="11"/>
        <v>20.584999999999997</v>
      </c>
      <c r="P215" t="str">
        <f>_xlfn.XLOOKUP(Table1[[#This Row],[Customer ID]],customers!A213:A1213,customers!I213:I1213,,0)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 t="shared" si="9"/>
        <v>Liberica</v>
      </c>
      <c r="K216" t="str">
        <f>INDEX(products!$A$1:$G$49,MATCH(orders!$D216,products!$A$1:$A$49,0),MATCH(orders!K$1,products!$A$1:$G$1,0))</f>
        <v>L</v>
      </c>
      <c r="L216" t="str">
        <f t="shared" si="10"/>
        <v>Light</v>
      </c>
      <c r="M216" s="6">
        <f>INDEX(products!$A$1:$G$49,MATCH(orders!$D216,products!$A$1:$A$49,0),MATCH(orders!M$1,products!$A$1:$G$1,0))</f>
        <v>1</v>
      </c>
      <c r="N216" s="8">
        <f>INDEX(products!$A$1:$G$49,MATCH(orders!$D216,products!$A$1:$A$49,0),MATCH(orders!N$1,products!$A$1:$G$1,0))</f>
        <v>15.85</v>
      </c>
      <c r="O216" s="8">
        <f t="shared" si="11"/>
        <v>31.7</v>
      </c>
      <c r="P216" t="str">
        <f>_xlfn.XLOOKUP(Table1[[#This Row],[Customer ID]],customers!A214:A1214,customers!I214:I1214,,0)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 t="shared" si="9"/>
        <v>Liberica</v>
      </c>
      <c r="K217" t="str">
        <f>INDEX(products!$A$1:$G$49,MATCH(orders!$D217,products!$A$1:$A$49,0),MATCH(orders!K$1,products!$A$1:$G$1,0))</f>
        <v>D</v>
      </c>
      <c r="L217" t="str">
        <f t="shared" si="10"/>
        <v>Dark</v>
      </c>
      <c r="M217" s="6">
        <f>INDEX(products!$A$1:$G$49,MATCH(orders!$D217,products!$A$1:$A$49,0),MATCH(orders!M$1,products!$A$1:$G$1,0))</f>
        <v>0.2</v>
      </c>
      <c r="N217" s="8">
        <f>INDEX(products!$A$1:$G$49,MATCH(orders!$D217,products!$A$1:$A$49,0),MATCH(orders!N$1,products!$A$1:$G$1,0))</f>
        <v>3.8849999999999998</v>
      </c>
      <c r="O217" s="8">
        <f t="shared" si="11"/>
        <v>23.31</v>
      </c>
      <c r="P217" t="str">
        <f>_xlfn.XLOOKUP(Table1[[#This Row],[Customer ID]],customers!A215:A1215,customers!I215:I1215,,0)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 t="shared" si="9"/>
        <v>Liberica</v>
      </c>
      <c r="K218" t="str">
        <f>INDEX(products!$A$1:$G$49,MATCH(orders!$D218,products!$A$1:$A$49,0),MATCH(orders!K$1,products!$A$1:$G$1,0))</f>
        <v>M</v>
      </c>
      <c r="L218" t="str">
        <f t="shared" si="10"/>
        <v>Medium</v>
      </c>
      <c r="M218" s="6">
        <f>INDEX(products!$A$1:$G$49,MATCH(orders!$D218,products!$A$1:$A$49,0),MATCH(orders!M$1,products!$A$1:$G$1,0))</f>
        <v>1</v>
      </c>
      <c r="N218" s="8">
        <f>INDEX(products!$A$1:$G$49,MATCH(orders!$D218,products!$A$1:$A$49,0),MATCH(orders!N$1,products!$A$1:$G$1,0))</f>
        <v>14.55</v>
      </c>
      <c r="O218" s="8">
        <f t="shared" si="11"/>
        <v>58.2</v>
      </c>
      <c r="P218" t="str">
        <f>_xlfn.XLOOKUP(Table1[[#This Row],[Customer ID]],customers!A216:A1216,customers!I216:I1216,,0)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 t="shared" si="9"/>
        <v>Excelsa</v>
      </c>
      <c r="K219" t="str">
        <f>INDEX(products!$A$1:$G$49,MATCH(orders!$D219,products!$A$1:$A$49,0),MATCH(orders!K$1,products!$A$1:$G$1,0))</f>
        <v>L</v>
      </c>
      <c r="L219" t="str">
        <f t="shared" si="10"/>
        <v>Light</v>
      </c>
      <c r="M219" s="6">
        <f>INDEX(products!$A$1:$G$49,MATCH(orders!$D219,products!$A$1:$A$49,0),MATCH(orders!M$1,products!$A$1:$G$1,0))</f>
        <v>0.5</v>
      </c>
      <c r="N219" s="8">
        <f>INDEX(products!$A$1:$G$49,MATCH(orders!$D219,products!$A$1:$A$49,0),MATCH(orders!N$1,products!$A$1:$G$1,0))</f>
        <v>8.91</v>
      </c>
      <c r="O219" s="8">
        <f t="shared" si="11"/>
        <v>35.64</v>
      </c>
      <c r="P219" t="str">
        <f>_xlfn.XLOOKUP(Table1[[#This Row],[Customer ID]],customers!A217:A1217,customers!I217:I1217,,0)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 t="shared" si="9"/>
        <v>Arabica</v>
      </c>
      <c r="K220" t="str">
        <f>INDEX(products!$A$1:$G$49,MATCH(orders!$D220,products!$A$1:$A$49,0),MATCH(orders!K$1,products!$A$1:$G$1,0))</f>
        <v>M</v>
      </c>
      <c r="L220" t="str">
        <f t="shared" si="10"/>
        <v>Medium</v>
      </c>
      <c r="M220" s="6">
        <f>INDEX(products!$A$1:$G$49,MATCH(orders!$D220,products!$A$1:$A$49,0),MATCH(orders!M$1,products!$A$1:$G$1,0))</f>
        <v>1</v>
      </c>
      <c r="N220" s="8">
        <f>INDEX(products!$A$1:$G$49,MATCH(orders!$D220,products!$A$1:$A$49,0),MATCH(orders!N$1,products!$A$1:$G$1,0))</f>
        <v>11.25</v>
      </c>
      <c r="O220" s="8">
        <f t="shared" si="11"/>
        <v>56.25</v>
      </c>
      <c r="P220" t="str">
        <f>_xlfn.XLOOKUP(Table1[[#This Row],[Customer ID]],customers!A218:A1218,customers!I218:I1218,,0)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 t="shared" si="9"/>
        <v>Robusta</v>
      </c>
      <c r="K221" t="str">
        <f>INDEX(products!$A$1:$G$49,MATCH(orders!$D221,products!$A$1:$A$49,0),MATCH(orders!K$1,products!$A$1:$G$1,0))</f>
        <v>L</v>
      </c>
      <c r="L221" t="str">
        <f t="shared" si="10"/>
        <v>Light</v>
      </c>
      <c r="M221" s="6">
        <f>INDEX(products!$A$1:$G$49,MATCH(orders!$D221,products!$A$1:$A$49,0),MATCH(orders!M$1,products!$A$1:$G$1,0))</f>
        <v>0.2</v>
      </c>
      <c r="N221" s="8">
        <f>INDEX(products!$A$1:$G$49,MATCH(orders!$D221,products!$A$1:$A$49,0),MATCH(orders!N$1,products!$A$1:$G$1,0))</f>
        <v>3.5849999999999995</v>
      </c>
      <c r="O221" s="8">
        <f t="shared" si="11"/>
        <v>10.754999999999999</v>
      </c>
      <c r="P221" t="str">
        <f>_xlfn.XLOOKUP(Table1[[#This Row],[Customer ID]],customers!A219:A1219,customers!I219:I1219,,0)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 t="shared" si="9"/>
        <v>Robusta</v>
      </c>
      <c r="K222" t="str">
        <f>INDEX(products!$A$1:$G$49,MATCH(orders!$D222,products!$A$1:$A$49,0),MATCH(orders!K$1,products!$A$1:$G$1,0))</f>
        <v>M</v>
      </c>
      <c r="L222" t="str">
        <f t="shared" si="10"/>
        <v>Medium</v>
      </c>
      <c r="M222" s="6">
        <f>INDEX(products!$A$1:$G$49,MATCH(orders!$D222,products!$A$1:$A$49,0),MATCH(orders!M$1,products!$A$1:$G$1,0))</f>
        <v>0.2</v>
      </c>
      <c r="N222" s="8">
        <f>INDEX(products!$A$1:$G$49,MATCH(orders!$D222,products!$A$1:$A$49,0),MATCH(orders!N$1,products!$A$1:$G$1,0))</f>
        <v>2.9849999999999999</v>
      </c>
      <c r="O222" s="8">
        <f t="shared" si="11"/>
        <v>14.924999999999999</v>
      </c>
      <c r="P222" t="str">
        <f>_xlfn.XLOOKUP(Table1[[#This Row],[Customer ID]],customers!A220:A1220,customers!I220:I1220,,0)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 t="shared" si="9"/>
        <v>Arabica</v>
      </c>
      <c r="K223" t="str">
        <f>INDEX(products!$A$1:$G$49,MATCH(orders!$D223,products!$A$1:$A$49,0),MATCH(orders!K$1,products!$A$1:$G$1,0))</f>
        <v>L</v>
      </c>
      <c r="L223" t="str">
        <f t="shared" si="10"/>
        <v>Light</v>
      </c>
      <c r="M223" s="6">
        <f>INDEX(products!$A$1:$G$49,MATCH(orders!$D223,products!$A$1:$A$49,0),MATCH(orders!M$1,products!$A$1:$G$1,0))</f>
        <v>1</v>
      </c>
      <c r="N223" s="8">
        <f>INDEX(products!$A$1:$G$49,MATCH(orders!$D223,products!$A$1:$A$49,0),MATCH(orders!N$1,products!$A$1:$G$1,0))</f>
        <v>12.95</v>
      </c>
      <c r="O223" s="8">
        <f t="shared" si="11"/>
        <v>77.699999999999989</v>
      </c>
      <c r="P223" t="str">
        <f>_xlfn.XLOOKUP(Table1[[#This Row],[Customer ID]],customers!A221:A1221,customers!I221:I1221,,0)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 t="shared" si="9"/>
        <v>Liberica</v>
      </c>
      <c r="K224" t="str">
        <f>INDEX(products!$A$1:$G$49,MATCH(orders!$D224,products!$A$1:$A$49,0),MATCH(orders!K$1,products!$A$1:$G$1,0))</f>
        <v>D</v>
      </c>
      <c r="L224" t="str">
        <f t="shared" si="10"/>
        <v>Dark</v>
      </c>
      <c r="M224" s="6">
        <f>INDEX(products!$A$1:$G$49,MATCH(orders!$D224,products!$A$1:$A$49,0),MATCH(orders!M$1,products!$A$1:$G$1,0))</f>
        <v>0.5</v>
      </c>
      <c r="N224" s="8">
        <f>INDEX(products!$A$1:$G$49,MATCH(orders!$D224,products!$A$1:$A$49,0),MATCH(orders!N$1,products!$A$1:$G$1,0))</f>
        <v>7.77</v>
      </c>
      <c r="O224" s="8">
        <f t="shared" si="11"/>
        <v>23.31</v>
      </c>
      <c r="P224" t="str">
        <f>_xlfn.XLOOKUP(Table1[[#This Row],[Customer ID]],customers!A222:A1222,customers!I222:I1222,,0)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 t="shared" si="9"/>
        <v>Excelsa</v>
      </c>
      <c r="K225" t="str">
        <f>INDEX(products!$A$1:$G$49,MATCH(orders!$D225,products!$A$1:$A$49,0),MATCH(orders!K$1,products!$A$1:$G$1,0))</f>
        <v>L</v>
      </c>
      <c r="L225" t="str">
        <f t="shared" si="10"/>
        <v>Light</v>
      </c>
      <c r="M225" s="6">
        <f>INDEX(products!$A$1:$G$49,MATCH(orders!$D225,products!$A$1:$A$49,0),MATCH(orders!M$1,products!$A$1:$G$1,0))</f>
        <v>1</v>
      </c>
      <c r="N225" s="8">
        <f>INDEX(products!$A$1:$G$49,MATCH(orders!$D225,products!$A$1:$A$49,0),MATCH(orders!N$1,products!$A$1:$G$1,0))</f>
        <v>14.85</v>
      </c>
      <c r="O225" s="8">
        <f t="shared" si="11"/>
        <v>59.4</v>
      </c>
      <c r="P225" t="str">
        <f>_xlfn.XLOOKUP(Table1[[#This Row],[Customer ID]],customers!A223:A1223,customers!I223:I1223,,0)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 t="shared" si="9"/>
        <v>Liberica</v>
      </c>
      <c r="K226" t="str">
        <f>INDEX(products!$A$1:$G$49,MATCH(orders!$D226,products!$A$1:$A$49,0),MATCH(orders!K$1,products!$A$1:$G$1,0))</f>
        <v>D</v>
      </c>
      <c r="L226" t="str">
        <f t="shared" si="10"/>
        <v>Dark</v>
      </c>
      <c r="M226" s="6">
        <f>INDEX(products!$A$1:$G$49,MATCH(orders!$D226,products!$A$1:$A$49,0),MATCH(orders!M$1,products!$A$1:$G$1,0))</f>
        <v>2.5</v>
      </c>
      <c r="N226" s="8">
        <f>INDEX(products!$A$1:$G$49,MATCH(orders!$D226,products!$A$1:$A$49,0),MATCH(orders!N$1,products!$A$1:$G$1,0))</f>
        <v>29.784999999999997</v>
      </c>
      <c r="O226" s="8">
        <f t="shared" si="11"/>
        <v>119.13999999999999</v>
      </c>
      <c r="P226" t="str">
        <f>_xlfn.XLOOKUP(Table1[[#This Row],[Customer ID]],customers!A224:A1224,customers!I224:I1224,,0)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 t="shared" si="9"/>
        <v>Robusta</v>
      </c>
      <c r="K227" t="str">
        <f>INDEX(products!$A$1:$G$49,MATCH(orders!$D227,products!$A$1:$A$49,0),MATCH(orders!K$1,products!$A$1:$G$1,0))</f>
        <v>L</v>
      </c>
      <c r="L227" t="str">
        <f t="shared" si="10"/>
        <v>Light</v>
      </c>
      <c r="M227" s="6">
        <f>INDEX(products!$A$1:$G$49,MATCH(orders!$D227,products!$A$1:$A$49,0),MATCH(orders!M$1,products!$A$1:$G$1,0))</f>
        <v>0.2</v>
      </c>
      <c r="N227" s="8">
        <f>INDEX(products!$A$1:$G$49,MATCH(orders!$D227,products!$A$1:$A$49,0),MATCH(orders!N$1,products!$A$1:$G$1,0))</f>
        <v>3.5849999999999995</v>
      </c>
      <c r="O227" s="8">
        <f t="shared" si="11"/>
        <v>14.339999999999998</v>
      </c>
      <c r="P227" t="str">
        <f>_xlfn.XLOOKUP(Table1[[#This Row],[Customer ID]],customers!A225:A1225,customers!I225:I1225,,0)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 t="shared" si="9"/>
        <v>Arabica</v>
      </c>
      <c r="K228" t="str">
        <f>INDEX(products!$A$1:$G$49,MATCH(orders!$D228,products!$A$1:$A$49,0),MATCH(orders!K$1,products!$A$1:$G$1,0))</f>
        <v>M</v>
      </c>
      <c r="L228" t="str">
        <f t="shared" si="10"/>
        <v>Medium</v>
      </c>
      <c r="M228" s="6">
        <f>INDEX(products!$A$1:$G$49,MATCH(orders!$D228,products!$A$1:$A$49,0),MATCH(orders!M$1,products!$A$1:$G$1,0))</f>
        <v>2.5</v>
      </c>
      <c r="N228" s="8">
        <f>INDEX(products!$A$1:$G$49,MATCH(orders!$D228,products!$A$1:$A$49,0),MATCH(orders!N$1,products!$A$1:$G$1,0))</f>
        <v>25.874999999999996</v>
      </c>
      <c r="O228" s="8">
        <f t="shared" si="11"/>
        <v>129.37499999999997</v>
      </c>
      <c r="P228" t="str">
        <f>_xlfn.XLOOKUP(Table1[[#This Row],[Customer ID]],customers!A226:A1226,customers!I226:I1226,,0)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 t="shared" si="9"/>
        <v>Robusta</v>
      </c>
      <c r="K229" t="str">
        <f>INDEX(products!$A$1:$G$49,MATCH(orders!$D229,products!$A$1:$A$49,0),MATCH(orders!K$1,products!$A$1:$G$1,0))</f>
        <v>D</v>
      </c>
      <c r="L229" t="str">
        <f t="shared" si="10"/>
        <v>Dark</v>
      </c>
      <c r="M229" s="6">
        <f>INDEX(products!$A$1:$G$49,MATCH(orders!$D229,products!$A$1:$A$49,0),MATCH(orders!M$1,products!$A$1:$G$1,0))</f>
        <v>0.2</v>
      </c>
      <c r="N229" s="8">
        <f>INDEX(products!$A$1:$G$49,MATCH(orders!$D229,products!$A$1:$A$49,0),MATCH(orders!N$1,products!$A$1:$G$1,0))</f>
        <v>2.6849999999999996</v>
      </c>
      <c r="O229" s="8">
        <f t="shared" si="11"/>
        <v>16.11</v>
      </c>
      <c r="P229" t="str">
        <f>_xlfn.XLOOKUP(Table1[[#This Row],[Customer ID]],customers!A227:A1227,customers!I227:I1227,,0)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 t="shared" si="9"/>
        <v>Robusta</v>
      </c>
      <c r="K230" t="str">
        <f>INDEX(products!$A$1:$G$49,MATCH(orders!$D230,products!$A$1:$A$49,0),MATCH(orders!K$1,products!$A$1:$G$1,0))</f>
        <v>L</v>
      </c>
      <c r="L230" t="str">
        <f t="shared" si="10"/>
        <v>Light</v>
      </c>
      <c r="M230" s="6">
        <f>INDEX(products!$A$1:$G$49,MATCH(orders!$D230,products!$A$1:$A$49,0),MATCH(orders!M$1,products!$A$1:$G$1,0))</f>
        <v>0.2</v>
      </c>
      <c r="N230" s="8">
        <f>INDEX(products!$A$1:$G$49,MATCH(orders!$D230,products!$A$1:$A$49,0),MATCH(orders!N$1,products!$A$1:$G$1,0))</f>
        <v>3.5849999999999995</v>
      </c>
      <c r="O230" s="8">
        <f t="shared" si="11"/>
        <v>17.924999999999997</v>
      </c>
      <c r="P230" t="str">
        <f>_xlfn.XLOOKUP(Table1[[#This Row],[Customer ID]],customers!A228:A1228,customers!I228:I1228,,0)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 t="shared" si="9"/>
        <v>Liberica</v>
      </c>
      <c r="K231" t="str">
        <f>INDEX(products!$A$1:$G$49,MATCH(orders!$D231,products!$A$1:$A$49,0),MATCH(orders!K$1,products!$A$1:$G$1,0))</f>
        <v>M</v>
      </c>
      <c r="L231" t="str">
        <f t="shared" si="10"/>
        <v>Medium</v>
      </c>
      <c r="M231" s="6">
        <f>INDEX(products!$A$1:$G$49,MATCH(orders!$D231,products!$A$1:$A$49,0),MATCH(orders!M$1,products!$A$1:$G$1,0))</f>
        <v>0.2</v>
      </c>
      <c r="N231" s="8">
        <f>INDEX(products!$A$1:$G$49,MATCH(orders!$D231,products!$A$1:$A$49,0),MATCH(orders!N$1,products!$A$1:$G$1,0))</f>
        <v>4.3650000000000002</v>
      </c>
      <c r="O231" s="8">
        <f t="shared" si="11"/>
        <v>8.73</v>
      </c>
      <c r="P231" t="str">
        <f>_xlfn.XLOOKUP(Table1[[#This Row],[Customer ID]],customers!A229:A1229,customers!I229:I1229,,0)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 t="shared" si="9"/>
        <v>Arabica</v>
      </c>
      <c r="K232" t="str">
        <f>INDEX(products!$A$1:$G$49,MATCH(orders!$D232,products!$A$1:$A$49,0),MATCH(orders!K$1,products!$A$1:$G$1,0))</f>
        <v>M</v>
      </c>
      <c r="L232" t="str">
        <f t="shared" si="10"/>
        <v>Medium</v>
      </c>
      <c r="M232" s="6">
        <f>INDEX(products!$A$1:$G$49,MATCH(orders!$D232,products!$A$1:$A$49,0),MATCH(orders!M$1,products!$A$1:$G$1,0))</f>
        <v>2.5</v>
      </c>
      <c r="N232" s="8">
        <f>INDEX(products!$A$1:$G$49,MATCH(orders!$D232,products!$A$1:$A$49,0),MATCH(orders!N$1,products!$A$1:$G$1,0))</f>
        <v>25.874999999999996</v>
      </c>
      <c r="O232" s="8">
        <f t="shared" si="11"/>
        <v>51.749999999999993</v>
      </c>
      <c r="P232" t="str">
        <f>_xlfn.XLOOKUP(Table1[[#This Row],[Customer ID]],customers!A230:A1230,customers!I230:I1230,,0)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 t="shared" si="9"/>
        <v>Liberica</v>
      </c>
      <c r="K233" t="str">
        <f>INDEX(products!$A$1:$G$49,MATCH(orders!$D233,products!$A$1:$A$49,0),MATCH(orders!K$1,products!$A$1:$G$1,0))</f>
        <v>M</v>
      </c>
      <c r="L233" t="str">
        <f t="shared" si="10"/>
        <v>Medium</v>
      </c>
      <c r="M233" s="6">
        <f>INDEX(products!$A$1:$G$49,MATCH(orders!$D233,products!$A$1:$A$49,0),MATCH(orders!M$1,products!$A$1:$G$1,0))</f>
        <v>0.2</v>
      </c>
      <c r="N233" s="8">
        <f>INDEX(products!$A$1:$G$49,MATCH(orders!$D233,products!$A$1:$A$49,0),MATCH(orders!N$1,products!$A$1:$G$1,0))</f>
        <v>4.3650000000000002</v>
      </c>
      <c r="O233" s="8">
        <f t="shared" si="11"/>
        <v>8.73</v>
      </c>
      <c r="P233" t="str">
        <f>_xlfn.XLOOKUP(Table1[[#This Row],[Customer ID]],customers!A231:A1231,customers!I231:I1231,,0)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 t="shared" si="9"/>
        <v>Liberica</v>
      </c>
      <c r="K234" t="str">
        <f>INDEX(products!$A$1:$G$49,MATCH(orders!$D234,products!$A$1:$A$49,0),MATCH(orders!K$1,products!$A$1:$G$1,0))</f>
        <v>L</v>
      </c>
      <c r="L234" t="str">
        <f t="shared" si="10"/>
        <v>Light</v>
      </c>
      <c r="M234" s="6">
        <f>INDEX(products!$A$1:$G$49,MATCH(orders!$D234,products!$A$1:$A$49,0),MATCH(orders!M$1,products!$A$1:$G$1,0))</f>
        <v>0.2</v>
      </c>
      <c r="N234" s="8">
        <f>INDEX(products!$A$1:$G$49,MATCH(orders!$D234,products!$A$1:$A$49,0),MATCH(orders!N$1,products!$A$1:$G$1,0))</f>
        <v>4.7549999999999999</v>
      </c>
      <c r="O234" s="8">
        <f t="shared" si="11"/>
        <v>23.774999999999999</v>
      </c>
      <c r="P234" t="str">
        <f>_xlfn.XLOOKUP(Table1[[#This Row],[Customer ID]],customers!A232:A1232,customers!I232:I1232,,0)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 t="shared" si="9"/>
        <v>Excelsa</v>
      </c>
      <c r="K235" t="str">
        <f>INDEX(products!$A$1:$G$49,MATCH(orders!$D235,products!$A$1:$A$49,0),MATCH(orders!K$1,products!$A$1:$G$1,0))</f>
        <v>M</v>
      </c>
      <c r="L235" t="str">
        <f t="shared" si="10"/>
        <v>Medium</v>
      </c>
      <c r="M235" s="6">
        <f>INDEX(products!$A$1:$G$49,MATCH(orders!$D235,products!$A$1:$A$49,0),MATCH(orders!M$1,products!$A$1:$G$1,0))</f>
        <v>0.2</v>
      </c>
      <c r="N235" s="8">
        <f>INDEX(products!$A$1:$G$49,MATCH(orders!$D235,products!$A$1:$A$49,0),MATCH(orders!N$1,products!$A$1:$G$1,0))</f>
        <v>4.125</v>
      </c>
      <c r="O235" s="8">
        <f t="shared" si="11"/>
        <v>20.625</v>
      </c>
      <c r="P235" t="str">
        <f>_xlfn.XLOOKUP(Table1[[#This Row],[Customer ID]],customers!A233:A1233,customers!I233:I1233,,0)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 t="shared" si="9"/>
        <v>Liberica</v>
      </c>
      <c r="K236" t="str">
        <f>INDEX(products!$A$1:$G$49,MATCH(orders!$D236,products!$A$1:$A$49,0),MATCH(orders!K$1,products!$A$1:$G$1,0))</f>
        <v>L</v>
      </c>
      <c r="L236" t="str">
        <f t="shared" si="10"/>
        <v>Light</v>
      </c>
      <c r="M236" s="6">
        <f>INDEX(products!$A$1:$G$49,MATCH(orders!$D236,products!$A$1:$A$49,0),MATCH(orders!M$1,products!$A$1:$G$1,0))</f>
        <v>2.5</v>
      </c>
      <c r="N236" s="8">
        <f>INDEX(products!$A$1:$G$49,MATCH(orders!$D236,products!$A$1:$A$49,0),MATCH(orders!N$1,products!$A$1:$G$1,0))</f>
        <v>36.454999999999998</v>
      </c>
      <c r="O236" s="8">
        <f t="shared" si="11"/>
        <v>36.454999999999998</v>
      </c>
      <c r="P236" t="str">
        <f>_xlfn.XLOOKUP(Table1[[#This Row],[Customer ID]],customers!A234:A1234,customers!I234:I1234,,0)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 t="shared" si="9"/>
        <v>Liberica</v>
      </c>
      <c r="K237" t="str">
        <f>INDEX(products!$A$1:$G$49,MATCH(orders!$D237,products!$A$1:$A$49,0),MATCH(orders!K$1,products!$A$1:$G$1,0))</f>
        <v>L</v>
      </c>
      <c r="L237" t="str">
        <f t="shared" si="10"/>
        <v>Light</v>
      </c>
      <c r="M237" s="6">
        <f>INDEX(products!$A$1:$G$49,MATCH(orders!$D237,products!$A$1:$A$49,0),MATCH(orders!M$1,products!$A$1:$G$1,0))</f>
        <v>2.5</v>
      </c>
      <c r="N237" s="8">
        <f>INDEX(products!$A$1:$G$49,MATCH(orders!$D237,products!$A$1:$A$49,0),MATCH(orders!N$1,products!$A$1:$G$1,0))</f>
        <v>36.454999999999998</v>
      </c>
      <c r="O237" s="8">
        <f t="shared" si="11"/>
        <v>182.27499999999998</v>
      </c>
      <c r="P237" t="str">
        <f>_xlfn.XLOOKUP(Table1[[#This Row],[Customer ID]],customers!A235:A1235,customers!I235:I1235,,0)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 t="shared" si="9"/>
        <v>Liberica</v>
      </c>
      <c r="K238" t="str">
        <f>INDEX(products!$A$1:$G$49,MATCH(orders!$D238,products!$A$1:$A$49,0),MATCH(orders!K$1,products!$A$1:$G$1,0))</f>
        <v>D</v>
      </c>
      <c r="L238" t="str">
        <f t="shared" si="10"/>
        <v>Dark</v>
      </c>
      <c r="M238" s="6">
        <f>INDEX(products!$A$1:$G$49,MATCH(orders!$D238,products!$A$1:$A$49,0),MATCH(orders!M$1,products!$A$1:$G$1,0))</f>
        <v>2.5</v>
      </c>
      <c r="N238" s="8">
        <f>INDEX(products!$A$1:$G$49,MATCH(orders!$D238,products!$A$1:$A$49,0),MATCH(orders!N$1,products!$A$1:$G$1,0))</f>
        <v>29.784999999999997</v>
      </c>
      <c r="O238" s="8">
        <f t="shared" si="11"/>
        <v>89.35499999999999</v>
      </c>
      <c r="P238" t="str">
        <f>_xlfn.XLOOKUP(Table1[[#This Row],[Customer ID]],customers!A236:A1236,customers!I236:I1236,,0)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 t="shared" si="9"/>
        <v>Robusta</v>
      </c>
      <c r="K239" t="str">
        <f>INDEX(products!$A$1:$G$49,MATCH(orders!$D239,products!$A$1:$A$49,0),MATCH(orders!K$1,products!$A$1:$G$1,0))</f>
        <v>L</v>
      </c>
      <c r="L239" t="str">
        <f t="shared" si="10"/>
        <v>Light</v>
      </c>
      <c r="M239" s="6">
        <f>INDEX(products!$A$1:$G$49,MATCH(orders!$D239,products!$A$1:$A$49,0),MATCH(orders!M$1,products!$A$1:$G$1,0))</f>
        <v>0.2</v>
      </c>
      <c r="N239" s="8">
        <f>INDEX(products!$A$1:$G$49,MATCH(orders!$D239,products!$A$1:$A$49,0),MATCH(orders!N$1,products!$A$1:$G$1,0))</f>
        <v>3.5849999999999995</v>
      </c>
      <c r="O239" s="8">
        <f t="shared" si="11"/>
        <v>3.5849999999999995</v>
      </c>
      <c r="P239" t="str">
        <f>_xlfn.XLOOKUP(Table1[[#This Row],[Customer ID]],customers!A237:A1237,customers!I237:I1237,,0)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 t="shared" si="9"/>
        <v>Robusta</v>
      </c>
      <c r="K240" t="str">
        <f>INDEX(products!$A$1:$G$49,MATCH(orders!$D240,products!$A$1:$A$49,0),MATCH(orders!K$1,products!$A$1:$G$1,0))</f>
        <v>M</v>
      </c>
      <c r="L240" t="str">
        <f t="shared" si="10"/>
        <v>Medium</v>
      </c>
      <c r="M240" s="6">
        <f>INDEX(products!$A$1:$G$49,MATCH(orders!$D240,products!$A$1:$A$49,0),MATCH(orders!M$1,products!$A$1:$G$1,0))</f>
        <v>2.5</v>
      </c>
      <c r="N240" s="8">
        <f>INDEX(products!$A$1:$G$49,MATCH(orders!$D240,products!$A$1:$A$49,0),MATCH(orders!N$1,products!$A$1:$G$1,0))</f>
        <v>22.884999999999998</v>
      </c>
      <c r="O240" s="8">
        <f t="shared" si="11"/>
        <v>45.769999999999996</v>
      </c>
      <c r="P240" t="str">
        <f>_xlfn.XLOOKUP(Table1[[#This Row],[Customer ID]],customers!A238:A1238,customers!I238:I1238,,0)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 t="shared" si="9"/>
        <v>Excelsa</v>
      </c>
      <c r="K241" t="str">
        <f>INDEX(products!$A$1:$G$49,MATCH(orders!$D241,products!$A$1:$A$49,0),MATCH(orders!K$1,products!$A$1:$G$1,0))</f>
        <v>L</v>
      </c>
      <c r="L241" t="str">
        <f t="shared" si="10"/>
        <v>Light</v>
      </c>
      <c r="M241" s="6">
        <f>INDEX(products!$A$1:$G$49,MATCH(orders!$D241,products!$A$1:$A$49,0),MATCH(orders!M$1,products!$A$1:$G$1,0))</f>
        <v>1</v>
      </c>
      <c r="N241" s="8">
        <f>INDEX(products!$A$1:$G$49,MATCH(orders!$D241,products!$A$1:$A$49,0),MATCH(orders!N$1,products!$A$1:$G$1,0))</f>
        <v>14.85</v>
      </c>
      <c r="O241" s="8">
        <f t="shared" si="11"/>
        <v>59.4</v>
      </c>
      <c r="P241" t="str">
        <f>_xlfn.XLOOKUP(Table1[[#This Row],[Customer ID]],customers!A239:A1239,customers!I239:I1239,,0)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 t="shared" si="9"/>
        <v>Arabica</v>
      </c>
      <c r="K242" t="str">
        <f>INDEX(products!$A$1:$G$49,MATCH(orders!$D242,products!$A$1:$A$49,0),MATCH(orders!K$1,products!$A$1:$G$1,0))</f>
        <v>M</v>
      </c>
      <c r="L242" t="str">
        <f t="shared" si="10"/>
        <v>Medium</v>
      </c>
      <c r="M242" s="6">
        <f>INDEX(products!$A$1:$G$49,MATCH(orders!$D242,products!$A$1:$A$49,0),MATCH(orders!M$1,products!$A$1:$G$1,0))</f>
        <v>2.5</v>
      </c>
      <c r="N242" s="8">
        <f>INDEX(products!$A$1:$G$49,MATCH(orders!$D242,products!$A$1:$A$49,0),MATCH(orders!N$1,products!$A$1:$G$1,0))</f>
        <v>25.874999999999996</v>
      </c>
      <c r="O242" s="8">
        <f t="shared" si="11"/>
        <v>155.24999999999997</v>
      </c>
      <c r="P242" t="str">
        <f>_xlfn.XLOOKUP(Table1[[#This Row],[Customer ID]],customers!A240:A1240,customers!I240:I1240,,0)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 t="shared" si="9"/>
        <v>Robusta</v>
      </c>
      <c r="K243" t="str">
        <f>INDEX(products!$A$1:$G$49,MATCH(orders!$D243,products!$A$1:$A$49,0),MATCH(orders!K$1,products!$A$1:$G$1,0))</f>
        <v>M</v>
      </c>
      <c r="L243" t="str">
        <f t="shared" si="10"/>
        <v>Medium</v>
      </c>
      <c r="M243" s="6">
        <f>INDEX(products!$A$1:$G$49,MATCH(orders!$D243,products!$A$1:$A$49,0),MATCH(orders!M$1,products!$A$1:$G$1,0))</f>
        <v>2.5</v>
      </c>
      <c r="N243" s="8">
        <f>INDEX(products!$A$1:$G$49,MATCH(orders!$D243,products!$A$1:$A$49,0),MATCH(orders!N$1,products!$A$1:$G$1,0))</f>
        <v>22.884999999999998</v>
      </c>
      <c r="O243" s="8">
        <f t="shared" si="11"/>
        <v>45.769999999999996</v>
      </c>
      <c r="P243" t="str">
        <f>_xlfn.XLOOKUP(Table1[[#This Row],[Customer ID]],customers!A241:A1241,customers!I241:I1241,,0)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 t="shared" si="9"/>
        <v>Excelsa</v>
      </c>
      <c r="K244" t="str">
        <f>INDEX(products!$A$1:$G$49,MATCH(orders!$D244,products!$A$1:$A$49,0),MATCH(orders!K$1,products!$A$1:$G$1,0))</f>
        <v>D</v>
      </c>
      <c r="L244" t="str">
        <f t="shared" si="10"/>
        <v>Dark</v>
      </c>
      <c r="M244" s="6">
        <f>INDEX(products!$A$1:$G$49,MATCH(orders!$D244,products!$A$1:$A$49,0),MATCH(orders!M$1,products!$A$1:$G$1,0))</f>
        <v>1</v>
      </c>
      <c r="N244" s="8">
        <f>INDEX(products!$A$1:$G$49,MATCH(orders!$D244,products!$A$1:$A$49,0),MATCH(orders!N$1,products!$A$1:$G$1,0))</f>
        <v>12.15</v>
      </c>
      <c r="O244" s="8">
        <f t="shared" si="11"/>
        <v>36.450000000000003</v>
      </c>
      <c r="P244" t="str">
        <f>_xlfn.XLOOKUP(Table1[[#This Row],[Customer ID]],customers!A242:A1242,customers!I242:I1242,,0)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 t="shared" si="9"/>
        <v>Excelsa</v>
      </c>
      <c r="K245" t="str">
        <f>INDEX(products!$A$1:$G$49,MATCH(orders!$D245,products!$A$1:$A$49,0),MATCH(orders!K$1,products!$A$1:$G$1,0))</f>
        <v>D</v>
      </c>
      <c r="L245" t="str">
        <f t="shared" si="10"/>
        <v>Dark</v>
      </c>
      <c r="M245" s="6">
        <f>INDEX(products!$A$1:$G$49,MATCH(orders!$D245,products!$A$1:$A$49,0),MATCH(orders!M$1,products!$A$1:$G$1,0))</f>
        <v>0.5</v>
      </c>
      <c r="N245" s="8">
        <f>INDEX(products!$A$1:$G$49,MATCH(orders!$D245,products!$A$1:$A$49,0),MATCH(orders!N$1,products!$A$1:$G$1,0))</f>
        <v>7.29</v>
      </c>
      <c r="O245" s="8">
        <f t="shared" si="11"/>
        <v>29.16</v>
      </c>
      <c r="P245" t="str">
        <f>_xlfn.XLOOKUP(Table1[[#This Row],[Customer ID]],customers!A243:A1243,customers!I243:I1243,,0)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 t="shared" si="9"/>
        <v>Liberica</v>
      </c>
      <c r="K246" t="str">
        <f>INDEX(products!$A$1:$G$49,MATCH(orders!$D246,products!$A$1:$A$49,0),MATCH(orders!K$1,products!$A$1:$G$1,0))</f>
        <v>M</v>
      </c>
      <c r="L246" t="str">
        <f t="shared" si="10"/>
        <v>Medium</v>
      </c>
      <c r="M246" s="6">
        <f>INDEX(products!$A$1:$G$49,MATCH(orders!$D246,products!$A$1:$A$49,0),MATCH(orders!M$1,products!$A$1:$G$1,0))</f>
        <v>2.5</v>
      </c>
      <c r="N246" s="8">
        <f>INDEX(products!$A$1:$G$49,MATCH(orders!$D246,products!$A$1:$A$49,0),MATCH(orders!N$1,products!$A$1:$G$1,0))</f>
        <v>33.464999999999996</v>
      </c>
      <c r="O246" s="8">
        <f t="shared" si="11"/>
        <v>133.85999999999999</v>
      </c>
      <c r="P246" t="str">
        <f>_xlfn.XLOOKUP(Table1[[#This Row],[Customer ID]],customers!A244:A1244,customers!I244:I1244,,0)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 t="shared" si="9"/>
        <v>Liberica</v>
      </c>
      <c r="K247" t="str">
        <f>INDEX(products!$A$1:$G$49,MATCH(orders!$D247,products!$A$1:$A$49,0),MATCH(orders!K$1,products!$A$1:$G$1,0))</f>
        <v>L</v>
      </c>
      <c r="L247" t="str">
        <f t="shared" si="10"/>
        <v>Light</v>
      </c>
      <c r="M247" s="6">
        <f>INDEX(products!$A$1:$G$49,MATCH(orders!$D247,products!$A$1:$A$49,0),MATCH(orders!M$1,products!$A$1:$G$1,0))</f>
        <v>0.2</v>
      </c>
      <c r="N247" s="8">
        <f>INDEX(products!$A$1:$G$49,MATCH(orders!$D247,products!$A$1:$A$49,0),MATCH(orders!N$1,products!$A$1:$G$1,0))</f>
        <v>4.7549999999999999</v>
      </c>
      <c r="O247" s="8">
        <f t="shared" si="11"/>
        <v>23.774999999999999</v>
      </c>
      <c r="P247" t="str">
        <f>_xlfn.XLOOKUP(Table1[[#This Row],[Customer ID]],customers!A245:A1245,customers!I245:I1245,,0)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 t="shared" si="9"/>
        <v>Liberica</v>
      </c>
      <c r="K248" t="str">
        <f>INDEX(products!$A$1:$G$49,MATCH(orders!$D248,products!$A$1:$A$49,0),MATCH(orders!K$1,products!$A$1:$G$1,0))</f>
        <v>D</v>
      </c>
      <c r="L248" t="str">
        <f t="shared" si="10"/>
        <v>Dark</v>
      </c>
      <c r="M248" s="6">
        <f>INDEX(products!$A$1:$G$49,MATCH(orders!$D248,products!$A$1:$A$49,0),MATCH(orders!M$1,products!$A$1:$G$1,0))</f>
        <v>1</v>
      </c>
      <c r="N248" s="8">
        <f>INDEX(products!$A$1:$G$49,MATCH(orders!$D248,products!$A$1:$A$49,0),MATCH(orders!N$1,products!$A$1:$G$1,0))</f>
        <v>12.95</v>
      </c>
      <c r="O248" s="8">
        <f t="shared" si="11"/>
        <v>38.849999999999994</v>
      </c>
      <c r="P248" t="str">
        <f>_xlfn.XLOOKUP(Table1[[#This Row],[Customer ID]],customers!A246:A1246,customers!I246:I1246,,0)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 t="shared" si="9"/>
        <v>Robusta</v>
      </c>
      <c r="K249" t="str">
        <f>INDEX(products!$A$1:$G$49,MATCH(orders!$D249,products!$A$1:$A$49,0),MATCH(orders!K$1,products!$A$1:$G$1,0))</f>
        <v>L</v>
      </c>
      <c r="L249" t="str">
        <f t="shared" si="10"/>
        <v>Light</v>
      </c>
      <c r="M249" s="6">
        <f>INDEX(products!$A$1:$G$49,MATCH(orders!$D249,products!$A$1:$A$49,0),MATCH(orders!M$1,products!$A$1:$G$1,0))</f>
        <v>0.2</v>
      </c>
      <c r="N249" s="8">
        <f>INDEX(products!$A$1:$G$49,MATCH(orders!$D249,products!$A$1:$A$49,0),MATCH(orders!N$1,products!$A$1:$G$1,0))</f>
        <v>3.5849999999999995</v>
      </c>
      <c r="O249" s="8">
        <f t="shared" si="11"/>
        <v>21.509999999999998</v>
      </c>
      <c r="P249" t="str">
        <f>_xlfn.XLOOKUP(Table1[[#This Row],[Customer ID]],customers!A247:A1247,customers!I247:I1247,,0)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 t="shared" si="9"/>
        <v>Arabica</v>
      </c>
      <c r="K250" t="str">
        <f>INDEX(products!$A$1:$G$49,MATCH(orders!$D250,products!$A$1:$A$49,0),MATCH(orders!K$1,products!$A$1:$G$1,0))</f>
        <v>D</v>
      </c>
      <c r="L250" t="str">
        <f t="shared" si="10"/>
        <v>Dark</v>
      </c>
      <c r="M250" s="6">
        <f>INDEX(products!$A$1:$G$49,MATCH(orders!$D250,products!$A$1:$A$49,0),MATCH(orders!M$1,products!$A$1:$G$1,0))</f>
        <v>1</v>
      </c>
      <c r="N250" s="8">
        <f>INDEX(products!$A$1:$G$49,MATCH(orders!$D250,products!$A$1:$A$49,0),MATCH(orders!N$1,products!$A$1:$G$1,0))</f>
        <v>9.9499999999999993</v>
      </c>
      <c r="O250" s="8">
        <f t="shared" si="11"/>
        <v>9.9499999999999993</v>
      </c>
      <c r="P250" t="str">
        <f>_xlfn.XLOOKUP(Table1[[#This Row],[Customer ID]],customers!A248:A1248,customers!I248:I1248,,0)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 t="shared" si="9"/>
        <v>Liberica</v>
      </c>
      <c r="K251" t="str">
        <f>INDEX(products!$A$1:$G$49,MATCH(orders!$D251,products!$A$1:$A$49,0),MATCH(orders!K$1,products!$A$1:$G$1,0))</f>
        <v>L</v>
      </c>
      <c r="L251" t="str">
        <f t="shared" si="10"/>
        <v>Light</v>
      </c>
      <c r="M251" s="6">
        <f>INDEX(products!$A$1:$G$49,MATCH(orders!$D251,products!$A$1:$A$49,0),MATCH(orders!M$1,products!$A$1:$G$1,0))</f>
        <v>1</v>
      </c>
      <c r="N251" s="8">
        <f>INDEX(products!$A$1:$G$49,MATCH(orders!$D251,products!$A$1:$A$49,0),MATCH(orders!N$1,products!$A$1:$G$1,0))</f>
        <v>15.85</v>
      </c>
      <c r="O251" s="8">
        <f t="shared" si="11"/>
        <v>15.85</v>
      </c>
      <c r="P251" t="str">
        <f>_xlfn.XLOOKUP(Table1[[#This Row],[Customer ID]],customers!A249:A1249,customers!I249:I1249,,0)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 t="shared" si="9"/>
        <v>Robusta</v>
      </c>
      <c r="K252" t="str">
        <f>INDEX(products!$A$1:$G$49,MATCH(orders!$D252,products!$A$1:$A$49,0),MATCH(orders!K$1,products!$A$1:$G$1,0))</f>
        <v>M</v>
      </c>
      <c r="L252" t="str">
        <f t="shared" si="10"/>
        <v>Medium</v>
      </c>
      <c r="M252" s="6">
        <f>INDEX(products!$A$1:$G$49,MATCH(orders!$D252,products!$A$1:$A$49,0),MATCH(orders!M$1,products!$A$1:$G$1,0))</f>
        <v>0.2</v>
      </c>
      <c r="N252" s="8">
        <f>INDEX(products!$A$1:$G$49,MATCH(orders!$D252,products!$A$1:$A$49,0),MATCH(orders!N$1,products!$A$1:$G$1,0))</f>
        <v>2.9849999999999999</v>
      </c>
      <c r="O252" s="8">
        <f t="shared" si="11"/>
        <v>2.9849999999999999</v>
      </c>
      <c r="P252" t="str">
        <f>_xlfn.XLOOKUP(Table1[[#This Row],[Customer ID]],customers!A250:A1250,customers!I250:I1250,,0)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 t="shared" si="9"/>
        <v>Excelsa</v>
      </c>
      <c r="K253" t="str">
        <f>INDEX(products!$A$1:$G$49,MATCH(orders!$D253,products!$A$1:$A$49,0),MATCH(orders!K$1,products!$A$1:$G$1,0))</f>
        <v>M</v>
      </c>
      <c r="L253" t="str">
        <f t="shared" si="10"/>
        <v>Medium</v>
      </c>
      <c r="M253" s="6">
        <f>INDEX(products!$A$1:$G$49,MATCH(orders!$D253,products!$A$1:$A$49,0),MATCH(orders!M$1,products!$A$1:$G$1,0))</f>
        <v>1</v>
      </c>
      <c r="N253" s="8">
        <f>INDEX(products!$A$1:$G$49,MATCH(orders!$D253,products!$A$1:$A$49,0),MATCH(orders!N$1,products!$A$1:$G$1,0))</f>
        <v>13.75</v>
      </c>
      <c r="O253" s="8">
        <f t="shared" si="11"/>
        <v>68.75</v>
      </c>
      <c r="P253" t="str">
        <f>_xlfn.XLOOKUP(Table1[[#This Row],[Customer ID]],customers!A251:A1251,customers!I251:I1251,,0)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 t="shared" si="9"/>
        <v>Arabica</v>
      </c>
      <c r="K254" t="str">
        <f>INDEX(products!$A$1:$G$49,MATCH(orders!$D254,products!$A$1:$A$49,0),MATCH(orders!K$1,products!$A$1:$G$1,0))</f>
        <v>D</v>
      </c>
      <c r="L254" t="str">
        <f t="shared" si="10"/>
        <v>Dark</v>
      </c>
      <c r="M254" s="6">
        <f>INDEX(products!$A$1:$G$49,MATCH(orders!$D254,products!$A$1:$A$49,0),MATCH(orders!M$1,products!$A$1:$G$1,0))</f>
        <v>1</v>
      </c>
      <c r="N254" s="8">
        <f>INDEX(products!$A$1:$G$49,MATCH(orders!$D254,products!$A$1:$A$49,0),MATCH(orders!N$1,products!$A$1:$G$1,0))</f>
        <v>9.9499999999999993</v>
      </c>
      <c r="O254" s="8">
        <f t="shared" si="11"/>
        <v>29.849999999999998</v>
      </c>
      <c r="P254" t="str">
        <f>_xlfn.XLOOKUP(Table1[[#This Row],[Customer ID]],customers!A252:A1252,customers!I252:I1252,,0)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 t="shared" si="9"/>
        <v>Liberica</v>
      </c>
      <c r="K255" t="str">
        <f>INDEX(products!$A$1:$G$49,MATCH(orders!$D255,products!$A$1:$A$49,0),MATCH(orders!K$1,products!$A$1:$G$1,0))</f>
        <v>M</v>
      </c>
      <c r="L255" t="str">
        <f t="shared" si="10"/>
        <v>Medium</v>
      </c>
      <c r="M255" s="6">
        <f>INDEX(products!$A$1:$G$49,MATCH(orders!$D255,products!$A$1:$A$49,0),MATCH(orders!M$1,products!$A$1:$G$1,0))</f>
        <v>1</v>
      </c>
      <c r="N255" s="8">
        <f>INDEX(products!$A$1:$G$49,MATCH(orders!$D255,products!$A$1:$A$49,0),MATCH(orders!N$1,products!$A$1:$G$1,0))</f>
        <v>14.55</v>
      </c>
      <c r="O255" s="8">
        <f t="shared" si="11"/>
        <v>58.2</v>
      </c>
      <c r="P255" t="str">
        <f>_xlfn.XLOOKUP(Table1[[#This Row],[Customer ID]],customers!A253:A1253,customers!I253:I1253,,0)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 t="shared" si="9"/>
        <v>Robusta</v>
      </c>
      <c r="K256" t="str">
        <f>INDEX(products!$A$1:$G$49,MATCH(orders!$D256,products!$A$1:$A$49,0),MATCH(orders!K$1,products!$A$1:$G$1,0))</f>
        <v>L</v>
      </c>
      <c r="L256" t="str">
        <f t="shared" si="10"/>
        <v>Light</v>
      </c>
      <c r="M256" s="6">
        <f>INDEX(products!$A$1:$G$49,MATCH(orders!$D256,products!$A$1:$A$49,0),MATCH(orders!M$1,products!$A$1:$G$1,0))</f>
        <v>0.5</v>
      </c>
      <c r="N256" s="8">
        <f>INDEX(products!$A$1:$G$49,MATCH(orders!$D256,products!$A$1:$A$49,0),MATCH(orders!N$1,products!$A$1:$G$1,0))</f>
        <v>7.169999999999999</v>
      </c>
      <c r="O256" s="8">
        <f t="shared" si="11"/>
        <v>28.679999999999996</v>
      </c>
      <c r="P256" t="str">
        <f>_xlfn.XLOOKUP(Table1[[#This Row],[Customer ID]],customers!A254:A1254,customers!I254:I1254,,0)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 t="shared" si="9"/>
        <v>Robusta</v>
      </c>
      <c r="K257" t="str">
        <f>INDEX(products!$A$1:$G$49,MATCH(orders!$D257,products!$A$1:$A$49,0),MATCH(orders!K$1,products!$A$1:$G$1,0))</f>
        <v>L</v>
      </c>
      <c r="L257" t="str">
        <f t="shared" si="10"/>
        <v>Light</v>
      </c>
      <c r="M257" s="6">
        <f>INDEX(products!$A$1:$G$49,MATCH(orders!$D257,products!$A$1:$A$49,0),MATCH(orders!M$1,products!$A$1:$G$1,0))</f>
        <v>0.5</v>
      </c>
      <c r="N257" s="8">
        <f>INDEX(products!$A$1:$G$49,MATCH(orders!$D257,products!$A$1:$A$49,0),MATCH(orders!N$1,products!$A$1:$G$1,0))</f>
        <v>7.169999999999999</v>
      </c>
      <c r="O257" s="8">
        <f t="shared" si="11"/>
        <v>21.509999999999998</v>
      </c>
      <c r="P257" t="str">
        <f>_xlfn.XLOOKUP(Table1[[#This Row],[Customer ID]],customers!A255:A1255,customers!I255:I1255,,0)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 t="shared" si="9"/>
        <v>Liberica</v>
      </c>
      <c r="K258" t="str">
        <f>INDEX(products!$A$1:$G$49,MATCH(orders!$D258,products!$A$1:$A$49,0),MATCH(orders!K$1,products!$A$1:$G$1,0))</f>
        <v>M</v>
      </c>
      <c r="L258" t="str">
        <f t="shared" si="10"/>
        <v>Medium</v>
      </c>
      <c r="M258" s="6">
        <f>INDEX(products!$A$1:$G$49,MATCH(orders!$D258,products!$A$1:$A$49,0),MATCH(orders!M$1,products!$A$1:$G$1,0))</f>
        <v>0.5</v>
      </c>
      <c r="N258" s="8">
        <f>INDEX(products!$A$1:$G$49,MATCH(orders!$D258,products!$A$1:$A$49,0),MATCH(orders!N$1,products!$A$1:$G$1,0))</f>
        <v>8.73</v>
      </c>
      <c r="O258" s="8">
        <f t="shared" si="11"/>
        <v>17.46</v>
      </c>
      <c r="P258" t="str">
        <f>_xlfn.XLOOKUP(Table1[[#This Row],[Customer ID]],customers!A256:A1256,customers!I256:I1256,,0)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 t="shared" ref="J259:J322" si="12">IF(I259="Rob","Robusta",IF(I259="Exc","Excelsa",IF(I259="Ara","Arabica",IF(I259="Lib","Liberica",))))</f>
        <v>Excelsa</v>
      </c>
      <c r="K259" t="str">
        <f>INDEX(products!$A$1:$G$49,MATCH(orders!$D259,products!$A$1:$A$49,0),MATCH(orders!K$1,products!$A$1:$G$1,0))</f>
        <v>D</v>
      </c>
      <c r="L259" t="str">
        <f t="shared" ref="L259:L322" si="13">IF(K259="M","Medium",(IF(K259="L","Light",IF(K259="D","Dark"))))</f>
        <v>Dark</v>
      </c>
      <c r="M259" s="6">
        <f>INDEX(products!$A$1:$G$49,MATCH(orders!$D259,products!$A$1:$A$49,0),MATCH(orders!M$1,products!$A$1:$G$1,0))</f>
        <v>2.5</v>
      </c>
      <c r="N259" s="8">
        <f>INDEX(products!$A$1:$G$49,MATCH(orders!$D259,products!$A$1:$A$49,0),MATCH(orders!N$1,products!$A$1:$G$1,0))</f>
        <v>27.945</v>
      </c>
      <c r="O259" s="8">
        <f t="shared" ref="O259:O322" si="14">E259*N259</f>
        <v>27.945</v>
      </c>
      <c r="P259" t="str">
        <f>_xlfn.XLOOKUP(Table1[[#This Row],[Customer ID]],customers!A257:A1257,customers!I257:I1257,,0)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 t="shared" si="12"/>
        <v>Excelsa</v>
      </c>
      <c r="K260" t="str">
        <f>INDEX(products!$A$1:$G$49,MATCH(orders!$D260,products!$A$1:$A$49,0),MATCH(orders!K$1,products!$A$1:$G$1,0))</f>
        <v>D</v>
      </c>
      <c r="L260" t="str">
        <f t="shared" si="13"/>
        <v>Dark</v>
      </c>
      <c r="M260" s="6">
        <f>INDEX(products!$A$1:$G$49,MATCH(orders!$D260,products!$A$1:$A$49,0),MATCH(orders!M$1,products!$A$1:$G$1,0))</f>
        <v>2.5</v>
      </c>
      <c r="N260" s="8">
        <f>INDEX(products!$A$1:$G$49,MATCH(orders!$D260,products!$A$1:$A$49,0),MATCH(orders!N$1,products!$A$1:$G$1,0))</f>
        <v>27.945</v>
      </c>
      <c r="O260" s="8">
        <f t="shared" si="14"/>
        <v>139.72499999999999</v>
      </c>
      <c r="P260" t="str">
        <f>_xlfn.XLOOKUP(Table1[[#This Row],[Customer ID]],customers!A258:A1258,customers!I258:I1258,,0)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 t="shared" si="12"/>
        <v>Robusta</v>
      </c>
      <c r="K261" t="str">
        <f>INDEX(products!$A$1:$G$49,MATCH(orders!$D261,products!$A$1:$A$49,0),MATCH(orders!K$1,products!$A$1:$G$1,0))</f>
        <v>M</v>
      </c>
      <c r="L261" t="str">
        <f t="shared" si="13"/>
        <v>Medium</v>
      </c>
      <c r="M261" s="6">
        <f>INDEX(products!$A$1:$G$49,MATCH(orders!$D261,products!$A$1:$A$49,0),MATCH(orders!M$1,products!$A$1:$G$1,0))</f>
        <v>0.2</v>
      </c>
      <c r="N261" s="8">
        <f>INDEX(products!$A$1:$G$49,MATCH(orders!$D261,products!$A$1:$A$49,0),MATCH(orders!N$1,products!$A$1:$G$1,0))</f>
        <v>2.9849999999999999</v>
      </c>
      <c r="O261" s="8">
        <f t="shared" si="14"/>
        <v>5.97</v>
      </c>
      <c r="P261" t="str">
        <f>_xlfn.XLOOKUP(Table1[[#This Row],[Customer ID]],customers!A259:A1259,customers!I259:I1259,,0)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 t="shared" si="12"/>
        <v>Robusta</v>
      </c>
      <c r="K262" t="str">
        <f>INDEX(products!$A$1:$G$49,MATCH(orders!$D262,products!$A$1:$A$49,0),MATCH(orders!K$1,products!$A$1:$G$1,0))</f>
        <v>L</v>
      </c>
      <c r="L262" t="str">
        <f t="shared" si="13"/>
        <v>Light</v>
      </c>
      <c r="M262" s="6">
        <f>INDEX(products!$A$1:$G$49,MATCH(orders!$D262,products!$A$1:$A$49,0),MATCH(orders!M$1,products!$A$1:$G$1,0))</f>
        <v>2.5</v>
      </c>
      <c r="N262" s="8">
        <f>INDEX(products!$A$1:$G$49,MATCH(orders!$D262,products!$A$1:$A$49,0),MATCH(orders!N$1,products!$A$1:$G$1,0))</f>
        <v>27.484999999999996</v>
      </c>
      <c r="O262" s="8">
        <f t="shared" si="14"/>
        <v>27.484999999999996</v>
      </c>
      <c r="P262" t="str">
        <f>_xlfn.XLOOKUP(Table1[[#This Row],[Customer ID]],customers!A260:A1260,customers!I260:I1260,,0)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 t="shared" si="12"/>
        <v>Robusta</v>
      </c>
      <c r="K263" t="str">
        <f>INDEX(products!$A$1:$G$49,MATCH(orders!$D263,products!$A$1:$A$49,0),MATCH(orders!K$1,products!$A$1:$G$1,0))</f>
        <v>L</v>
      </c>
      <c r="L263" t="str">
        <f t="shared" si="13"/>
        <v>Light</v>
      </c>
      <c r="M263" s="6">
        <f>INDEX(products!$A$1:$G$49,MATCH(orders!$D263,products!$A$1:$A$49,0),MATCH(orders!M$1,products!$A$1:$G$1,0))</f>
        <v>1</v>
      </c>
      <c r="N263" s="8">
        <f>INDEX(products!$A$1:$G$49,MATCH(orders!$D263,products!$A$1:$A$49,0),MATCH(orders!N$1,products!$A$1:$G$1,0))</f>
        <v>11.95</v>
      </c>
      <c r="O263" s="8">
        <f t="shared" si="14"/>
        <v>59.75</v>
      </c>
      <c r="P263" t="str">
        <f>_xlfn.XLOOKUP(Table1[[#This Row],[Customer ID]],customers!A261:A1261,customers!I261:I1261,,0)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 t="shared" si="12"/>
        <v>Excelsa</v>
      </c>
      <c r="K264" t="str">
        <f>INDEX(products!$A$1:$G$49,MATCH(orders!$D264,products!$A$1:$A$49,0),MATCH(orders!K$1,products!$A$1:$G$1,0))</f>
        <v>M</v>
      </c>
      <c r="L264" t="str">
        <f t="shared" si="13"/>
        <v>Medium</v>
      </c>
      <c r="M264" s="6">
        <f>INDEX(products!$A$1:$G$49,MATCH(orders!$D264,products!$A$1:$A$49,0),MATCH(orders!M$1,products!$A$1:$G$1,0))</f>
        <v>1</v>
      </c>
      <c r="N264" s="8">
        <f>INDEX(products!$A$1:$G$49,MATCH(orders!$D264,products!$A$1:$A$49,0),MATCH(orders!N$1,products!$A$1:$G$1,0))</f>
        <v>13.75</v>
      </c>
      <c r="O264" s="8">
        <f t="shared" si="14"/>
        <v>41.25</v>
      </c>
      <c r="P264" t="str">
        <f>_xlfn.XLOOKUP(Table1[[#This Row],[Customer ID]],customers!A262:A1262,customers!I262:I1262,,0)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 t="shared" si="12"/>
        <v>Liberica</v>
      </c>
      <c r="K265" t="str">
        <f>INDEX(products!$A$1:$G$49,MATCH(orders!$D265,products!$A$1:$A$49,0),MATCH(orders!K$1,products!$A$1:$G$1,0))</f>
        <v>M</v>
      </c>
      <c r="L265" t="str">
        <f t="shared" si="13"/>
        <v>Medium</v>
      </c>
      <c r="M265" s="6">
        <f>INDEX(products!$A$1:$G$49,MATCH(orders!$D265,products!$A$1:$A$49,0),MATCH(orders!M$1,products!$A$1:$G$1,0))</f>
        <v>2.5</v>
      </c>
      <c r="N265" s="8">
        <f>INDEX(products!$A$1:$G$49,MATCH(orders!$D265,products!$A$1:$A$49,0),MATCH(orders!N$1,products!$A$1:$G$1,0))</f>
        <v>33.464999999999996</v>
      </c>
      <c r="O265" s="8">
        <f t="shared" si="14"/>
        <v>133.85999999999999</v>
      </c>
      <c r="P265" t="str">
        <f>_xlfn.XLOOKUP(Table1[[#This Row],[Customer ID]],customers!A263:A1263,customers!I263:I1263,,0)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 t="shared" si="12"/>
        <v>Robusta</v>
      </c>
      <c r="K266" t="str">
        <f>INDEX(products!$A$1:$G$49,MATCH(orders!$D266,products!$A$1:$A$49,0),MATCH(orders!K$1,products!$A$1:$G$1,0))</f>
        <v>L</v>
      </c>
      <c r="L266" t="str">
        <f t="shared" si="13"/>
        <v>Light</v>
      </c>
      <c r="M266" s="6">
        <f>INDEX(products!$A$1:$G$49,MATCH(orders!$D266,products!$A$1:$A$49,0),MATCH(orders!M$1,products!$A$1:$G$1,0))</f>
        <v>1</v>
      </c>
      <c r="N266" s="8">
        <f>INDEX(products!$A$1:$G$49,MATCH(orders!$D266,products!$A$1:$A$49,0),MATCH(orders!N$1,products!$A$1:$G$1,0))</f>
        <v>11.95</v>
      </c>
      <c r="O266" s="8">
        <f t="shared" si="14"/>
        <v>59.75</v>
      </c>
      <c r="P266" t="str">
        <f>_xlfn.XLOOKUP(Table1[[#This Row],[Customer ID]],customers!A264:A1264,customers!I264:I1264,,0)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 t="shared" si="12"/>
        <v>Arabica</v>
      </c>
      <c r="K267" t="str">
        <f>INDEX(products!$A$1:$G$49,MATCH(orders!$D267,products!$A$1:$A$49,0),MATCH(orders!K$1,products!$A$1:$G$1,0))</f>
        <v>D</v>
      </c>
      <c r="L267" t="str">
        <f t="shared" si="13"/>
        <v>Dark</v>
      </c>
      <c r="M267" s="6">
        <f>INDEX(products!$A$1:$G$49,MATCH(orders!$D267,products!$A$1:$A$49,0),MATCH(orders!M$1,products!$A$1:$G$1,0))</f>
        <v>0.5</v>
      </c>
      <c r="N267" s="8">
        <f>INDEX(products!$A$1:$G$49,MATCH(orders!$D267,products!$A$1:$A$49,0),MATCH(orders!N$1,products!$A$1:$G$1,0))</f>
        <v>5.97</v>
      </c>
      <c r="O267" s="8">
        <f t="shared" si="14"/>
        <v>5.97</v>
      </c>
      <c r="P267" t="str">
        <f>_xlfn.XLOOKUP(Table1[[#This Row],[Customer ID]],customers!A265:A1265,customers!I265:I1265,,0)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 t="shared" si="12"/>
        <v>Excelsa</v>
      </c>
      <c r="K268" t="str">
        <f>INDEX(products!$A$1:$G$49,MATCH(orders!$D268,products!$A$1:$A$49,0),MATCH(orders!K$1,products!$A$1:$G$1,0))</f>
        <v>D</v>
      </c>
      <c r="L268" t="str">
        <f t="shared" si="13"/>
        <v>Dark</v>
      </c>
      <c r="M268" s="6">
        <f>INDEX(products!$A$1:$G$49,MATCH(orders!$D268,products!$A$1:$A$49,0),MATCH(orders!M$1,products!$A$1:$G$1,0))</f>
        <v>1</v>
      </c>
      <c r="N268" s="8">
        <f>INDEX(products!$A$1:$G$49,MATCH(orders!$D268,products!$A$1:$A$49,0),MATCH(orders!N$1,products!$A$1:$G$1,0))</f>
        <v>12.15</v>
      </c>
      <c r="O268" s="8">
        <f t="shared" si="14"/>
        <v>24.3</v>
      </c>
      <c r="P268" t="str">
        <f>_xlfn.XLOOKUP(Table1[[#This Row],[Customer ID]],customers!A266:A1266,customers!I266:I1266,,0)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 t="shared" si="12"/>
        <v>Excelsa</v>
      </c>
      <c r="K269" t="str">
        <f>INDEX(products!$A$1:$G$49,MATCH(orders!$D269,products!$A$1:$A$49,0),MATCH(orders!K$1,products!$A$1:$G$1,0))</f>
        <v>D</v>
      </c>
      <c r="L269" t="str">
        <f t="shared" si="13"/>
        <v>Dark</v>
      </c>
      <c r="M269" s="6">
        <f>INDEX(products!$A$1:$G$49,MATCH(orders!$D269,products!$A$1:$A$49,0),MATCH(orders!M$1,products!$A$1:$G$1,0))</f>
        <v>0.2</v>
      </c>
      <c r="N269" s="8">
        <f>INDEX(products!$A$1:$G$49,MATCH(orders!$D269,products!$A$1:$A$49,0),MATCH(orders!N$1,products!$A$1:$G$1,0))</f>
        <v>3.645</v>
      </c>
      <c r="O269" s="8">
        <f t="shared" si="14"/>
        <v>21.87</v>
      </c>
      <c r="P269" t="str">
        <f>_xlfn.XLOOKUP(Table1[[#This Row],[Customer ID]],customers!A267:A1267,customers!I267:I1267,,0)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 t="shared" si="12"/>
        <v>Arabica</v>
      </c>
      <c r="K270" t="str">
        <f>INDEX(products!$A$1:$G$49,MATCH(orders!$D270,products!$A$1:$A$49,0),MATCH(orders!K$1,products!$A$1:$G$1,0))</f>
        <v>D</v>
      </c>
      <c r="L270" t="str">
        <f t="shared" si="13"/>
        <v>Dark</v>
      </c>
      <c r="M270" s="6">
        <f>INDEX(products!$A$1:$G$49,MATCH(orders!$D270,products!$A$1:$A$49,0),MATCH(orders!M$1,products!$A$1:$G$1,0))</f>
        <v>1</v>
      </c>
      <c r="N270" s="8">
        <f>INDEX(products!$A$1:$G$49,MATCH(orders!$D270,products!$A$1:$A$49,0),MATCH(orders!N$1,products!$A$1:$G$1,0))</f>
        <v>9.9499999999999993</v>
      </c>
      <c r="O270" s="8">
        <f t="shared" si="14"/>
        <v>19.899999999999999</v>
      </c>
      <c r="P270" t="s">
        <v>6190</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 t="shared" si="12"/>
        <v>Arabica</v>
      </c>
      <c r="K271" t="str">
        <f>INDEX(products!$A$1:$G$49,MATCH(orders!$D271,products!$A$1:$A$49,0),MATCH(orders!K$1,products!$A$1:$G$1,0))</f>
        <v>D</v>
      </c>
      <c r="L271" t="str">
        <f t="shared" si="13"/>
        <v>Dark</v>
      </c>
      <c r="M271" s="6">
        <f>INDEX(products!$A$1:$G$49,MATCH(orders!$D271,products!$A$1:$A$49,0),MATCH(orders!M$1,products!$A$1:$G$1,0))</f>
        <v>0.2</v>
      </c>
      <c r="N271" s="8">
        <f>INDEX(products!$A$1:$G$49,MATCH(orders!$D271,products!$A$1:$A$49,0),MATCH(orders!N$1,products!$A$1:$G$1,0))</f>
        <v>2.9849999999999999</v>
      </c>
      <c r="O271" s="8">
        <f t="shared" si="14"/>
        <v>5.97</v>
      </c>
      <c r="P271" t="str">
        <f>_xlfn.XLOOKUP(Table1[[#This Row],[Customer ID]],customers!A269:A1269,customers!I269:I1269,,0)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 t="shared" si="12"/>
        <v>Excelsa</v>
      </c>
      <c r="K272" t="str">
        <f>INDEX(products!$A$1:$G$49,MATCH(orders!$D272,products!$A$1:$A$49,0),MATCH(orders!K$1,products!$A$1:$G$1,0))</f>
        <v>D</v>
      </c>
      <c r="L272" t="str">
        <f t="shared" si="13"/>
        <v>Dark</v>
      </c>
      <c r="M272" s="6">
        <f>INDEX(products!$A$1:$G$49,MATCH(orders!$D272,products!$A$1:$A$49,0),MATCH(orders!M$1,products!$A$1:$G$1,0))</f>
        <v>0.5</v>
      </c>
      <c r="N272" s="8">
        <f>INDEX(products!$A$1:$G$49,MATCH(orders!$D272,products!$A$1:$A$49,0),MATCH(orders!N$1,products!$A$1:$G$1,0))</f>
        <v>7.29</v>
      </c>
      <c r="O272" s="8">
        <f t="shared" si="14"/>
        <v>7.29</v>
      </c>
      <c r="P272" t="str">
        <f>_xlfn.XLOOKUP(Table1[[#This Row],[Customer ID]],customers!A270:A1270,customers!I270:I1270,,0)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 t="shared" si="12"/>
        <v>Arabica</v>
      </c>
      <c r="K273" t="str">
        <f>INDEX(products!$A$1:$G$49,MATCH(orders!$D273,products!$A$1:$A$49,0),MATCH(orders!K$1,products!$A$1:$G$1,0))</f>
        <v>D</v>
      </c>
      <c r="L273" t="str">
        <f t="shared" si="13"/>
        <v>Dark</v>
      </c>
      <c r="M273" s="6">
        <f>INDEX(products!$A$1:$G$49,MATCH(orders!$D273,products!$A$1:$A$49,0),MATCH(orders!M$1,products!$A$1:$G$1,0))</f>
        <v>0.2</v>
      </c>
      <c r="N273" s="8">
        <f>INDEX(products!$A$1:$G$49,MATCH(orders!$D273,products!$A$1:$A$49,0),MATCH(orders!N$1,products!$A$1:$G$1,0))</f>
        <v>2.9849999999999999</v>
      </c>
      <c r="O273" s="8">
        <f t="shared" si="14"/>
        <v>11.94</v>
      </c>
      <c r="P273" t="str">
        <f>_xlfn.XLOOKUP(Table1[[#This Row],[Customer ID]],customers!A271:A1271,customers!I271:I1271,,0)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 t="shared" si="12"/>
        <v>Robusta</v>
      </c>
      <c r="K274" t="str">
        <f>INDEX(products!$A$1:$G$49,MATCH(orders!$D274,products!$A$1:$A$49,0),MATCH(orders!K$1,products!$A$1:$G$1,0))</f>
        <v>L</v>
      </c>
      <c r="L274" t="str">
        <f t="shared" si="13"/>
        <v>Light</v>
      </c>
      <c r="M274" s="6">
        <f>INDEX(products!$A$1:$G$49,MATCH(orders!$D274,products!$A$1:$A$49,0),MATCH(orders!M$1,products!$A$1:$G$1,0))</f>
        <v>1</v>
      </c>
      <c r="N274" s="8">
        <f>INDEX(products!$A$1:$G$49,MATCH(orders!$D274,products!$A$1:$A$49,0),MATCH(orders!N$1,products!$A$1:$G$1,0))</f>
        <v>11.95</v>
      </c>
      <c r="O274" s="8">
        <f t="shared" si="14"/>
        <v>71.699999999999989</v>
      </c>
      <c r="P274" t="str">
        <f>_xlfn.XLOOKUP(Table1[[#This Row],[Customer ID]],customers!A272:A1272,customers!I272:I1272,,0)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 t="shared" si="12"/>
        <v>Arabica</v>
      </c>
      <c r="K275" t="str">
        <f>INDEX(products!$A$1:$G$49,MATCH(orders!$D275,products!$A$1:$A$49,0),MATCH(orders!K$1,products!$A$1:$G$1,0))</f>
        <v>L</v>
      </c>
      <c r="L275" t="str">
        <f t="shared" si="13"/>
        <v>Light</v>
      </c>
      <c r="M275" s="6">
        <f>INDEX(products!$A$1:$G$49,MATCH(orders!$D275,products!$A$1:$A$49,0),MATCH(orders!M$1,products!$A$1:$G$1,0))</f>
        <v>0.2</v>
      </c>
      <c r="N275" s="8">
        <f>INDEX(products!$A$1:$G$49,MATCH(orders!$D275,products!$A$1:$A$49,0),MATCH(orders!N$1,products!$A$1:$G$1,0))</f>
        <v>3.8849999999999998</v>
      </c>
      <c r="O275" s="8">
        <f t="shared" si="14"/>
        <v>7.77</v>
      </c>
      <c r="P275" t="str">
        <f>_xlfn.XLOOKUP(Table1[[#This Row],[Customer ID]],customers!A273:A1273,customers!I273:I1273,,0)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 t="shared" si="12"/>
        <v>Arabica</v>
      </c>
      <c r="K276" t="str">
        <f>INDEX(products!$A$1:$G$49,MATCH(orders!$D276,products!$A$1:$A$49,0),MATCH(orders!K$1,products!$A$1:$G$1,0))</f>
        <v>M</v>
      </c>
      <c r="L276" t="str">
        <f t="shared" si="13"/>
        <v>Medium</v>
      </c>
      <c r="M276" s="6">
        <f>INDEX(products!$A$1:$G$49,MATCH(orders!$D276,products!$A$1:$A$49,0),MATCH(orders!M$1,products!$A$1:$G$1,0))</f>
        <v>2.5</v>
      </c>
      <c r="N276" s="8">
        <f>INDEX(products!$A$1:$G$49,MATCH(orders!$D276,products!$A$1:$A$49,0),MATCH(orders!N$1,products!$A$1:$G$1,0))</f>
        <v>25.874999999999996</v>
      </c>
      <c r="O276" s="8">
        <f t="shared" si="14"/>
        <v>25.874999999999996</v>
      </c>
      <c r="P276" t="str">
        <f>_xlfn.XLOOKUP(Table1[[#This Row],[Customer ID]],customers!A274:A1274,customers!I274:I1274,,0)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 t="shared" si="12"/>
        <v>Excelsa</v>
      </c>
      <c r="K277" t="str">
        <f>INDEX(products!$A$1:$G$49,MATCH(orders!$D277,products!$A$1:$A$49,0),MATCH(orders!K$1,products!$A$1:$G$1,0))</f>
        <v>L</v>
      </c>
      <c r="L277" t="str">
        <f t="shared" si="13"/>
        <v>Light</v>
      </c>
      <c r="M277" s="6">
        <f>INDEX(products!$A$1:$G$49,MATCH(orders!$D277,products!$A$1:$A$49,0),MATCH(orders!M$1,products!$A$1:$G$1,0))</f>
        <v>2.5</v>
      </c>
      <c r="N277" s="8">
        <f>INDEX(products!$A$1:$G$49,MATCH(orders!$D277,products!$A$1:$A$49,0),MATCH(orders!N$1,products!$A$1:$G$1,0))</f>
        <v>34.154999999999994</v>
      </c>
      <c r="O277" s="8">
        <f t="shared" si="14"/>
        <v>204.92999999999995</v>
      </c>
      <c r="P277" t="str">
        <f>_xlfn.XLOOKUP(Table1[[#This Row],[Customer ID]],customers!A275:A1275,customers!I275:I1275,,0)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 t="shared" si="12"/>
        <v>Robusta</v>
      </c>
      <c r="K278" t="str">
        <f>INDEX(products!$A$1:$G$49,MATCH(orders!$D278,products!$A$1:$A$49,0),MATCH(orders!K$1,products!$A$1:$G$1,0))</f>
        <v>L</v>
      </c>
      <c r="L278" t="str">
        <f t="shared" si="13"/>
        <v>Light</v>
      </c>
      <c r="M278" s="6">
        <f>INDEX(products!$A$1:$G$49,MATCH(orders!$D278,products!$A$1:$A$49,0),MATCH(orders!M$1,products!$A$1:$G$1,0))</f>
        <v>2.5</v>
      </c>
      <c r="N278" s="8">
        <f>INDEX(products!$A$1:$G$49,MATCH(orders!$D278,products!$A$1:$A$49,0),MATCH(orders!N$1,products!$A$1:$G$1,0))</f>
        <v>27.484999999999996</v>
      </c>
      <c r="O278" s="8">
        <f t="shared" si="14"/>
        <v>109.93999999999998</v>
      </c>
      <c r="P278" t="str">
        <f>_xlfn.XLOOKUP(Table1[[#This Row],[Customer ID]],customers!A276:A1276,customers!I276:I1276,,0)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 t="shared" si="12"/>
        <v>Excelsa</v>
      </c>
      <c r="K279" t="str">
        <f>INDEX(products!$A$1:$G$49,MATCH(orders!$D279,products!$A$1:$A$49,0),MATCH(orders!K$1,products!$A$1:$G$1,0))</f>
        <v>L</v>
      </c>
      <c r="L279" t="str">
        <f t="shared" si="13"/>
        <v>Light</v>
      </c>
      <c r="M279" s="6">
        <f>INDEX(products!$A$1:$G$49,MATCH(orders!$D279,products!$A$1:$A$49,0),MATCH(orders!M$1,products!$A$1:$G$1,0))</f>
        <v>1</v>
      </c>
      <c r="N279" s="8">
        <f>INDEX(products!$A$1:$G$49,MATCH(orders!$D279,products!$A$1:$A$49,0),MATCH(orders!N$1,products!$A$1:$G$1,0))</f>
        <v>14.85</v>
      </c>
      <c r="O279" s="8">
        <f t="shared" si="14"/>
        <v>89.1</v>
      </c>
      <c r="P279" t="str">
        <f>_xlfn.XLOOKUP(Table1[[#This Row],[Customer ID]],customers!A277:A1277,customers!I277:I1277,,0)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 t="shared" si="12"/>
        <v>Arabica</v>
      </c>
      <c r="K280" t="str">
        <f>INDEX(products!$A$1:$G$49,MATCH(orders!$D280,products!$A$1:$A$49,0),MATCH(orders!K$1,products!$A$1:$G$1,0))</f>
        <v>L</v>
      </c>
      <c r="L280" t="str">
        <f t="shared" si="13"/>
        <v>Light</v>
      </c>
      <c r="M280" s="6">
        <f>INDEX(products!$A$1:$G$49,MATCH(orders!$D280,products!$A$1:$A$49,0),MATCH(orders!M$1,products!$A$1:$G$1,0))</f>
        <v>0.2</v>
      </c>
      <c r="N280" s="8">
        <f>INDEX(products!$A$1:$G$49,MATCH(orders!$D280,products!$A$1:$A$49,0),MATCH(orders!N$1,products!$A$1:$G$1,0))</f>
        <v>3.8849999999999998</v>
      </c>
      <c r="O280" s="8">
        <f t="shared" si="14"/>
        <v>7.77</v>
      </c>
      <c r="P280" t="str">
        <f>_xlfn.XLOOKUP(Table1[[#This Row],[Customer ID]],customers!A278:A1278,customers!I278:I1278,,0)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 t="shared" si="12"/>
        <v>Liberica</v>
      </c>
      <c r="K281" t="str">
        <f>INDEX(products!$A$1:$G$49,MATCH(orders!$D281,products!$A$1:$A$49,0),MATCH(orders!K$1,products!$A$1:$G$1,0))</f>
        <v>M</v>
      </c>
      <c r="L281" t="str">
        <f t="shared" si="13"/>
        <v>Medium</v>
      </c>
      <c r="M281" s="6">
        <f>INDEX(products!$A$1:$G$49,MATCH(orders!$D281,products!$A$1:$A$49,0),MATCH(orders!M$1,products!$A$1:$G$1,0))</f>
        <v>2.5</v>
      </c>
      <c r="N281" s="8">
        <f>INDEX(products!$A$1:$G$49,MATCH(orders!$D281,products!$A$1:$A$49,0),MATCH(orders!N$1,products!$A$1:$G$1,0))</f>
        <v>33.464999999999996</v>
      </c>
      <c r="O281" s="8">
        <f t="shared" si="14"/>
        <v>33.464999999999996</v>
      </c>
      <c r="P281" t="str">
        <f>_xlfn.XLOOKUP(Table1[[#This Row],[Customer ID]],customers!A279:A1279,customers!I279:I1279,,0)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 t="shared" si="12"/>
        <v>Excelsa</v>
      </c>
      <c r="K282" t="str">
        <f>INDEX(products!$A$1:$G$49,MATCH(orders!$D282,products!$A$1:$A$49,0),MATCH(orders!K$1,products!$A$1:$G$1,0))</f>
        <v>M</v>
      </c>
      <c r="L282" t="str">
        <f t="shared" si="13"/>
        <v>Medium</v>
      </c>
      <c r="M282" s="6">
        <f>INDEX(products!$A$1:$G$49,MATCH(orders!$D282,products!$A$1:$A$49,0),MATCH(orders!M$1,products!$A$1:$G$1,0))</f>
        <v>0.5</v>
      </c>
      <c r="N282" s="8">
        <f>INDEX(products!$A$1:$G$49,MATCH(orders!$D282,products!$A$1:$A$49,0),MATCH(orders!N$1,products!$A$1:$G$1,0))</f>
        <v>8.25</v>
      </c>
      <c r="O282" s="8">
        <f t="shared" si="14"/>
        <v>41.25</v>
      </c>
      <c r="P282" t="str">
        <f>_xlfn.XLOOKUP(Table1[[#This Row],[Customer ID]],customers!A280:A1280,customers!I280:I1280,,0)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 t="shared" si="12"/>
        <v>Excelsa</v>
      </c>
      <c r="K283" t="str">
        <f>INDEX(products!$A$1:$G$49,MATCH(orders!$D283,products!$A$1:$A$49,0),MATCH(orders!K$1,products!$A$1:$G$1,0))</f>
        <v>L</v>
      </c>
      <c r="L283" t="str">
        <f t="shared" si="13"/>
        <v>Light</v>
      </c>
      <c r="M283" s="6">
        <f>INDEX(products!$A$1:$G$49,MATCH(orders!$D283,products!$A$1:$A$49,0),MATCH(orders!M$1,products!$A$1:$G$1,0))</f>
        <v>1</v>
      </c>
      <c r="N283" s="8">
        <f>INDEX(products!$A$1:$G$49,MATCH(orders!$D283,products!$A$1:$A$49,0),MATCH(orders!N$1,products!$A$1:$G$1,0))</f>
        <v>14.85</v>
      </c>
      <c r="O283" s="8">
        <f t="shared" si="14"/>
        <v>59.4</v>
      </c>
      <c r="P283" t="str">
        <f>_xlfn.XLOOKUP(Table1[[#This Row],[Customer ID]],customers!A281:A1281,customers!I281:I1281,,0)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 t="shared" si="12"/>
        <v>Arabica</v>
      </c>
      <c r="K284" t="str">
        <f>INDEX(products!$A$1:$G$49,MATCH(orders!$D284,products!$A$1:$A$49,0),MATCH(orders!K$1,products!$A$1:$G$1,0))</f>
        <v>L</v>
      </c>
      <c r="L284" t="str">
        <f t="shared" si="13"/>
        <v>Light</v>
      </c>
      <c r="M284" s="6">
        <f>INDEX(products!$A$1:$G$49,MATCH(orders!$D284,products!$A$1:$A$49,0),MATCH(orders!M$1,products!$A$1:$G$1,0))</f>
        <v>0.5</v>
      </c>
      <c r="N284" s="8">
        <f>INDEX(products!$A$1:$G$49,MATCH(orders!$D284,products!$A$1:$A$49,0),MATCH(orders!N$1,products!$A$1:$G$1,0))</f>
        <v>7.77</v>
      </c>
      <c r="O284" s="8">
        <f t="shared" si="14"/>
        <v>7.77</v>
      </c>
      <c r="P284" t="str">
        <f>_xlfn.XLOOKUP(Table1[[#This Row],[Customer ID]],customers!A282:A1282,customers!I282:I1282,,0)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 t="shared" si="12"/>
        <v>Robusta</v>
      </c>
      <c r="K285" t="str">
        <f>INDEX(products!$A$1:$G$49,MATCH(orders!$D285,products!$A$1:$A$49,0),MATCH(orders!K$1,products!$A$1:$G$1,0))</f>
        <v>D</v>
      </c>
      <c r="L285" t="str">
        <f t="shared" si="13"/>
        <v>Dark</v>
      </c>
      <c r="M285" s="6">
        <f>INDEX(products!$A$1:$G$49,MATCH(orders!$D285,products!$A$1:$A$49,0),MATCH(orders!M$1,products!$A$1:$G$1,0))</f>
        <v>0.5</v>
      </c>
      <c r="N285" s="8">
        <f>INDEX(products!$A$1:$G$49,MATCH(orders!$D285,products!$A$1:$A$49,0),MATCH(orders!N$1,products!$A$1:$G$1,0))</f>
        <v>5.3699999999999992</v>
      </c>
      <c r="O285" s="8">
        <f t="shared" si="14"/>
        <v>5.3699999999999992</v>
      </c>
      <c r="P285" t="str">
        <f>_xlfn.XLOOKUP(Table1[[#This Row],[Customer ID]],customers!A283:A1283,customers!I283:I1283,,0)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 t="shared" si="12"/>
        <v>Excelsa</v>
      </c>
      <c r="K286" t="str">
        <f>INDEX(products!$A$1:$G$49,MATCH(orders!$D286,products!$A$1:$A$49,0),MATCH(orders!K$1,products!$A$1:$G$1,0))</f>
        <v>M</v>
      </c>
      <c r="L286" t="str">
        <f t="shared" si="13"/>
        <v>Medium</v>
      </c>
      <c r="M286" s="6">
        <f>INDEX(products!$A$1:$G$49,MATCH(orders!$D286,products!$A$1:$A$49,0),MATCH(orders!M$1,products!$A$1:$G$1,0))</f>
        <v>2.5</v>
      </c>
      <c r="N286" s="8">
        <f>INDEX(products!$A$1:$G$49,MATCH(orders!$D286,products!$A$1:$A$49,0),MATCH(orders!N$1,products!$A$1:$G$1,0))</f>
        <v>31.624999999999996</v>
      </c>
      <c r="O286" s="8">
        <f t="shared" si="14"/>
        <v>94.874999999999986</v>
      </c>
      <c r="P286" t="str">
        <f>_xlfn.XLOOKUP(Table1[[#This Row],[Customer ID]],customers!A284:A1284,customers!I284:I1284,,0)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 t="shared" si="12"/>
        <v>Liberica</v>
      </c>
      <c r="K287" t="str">
        <f>INDEX(products!$A$1:$G$49,MATCH(orders!$D287,products!$A$1:$A$49,0),MATCH(orders!K$1,products!$A$1:$G$1,0))</f>
        <v>L</v>
      </c>
      <c r="L287" t="str">
        <f t="shared" si="13"/>
        <v>Light</v>
      </c>
      <c r="M287" s="6">
        <f>INDEX(products!$A$1:$G$49,MATCH(orders!$D287,products!$A$1:$A$49,0),MATCH(orders!M$1,products!$A$1:$G$1,0))</f>
        <v>2.5</v>
      </c>
      <c r="N287" s="8">
        <f>INDEX(products!$A$1:$G$49,MATCH(orders!$D287,products!$A$1:$A$49,0),MATCH(orders!N$1,products!$A$1:$G$1,0))</f>
        <v>36.454999999999998</v>
      </c>
      <c r="O287" s="8">
        <f t="shared" si="14"/>
        <v>36.454999999999998</v>
      </c>
      <c r="P287" t="str">
        <f>_xlfn.XLOOKUP(Table1[[#This Row],[Customer ID]],customers!A285:A1285,customers!I285:I1285,,0)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 t="shared" si="12"/>
        <v>Arabica</v>
      </c>
      <c r="K288" t="str">
        <f>INDEX(products!$A$1:$G$49,MATCH(orders!$D288,products!$A$1:$A$49,0),MATCH(orders!K$1,products!$A$1:$G$1,0))</f>
        <v>M</v>
      </c>
      <c r="L288" t="str">
        <f t="shared" si="13"/>
        <v>Medium</v>
      </c>
      <c r="M288" s="6">
        <f>INDEX(products!$A$1:$G$49,MATCH(orders!$D288,products!$A$1:$A$49,0),MATCH(orders!M$1,products!$A$1:$G$1,0))</f>
        <v>0.2</v>
      </c>
      <c r="N288" s="8">
        <f>INDEX(products!$A$1:$G$49,MATCH(orders!$D288,products!$A$1:$A$49,0),MATCH(orders!N$1,products!$A$1:$G$1,0))</f>
        <v>3.375</v>
      </c>
      <c r="O288" s="8">
        <f t="shared" si="14"/>
        <v>13.5</v>
      </c>
      <c r="P288" t="str">
        <f>_xlfn.XLOOKUP(Table1[[#This Row],[Customer ID]],customers!A286:A1286,customers!I286:I1286,,0)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 t="shared" si="12"/>
        <v>Robusta</v>
      </c>
      <c r="K289" t="str">
        <f>INDEX(products!$A$1:$G$49,MATCH(orders!$D289,products!$A$1:$A$49,0),MATCH(orders!K$1,products!$A$1:$G$1,0))</f>
        <v>L</v>
      </c>
      <c r="L289" t="str">
        <f t="shared" si="13"/>
        <v>Light</v>
      </c>
      <c r="M289" s="6">
        <f>INDEX(products!$A$1:$G$49,MATCH(orders!$D289,products!$A$1:$A$49,0),MATCH(orders!M$1,products!$A$1:$G$1,0))</f>
        <v>0.2</v>
      </c>
      <c r="N289" s="8">
        <f>INDEX(products!$A$1:$G$49,MATCH(orders!$D289,products!$A$1:$A$49,0),MATCH(orders!N$1,products!$A$1:$G$1,0))</f>
        <v>3.5849999999999995</v>
      </c>
      <c r="O289" s="8">
        <f t="shared" si="14"/>
        <v>14.339999999999998</v>
      </c>
      <c r="P289" t="str">
        <f>_xlfn.XLOOKUP(Table1[[#This Row],[Customer ID]],customers!A287:A1287,customers!I287:I1287,,0)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 t="shared" si="12"/>
        <v>Excelsa</v>
      </c>
      <c r="K290" t="str">
        <f>INDEX(products!$A$1:$G$49,MATCH(orders!$D290,products!$A$1:$A$49,0),MATCH(orders!K$1,products!$A$1:$G$1,0))</f>
        <v>M</v>
      </c>
      <c r="L290" t="str">
        <f t="shared" si="13"/>
        <v>Medium</v>
      </c>
      <c r="M290" s="6">
        <f>INDEX(products!$A$1:$G$49,MATCH(orders!$D290,products!$A$1:$A$49,0),MATCH(orders!M$1,products!$A$1:$G$1,0))</f>
        <v>0.5</v>
      </c>
      <c r="N290" s="8">
        <f>INDEX(products!$A$1:$G$49,MATCH(orders!$D290,products!$A$1:$A$49,0),MATCH(orders!N$1,products!$A$1:$G$1,0))</f>
        <v>8.25</v>
      </c>
      <c r="O290" s="8">
        <f t="shared" si="14"/>
        <v>8.25</v>
      </c>
      <c r="P290" t="str">
        <f>_xlfn.XLOOKUP(Table1[[#This Row],[Customer ID]],customers!A288:A1288,customers!I288:I1288,,0)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 t="shared" si="12"/>
        <v>Robusta</v>
      </c>
      <c r="K291" t="str">
        <f>INDEX(products!$A$1:$G$49,MATCH(orders!$D291,products!$A$1:$A$49,0),MATCH(orders!K$1,products!$A$1:$G$1,0))</f>
        <v>D</v>
      </c>
      <c r="L291" t="str">
        <f t="shared" si="13"/>
        <v>Dark</v>
      </c>
      <c r="M291" s="6">
        <f>INDEX(products!$A$1:$G$49,MATCH(orders!$D291,products!$A$1:$A$49,0),MATCH(orders!M$1,products!$A$1:$G$1,0))</f>
        <v>0.2</v>
      </c>
      <c r="N291" s="8">
        <f>INDEX(products!$A$1:$G$49,MATCH(orders!$D291,products!$A$1:$A$49,0),MATCH(orders!N$1,products!$A$1:$G$1,0))</f>
        <v>2.6849999999999996</v>
      </c>
      <c r="O291" s="8">
        <f t="shared" si="14"/>
        <v>13.424999999999997</v>
      </c>
      <c r="P291" t="str">
        <f>_xlfn.XLOOKUP(Table1[[#This Row],[Customer ID]],customers!A289:A1289,customers!I289:I1289,,0)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 t="shared" si="12"/>
        <v>Arabica</v>
      </c>
      <c r="K292" t="str">
        <f>INDEX(products!$A$1:$G$49,MATCH(orders!$D292,products!$A$1:$A$49,0),MATCH(orders!K$1,products!$A$1:$G$1,0))</f>
        <v>D</v>
      </c>
      <c r="L292" t="str">
        <f t="shared" si="13"/>
        <v>Dark</v>
      </c>
      <c r="M292" s="6">
        <f>INDEX(products!$A$1:$G$49,MATCH(orders!$D292,products!$A$1:$A$49,0),MATCH(orders!M$1,products!$A$1:$G$1,0))</f>
        <v>1</v>
      </c>
      <c r="N292" s="8">
        <f>INDEX(products!$A$1:$G$49,MATCH(orders!$D292,products!$A$1:$A$49,0),MATCH(orders!N$1,products!$A$1:$G$1,0))</f>
        <v>9.9499999999999993</v>
      </c>
      <c r="O292" s="8">
        <f t="shared" si="14"/>
        <v>49.75</v>
      </c>
      <c r="P292" t="str">
        <f>_xlfn.XLOOKUP(Table1[[#This Row],[Customer ID]],customers!A290:A1290,customers!I290:I1290,,0)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 t="shared" si="12"/>
        <v>Excelsa</v>
      </c>
      <c r="K293" t="str">
        <f>INDEX(products!$A$1:$G$49,MATCH(orders!$D293,products!$A$1:$A$49,0),MATCH(orders!K$1,products!$A$1:$G$1,0))</f>
        <v>M</v>
      </c>
      <c r="L293" t="str">
        <f t="shared" si="13"/>
        <v>Medium</v>
      </c>
      <c r="M293" s="6">
        <f>INDEX(products!$A$1:$G$49,MATCH(orders!$D293,products!$A$1:$A$49,0),MATCH(orders!M$1,products!$A$1:$G$1,0))</f>
        <v>0.5</v>
      </c>
      <c r="N293" s="8">
        <f>INDEX(products!$A$1:$G$49,MATCH(orders!$D293,products!$A$1:$A$49,0),MATCH(orders!N$1,products!$A$1:$G$1,0))</f>
        <v>8.25</v>
      </c>
      <c r="O293" s="8">
        <f t="shared" si="14"/>
        <v>16.5</v>
      </c>
      <c r="P293" t="str">
        <f>_xlfn.XLOOKUP(Table1[[#This Row],[Customer ID]],customers!A291:A1291,customers!I291:I1291,,0)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 t="shared" si="12"/>
        <v>Arabica</v>
      </c>
      <c r="K294" t="str">
        <f>INDEX(products!$A$1:$G$49,MATCH(orders!$D294,products!$A$1:$A$49,0),MATCH(orders!K$1,products!$A$1:$G$1,0))</f>
        <v>D</v>
      </c>
      <c r="L294" t="str">
        <f t="shared" si="13"/>
        <v>Dark</v>
      </c>
      <c r="M294" s="6">
        <f>INDEX(products!$A$1:$G$49,MATCH(orders!$D294,products!$A$1:$A$49,0),MATCH(orders!M$1,products!$A$1:$G$1,0))</f>
        <v>0.5</v>
      </c>
      <c r="N294" s="8">
        <f>INDEX(products!$A$1:$G$49,MATCH(orders!$D294,products!$A$1:$A$49,0),MATCH(orders!N$1,products!$A$1:$G$1,0))</f>
        <v>5.97</v>
      </c>
      <c r="O294" s="8">
        <f t="shared" si="14"/>
        <v>17.91</v>
      </c>
      <c r="P294" t="str">
        <f>_xlfn.XLOOKUP(Table1[[#This Row],[Customer ID]],customers!A292:A1292,customers!I292:I1292,,0)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 t="shared" si="12"/>
        <v>Arabica</v>
      </c>
      <c r="K295" t="str">
        <f>INDEX(products!$A$1:$G$49,MATCH(orders!$D295,products!$A$1:$A$49,0),MATCH(orders!K$1,products!$A$1:$G$1,0))</f>
        <v>D</v>
      </c>
      <c r="L295" t="str">
        <f t="shared" si="13"/>
        <v>Dark</v>
      </c>
      <c r="M295" s="6">
        <f>INDEX(products!$A$1:$G$49,MATCH(orders!$D295,products!$A$1:$A$49,0),MATCH(orders!M$1,products!$A$1:$G$1,0))</f>
        <v>0.5</v>
      </c>
      <c r="N295" s="8">
        <f>INDEX(products!$A$1:$G$49,MATCH(orders!$D295,products!$A$1:$A$49,0),MATCH(orders!N$1,products!$A$1:$G$1,0))</f>
        <v>5.97</v>
      </c>
      <c r="O295" s="8">
        <f t="shared" si="14"/>
        <v>29.849999999999998</v>
      </c>
      <c r="P295" t="str">
        <f>_xlfn.XLOOKUP(Table1[[#This Row],[Customer ID]],customers!A293:A1293,customers!I293:I1293,,0)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 t="shared" si="12"/>
        <v>Excelsa</v>
      </c>
      <c r="K296" t="str">
        <f>INDEX(products!$A$1:$G$49,MATCH(orders!$D296,products!$A$1:$A$49,0),MATCH(orders!K$1,products!$A$1:$G$1,0))</f>
        <v>L</v>
      </c>
      <c r="L296" t="str">
        <f t="shared" si="13"/>
        <v>Light</v>
      </c>
      <c r="M296" s="6">
        <f>INDEX(products!$A$1:$G$49,MATCH(orders!$D296,products!$A$1:$A$49,0),MATCH(orders!M$1,products!$A$1:$G$1,0))</f>
        <v>1</v>
      </c>
      <c r="N296" s="8">
        <f>INDEX(products!$A$1:$G$49,MATCH(orders!$D296,products!$A$1:$A$49,0),MATCH(orders!N$1,products!$A$1:$G$1,0))</f>
        <v>14.85</v>
      </c>
      <c r="O296" s="8">
        <f t="shared" si="14"/>
        <v>44.55</v>
      </c>
      <c r="P296" t="str">
        <f>_xlfn.XLOOKUP(Table1[[#This Row],[Customer ID]],customers!A294:A1294,customers!I294:I1294,,0)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 t="shared" si="12"/>
        <v>Excelsa</v>
      </c>
      <c r="K297" t="str">
        <f>INDEX(products!$A$1:$G$49,MATCH(orders!$D297,products!$A$1:$A$49,0),MATCH(orders!K$1,products!$A$1:$G$1,0))</f>
        <v>M</v>
      </c>
      <c r="L297" t="str">
        <f t="shared" si="13"/>
        <v>Medium</v>
      </c>
      <c r="M297" s="6">
        <f>INDEX(products!$A$1:$G$49,MATCH(orders!$D297,products!$A$1:$A$49,0),MATCH(orders!M$1,products!$A$1:$G$1,0))</f>
        <v>1</v>
      </c>
      <c r="N297" s="8">
        <f>INDEX(products!$A$1:$G$49,MATCH(orders!$D297,products!$A$1:$A$49,0),MATCH(orders!N$1,products!$A$1:$G$1,0))</f>
        <v>13.75</v>
      </c>
      <c r="O297" s="8">
        <f t="shared" si="14"/>
        <v>27.5</v>
      </c>
      <c r="P297" t="str">
        <f>_xlfn.XLOOKUP(Table1[[#This Row],[Customer ID]],customers!A295:A1295,customers!I295:I1295,,0)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 t="shared" si="12"/>
        <v>Robusta</v>
      </c>
      <c r="K298" t="str">
        <f>INDEX(products!$A$1:$G$49,MATCH(orders!$D298,products!$A$1:$A$49,0),MATCH(orders!K$1,products!$A$1:$G$1,0))</f>
        <v>M</v>
      </c>
      <c r="L298" t="str">
        <f t="shared" si="13"/>
        <v>Medium</v>
      </c>
      <c r="M298" s="6">
        <f>INDEX(products!$A$1:$G$49,MATCH(orders!$D298,products!$A$1:$A$49,0),MATCH(orders!M$1,products!$A$1:$G$1,0))</f>
        <v>0.5</v>
      </c>
      <c r="N298" s="8">
        <f>INDEX(products!$A$1:$G$49,MATCH(orders!$D298,products!$A$1:$A$49,0),MATCH(orders!N$1,products!$A$1:$G$1,0))</f>
        <v>5.97</v>
      </c>
      <c r="O298" s="8">
        <f t="shared" si="14"/>
        <v>35.82</v>
      </c>
      <c r="P298" t="str">
        <f>_xlfn.XLOOKUP(Table1[[#This Row],[Customer ID]],customers!A296:A1296,customers!I296:I1296,,0)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 t="shared" si="12"/>
        <v>Robusta</v>
      </c>
      <c r="K299" t="str">
        <f>INDEX(products!$A$1:$G$49,MATCH(orders!$D299,products!$A$1:$A$49,0),MATCH(orders!K$1,products!$A$1:$G$1,0))</f>
        <v>D</v>
      </c>
      <c r="L299" t="str">
        <f t="shared" si="13"/>
        <v>Dark</v>
      </c>
      <c r="M299" s="6">
        <f>INDEX(products!$A$1:$G$49,MATCH(orders!$D299,products!$A$1:$A$49,0),MATCH(orders!M$1,products!$A$1:$G$1,0))</f>
        <v>0.5</v>
      </c>
      <c r="N299" s="8">
        <f>INDEX(products!$A$1:$G$49,MATCH(orders!$D299,products!$A$1:$A$49,0),MATCH(orders!N$1,products!$A$1:$G$1,0))</f>
        <v>5.3699999999999992</v>
      </c>
      <c r="O299" s="8">
        <f t="shared" si="14"/>
        <v>16.11</v>
      </c>
      <c r="P299" t="str">
        <f>_xlfn.XLOOKUP(Table1[[#This Row],[Customer ID]],customers!A297:A1297,customers!I297:I1297,,0)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 t="shared" si="12"/>
        <v>Excelsa</v>
      </c>
      <c r="K300" t="str">
        <f>INDEX(products!$A$1:$G$49,MATCH(orders!$D300,products!$A$1:$A$49,0),MATCH(orders!K$1,products!$A$1:$G$1,0))</f>
        <v>L</v>
      </c>
      <c r="L300" t="str">
        <f t="shared" si="13"/>
        <v>Light</v>
      </c>
      <c r="M300" s="6">
        <f>INDEX(products!$A$1:$G$49,MATCH(orders!$D300,products!$A$1:$A$49,0),MATCH(orders!M$1,products!$A$1:$G$1,0))</f>
        <v>0.2</v>
      </c>
      <c r="N300" s="8">
        <f>INDEX(products!$A$1:$G$49,MATCH(orders!$D300,products!$A$1:$A$49,0),MATCH(orders!N$1,products!$A$1:$G$1,0))</f>
        <v>4.4550000000000001</v>
      </c>
      <c r="O300" s="8">
        <f t="shared" si="14"/>
        <v>26.73</v>
      </c>
      <c r="P300" t="str">
        <f>_xlfn.XLOOKUP(Table1[[#This Row],[Customer ID]],customers!A298:A1298,customers!I298:I1298,,0)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 t="shared" si="12"/>
        <v>Excelsa</v>
      </c>
      <c r="K301" t="str">
        <f>INDEX(products!$A$1:$G$49,MATCH(orders!$D301,products!$A$1:$A$49,0),MATCH(orders!K$1,products!$A$1:$G$1,0))</f>
        <v>L</v>
      </c>
      <c r="L301" t="str">
        <f t="shared" si="13"/>
        <v>Light</v>
      </c>
      <c r="M301" s="6">
        <f>INDEX(products!$A$1:$G$49,MATCH(orders!$D301,products!$A$1:$A$49,0),MATCH(orders!M$1,products!$A$1:$G$1,0))</f>
        <v>2.5</v>
      </c>
      <c r="N301" s="8">
        <f>INDEX(products!$A$1:$G$49,MATCH(orders!$D301,products!$A$1:$A$49,0),MATCH(orders!N$1,products!$A$1:$G$1,0))</f>
        <v>34.154999999999994</v>
      </c>
      <c r="O301" s="8">
        <f t="shared" si="14"/>
        <v>204.92999999999995</v>
      </c>
      <c r="P301" t="str">
        <f>_xlfn.XLOOKUP(Table1[[#This Row],[Customer ID]],customers!A299:A1299,customers!I299:I1299,,0)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 t="shared" si="12"/>
        <v>Arabica</v>
      </c>
      <c r="K302" t="str">
        <f>INDEX(products!$A$1:$G$49,MATCH(orders!$D302,products!$A$1:$A$49,0),MATCH(orders!K$1,products!$A$1:$G$1,0))</f>
        <v>L</v>
      </c>
      <c r="L302" t="str">
        <f t="shared" si="13"/>
        <v>Light</v>
      </c>
      <c r="M302" s="6">
        <f>INDEX(products!$A$1:$G$49,MATCH(orders!$D302,products!$A$1:$A$49,0),MATCH(orders!M$1,products!$A$1:$G$1,0))</f>
        <v>1</v>
      </c>
      <c r="N302" s="8">
        <f>INDEX(products!$A$1:$G$49,MATCH(orders!$D302,products!$A$1:$A$49,0),MATCH(orders!N$1,products!$A$1:$G$1,0))</f>
        <v>12.95</v>
      </c>
      <c r="O302" s="8">
        <f t="shared" si="14"/>
        <v>38.849999999999994</v>
      </c>
      <c r="P302" t="str">
        <f>_xlfn.XLOOKUP(Table1[[#This Row],[Customer ID]],customers!A300:A1300,customers!I300:I1300,,0)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 t="shared" si="12"/>
        <v>Liberica</v>
      </c>
      <c r="K303" t="str">
        <f>INDEX(products!$A$1:$G$49,MATCH(orders!$D303,products!$A$1:$A$49,0),MATCH(orders!K$1,products!$A$1:$G$1,0))</f>
        <v>D</v>
      </c>
      <c r="L303" t="str">
        <f t="shared" si="13"/>
        <v>Dark</v>
      </c>
      <c r="M303" s="6">
        <f>INDEX(products!$A$1:$G$49,MATCH(orders!$D303,products!$A$1:$A$49,0),MATCH(orders!M$1,products!$A$1:$G$1,0))</f>
        <v>0.2</v>
      </c>
      <c r="N303" s="8">
        <f>INDEX(products!$A$1:$G$49,MATCH(orders!$D303,products!$A$1:$A$49,0),MATCH(orders!N$1,products!$A$1:$G$1,0))</f>
        <v>3.8849999999999998</v>
      </c>
      <c r="O303" s="8">
        <f t="shared" si="14"/>
        <v>15.54</v>
      </c>
      <c r="P303" t="str">
        <f>_xlfn.XLOOKUP(Table1[[#This Row],[Customer ID]],customers!A301:A1301,customers!I301:I1301,,0)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 t="shared" si="12"/>
        <v>Arabica</v>
      </c>
      <c r="K304" t="str">
        <f>INDEX(products!$A$1:$G$49,MATCH(orders!$D304,products!$A$1:$A$49,0),MATCH(orders!K$1,products!$A$1:$G$1,0))</f>
        <v>M</v>
      </c>
      <c r="L304" t="str">
        <f t="shared" si="13"/>
        <v>Medium</v>
      </c>
      <c r="M304" s="6">
        <f>INDEX(products!$A$1:$G$49,MATCH(orders!$D304,products!$A$1:$A$49,0),MATCH(orders!M$1,products!$A$1:$G$1,0))</f>
        <v>0.5</v>
      </c>
      <c r="N304" s="8">
        <f>INDEX(products!$A$1:$G$49,MATCH(orders!$D304,products!$A$1:$A$49,0),MATCH(orders!N$1,products!$A$1:$G$1,0))</f>
        <v>6.75</v>
      </c>
      <c r="O304" s="8">
        <f t="shared" si="14"/>
        <v>6.75</v>
      </c>
      <c r="P304" t="str">
        <f>_xlfn.XLOOKUP(Table1[[#This Row],[Customer ID]],customers!A302:A1302,customers!I302:I1302,,0)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 t="shared" si="12"/>
        <v>Excelsa</v>
      </c>
      <c r="K305" t="str">
        <f>INDEX(products!$A$1:$G$49,MATCH(orders!$D305,products!$A$1:$A$49,0),MATCH(orders!K$1,products!$A$1:$G$1,0))</f>
        <v>D</v>
      </c>
      <c r="L305" t="str">
        <f t="shared" si="13"/>
        <v>Dark</v>
      </c>
      <c r="M305" s="6">
        <f>INDEX(products!$A$1:$G$49,MATCH(orders!$D305,products!$A$1:$A$49,0),MATCH(orders!M$1,products!$A$1:$G$1,0))</f>
        <v>2.5</v>
      </c>
      <c r="N305" s="8">
        <f>INDEX(products!$A$1:$G$49,MATCH(orders!$D305,products!$A$1:$A$49,0),MATCH(orders!N$1,products!$A$1:$G$1,0))</f>
        <v>27.945</v>
      </c>
      <c r="O305" s="8">
        <f t="shared" si="14"/>
        <v>111.78</v>
      </c>
      <c r="P305" t="str">
        <f>_xlfn.XLOOKUP(Table1[[#This Row],[Customer ID]],customers!A303:A1303,customers!I303:I1303,,0)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 t="shared" si="12"/>
        <v>Arabica</v>
      </c>
      <c r="K306" t="str">
        <f>INDEX(products!$A$1:$G$49,MATCH(orders!$D306,products!$A$1:$A$49,0),MATCH(orders!K$1,products!$A$1:$G$1,0))</f>
        <v>L</v>
      </c>
      <c r="L306" t="str">
        <f t="shared" si="13"/>
        <v>Light</v>
      </c>
      <c r="M306" s="6">
        <f>INDEX(products!$A$1:$G$49,MATCH(orders!$D306,products!$A$1:$A$49,0),MATCH(orders!M$1,products!$A$1:$G$1,0))</f>
        <v>0.2</v>
      </c>
      <c r="N306" s="8">
        <f>INDEX(products!$A$1:$G$49,MATCH(orders!$D306,products!$A$1:$A$49,0),MATCH(orders!N$1,products!$A$1:$G$1,0))</f>
        <v>3.8849999999999998</v>
      </c>
      <c r="O306" s="8">
        <f t="shared" si="14"/>
        <v>3.8849999999999998</v>
      </c>
      <c r="P306" t="str">
        <f>_xlfn.XLOOKUP(Table1[[#This Row],[Customer ID]],customers!A304:A1304,customers!I304:I1304,,0)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 t="shared" si="12"/>
        <v>Liberica</v>
      </c>
      <c r="K307" t="str">
        <f>INDEX(products!$A$1:$G$49,MATCH(orders!$D307,products!$A$1:$A$49,0),MATCH(orders!K$1,products!$A$1:$G$1,0))</f>
        <v>M</v>
      </c>
      <c r="L307" t="str">
        <f t="shared" si="13"/>
        <v>Medium</v>
      </c>
      <c r="M307" s="6">
        <f>INDEX(products!$A$1:$G$49,MATCH(orders!$D307,products!$A$1:$A$49,0),MATCH(orders!M$1,products!$A$1:$G$1,0))</f>
        <v>0.2</v>
      </c>
      <c r="N307" s="8">
        <f>INDEX(products!$A$1:$G$49,MATCH(orders!$D307,products!$A$1:$A$49,0),MATCH(orders!N$1,products!$A$1:$G$1,0))</f>
        <v>4.3650000000000002</v>
      </c>
      <c r="O307" s="8">
        <f t="shared" si="14"/>
        <v>21.825000000000003</v>
      </c>
      <c r="P307" t="str">
        <f>_xlfn.XLOOKUP(Table1[[#This Row],[Customer ID]],customers!A305:A1305,customers!I305:I1305,,0)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 t="shared" si="12"/>
        <v>Robusta</v>
      </c>
      <c r="K308" t="str">
        <f>INDEX(products!$A$1:$G$49,MATCH(orders!$D308,products!$A$1:$A$49,0),MATCH(orders!K$1,products!$A$1:$G$1,0))</f>
        <v>M</v>
      </c>
      <c r="L308" t="str">
        <f t="shared" si="13"/>
        <v>Medium</v>
      </c>
      <c r="M308" s="6">
        <f>INDEX(products!$A$1:$G$49,MATCH(orders!$D308,products!$A$1:$A$49,0),MATCH(orders!M$1,products!$A$1:$G$1,0))</f>
        <v>0.2</v>
      </c>
      <c r="N308" s="8">
        <f>INDEX(products!$A$1:$G$49,MATCH(orders!$D308,products!$A$1:$A$49,0),MATCH(orders!N$1,products!$A$1:$G$1,0))</f>
        <v>2.9849999999999999</v>
      </c>
      <c r="O308" s="8">
        <f t="shared" si="14"/>
        <v>14.924999999999999</v>
      </c>
      <c r="P308" t="str">
        <f>_xlfn.XLOOKUP(Table1[[#This Row],[Customer ID]],customers!A306:A1306,customers!I306:I1306,,0)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 t="shared" si="12"/>
        <v>Arabica</v>
      </c>
      <c r="K309" t="str">
        <f>INDEX(products!$A$1:$G$49,MATCH(orders!$D309,products!$A$1:$A$49,0),MATCH(orders!K$1,products!$A$1:$G$1,0))</f>
        <v>M</v>
      </c>
      <c r="L309" t="str">
        <f t="shared" si="13"/>
        <v>Medium</v>
      </c>
      <c r="M309" s="6">
        <f>INDEX(products!$A$1:$G$49,MATCH(orders!$D309,products!$A$1:$A$49,0),MATCH(orders!M$1,products!$A$1:$G$1,0))</f>
        <v>1</v>
      </c>
      <c r="N309" s="8">
        <f>INDEX(products!$A$1:$G$49,MATCH(orders!$D309,products!$A$1:$A$49,0),MATCH(orders!N$1,products!$A$1:$G$1,0))</f>
        <v>11.25</v>
      </c>
      <c r="O309" s="8">
        <f t="shared" si="14"/>
        <v>33.75</v>
      </c>
      <c r="P309" t="str">
        <f>_xlfn.XLOOKUP(Table1[[#This Row],[Customer ID]],customers!A307:A1307,customers!I307:I1307,,0)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 t="shared" si="12"/>
        <v>Arabica</v>
      </c>
      <c r="K310" t="str">
        <f>INDEX(products!$A$1:$G$49,MATCH(orders!$D310,products!$A$1:$A$49,0),MATCH(orders!K$1,products!$A$1:$G$1,0))</f>
        <v>M</v>
      </c>
      <c r="L310" t="str">
        <f t="shared" si="13"/>
        <v>Medium</v>
      </c>
      <c r="M310" s="6">
        <f>INDEX(products!$A$1:$G$49,MATCH(orders!$D310,products!$A$1:$A$49,0),MATCH(orders!M$1,products!$A$1:$G$1,0))</f>
        <v>1</v>
      </c>
      <c r="N310" s="8">
        <f>INDEX(products!$A$1:$G$49,MATCH(orders!$D310,products!$A$1:$A$49,0),MATCH(orders!N$1,products!$A$1:$G$1,0))</f>
        <v>11.25</v>
      </c>
      <c r="O310" s="8">
        <f t="shared" si="14"/>
        <v>33.75</v>
      </c>
      <c r="P310" t="str">
        <f>_xlfn.XLOOKUP(Table1[[#This Row],[Customer ID]],customers!A308:A1308,customers!I308:I1308,,0)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 t="shared" si="12"/>
        <v>Liberica</v>
      </c>
      <c r="K311" t="str">
        <f>INDEX(products!$A$1:$G$49,MATCH(orders!$D311,products!$A$1:$A$49,0),MATCH(orders!K$1,products!$A$1:$G$1,0))</f>
        <v>M</v>
      </c>
      <c r="L311" t="str">
        <f t="shared" si="13"/>
        <v>Medium</v>
      </c>
      <c r="M311" s="6">
        <f>INDEX(products!$A$1:$G$49,MATCH(orders!$D311,products!$A$1:$A$49,0),MATCH(orders!M$1,products!$A$1:$G$1,0))</f>
        <v>0.2</v>
      </c>
      <c r="N311" s="8">
        <f>INDEX(products!$A$1:$G$49,MATCH(orders!$D311,products!$A$1:$A$49,0),MATCH(orders!N$1,products!$A$1:$G$1,0))</f>
        <v>4.3650000000000002</v>
      </c>
      <c r="O311" s="8">
        <f t="shared" si="14"/>
        <v>26.19</v>
      </c>
      <c r="P311" t="str">
        <f>_xlfn.XLOOKUP(Table1[[#This Row],[Customer ID]],customers!A309:A1309,customers!I309:I1309,,0)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 t="shared" si="12"/>
        <v>Excelsa</v>
      </c>
      <c r="K312" t="str">
        <f>INDEX(products!$A$1:$G$49,MATCH(orders!$D312,products!$A$1:$A$49,0),MATCH(orders!K$1,products!$A$1:$G$1,0))</f>
        <v>L</v>
      </c>
      <c r="L312" t="str">
        <f t="shared" si="13"/>
        <v>Light</v>
      </c>
      <c r="M312" s="6">
        <f>INDEX(products!$A$1:$G$49,MATCH(orders!$D312,products!$A$1:$A$49,0),MATCH(orders!M$1,products!$A$1:$G$1,0))</f>
        <v>1</v>
      </c>
      <c r="N312" s="8">
        <f>INDEX(products!$A$1:$G$49,MATCH(orders!$D312,products!$A$1:$A$49,0),MATCH(orders!N$1,products!$A$1:$G$1,0))</f>
        <v>14.85</v>
      </c>
      <c r="O312" s="8">
        <f t="shared" si="14"/>
        <v>14.85</v>
      </c>
      <c r="P312" t="str">
        <f>_xlfn.XLOOKUP(Table1[[#This Row],[Customer ID]],customers!A310:A1310,customers!I310:I1310,,0)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 t="shared" si="12"/>
        <v>Excelsa</v>
      </c>
      <c r="K313" t="str">
        <f>INDEX(products!$A$1:$G$49,MATCH(orders!$D313,products!$A$1:$A$49,0),MATCH(orders!K$1,products!$A$1:$G$1,0))</f>
        <v>M</v>
      </c>
      <c r="L313" t="str">
        <f t="shared" si="13"/>
        <v>Medium</v>
      </c>
      <c r="M313" s="6">
        <f>INDEX(products!$A$1:$G$49,MATCH(orders!$D313,products!$A$1:$A$49,0),MATCH(orders!M$1,products!$A$1:$G$1,0))</f>
        <v>2.5</v>
      </c>
      <c r="N313" s="8">
        <f>INDEX(products!$A$1:$G$49,MATCH(orders!$D313,products!$A$1:$A$49,0),MATCH(orders!N$1,products!$A$1:$G$1,0))</f>
        <v>31.624999999999996</v>
      </c>
      <c r="O313" s="8">
        <f t="shared" si="14"/>
        <v>189.74999999999997</v>
      </c>
      <c r="P313" t="str">
        <f>_xlfn.XLOOKUP(Table1[[#This Row],[Customer ID]],customers!A311:A1311,customers!I311:I1311,,0)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 t="shared" si="12"/>
        <v>Robusta</v>
      </c>
      <c r="K314" t="str">
        <f>INDEX(products!$A$1:$G$49,MATCH(orders!$D314,products!$A$1:$A$49,0),MATCH(orders!K$1,products!$A$1:$G$1,0))</f>
        <v>M</v>
      </c>
      <c r="L314" t="str">
        <f t="shared" si="13"/>
        <v>Medium</v>
      </c>
      <c r="M314" s="6">
        <f>INDEX(products!$A$1:$G$49,MATCH(orders!$D314,products!$A$1:$A$49,0),MATCH(orders!M$1,products!$A$1:$G$1,0))</f>
        <v>0.5</v>
      </c>
      <c r="N314" s="8">
        <f>INDEX(products!$A$1:$G$49,MATCH(orders!$D314,products!$A$1:$A$49,0),MATCH(orders!N$1,products!$A$1:$G$1,0))</f>
        <v>5.97</v>
      </c>
      <c r="O314" s="8">
        <f t="shared" si="14"/>
        <v>5.97</v>
      </c>
      <c r="P314" t="str">
        <f>_xlfn.XLOOKUP(Table1[[#This Row],[Customer ID]],customers!A312:A1312,customers!I312:I1312,,0)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 t="shared" si="12"/>
        <v>Robusta</v>
      </c>
      <c r="K315" t="str">
        <f>INDEX(products!$A$1:$G$49,MATCH(orders!$D315,products!$A$1:$A$49,0),MATCH(orders!K$1,products!$A$1:$G$1,0))</f>
        <v>M</v>
      </c>
      <c r="L315" t="str">
        <f t="shared" si="13"/>
        <v>Medium</v>
      </c>
      <c r="M315" s="6">
        <f>INDEX(products!$A$1:$G$49,MATCH(orders!$D315,products!$A$1:$A$49,0),MATCH(orders!M$1,products!$A$1:$G$1,0))</f>
        <v>1</v>
      </c>
      <c r="N315" s="8">
        <f>INDEX(products!$A$1:$G$49,MATCH(orders!$D315,products!$A$1:$A$49,0),MATCH(orders!N$1,products!$A$1:$G$1,0))</f>
        <v>9.9499999999999993</v>
      </c>
      <c r="O315" s="8">
        <f t="shared" si="14"/>
        <v>29.849999999999998</v>
      </c>
      <c r="P315" t="str">
        <f>_xlfn.XLOOKUP(Table1[[#This Row],[Customer ID]],customers!A313:A1313,customers!I313:I1313,,0)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 t="shared" si="12"/>
        <v>Robusta</v>
      </c>
      <c r="K316" t="str">
        <f>INDEX(products!$A$1:$G$49,MATCH(orders!$D316,products!$A$1:$A$49,0),MATCH(orders!K$1,products!$A$1:$G$1,0))</f>
        <v>D</v>
      </c>
      <c r="L316" t="str">
        <f t="shared" si="13"/>
        <v>Dark</v>
      </c>
      <c r="M316" s="6">
        <f>INDEX(products!$A$1:$G$49,MATCH(orders!$D316,products!$A$1:$A$49,0),MATCH(orders!M$1,products!$A$1:$G$1,0))</f>
        <v>1</v>
      </c>
      <c r="N316" s="8">
        <f>INDEX(products!$A$1:$G$49,MATCH(orders!$D316,products!$A$1:$A$49,0),MATCH(orders!N$1,products!$A$1:$G$1,0))</f>
        <v>8.9499999999999993</v>
      </c>
      <c r="O316" s="8">
        <f t="shared" si="14"/>
        <v>44.75</v>
      </c>
      <c r="P316" t="str">
        <f>_xlfn.XLOOKUP(Table1[[#This Row],[Customer ID]],customers!A314:A1314,customers!I314:I1314,,0)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 t="shared" si="12"/>
        <v>Excelsa</v>
      </c>
      <c r="K317" t="str">
        <f>INDEX(products!$A$1:$G$49,MATCH(orders!$D317,products!$A$1:$A$49,0),MATCH(orders!K$1,products!$A$1:$G$1,0))</f>
        <v>L</v>
      </c>
      <c r="L317" t="str">
        <f t="shared" si="13"/>
        <v>Light</v>
      </c>
      <c r="M317" s="6">
        <f>INDEX(products!$A$1:$G$49,MATCH(orders!$D317,products!$A$1:$A$49,0),MATCH(orders!M$1,products!$A$1:$G$1,0))</f>
        <v>2.5</v>
      </c>
      <c r="N317" s="8">
        <f>INDEX(products!$A$1:$G$49,MATCH(orders!$D317,products!$A$1:$A$49,0),MATCH(orders!N$1,products!$A$1:$G$1,0))</f>
        <v>34.154999999999994</v>
      </c>
      <c r="O317" s="8">
        <f t="shared" si="14"/>
        <v>34.154999999999994</v>
      </c>
      <c r="P317" t="str">
        <f>_xlfn.XLOOKUP(Table1[[#This Row],[Customer ID]],customers!A315:A1315,customers!I315:I1315,,0)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 t="shared" si="12"/>
        <v>Excelsa</v>
      </c>
      <c r="K318" t="str">
        <f>INDEX(products!$A$1:$G$49,MATCH(orders!$D318,products!$A$1:$A$49,0),MATCH(orders!K$1,products!$A$1:$G$1,0))</f>
        <v>L</v>
      </c>
      <c r="L318" t="str">
        <f t="shared" si="13"/>
        <v>Light</v>
      </c>
      <c r="M318" s="6">
        <f>INDEX(products!$A$1:$G$49,MATCH(orders!$D318,products!$A$1:$A$49,0),MATCH(orders!M$1,products!$A$1:$G$1,0))</f>
        <v>2.5</v>
      </c>
      <c r="N318" s="8">
        <f>INDEX(products!$A$1:$G$49,MATCH(orders!$D318,products!$A$1:$A$49,0),MATCH(orders!N$1,products!$A$1:$G$1,0))</f>
        <v>34.154999999999994</v>
      </c>
      <c r="O318" s="8">
        <f t="shared" si="14"/>
        <v>204.92999999999995</v>
      </c>
      <c r="P318" t="str">
        <f>_xlfn.XLOOKUP(Table1[[#This Row],[Customer ID]],customers!A316:A1316,customers!I316:I1316,,0)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 t="shared" si="12"/>
        <v>Excelsa</v>
      </c>
      <c r="K319" t="str">
        <f>INDEX(products!$A$1:$G$49,MATCH(orders!$D319,products!$A$1:$A$49,0),MATCH(orders!K$1,products!$A$1:$G$1,0))</f>
        <v>D</v>
      </c>
      <c r="L319" t="str">
        <f t="shared" si="13"/>
        <v>Dark</v>
      </c>
      <c r="M319" s="6">
        <f>INDEX(products!$A$1:$G$49,MATCH(orders!$D319,products!$A$1:$A$49,0),MATCH(orders!M$1,products!$A$1:$G$1,0))</f>
        <v>0.5</v>
      </c>
      <c r="N319" s="8">
        <f>INDEX(products!$A$1:$G$49,MATCH(orders!$D319,products!$A$1:$A$49,0),MATCH(orders!N$1,products!$A$1:$G$1,0))</f>
        <v>7.29</v>
      </c>
      <c r="O319" s="8">
        <f t="shared" si="14"/>
        <v>21.87</v>
      </c>
      <c r="P319" t="str">
        <f>_xlfn.XLOOKUP(Table1[[#This Row],[Customer ID]],customers!A317:A1317,customers!I317:I1317,,0)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 t="shared" si="12"/>
        <v>Arabica</v>
      </c>
      <c r="K320" t="str">
        <f>INDEX(products!$A$1:$G$49,MATCH(orders!$D320,products!$A$1:$A$49,0),MATCH(orders!K$1,products!$A$1:$G$1,0))</f>
        <v>M</v>
      </c>
      <c r="L320" t="str">
        <f t="shared" si="13"/>
        <v>Medium</v>
      </c>
      <c r="M320" s="6">
        <f>INDEX(products!$A$1:$G$49,MATCH(orders!$D320,products!$A$1:$A$49,0),MATCH(orders!M$1,products!$A$1:$G$1,0))</f>
        <v>2.5</v>
      </c>
      <c r="N320" s="8">
        <f>INDEX(products!$A$1:$G$49,MATCH(orders!$D320,products!$A$1:$A$49,0),MATCH(orders!N$1,products!$A$1:$G$1,0))</f>
        <v>25.874999999999996</v>
      </c>
      <c r="O320" s="8">
        <f t="shared" si="14"/>
        <v>51.749999999999993</v>
      </c>
      <c r="P320" t="str">
        <f>_xlfn.XLOOKUP(Table1[[#This Row],[Customer ID]],customers!A318:A1318,customers!I318:I1318,,0)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 t="shared" si="12"/>
        <v>Excelsa</v>
      </c>
      <c r="K321" t="str">
        <f>INDEX(products!$A$1:$G$49,MATCH(orders!$D321,products!$A$1:$A$49,0),MATCH(orders!K$1,products!$A$1:$G$1,0))</f>
        <v>M</v>
      </c>
      <c r="L321" t="str">
        <f t="shared" si="13"/>
        <v>Medium</v>
      </c>
      <c r="M321" s="6">
        <f>INDEX(products!$A$1:$G$49,MATCH(orders!$D321,products!$A$1:$A$49,0),MATCH(orders!M$1,products!$A$1:$G$1,0))</f>
        <v>0.2</v>
      </c>
      <c r="N321" s="8">
        <f>INDEX(products!$A$1:$G$49,MATCH(orders!$D321,products!$A$1:$A$49,0),MATCH(orders!N$1,products!$A$1:$G$1,0))</f>
        <v>4.125</v>
      </c>
      <c r="O321" s="8">
        <f t="shared" si="14"/>
        <v>8.25</v>
      </c>
      <c r="P321" t="str">
        <f>_xlfn.XLOOKUP(Table1[[#This Row],[Customer ID]],customers!A319:A1319,customers!I319:I1319,,0)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 t="shared" si="12"/>
        <v>Arabica</v>
      </c>
      <c r="K322" t="str">
        <f>INDEX(products!$A$1:$G$49,MATCH(orders!$D322,products!$A$1:$A$49,0),MATCH(orders!K$1,products!$A$1:$G$1,0))</f>
        <v>L</v>
      </c>
      <c r="L322" t="str">
        <f t="shared" si="13"/>
        <v>Light</v>
      </c>
      <c r="M322" s="6">
        <f>INDEX(products!$A$1:$G$49,MATCH(orders!$D322,products!$A$1:$A$49,0),MATCH(orders!M$1,products!$A$1:$G$1,0))</f>
        <v>0.2</v>
      </c>
      <c r="N322" s="8">
        <f>INDEX(products!$A$1:$G$49,MATCH(orders!$D322,products!$A$1:$A$49,0),MATCH(orders!N$1,products!$A$1:$G$1,0))</f>
        <v>3.8849999999999998</v>
      </c>
      <c r="O322" s="8">
        <f t="shared" si="14"/>
        <v>19.424999999999997</v>
      </c>
      <c r="P322" t="str">
        <f>_xlfn.XLOOKUP(Table1[[#This Row],[Customer ID]],customers!A320:A1320,customers!I320:I1320,,0)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 t="shared" ref="J323:J386" si="15">IF(I323="Rob","Robusta",IF(I323="Exc","Excelsa",IF(I323="Ara","Arabica",IF(I323="Lib","Liberica",))))</f>
        <v>Arabica</v>
      </c>
      <c r="K323" t="str">
        <f>INDEX(products!$A$1:$G$49,MATCH(orders!$D323,products!$A$1:$A$49,0),MATCH(orders!K$1,products!$A$1:$G$1,0))</f>
        <v>M</v>
      </c>
      <c r="L323" t="str">
        <f t="shared" ref="L323:L386" si="16">IF(K323="M","Medium",(IF(K323="L","Light",IF(K323="D","Dark"))))</f>
        <v>Medium</v>
      </c>
      <c r="M323" s="6">
        <f>INDEX(products!$A$1:$G$49,MATCH(orders!$D323,products!$A$1:$A$49,0),MATCH(orders!M$1,products!$A$1:$G$1,0))</f>
        <v>0.2</v>
      </c>
      <c r="N323" s="8">
        <f>INDEX(products!$A$1:$G$49,MATCH(orders!$D323,products!$A$1:$A$49,0),MATCH(orders!N$1,products!$A$1:$G$1,0))</f>
        <v>3.375</v>
      </c>
      <c r="O323" s="8">
        <f t="shared" ref="O323:O386" si="17">E323*N323</f>
        <v>20.25</v>
      </c>
      <c r="P323" t="str">
        <f>_xlfn.XLOOKUP(Table1[[#This Row],[Customer ID]],customers!A321:A1321,customers!I321:I1321,,0)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 t="shared" si="15"/>
        <v>Liberica</v>
      </c>
      <c r="K324" t="str">
        <f>INDEX(products!$A$1:$G$49,MATCH(orders!$D324,products!$A$1:$A$49,0),MATCH(orders!K$1,products!$A$1:$G$1,0))</f>
        <v>D</v>
      </c>
      <c r="L324" t="str">
        <f t="shared" si="16"/>
        <v>Dark</v>
      </c>
      <c r="M324" s="6">
        <f>INDEX(products!$A$1:$G$49,MATCH(orders!$D324,products!$A$1:$A$49,0),MATCH(orders!M$1,products!$A$1:$G$1,0))</f>
        <v>0.5</v>
      </c>
      <c r="N324" s="8">
        <f>INDEX(products!$A$1:$G$49,MATCH(orders!$D324,products!$A$1:$A$49,0),MATCH(orders!N$1,products!$A$1:$G$1,0))</f>
        <v>7.77</v>
      </c>
      <c r="O324" s="8">
        <f t="shared" si="17"/>
        <v>23.31</v>
      </c>
      <c r="P324" t="str">
        <f>_xlfn.XLOOKUP(Table1[[#This Row],[Customer ID]],customers!A322:A1322,customers!I322:I1322,,0)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 t="shared" si="15"/>
        <v>Excelsa</v>
      </c>
      <c r="K325" t="str">
        <f>INDEX(products!$A$1:$G$49,MATCH(orders!$D325,products!$A$1:$A$49,0),MATCH(orders!K$1,products!$A$1:$G$1,0))</f>
        <v>D</v>
      </c>
      <c r="L325" t="str">
        <f t="shared" si="16"/>
        <v>Dark</v>
      </c>
      <c r="M325" s="6">
        <f>INDEX(products!$A$1:$G$49,MATCH(orders!$D325,products!$A$1:$A$49,0),MATCH(orders!M$1,products!$A$1:$G$1,0))</f>
        <v>0.2</v>
      </c>
      <c r="N325" s="8">
        <f>INDEX(products!$A$1:$G$49,MATCH(orders!$D325,products!$A$1:$A$49,0),MATCH(orders!N$1,products!$A$1:$G$1,0))</f>
        <v>3.645</v>
      </c>
      <c r="O325" s="8">
        <f t="shared" si="17"/>
        <v>18.225000000000001</v>
      </c>
      <c r="P325" t="str">
        <f>_xlfn.XLOOKUP(Table1[[#This Row],[Customer ID]],customers!A323:A1323,customers!I323:I1323,,0)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 t="shared" si="15"/>
        <v>Excelsa</v>
      </c>
      <c r="K326" t="str">
        <f>INDEX(products!$A$1:$G$49,MATCH(orders!$D326,products!$A$1:$A$49,0),MATCH(orders!K$1,products!$A$1:$G$1,0))</f>
        <v>M</v>
      </c>
      <c r="L326" t="str">
        <f t="shared" si="16"/>
        <v>Medium</v>
      </c>
      <c r="M326" s="6">
        <f>INDEX(products!$A$1:$G$49,MATCH(orders!$D326,products!$A$1:$A$49,0),MATCH(orders!M$1,products!$A$1:$G$1,0))</f>
        <v>1</v>
      </c>
      <c r="N326" s="8">
        <f>INDEX(products!$A$1:$G$49,MATCH(orders!$D326,products!$A$1:$A$49,0),MATCH(orders!N$1,products!$A$1:$G$1,0))</f>
        <v>13.75</v>
      </c>
      <c r="O326" s="8">
        <f t="shared" si="17"/>
        <v>13.75</v>
      </c>
      <c r="P326" t="str">
        <f>_xlfn.XLOOKUP(Table1[[#This Row],[Customer ID]],customers!A324:A1324,customers!I324:I1324,,0)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 t="shared" si="15"/>
        <v>Arabica</v>
      </c>
      <c r="K327" t="str">
        <f>INDEX(products!$A$1:$G$49,MATCH(orders!$D327,products!$A$1:$A$49,0),MATCH(orders!K$1,products!$A$1:$G$1,0))</f>
        <v>L</v>
      </c>
      <c r="L327" t="str">
        <f t="shared" si="16"/>
        <v>Light</v>
      </c>
      <c r="M327" s="6">
        <f>INDEX(products!$A$1:$G$49,MATCH(orders!$D327,products!$A$1:$A$49,0),MATCH(orders!M$1,products!$A$1:$G$1,0))</f>
        <v>2.5</v>
      </c>
      <c r="N327" s="8">
        <f>INDEX(products!$A$1:$G$49,MATCH(orders!$D327,products!$A$1:$A$49,0),MATCH(orders!N$1,products!$A$1:$G$1,0))</f>
        <v>29.784999999999997</v>
      </c>
      <c r="O327" s="8">
        <f t="shared" si="17"/>
        <v>29.784999999999997</v>
      </c>
      <c r="P327" t="str">
        <f>_xlfn.XLOOKUP(Table1[[#This Row],[Customer ID]],customers!A325:A1325,customers!I325:I1325,,0)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 t="shared" si="15"/>
        <v>Robusta</v>
      </c>
      <c r="K328" t="str">
        <f>INDEX(products!$A$1:$G$49,MATCH(orders!$D328,products!$A$1:$A$49,0),MATCH(orders!K$1,products!$A$1:$G$1,0))</f>
        <v>D</v>
      </c>
      <c r="L328" t="str">
        <f t="shared" si="16"/>
        <v>Dark</v>
      </c>
      <c r="M328" s="6">
        <f>INDEX(products!$A$1:$G$49,MATCH(orders!$D328,products!$A$1:$A$49,0),MATCH(orders!M$1,products!$A$1:$G$1,0))</f>
        <v>1</v>
      </c>
      <c r="N328" s="8">
        <f>INDEX(products!$A$1:$G$49,MATCH(orders!$D328,products!$A$1:$A$49,0),MATCH(orders!N$1,products!$A$1:$G$1,0))</f>
        <v>8.9499999999999993</v>
      </c>
      <c r="O328" s="8">
        <f t="shared" si="17"/>
        <v>44.75</v>
      </c>
      <c r="P328" t="str">
        <f>_xlfn.XLOOKUP(Table1[[#This Row],[Customer ID]],customers!A326:A1326,customers!I326:I1326,,0)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 t="shared" si="15"/>
        <v>Robusta</v>
      </c>
      <c r="K329" t="str">
        <f>INDEX(products!$A$1:$G$49,MATCH(orders!$D329,products!$A$1:$A$49,0),MATCH(orders!K$1,products!$A$1:$G$1,0))</f>
        <v>D</v>
      </c>
      <c r="L329" t="str">
        <f t="shared" si="16"/>
        <v>Dark</v>
      </c>
      <c r="M329" s="6">
        <f>INDEX(products!$A$1:$G$49,MATCH(orders!$D329,products!$A$1:$A$49,0),MATCH(orders!M$1,products!$A$1:$G$1,0))</f>
        <v>1</v>
      </c>
      <c r="N329" s="8">
        <f>INDEX(products!$A$1:$G$49,MATCH(orders!$D329,products!$A$1:$A$49,0),MATCH(orders!N$1,products!$A$1:$G$1,0))</f>
        <v>8.9499999999999993</v>
      </c>
      <c r="O329" s="8">
        <f t="shared" si="17"/>
        <v>44.75</v>
      </c>
      <c r="P329" t="str">
        <f>_xlfn.XLOOKUP(Table1[[#This Row],[Customer ID]],customers!A327:A1327,customers!I327:I1327,,0)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 t="shared" si="15"/>
        <v>Liberica</v>
      </c>
      <c r="K330" t="str">
        <f>INDEX(products!$A$1:$G$49,MATCH(orders!$D330,products!$A$1:$A$49,0),MATCH(orders!K$1,products!$A$1:$G$1,0))</f>
        <v>L</v>
      </c>
      <c r="L330" t="str">
        <f t="shared" si="16"/>
        <v>Light</v>
      </c>
      <c r="M330" s="6">
        <f>INDEX(products!$A$1:$G$49,MATCH(orders!$D330,products!$A$1:$A$49,0),MATCH(orders!M$1,products!$A$1:$G$1,0))</f>
        <v>0.5</v>
      </c>
      <c r="N330" s="8">
        <f>INDEX(products!$A$1:$G$49,MATCH(orders!$D330,products!$A$1:$A$49,0),MATCH(orders!N$1,products!$A$1:$G$1,0))</f>
        <v>9.51</v>
      </c>
      <c r="O330" s="8">
        <f t="shared" si="17"/>
        <v>38.04</v>
      </c>
      <c r="P330" t="str">
        <f>_xlfn.XLOOKUP(Table1[[#This Row],[Customer ID]],customers!A328:A1328,customers!I328:I1328,,0)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 t="shared" si="15"/>
        <v>Robusta</v>
      </c>
      <c r="K331" t="str">
        <f>INDEX(products!$A$1:$G$49,MATCH(orders!$D331,products!$A$1:$A$49,0),MATCH(orders!K$1,products!$A$1:$G$1,0))</f>
        <v>D</v>
      </c>
      <c r="L331" t="str">
        <f t="shared" si="16"/>
        <v>Dark</v>
      </c>
      <c r="M331" s="6">
        <f>INDEX(products!$A$1:$G$49,MATCH(orders!$D331,products!$A$1:$A$49,0),MATCH(orders!M$1,products!$A$1:$G$1,0))</f>
        <v>0.5</v>
      </c>
      <c r="N331" s="8">
        <f>INDEX(products!$A$1:$G$49,MATCH(orders!$D331,products!$A$1:$A$49,0),MATCH(orders!N$1,products!$A$1:$G$1,0))</f>
        <v>5.3699999999999992</v>
      </c>
      <c r="O331" s="8">
        <f t="shared" si="17"/>
        <v>21.479999999999997</v>
      </c>
      <c r="P331" t="str">
        <f>_xlfn.XLOOKUP(Table1[[#This Row],[Customer ID]],customers!A329:A1329,customers!I329:I1329,,0)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 t="shared" si="15"/>
        <v>Robusta</v>
      </c>
      <c r="K332" t="str">
        <f>INDEX(products!$A$1:$G$49,MATCH(orders!$D332,products!$A$1:$A$49,0),MATCH(orders!K$1,products!$A$1:$G$1,0))</f>
        <v>D</v>
      </c>
      <c r="L332" t="str">
        <f t="shared" si="16"/>
        <v>Dark</v>
      </c>
      <c r="M332" s="6">
        <f>INDEX(products!$A$1:$G$49,MATCH(orders!$D332,products!$A$1:$A$49,0),MATCH(orders!M$1,products!$A$1:$G$1,0))</f>
        <v>0.5</v>
      </c>
      <c r="N332" s="8">
        <f>INDEX(products!$A$1:$G$49,MATCH(orders!$D332,products!$A$1:$A$49,0),MATCH(orders!N$1,products!$A$1:$G$1,0))</f>
        <v>5.3699999999999992</v>
      </c>
      <c r="O332" s="8">
        <f t="shared" si="17"/>
        <v>16.11</v>
      </c>
      <c r="P332" t="s">
        <v>6190</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 t="shared" si="15"/>
        <v>Robusta</v>
      </c>
      <c r="K333" t="str">
        <f>INDEX(products!$A$1:$G$49,MATCH(orders!$D333,products!$A$1:$A$49,0),MATCH(orders!K$1,products!$A$1:$G$1,0))</f>
        <v>M</v>
      </c>
      <c r="L333" t="str">
        <f t="shared" si="16"/>
        <v>Medium</v>
      </c>
      <c r="M333" s="6">
        <f>INDEX(products!$A$1:$G$49,MATCH(orders!$D333,products!$A$1:$A$49,0),MATCH(orders!M$1,products!$A$1:$G$1,0))</f>
        <v>2.5</v>
      </c>
      <c r="N333" s="8">
        <f>INDEX(products!$A$1:$G$49,MATCH(orders!$D333,products!$A$1:$A$49,0),MATCH(orders!N$1,products!$A$1:$G$1,0))</f>
        <v>22.884999999999998</v>
      </c>
      <c r="O333" s="8">
        <f t="shared" si="17"/>
        <v>22.884999999999998</v>
      </c>
      <c r="P333" t="str">
        <f>_xlfn.XLOOKUP(Table1[[#This Row],[Customer ID]],customers!A331:A1331,customers!I331:I1331,,0)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 t="shared" si="15"/>
        <v>Arabica</v>
      </c>
      <c r="K334" t="str">
        <f>INDEX(products!$A$1:$G$49,MATCH(orders!$D334,products!$A$1:$A$49,0),MATCH(orders!K$1,products!$A$1:$G$1,0))</f>
        <v>D</v>
      </c>
      <c r="L334" t="str">
        <f t="shared" si="16"/>
        <v>Dark</v>
      </c>
      <c r="M334" s="6">
        <f>INDEX(products!$A$1:$G$49,MATCH(orders!$D334,products!$A$1:$A$49,0),MATCH(orders!M$1,products!$A$1:$G$1,0))</f>
        <v>0.5</v>
      </c>
      <c r="N334" s="8">
        <f>INDEX(products!$A$1:$G$49,MATCH(orders!$D334,products!$A$1:$A$49,0),MATCH(orders!N$1,products!$A$1:$G$1,0))</f>
        <v>5.97</v>
      </c>
      <c r="O334" s="8">
        <f t="shared" si="17"/>
        <v>17.91</v>
      </c>
      <c r="P334" t="str">
        <f>_xlfn.XLOOKUP(Table1[[#This Row],[Customer ID]],customers!A332:A1332,customers!I332:I1332,,0)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 t="shared" si="15"/>
        <v>Robusta</v>
      </c>
      <c r="K335" t="str">
        <f>INDEX(products!$A$1:$G$49,MATCH(orders!$D335,products!$A$1:$A$49,0),MATCH(orders!K$1,products!$A$1:$G$1,0))</f>
        <v>M</v>
      </c>
      <c r="L335" t="str">
        <f t="shared" si="16"/>
        <v>Medium</v>
      </c>
      <c r="M335" s="6">
        <f>INDEX(products!$A$1:$G$49,MATCH(orders!$D335,products!$A$1:$A$49,0),MATCH(orders!M$1,products!$A$1:$G$1,0))</f>
        <v>0.5</v>
      </c>
      <c r="N335" s="8">
        <f>INDEX(products!$A$1:$G$49,MATCH(orders!$D335,products!$A$1:$A$49,0),MATCH(orders!N$1,products!$A$1:$G$1,0))</f>
        <v>5.97</v>
      </c>
      <c r="O335" s="8">
        <f t="shared" si="17"/>
        <v>23.88</v>
      </c>
      <c r="P335" t="str">
        <f>_xlfn.XLOOKUP(Table1[[#This Row],[Customer ID]],customers!A333:A1333,customers!I333:I1333,,0)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 t="shared" si="15"/>
        <v>Robusta</v>
      </c>
      <c r="K336" t="str">
        <f>INDEX(products!$A$1:$G$49,MATCH(orders!$D336,products!$A$1:$A$49,0),MATCH(orders!K$1,products!$A$1:$G$1,0))</f>
        <v>L</v>
      </c>
      <c r="L336" t="str">
        <f t="shared" si="16"/>
        <v>Light</v>
      </c>
      <c r="M336" s="6">
        <f>INDEX(products!$A$1:$G$49,MATCH(orders!$D336,products!$A$1:$A$49,0),MATCH(orders!M$1,products!$A$1:$G$1,0))</f>
        <v>1</v>
      </c>
      <c r="N336" s="8">
        <f>INDEX(products!$A$1:$G$49,MATCH(orders!$D336,products!$A$1:$A$49,0),MATCH(orders!N$1,products!$A$1:$G$1,0))</f>
        <v>11.95</v>
      </c>
      <c r="O336" s="8">
        <f t="shared" si="17"/>
        <v>59.75</v>
      </c>
      <c r="P336" t="str">
        <f>_xlfn.XLOOKUP(Table1[[#This Row],[Customer ID]],customers!A334:A1334,customers!I334:I1334,,0)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 t="shared" si="15"/>
        <v>Liberica</v>
      </c>
      <c r="K337" t="str">
        <f>INDEX(products!$A$1:$G$49,MATCH(orders!$D337,products!$A$1:$A$49,0),MATCH(orders!K$1,products!$A$1:$G$1,0))</f>
        <v>L</v>
      </c>
      <c r="L337" t="str">
        <f t="shared" si="16"/>
        <v>Light</v>
      </c>
      <c r="M337" s="6">
        <f>INDEX(products!$A$1:$G$49,MATCH(orders!$D337,products!$A$1:$A$49,0),MATCH(orders!M$1,products!$A$1:$G$1,0))</f>
        <v>0.2</v>
      </c>
      <c r="N337" s="8">
        <f>INDEX(products!$A$1:$G$49,MATCH(orders!$D337,products!$A$1:$A$49,0),MATCH(orders!N$1,products!$A$1:$G$1,0))</f>
        <v>4.7549999999999999</v>
      </c>
      <c r="O337" s="8">
        <f t="shared" si="17"/>
        <v>28.53</v>
      </c>
      <c r="P337" t="str">
        <f>_xlfn.XLOOKUP(Table1[[#This Row],[Customer ID]],customers!A335:A1335,customers!I335:I1335,,0)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 t="shared" si="15"/>
        <v>Arabica</v>
      </c>
      <c r="K338" t="str">
        <f>INDEX(products!$A$1:$G$49,MATCH(orders!$D338,products!$A$1:$A$49,0),MATCH(orders!K$1,products!$A$1:$G$1,0))</f>
        <v>M</v>
      </c>
      <c r="L338" t="str">
        <f t="shared" si="16"/>
        <v>Medium</v>
      </c>
      <c r="M338" s="6">
        <f>INDEX(products!$A$1:$G$49,MATCH(orders!$D338,products!$A$1:$A$49,0),MATCH(orders!M$1,products!$A$1:$G$1,0))</f>
        <v>1</v>
      </c>
      <c r="N338" s="8">
        <f>INDEX(products!$A$1:$G$49,MATCH(orders!$D338,products!$A$1:$A$49,0),MATCH(orders!N$1,products!$A$1:$G$1,0))</f>
        <v>11.25</v>
      </c>
      <c r="O338" s="8">
        <f t="shared" si="17"/>
        <v>45</v>
      </c>
      <c r="P338" t="str">
        <f>_xlfn.XLOOKUP(Table1[[#This Row],[Customer ID]],customers!A336:A1336,customers!I336:I1336,,0)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 t="shared" si="15"/>
        <v>Excelsa</v>
      </c>
      <c r="K339" t="str">
        <f>INDEX(products!$A$1:$G$49,MATCH(orders!$D339,products!$A$1:$A$49,0),MATCH(orders!K$1,products!$A$1:$G$1,0))</f>
        <v>D</v>
      </c>
      <c r="L339" t="str">
        <f t="shared" si="16"/>
        <v>Dark</v>
      </c>
      <c r="M339" s="6">
        <f>INDEX(products!$A$1:$G$49,MATCH(orders!$D339,products!$A$1:$A$49,0),MATCH(orders!M$1,products!$A$1:$G$1,0))</f>
        <v>2.5</v>
      </c>
      <c r="N339" s="8">
        <f>INDEX(products!$A$1:$G$49,MATCH(orders!$D339,products!$A$1:$A$49,0),MATCH(orders!N$1,products!$A$1:$G$1,0))</f>
        <v>27.945</v>
      </c>
      <c r="O339" s="8">
        <f t="shared" si="17"/>
        <v>55.89</v>
      </c>
      <c r="P339" t="s">
        <v>6190</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 t="shared" si="15"/>
        <v>Excelsa</v>
      </c>
      <c r="K340" t="str">
        <f>INDEX(products!$A$1:$G$49,MATCH(orders!$D340,products!$A$1:$A$49,0),MATCH(orders!K$1,products!$A$1:$G$1,0))</f>
        <v>L</v>
      </c>
      <c r="L340" t="str">
        <f t="shared" si="16"/>
        <v>Light</v>
      </c>
      <c r="M340" s="6">
        <f>INDEX(products!$A$1:$G$49,MATCH(orders!$D340,products!$A$1:$A$49,0),MATCH(orders!M$1,products!$A$1:$G$1,0))</f>
        <v>1</v>
      </c>
      <c r="N340" s="8">
        <f>INDEX(products!$A$1:$G$49,MATCH(orders!$D340,products!$A$1:$A$49,0),MATCH(orders!N$1,products!$A$1:$G$1,0))</f>
        <v>14.85</v>
      </c>
      <c r="O340" s="8">
        <f t="shared" si="17"/>
        <v>59.4</v>
      </c>
      <c r="P340" t="str">
        <f>_xlfn.XLOOKUP(Table1[[#This Row],[Customer ID]],customers!A338:A1338,customers!I338:I1338,,0)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 t="shared" si="15"/>
        <v>Excelsa</v>
      </c>
      <c r="K341" t="str">
        <f>INDEX(products!$A$1:$G$49,MATCH(orders!$D341,products!$A$1:$A$49,0),MATCH(orders!K$1,products!$A$1:$G$1,0))</f>
        <v>D</v>
      </c>
      <c r="L341" t="str">
        <f t="shared" si="16"/>
        <v>Dark</v>
      </c>
      <c r="M341" s="6">
        <f>INDEX(products!$A$1:$G$49,MATCH(orders!$D341,products!$A$1:$A$49,0),MATCH(orders!M$1,products!$A$1:$G$1,0))</f>
        <v>0.2</v>
      </c>
      <c r="N341" s="8">
        <f>INDEX(products!$A$1:$G$49,MATCH(orders!$D341,products!$A$1:$A$49,0),MATCH(orders!N$1,products!$A$1:$G$1,0))</f>
        <v>3.645</v>
      </c>
      <c r="O341" s="8">
        <f t="shared" si="17"/>
        <v>7.29</v>
      </c>
      <c r="P341" t="str">
        <f>_xlfn.XLOOKUP(Table1[[#This Row],[Customer ID]],customers!A339:A1339,customers!I339:I1339,,0)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 t="shared" si="15"/>
        <v>Excelsa</v>
      </c>
      <c r="K342" t="str">
        <f>INDEX(products!$A$1:$G$49,MATCH(orders!$D342,products!$A$1:$A$49,0),MATCH(orders!K$1,products!$A$1:$G$1,0))</f>
        <v>D</v>
      </c>
      <c r="L342" t="str">
        <f t="shared" si="16"/>
        <v>Dark</v>
      </c>
      <c r="M342" s="6">
        <f>INDEX(products!$A$1:$G$49,MATCH(orders!$D342,products!$A$1:$A$49,0),MATCH(orders!M$1,products!$A$1:$G$1,0))</f>
        <v>0.5</v>
      </c>
      <c r="N342" s="8">
        <f>INDEX(products!$A$1:$G$49,MATCH(orders!$D342,products!$A$1:$A$49,0),MATCH(orders!N$1,products!$A$1:$G$1,0))</f>
        <v>7.29</v>
      </c>
      <c r="O342" s="8">
        <f t="shared" si="17"/>
        <v>7.29</v>
      </c>
      <c r="P342" t="str">
        <f>_xlfn.XLOOKUP(Table1[[#This Row],[Customer ID]],customers!A340:A1340,customers!I340:I1340,,0)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 t="shared" si="15"/>
        <v>Excelsa</v>
      </c>
      <c r="K343" t="str">
        <f>INDEX(products!$A$1:$G$49,MATCH(orders!$D343,products!$A$1:$A$49,0),MATCH(orders!K$1,products!$A$1:$G$1,0))</f>
        <v>L</v>
      </c>
      <c r="L343" t="str">
        <f t="shared" si="16"/>
        <v>Light</v>
      </c>
      <c r="M343" s="6">
        <f>INDEX(products!$A$1:$G$49,MATCH(orders!$D343,products!$A$1:$A$49,0),MATCH(orders!M$1,products!$A$1:$G$1,0))</f>
        <v>0.5</v>
      </c>
      <c r="N343" s="8">
        <f>INDEX(products!$A$1:$G$49,MATCH(orders!$D343,products!$A$1:$A$49,0),MATCH(orders!N$1,products!$A$1:$G$1,0))</f>
        <v>8.91</v>
      </c>
      <c r="O343" s="8">
        <f t="shared" si="17"/>
        <v>17.82</v>
      </c>
      <c r="P343" t="str">
        <f>_xlfn.XLOOKUP(Table1[[#This Row],[Customer ID]],customers!A341:A1341,customers!I341:I1341,,0)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 t="shared" si="15"/>
        <v>Liberica</v>
      </c>
      <c r="K344" t="str">
        <f>INDEX(products!$A$1:$G$49,MATCH(orders!$D344,products!$A$1:$A$49,0),MATCH(orders!K$1,products!$A$1:$G$1,0))</f>
        <v>D</v>
      </c>
      <c r="L344" t="str">
        <f t="shared" si="16"/>
        <v>Dark</v>
      </c>
      <c r="M344" s="6">
        <f>INDEX(products!$A$1:$G$49,MATCH(orders!$D344,products!$A$1:$A$49,0),MATCH(orders!M$1,products!$A$1:$G$1,0))</f>
        <v>0.5</v>
      </c>
      <c r="N344" s="8">
        <f>INDEX(products!$A$1:$G$49,MATCH(orders!$D344,products!$A$1:$A$49,0),MATCH(orders!N$1,products!$A$1:$G$1,0))</f>
        <v>7.77</v>
      </c>
      <c r="O344" s="8">
        <f t="shared" si="17"/>
        <v>38.849999999999994</v>
      </c>
      <c r="P344" t="str">
        <f>_xlfn.XLOOKUP(Table1[[#This Row],[Customer ID]],customers!A342:A1342,customers!I342:I1342,,0)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 t="shared" si="15"/>
        <v>Robusta</v>
      </c>
      <c r="K345" t="str">
        <f>INDEX(products!$A$1:$G$49,MATCH(orders!$D345,products!$A$1:$A$49,0),MATCH(orders!K$1,products!$A$1:$G$1,0))</f>
        <v>D</v>
      </c>
      <c r="L345" t="str">
        <f t="shared" si="16"/>
        <v>Dark</v>
      </c>
      <c r="M345" s="6">
        <f>INDEX(products!$A$1:$G$49,MATCH(orders!$D345,products!$A$1:$A$49,0),MATCH(orders!M$1,products!$A$1:$G$1,0))</f>
        <v>0.5</v>
      </c>
      <c r="N345" s="8">
        <f>INDEX(products!$A$1:$G$49,MATCH(orders!$D345,products!$A$1:$A$49,0),MATCH(orders!N$1,products!$A$1:$G$1,0))</f>
        <v>5.3699999999999992</v>
      </c>
      <c r="O345" s="8">
        <f t="shared" si="17"/>
        <v>32.22</v>
      </c>
      <c r="P345" t="str">
        <f>_xlfn.XLOOKUP(Table1[[#This Row],[Customer ID]],customers!A343:A1343,customers!I343:I1343,,0)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 t="shared" si="15"/>
        <v>Robusta</v>
      </c>
      <c r="K346" t="str">
        <f>INDEX(products!$A$1:$G$49,MATCH(orders!$D346,products!$A$1:$A$49,0),MATCH(orders!K$1,products!$A$1:$G$1,0))</f>
        <v>M</v>
      </c>
      <c r="L346" t="str">
        <f t="shared" si="16"/>
        <v>Medium</v>
      </c>
      <c r="M346" s="6">
        <f>INDEX(products!$A$1:$G$49,MATCH(orders!$D346,products!$A$1:$A$49,0),MATCH(orders!M$1,products!$A$1:$G$1,0))</f>
        <v>1</v>
      </c>
      <c r="N346" s="8">
        <f>INDEX(products!$A$1:$G$49,MATCH(orders!$D346,products!$A$1:$A$49,0),MATCH(orders!N$1,products!$A$1:$G$1,0))</f>
        <v>9.9499999999999993</v>
      </c>
      <c r="O346" s="8">
        <f t="shared" si="17"/>
        <v>19.899999999999999</v>
      </c>
      <c r="P346" t="str">
        <f>_xlfn.XLOOKUP(Table1[[#This Row],[Customer ID]],customers!A344:A1344,customers!I344:I1344,,0)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 t="shared" si="15"/>
        <v>Robusta</v>
      </c>
      <c r="K347" t="str">
        <f>INDEX(products!$A$1:$G$49,MATCH(orders!$D347,products!$A$1:$A$49,0),MATCH(orders!K$1,products!$A$1:$G$1,0))</f>
        <v>L</v>
      </c>
      <c r="L347" t="str">
        <f t="shared" si="16"/>
        <v>Light</v>
      </c>
      <c r="M347" s="6">
        <f>INDEX(products!$A$1:$G$49,MATCH(orders!$D347,products!$A$1:$A$49,0),MATCH(orders!M$1,products!$A$1:$G$1,0))</f>
        <v>1</v>
      </c>
      <c r="N347" s="8">
        <f>INDEX(products!$A$1:$G$49,MATCH(orders!$D347,products!$A$1:$A$49,0),MATCH(orders!N$1,products!$A$1:$G$1,0))</f>
        <v>11.95</v>
      </c>
      <c r="O347" s="8">
        <f t="shared" si="17"/>
        <v>59.75</v>
      </c>
      <c r="P347" t="str">
        <f>_xlfn.XLOOKUP(Table1[[#This Row],[Customer ID]],customers!A345:A1345,customers!I345:I1345,,0)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 t="shared" si="15"/>
        <v>Arabica</v>
      </c>
      <c r="K348" t="str">
        <f>INDEX(products!$A$1:$G$49,MATCH(orders!$D348,products!$A$1:$A$49,0),MATCH(orders!K$1,products!$A$1:$G$1,0))</f>
        <v>L</v>
      </c>
      <c r="L348" t="str">
        <f t="shared" si="16"/>
        <v>Light</v>
      </c>
      <c r="M348" s="6">
        <f>INDEX(products!$A$1:$G$49,MATCH(orders!$D348,products!$A$1:$A$49,0),MATCH(orders!M$1,products!$A$1:$G$1,0))</f>
        <v>0.5</v>
      </c>
      <c r="N348" s="8">
        <f>INDEX(products!$A$1:$G$49,MATCH(orders!$D348,products!$A$1:$A$49,0),MATCH(orders!N$1,products!$A$1:$G$1,0))</f>
        <v>7.77</v>
      </c>
      <c r="O348" s="8">
        <f t="shared" si="17"/>
        <v>23.31</v>
      </c>
      <c r="P348" t="str">
        <f>_xlfn.XLOOKUP(Table1[[#This Row],[Customer ID]],customers!A346:A1346,customers!I346:I1346,,0)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 t="shared" si="15"/>
        <v>Liberica</v>
      </c>
      <c r="K349" t="str">
        <f>INDEX(products!$A$1:$G$49,MATCH(orders!$D349,products!$A$1:$A$49,0),MATCH(orders!K$1,products!$A$1:$G$1,0))</f>
        <v>M</v>
      </c>
      <c r="L349" t="str">
        <f t="shared" si="16"/>
        <v>Medium</v>
      </c>
      <c r="M349" s="6">
        <f>INDEX(products!$A$1:$G$49,MATCH(orders!$D349,products!$A$1:$A$49,0),MATCH(orders!M$1,products!$A$1:$G$1,0))</f>
        <v>1</v>
      </c>
      <c r="N349" s="8">
        <f>INDEX(products!$A$1:$G$49,MATCH(orders!$D349,products!$A$1:$A$49,0),MATCH(orders!N$1,products!$A$1:$G$1,0))</f>
        <v>14.55</v>
      </c>
      <c r="O349" s="8">
        <f t="shared" si="17"/>
        <v>43.650000000000006</v>
      </c>
      <c r="P349" t="str">
        <f>_xlfn.XLOOKUP(Table1[[#This Row],[Customer ID]],customers!A347:A1347,customers!I347:I1347,,0)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 t="shared" si="15"/>
        <v>Excelsa</v>
      </c>
      <c r="K350" t="str">
        <f>INDEX(products!$A$1:$G$49,MATCH(orders!$D350,products!$A$1:$A$49,0),MATCH(orders!K$1,products!$A$1:$G$1,0))</f>
        <v>L</v>
      </c>
      <c r="L350" t="str">
        <f t="shared" si="16"/>
        <v>Light</v>
      </c>
      <c r="M350" s="6">
        <f>INDEX(products!$A$1:$G$49,MATCH(orders!$D350,products!$A$1:$A$49,0),MATCH(orders!M$1,products!$A$1:$G$1,0))</f>
        <v>2.5</v>
      </c>
      <c r="N350" s="8">
        <f>INDEX(products!$A$1:$G$49,MATCH(orders!$D350,products!$A$1:$A$49,0),MATCH(orders!N$1,products!$A$1:$G$1,0))</f>
        <v>34.154999999999994</v>
      </c>
      <c r="O350" s="8">
        <f t="shared" si="17"/>
        <v>204.92999999999995</v>
      </c>
      <c r="P350" t="str">
        <f>_xlfn.XLOOKUP(Table1[[#This Row],[Customer ID]],customers!A348:A1348,customers!I348:I1348,,0)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 t="shared" si="15"/>
        <v>Robusta</v>
      </c>
      <c r="K351" t="str">
        <f>INDEX(products!$A$1:$G$49,MATCH(orders!$D351,products!$A$1:$A$49,0),MATCH(orders!K$1,products!$A$1:$G$1,0))</f>
        <v>L</v>
      </c>
      <c r="L351" t="str">
        <f t="shared" si="16"/>
        <v>Light</v>
      </c>
      <c r="M351" s="6">
        <f>INDEX(products!$A$1:$G$49,MATCH(orders!$D351,products!$A$1:$A$49,0),MATCH(orders!M$1,products!$A$1:$G$1,0))</f>
        <v>0.2</v>
      </c>
      <c r="N351" s="8">
        <f>INDEX(products!$A$1:$G$49,MATCH(orders!$D351,products!$A$1:$A$49,0),MATCH(orders!N$1,products!$A$1:$G$1,0))</f>
        <v>3.5849999999999995</v>
      </c>
      <c r="O351" s="8">
        <f t="shared" si="17"/>
        <v>14.339999999999998</v>
      </c>
      <c r="P351" t="str">
        <f>_xlfn.XLOOKUP(Table1[[#This Row],[Customer ID]],customers!A349:A1349,customers!I349:I1349,,0)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 t="shared" si="15"/>
        <v>Arabica</v>
      </c>
      <c r="K352" t="str">
        <f>INDEX(products!$A$1:$G$49,MATCH(orders!$D352,products!$A$1:$A$49,0),MATCH(orders!K$1,products!$A$1:$G$1,0))</f>
        <v>D</v>
      </c>
      <c r="L352" t="str">
        <f t="shared" si="16"/>
        <v>Dark</v>
      </c>
      <c r="M352" s="6">
        <f>INDEX(products!$A$1:$G$49,MATCH(orders!$D352,products!$A$1:$A$49,0),MATCH(orders!M$1,products!$A$1:$G$1,0))</f>
        <v>0.5</v>
      </c>
      <c r="N352" s="8">
        <f>INDEX(products!$A$1:$G$49,MATCH(orders!$D352,products!$A$1:$A$49,0),MATCH(orders!N$1,products!$A$1:$G$1,0))</f>
        <v>5.97</v>
      </c>
      <c r="O352" s="8">
        <f t="shared" si="17"/>
        <v>23.88</v>
      </c>
      <c r="P352" t="str">
        <f>_xlfn.XLOOKUP(Table1[[#This Row],[Customer ID]],customers!A350:A1350,customers!I350:I1350,,0)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 t="shared" si="15"/>
        <v>Arabica</v>
      </c>
      <c r="K353" t="str">
        <f>INDEX(products!$A$1:$G$49,MATCH(orders!$D353,products!$A$1:$A$49,0),MATCH(orders!K$1,products!$A$1:$G$1,0))</f>
        <v>M</v>
      </c>
      <c r="L353" t="str">
        <f t="shared" si="16"/>
        <v>Medium</v>
      </c>
      <c r="M353" s="6">
        <f>INDEX(products!$A$1:$G$49,MATCH(orders!$D353,products!$A$1:$A$49,0),MATCH(orders!M$1,products!$A$1:$G$1,0))</f>
        <v>1</v>
      </c>
      <c r="N353" s="8">
        <f>INDEX(products!$A$1:$G$49,MATCH(orders!$D353,products!$A$1:$A$49,0),MATCH(orders!N$1,products!$A$1:$G$1,0))</f>
        <v>11.25</v>
      </c>
      <c r="O353" s="8">
        <f t="shared" si="17"/>
        <v>22.5</v>
      </c>
      <c r="P353" t="str">
        <f>_xlfn.XLOOKUP(Table1[[#This Row],[Customer ID]],customers!A351:A1351,customers!I351:I1351,,0)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 t="shared" si="15"/>
        <v>Excelsa</v>
      </c>
      <c r="K354" t="str">
        <f>INDEX(products!$A$1:$G$49,MATCH(orders!$D354,products!$A$1:$A$49,0),MATCH(orders!K$1,products!$A$1:$G$1,0))</f>
        <v>D</v>
      </c>
      <c r="L354" t="str">
        <f t="shared" si="16"/>
        <v>Dark</v>
      </c>
      <c r="M354" s="6">
        <f>INDEX(products!$A$1:$G$49,MATCH(orders!$D354,products!$A$1:$A$49,0),MATCH(orders!M$1,products!$A$1:$G$1,0))</f>
        <v>0.5</v>
      </c>
      <c r="N354" s="8">
        <f>INDEX(products!$A$1:$G$49,MATCH(orders!$D354,products!$A$1:$A$49,0),MATCH(orders!N$1,products!$A$1:$G$1,0))</f>
        <v>7.29</v>
      </c>
      <c r="O354" s="8">
        <f t="shared" si="17"/>
        <v>36.450000000000003</v>
      </c>
      <c r="P354" t="s">
        <v>6190</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 t="shared" si="15"/>
        <v>Arabica</v>
      </c>
      <c r="K355" t="str">
        <f>INDEX(products!$A$1:$G$49,MATCH(orders!$D355,products!$A$1:$A$49,0),MATCH(orders!K$1,products!$A$1:$G$1,0))</f>
        <v>M</v>
      </c>
      <c r="L355" t="str">
        <f t="shared" si="16"/>
        <v>Medium</v>
      </c>
      <c r="M355" s="6">
        <f>INDEX(products!$A$1:$G$49,MATCH(orders!$D355,products!$A$1:$A$49,0),MATCH(orders!M$1,products!$A$1:$G$1,0))</f>
        <v>0.5</v>
      </c>
      <c r="N355" s="8">
        <f>INDEX(products!$A$1:$G$49,MATCH(orders!$D355,products!$A$1:$A$49,0),MATCH(orders!N$1,products!$A$1:$G$1,0))</f>
        <v>6.75</v>
      </c>
      <c r="O355" s="8">
        <f t="shared" si="17"/>
        <v>27</v>
      </c>
      <c r="P355" t="str">
        <f>_xlfn.XLOOKUP(Table1[[#This Row],[Customer ID]],customers!A353:A1353,customers!I353:I1353,,0)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 t="shared" si="15"/>
        <v>Arabica</v>
      </c>
      <c r="K356" t="str">
        <f>INDEX(products!$A$1:$G$49,MATCH(orders!$D356,products!$A$1:$A$49,0),MATCH(orders!K$1,products!$A$1:$G$1,0))</f>
        <v>M</v>
      </c>
      <c r="L356" t="str">
        <f t="shared" si="16"/>
        <v>Medium</v>
      </c>
      <c r="M356" s="6">
        <f>INDEX(products!$A$1:$G$49,MATCH(orders!$D356,products!$A$1:$A$49,0),MATCH(orders!M$1,products!$A$1:$G$1,0))</f>
        <v>2.5</v>
      </c>
      <c r="N356" s="8">
        <f>INDEX(products!$A$1:$G$49,MATCH(orders!$D356,products!$A$1:$A$49,0),MATCH(orders!N$1,products!$A$1:$G$1,0))</f>
        <v>25.874999999999996</v>
      </c>
      <c r="O356" s="8">
        <f t="shared" si="17"/>
        <v>155.24999999999997</v>
      </c>
      <c r="P356" t="str">
        <f>_xlfn.XLOOKUP(Table1[[#This Row],[Customer ID]],customers!A354:A1354,customers!I354:I1354,,0)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 t="shared" si="15"/>
        <v>Arabica</v>
      </c>
      <c r="K357" t="str">
        <f>INDEX(products!$A$1:$G$49,MATCH(orders!$D357,products!$A$1:$A$49,0),MATCH(orders!K$1,products!$A$1:$G$1,0))</f>
        <v>D</v>
      </c>
      <c r="L357" t="str">
        <f t="shared" si="16"/>
        <v>Dark</v>
      </c>
      <c r="M357" s="6">
        <f>INDEX(products!$A$1:$G$49,MATCH(orders!$D357,products!$A$1:$A$49,0),MATCH(orders!M$1,products!$A$1:$G$1,0))</f>
        <v>2.5</v>
      </c>
      <c r="N357" s="8">
        <f>INDEX(products!$A$1:$G$49,MATCH(orders!$D357,products!$A$1:$A$49,0),MATCH(orders!N$1,products!$A$1:$G$1,0))</f>
        <v>22.884999999999998</v>
      </c>
      <c r="O357" s="8">
        <f t="shared" si="17"/>
        <v>114.42499999999998</v>
      </c>
      <c r="P357" t="str">
        <f>_xlfn.XLOOKUP(Table1[[#This Row],[Customer ID]],customers!A355:A1355,customers!I355:I1355,,0)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 t="shared" si="15"/>
        <v>Liberica</v>
      </c>
      <c r="K358" t="str">
        <f>INDEX(products!$A$1:$G$49,MATCH(orders!$D358,products!$A$1:$A$49,0),MATCH(orders!K$1,products!$A$1:$G$1,0))</f>
        <v>D</v>
      </c>
      <c r="L358" t="str">
        <f t="shared" si="16"/>
        <v>Dark</v>
      </c>
      <c r="M358" s="6">
        <f>INDEX(products!$A$1:$G$49,MATCH(orders!$D358,products!$A$1:$A$49,0),MATCH(orders!M$1,products!$A$1:$G$1,0))</f>
        <v>1</v>
      </c>
      <c r="N358" s="8">
        <f>INDEX(products!$A$1:$G$49,MATCH(orders!$D358,products!$A$1:$A$49,0),MATCH(orders!N$1,products!$A$1:$G$1,0))</f>
        <v>12.95</v>
      </c>
      <c r="O358" s="8">
        <f t="shared" si="17"/>
        <v>51.8</v>
      </c>
      <c r="P358" t="str">
        <f>_xlfn.XLOOKUP(Table1[[#This Row],[Customer ID]],customers!A356:A1356,customers!I356:I1356,,0)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 t="shared" si="15"/>
        <v>Arabica</v>
      </c>
      <c r="K359" t="str">
        <f>INDEX(products!$A$1:$G$49,MATCH(orders!$D359,products!$A$1:$A$49,0),MATCH(orders!K$1,products!$A$1:$G$1,0))</f>
        <v>M</v>
      </c>
      <c r="L359" t="str">
        <f t="shared" si="16"/>
        <v>Medium</v>
      </c>
      <c r="M359" s="6">
        <f>INDEX(products!$A$1:$G$49,MATCH(orders!$D359,products!$A$1:$A$49,0),MATCH(orders!M$1,products!$A$1:$G$1,0))</f>
        <v>2.5</v>
      </c>
      <c r="N359" s="8">
        <f>INDEX(products!$A$1:$G$49,MATCH(orders!$D359,products!$A$1:$A$49,0),MATCH(orders!N$1,products!$A$1:$G$1,0))</f>
        <v>25.874999999999996</v>
      </c>
      <c r="O359" s="8">
        <f t="shared" si="17"/>
        <v>155.24999999999997</v>
      </c>
      <c r="P359" t="str">
        <f>_xlfn.XLOOKUP(Table1[[#This Row],[Customer ID]],customers!A357:A1357,customers!I357:I1357,,0)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 t="shared" si="15"/>
        <v>Arabica</v>
      </c>
      <c r="K360" t="str">
        <f>INDEX(products!$A$1:$G$49,MATCH(orders!$D360,products!$A$1:$A$49,0),MATCH(orders!K$1,products!$A$1:$G$1,0))</f>
        <v>L</v>
      </c>
      <c r="L360" t="str">
        <f t="shared" si="16"/>
        <v>Light</v>
      </c>
      <c r="M360" s="6">
        <f>INDEX(products!$A$1:$G$49,MATCH(orders!$D360,products!$A$1:$A$49,0),MATCH(orders!M$1,products!$A$1:$G$1,0))</f>
        <v>2.5</v>
      </c>
      <c r="N360" s="8">
        <f>INDEX(products!$A$1:$G$49,MATCH(orders!$D360,products!$A$1:$A$49,0),MATCH(orders!N$1,products!$A$1:$G$1,0))</f>
        <v>29.784999999999997</v>
      </c>
      <c r="O360" s="8">
        <f t="shared" si="17"/>
        <v>29.784999999999997</v>
      </c>
      <c r="P360" t="str">
        <f>_xlfn.XLOOKUP(Table1[[#This Row],[Customer ID]],customers!A358:A1358,customers!I358:I1358,,0)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 t="shared" si="15"/>
        <v>Robusta</v>
      </c>
      <c r="K361" t="str">
        <f>INDEX(products!$A$1:$G$49,MATCH(orders!$D361,products!$A$1:$A$49,0),MATCH(orders!K$1,products!$A$1:$G$1,0))</f>
        <v>L</v>
      </c>
      <c r="L361" t="str">
        <f t="shared" si="16"/>
        <v>Light</v>
      </c>
      <c r="M361" s="6">
        <f>INDEX(products!$A$1:$G$49,MATCH(orders!$D361,products!$A$1:$A$49,0),MATCH(orders!M$1,products!$A$1:$G$1,0))</f>
        <v>0.2</v>
      </c>
      <c r="N361" s="8">
        <f>INDEX(products!$A$1:$G$49,MATCH(orders!$D361,products!$A$1:$A$49,0),MATCH(orders!N$1,products!$A$1:$G$1,0))</f>
        <v>3.5849999999999995</v>
      </c>
      <c r="O361" s="8">
        <f t="shared" si="17"/>
        <v>21.509999999999998</v>
      </c>
      <c r="P361" t="str">
        <f>_xlfn.XLOOKUP(Table1[[#This Row],[Customer ID]],customers!A359:A1359,customers!I359:I1359,,0)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 t="shared" si="15"/>
        <v>Robusta</v>
      </c>
      <c r="K362" t="str">
        <f>INDEX(products!$A$1:$G$49,MATCH(orders!$D362,products!$A$1:$A$49,0),MATCH(orders!K$1,products!$A$1:$G$1,0))</f>
        <v>D</v>
      </c>
      <c r="L362" t="str">
        <f t="shared" si="16"/>
        <v>Dark</v>
      </c>
      <c r="M362" s="6">
        <f>INDEX(products!$A$1:$G$49,MATCH(orders!$D362,products!$A$1:$A$49,0),MATCH(orders!M$1,products!$A$1:$G$1,0))</f>
        <v>2.5</v>
      </c>
      <c r="N362" s="8">
        <f>INDEX(products!$A$1:$G$49,MATCH(orders!$D362,products!$A$1:$A$49,0),MATCH(orders!N$1,products!$A$1:$G$1,0))</f>
        <v>20.584999999999997</v>
      </c>
      <c r="O362" s="8">
        <f t="shared" si="17"/>
        <v>41.169999999999995</v>
      </c>
      <c r="P362" t="str">
        <f>_xlfn.XLOOKUP(Table1[[#This Row],[Customer ID]],customers!A360:A1360,customers!I360:I1360,,0)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 t="shared" si="15"/>
        <v>Robusta</v>
      </c>
      <c r="K363" t="str">
        <f>INDEX(products!$A$1:$G$49,MATCH(orders!$D363,products!$A$1:$A$49,0),MATCH(orders!K$1,products!$A$1:$G$1,0))</f>
        <v>M</v>
      </c>
      <c r="L363" t="str">
        <f t="shared" si="16"/>
        <v>Medium</v>
      </c>
      <c r="M363" s="6">
        <f>INDEX(products!$A$1:$G$49,MATCH(orders!$D363,products!$A$1:$A$49,0),MATCH(orders!M$1,products!$A$1:$G$1,0))</f>
        <v>0.5</v>
      </c>
      <c r="N363" s="8">
        <f>INDEX(products!$A$1:$G$49,MATCH(orders!$D363,products!$A$1:$A$49,0),MATCH(orders!N$1,products!$A$1:$G$1,0))</f>
        <v>5.97</v>
      </c>
      <c r="O363" s="8">
        <f t="shared" si="17"/>
        <v>5.97</v>
      </c>
      <c r="P363" t="str">
        <f>_xlfn.XLOOKUP(Table1[[#This Row],[Customer ID]],customers!A361:A1361,customers!I361:I1361,,0)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 t="shared" si="15"/>
        <v>Excelsa</v>
      </c>
      <c r="K364" t="str">
        <f>INDEX(products!$A$1:$G$49,MATCH(orders!$D364,products!$A$1:$A$49,0),MATCH(orders!K$1,products!$A$1:$G$1,0))</f>
        <v>L</v>
      </c>
      <c r="L364" t="str">
        <f t="shared" si="16"/>
        <v>Light</v>
      </c>
      <c r="M364" s="6">
        <f>INDEX(products!$A$1:$G$49,MATCH(orders!$D364,products!$A$1:$A$49,0),MATCH(orders!M$1,products!$A$1:$G$1,0))</f>
        <v>1</v>
      </c>
      <c r="N364" s="8">
        <f>INDEX(products!$A$1:$G$49,MATCH(orders!$D364,products!$A$1:$A$49,0),MATCH(orders!N$1,products!$A$1:$G$1,0))</f>
        <v>14.85</v>
      </c>
      <c r="O364" s="8">
        <f t="shared" si="17"/>
        <v>74.25</v>
      </c>
      <c r="P364" t="str">
        <f>_xlfn.XLOOKUP(Table1[[#This Row],[Customer ID]],customers!A362:A1362,customers!I362:I1362,,0)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 t="shared" si="15"/>
        <v>Liberica</v>
      </c>
      <c r="K365" t="str">
        <f>INDEX(products!$A$1:$G$49,MATCH(orders!$D365,products!$A$1:$A$49,0),MATCH(orders!K$1,products!$A$1:$G$1,0))</f>
        <v>M</v>
      </c>
      <c r="L365" t="str">
        <f t="shared" si="16"/>
        <v>Medium</v>
      </c>
      <c r="M365" s="6">
        <f>INDEX(products!$A$1:$G$49,MATCH(orders!$D365,products!$A$1:$A$49,0),MATCH(orders!M$1,products!$A$1:$G$1,0))</f>
        <v>1</v>
      </c>
      <c r="N365" s="8">
        <f>INDEX(products!$A$1:$G$49,MATCH(orders!$D365,products!$A$1:$A$49,0),MATCH(orders!N$1,products!$A$1:$G$1,0))</f>
        <v>14.55</v>
      </c>
      <c r="O365" s="8">
        <f t="shared" si="17"/>
        <v>87.300000000000011</v>
      </c>
      <c r="P365" t="str">
        <f>_xlfn.XLOOKUP(Table1[[#This Row],[Customer ID]],customers!A363:A1363,customers!I363:I1363,,0)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 t="shared" si="15"/>
        <v>Excelsa</v>
      </c>
      <c r="K366" t="str">
        <f>INDEX(products!$A$1:$G$49,MATCH(orders!$D366,products!$A$1:$A$49,0),MATCH(orders!K$1,products!$A$1:$G$1,0))</f>
        <v>D</v>
      </c>
      <c r="L366" t="str">
        <f t="shared" si="16"/>
        <v>Dark</v>
      </c>
      <c r="M366" s="6">
        <f>INDEX(products!$A$1:$G$49,MATCH(orders!$D366,products!$A$1:$A$49,0),MATCH(orders!M$1,products!$A$1:$G$1,0))</f>
        <v>1</v>
      </c>
      <c r="N366" s="8">
        <f>INDEX(products!$A$1:$G$49,MATCH(orders!$D366,products!$A$1:$A$49,0),MATCH(orders!N$1,products!$A$1:$G$1,0))</f>
        <v>12.15</v>
      </c>
      <c r="O366" s="8">
        <f t="shared" si="17"/>
        <v>72.900000000000006</v>
      </c>
      <c r="P366" t="str">
        <f>_xlfn.XLOOKUP(Table1[[#This Row],[Customer ID]],customers!A364:A1364,customers!I364:I1364,,0)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 t="shared" si="15"/>
        <v>Liberica</v>
      </c>
      <c r="K367" t="str">
        <f>INDEX(products!$A$1:$G$49,MATCH(orders!$D367,products!$A$1:$A$49,0),MATCH(orders!K$1,products!$A$1:$G$1,0))</f>
        <v>D</v>
      </c>
      <c r="L367" t="str">
        <f t="shared" si="16"/>
        <v>Dark</v>
      </c>
      <c r="M367" s="6">
        <f>INDEX(products!$A$1:$G$49,MATCH(orders!$D367,products!$A$1:$A$49,0),MATCH(orders!M$1,products!$A$1:$G$1,0))</f>
        <v>0.5</v>
      </c>
      <c r="N367" s="8">
        <f>INDEX(products!$A$1:$G$49,MATCH(orders!$D367,products!$A$1:$A$49,0),MATCH(orders!N$1,products!$A$1:$G$1,0))</f>
        <v>7.77</v>
      </c>
      <c r="O367" s="8">
        <f t="shared" si="17"/>
        <v>7.77</v>
      </c>
      <c r="P367" t="str">
        <f>_xlfn.XLOOKUP(Table1[[#This Row],[Customer ID]],customers!A365:A1365,customers!I365:I1365,,0)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 t="shared" si="15"/>
        <v>Excelsa</v>
      </c>
      <c r="K368" t="str">
        <f>INDEX(products!$A$1:$G$49,MATCH(orders!$D368,products!$A$1:$A$49,0),MATCH(orders!K$1,products!$A$1:$G$1,0))</f>
        <v>D</v>
      </c>
      <c r="L368" t="str">
        <f t="shared" si="16"/>
        <v>Dark</v>
      </c>
      <c r="M368" s="6">
        <f>INDEX(products!$A$1:$G$49,MATCH(orders!$D368,products!$A$1:$A$49,0),MATCH(orders!M$1,products!$A$1:$G$1,0))</f>
        <v>0.5</v>
      </c>
      <c r="N368" s="8">
        <f>INDEX(products!$A$1:$G$49,MATCH(orders!$D368,products!$A$1:$A$49,0),MATCH(orders!N$1,products!$A$1:$G$1,0))</f>
        <v>7.29</v>
      </c>
      <c r="O368" s="8">
        <f t="shared" si="17"/>
        <v>43.74</v>
      </c>
      <c r="P368" t="str">
        <f>_xlfn.XLOOKUP(Table1[[#This Row],[Customer ID]],customers!A366:A1366,customers!I366:I1366,,0)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 t="shared" si="15"/>
        <v>Liberica</v>
      </c>
      <c r="K369" t="str">
        <f>INDEX(products!$A$1:$G$49,MATCH(orders!$D369,products!$A$1:$A$49,0),MATCH(orders!K$1,products!$A$1:$G$1,0))</f>
        <v>M</v>
      </c>
      <c r="L369" t="str">
        <f t="shared" si="16"/>
        <v>Medium</v>
      </c>
      <c r="M369" s="6">
        <f>INDEX(products!$A$1:$G$49,MATCH(orders!$D369,products!$A$1:$A$49,0),MATCH(orders!M$1,products!$A$1:$G$1,0))</f>
        <v>0.2</v>
      </c>
      <c r="N369" s="8">
        <f>INDEX(products!$A$1:$G$49,MATCH(orders!$D369,products!$A$1:$A$49,0),MATCH(orders!N$1,products!$A$1:$G$1,0))</f>
        <v>4.3650000000000002</v>
      </c>
      <c r="O369" s="8">
        <f t="shared" si="17"/>
        <v>8.73</v>
      </c>
      <c r="P369" t="str">
        <f>_xlfn.XLOOKUP(Table1[[#This Row],[Customer ID]],customers!A367:A1367,customers!I367:I1367,,0)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 t="shared" si="15"/>
        <v>Excelsa</v>
      </c>
      <c r="K370" t="str">
        <f>INDEX(products!$A$1:$G$49,MATCH(orders!$D370,products!$A$1:$A$49,0),MATCH(orders!K$1,products!$A$1:$G$1,0))</f>
        <v>M</v>
      </c>
      <c r="L370" t="str">
        <f t="shared" si="16"/>
        <v>Medium</v>
      </c>
      <c r="M370" s="6">
        <f>INDEX(products!$A$1:$G$49,MATCH(orders!$D370,products!$A$1:$A$49,0),MATCH(orders!M$1,products!$A$1:$G$1,0))</f>
        <v>2.5</v>
      </c>
      <c r="N370" s="8">
        <f>INDEX(products!$A$1:$G$49,MATCH(orders!$D370,products!$A$1:$A$49,0),MATCH(orders!N$1,products!$A$1:$G$1,0))</f>
        <v>31.624999999999996</v>
      </c>
      <c r="O370" s="8">
        <f t="shared" si="17"/>
        <v>63.249999999999993</v>
      </c>
      <c r="P370" t="str">
        <f>_xlfn.XLOOKUP(Table1[[#This Row],[Customer ID]],customers!A368:A1368,customers!I368:I1368,,0)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 t="shared" si="15"/>
        <v>Excelsa</v>
      </c>
      <c r="K371" t="str">
        <f>INDEX(products!$A$1:$G$49,MATCH(orders!$D371,products!$A$1:$A$49,0),MATCH(orders!K$1,products!$A$1:$G$1,0))</f>
        <v>L</v>
      </c>
      <c r="L371" t="str">
        <f t="shared" si="16"/>
        <v>Light</v>
      </c>
      <c r="M371" s="6">
        <f>INDEX(products!$A$1:$G$49,MATCH(orders!$D371,products!$A$1:$A$49,0),MATCH(orders!M$1,products!$A$1:$G$1,0))</f>
        <v>0.5</v>
      </c>
      <c r="N371" s="8">
        <f>INDEX(products!$A$1:$G$49,MATCH(orders!$D371,products!$A$1:$A$49,0),MATCH(orders!N$1,products!$A$1:$G$1,0))</f>
        <v>8.91</v>
      </c>
      <c r="O371" s="8">
        <f t="shared" si="17"/>
        <v>8.91</v>
      </c>
      <c r="P371" t="str">
        <f>_xlfn.XLOOKUP(Table1[[#This Row],[Customer ID]],customers!A369:A1369,customers!I369:I1369,,0)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 t="shared" si="15"/>
        <v>Excelsa</v>
      </c>
      <c r="K372" t="str">
        <f>INDEX(products!$A$1:$G$49,MATCH(orders!$D372,products!$A$1:$A$49,0),MATCH(orders!K$1,products!$A$1:$G$1,0))</f>
        <v>D</v>
      </c>
      <c r="L372" t="str">
        <f t="shared" si="16"/>
        <v>Dark</v>
      </c>
      <c r="M372" s="6">
        <f>INDEX(products!$A$1:$G$49,MATCH(orders!$D372,products!$A$1:$A$49,0),MATCH(orders!M$1,products!$A$1:$G$1,0))</f>
        <v>1</v>
      </c>
      <c r="N372" s="8">
        <f>INDEX(products!$A$1:$G$49,MATCH(orders!$D372,products!$A$1:$A$49,0),MATCH(orders!N$1,products!$A$1:$G$1,0))</f>
        <v>12.15</v>
      </c>
      <c r="O372" s="8">
        <f t="shared" si="17"/>
        <v>24.3</v>
      </c>
      <c r="P372" t="str">
        <f>_xlfn.XLOOKUP(Table1[[#This Row],[Customer ID]],customers!A370:A1370,customers!I370:I1370,,0)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 t="shared" si="15"/>
        <v>Arabica</v>
      </c>
      <c r="K373" t="str">
        <f>INDEX(products!$A$1:$G$49,MATCH(orders!$D373,products!$A$1:$A$49,0),MATCH(orders!K$1,products!$A$1:$G$1,0))</f>
        <v>L</v>
      </c>
      <c r="L373" t="str">
        <f t="shared" si="16"/>
        <v>Light</v>
      </c>
      <c r="M373" s="6">
        <f>INDEX(products!$A$1:$G$49,MATCH(orders!$D373,products!$A$1:$A$49,0),MATCH(orders!M$1,products!$A$1:$G$1,0))</f>
        <v>0.5</v>
      </c>
      <c r="N373" s="8">
        <f>INDEX(products!$A$1:$G$49,MATCH(orders!$D373,products!$A$1:$A$49,0),MATCH(orders!N$1,products!$A$1:$G$1,0))</f>
        <v>7.77</v>
      </c>
      <c r="O373" s="8">
        <f t="shared" si="17"/>
        <v>46.62</v>
      </c>
      <c r="P373" t="str">
        <f>_xlfn.XLOOKUP(Table1[[#This Row],[Customer ID]],customers!A371:A1371,customers!I371:I1371,,0)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 t="shared" si="15"/>
        <v>Robusta</v>
      </c>
      <c r="K374" t="str">
        <f>INDEX(products!$A$1:$G$49,MATCH(orders!$D374,products!$A$1:$A$49,0),MATCH(orders!K$1,products!$A$1:$G$1,0))</f>
        <v>L</v>
      </c>
      <c r="L374" t="str">
        <f t="shared" si="16"/>
        <v>Light</v>
      </c>
      <c r="M374" s="6">
        <f>INDEX(products!$A$1:$G$49,MATCH(orders!$D374,products!$A$1:$A$49,0),MATCH(orders!M$1,products!$A$1:$G$1,0))</f>
        <v>0.5</v>
      </c>
      <c r="N374" s="8">
        <f>INDEX(products!$A$1:$G$49,MATCH(orders!$D374,products!$A$1:$A$49,0),MATCH(orders!N$1,products!$A$1:$G$1,0))</f>
        <v>7.169999999999999</v>
      </c>
      <c r="O374" s="8">
        <f t="shared" si="17"/>
        <v>43.019999999999996</v>
      </c>
      <c r="P374" t="str">
        <f>_xlfn.XLOOKUP(Table1[[#This Row],[Customer ID]],customers!A372:A1372,customers!I372:I1372,,0)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 t="shared" si="15"/>
        <v>Arabica</v>
      </c>
      <c r="K375" t="str">
        <f>INDEX(products!$A$1:$G$49,MATCH(orders!$D375,products!$A$1:$A$49,0),MATCH(orders!K$1,products!$A$1:$G$1,0))</f>
        <v>D</v>
      </c>
      <c r="L375" t="str">
        <f t="shared" si="16"/>
        <v>Dark</v>
      </c>
      <c r="M375" s="6">
        <f>INDEX(products!$A$1:$G$49,MATCH(orders!$D375,products!$A$1:$A$49,0),MATCH(orders!M$1,products!$A$1:$G$1,0))</f>
        <v>0.5</v>
      </c>
      <c r="N375" s="8">
        <f>INDEX(products!$A$1:$G$49,MATCH(orders!$D375,products!$A$1:$A$49,0),MATCH(orders!N$1,products!$A$1:$G$1,0))</f>
        <v>5.97</v>
      </c>
      <c r="O375" s="8">
        <f t="shared" si="17"/>
        <v>17.91</v>
      </c>
      <c r="P375" t="str">
        <f>_xlfn.XLOOKUP(Table1[[#This Row],[Customer ID]],customers!A373:A1373,customers!I373:I1373,,0)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 t="shared" si="15"/>
        <v>Liberica</v>
      </c>
      <c r="K376" t="str">
        <f>INDEX(products!$A$1:$G$49,MATCH(orders!$D376,products!$A$1:$A$49,0),MATCH(orders!K$1,products!$A$1:$G$1,0))</f>
        <v>L</v>
      </c>
      <c r="L376" t="str">
        <f t="shared" si="16"/>
        <v>Light</v>
      </c>
      <c r="M376" s="6">
        <f>INDEX(products!$A$1:$G$49,MATCH(orders!$D376,products!$A$1:$A$49,0),MATCH(orders!M$1,products!$A$1:$G$1,0))</f>
        <v>0.5</v>
      </c>
      <c r="N376" s="8">
        <f>INDEX(products!$A$1:$G$49,MATCH(orders!$D376,products!$A$1:$A$49,0),MATCH(orders!N$1,products!$A$1:$G$1,0))</f>
        <v>9.51</v>
      </c>
      <c r="O376" s="8">
        <f t="shared" si="17"/>
        <v>38.04</v>
      </c>
      <c r="P376" t="str">
        <f>_xlfn.XLOOKUP(Table1[[#This Row],[Customer ID]],customers!A374:A1374,customers!I374:I1374,,0)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 t="shared" si="15"/>
        <v>Arabica</v>
      </c>
      <c r="K377" t="str">
        <f>INDEX(products!$A$1:$G$49,MATCH(orders!$D377,products!$A$1:$A$49,0),MATCH(orders!K$1,products!$A$1:$G$1,0))</f>
        <v>M</v>
      </c>
      <c r="L377" t="str">
        <f t="shared" si="16"/>
        <v>Medium</v>
      </c>
      <c r="M377" s="6">
        <f>INDEX(products!$A$1:$G$49,MATCH(orders!$D377,products!$A$1:$A$49,0),MATCH(orders!M$1,products!$A$1:$G$1,0))</f>
        <v>0.2</v>
      </c>
      <c r="N377" s="8">
        <f>INDEX(products!$A$1:$G$49,MATCH(orders!$D377,products!$A$1:$A$49,0),MATCH(orders!N$1,products!$A$1:$G$1,0))</f>
        <v>3.375</v>
      </c>
      <c r="O377" s="8">
        <f t="shared" si="17"/>
        <v>6.75</v>
      </c>
      <c r="P377" t="str">
        <f>_xlfn.XLOOKUP(Table1[[#This Row],[Customer ID]],customers!A375:A1375,customers!I375:I1375,,0)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 t="shared" si="15"/>
        <v>Robusta</v>
      </c>
      <c r="K378" t="str">
        <f>INDEX(products!$A$1:$G$49,MATCH(orders!$D378,products!$A$1:$A$49,0),MATCH(orders!K$1,products!$A$1:$G$1,0))</f>
        <v>M</v>
      </c>
      <c r="L378" t="str">
        <f t="shared" si="16"/>
        <v>Medium</v>
      </c>
      <c r="M378" s="6">
        <f>INDEX(products!$A$1:$G$49,MATCH(orders!$D378,products!$A$1:$A$49,0),MATCH(orders!M$1,products!$A$1:$G$1,0))</f>
        <v>0.5</v>
      </c>
      <c r="N378" s="8">
        <f>INDEX(products!$A$1:$G$49,MATCH(orders!$D378,products!$A$1:$A$49,0),MATCH(orders!N$1,products!$A$1:$G$1,0))</f>
        <v>5.97</v>
      </c>
      <c r="O378" s="8">
        <f t="shared" si="17"/>
        <v>5.97</v>
      </c>
      <c r="P378" t="str">
        <f>_xlfn.XLOOKUP(Table1[[#This Row],[Customer ID]],customers!A376:A1376,customers!I376:I1376,,0)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 t="shared" si="15"/>
        <v>Robusta</v>
      </c>
      <c r="K379" t="str">
        <f>INDEX(products!$A$1:$G$49,MATCH(orders!$D379,products!$A$1:$A$49,0),MATCH(orders!K$1,products!$A$1:$G$1,0))</f>
        <v>D</v>
      </c>
      <c r="L379" t="str">
        <f t="shared" si="16"/>
        <v>Dark</v>
      </c>
      <c r="M379" s="6">
        <f>INDEX(products!$A$1:$G$49,MATCH(orders!$D379,products!$A$1:$A$49,0),MATCH(orders!M$1,products!$A$1:$G$1,0))</f>
        <v>0.2</v>
      </c>
      <c r="N379" s="8">
        <f>INDEX(products!$A$1:$G$49,MATCH(orders!$D379,products!$A$1:$A$49,0),MATCH(orders!N$1,products!$A$1:$G$1,0))</f>
        <v>2.6849999999999996</v>
      </c>
      <c r="O379" s="8">
        <f t="shared" si="17"/>
        <v>8.0549999999999997</v>
      </c>
      <c r="P379" t="str">
        <f>_xlfn.XLOOKUP(Table1[[#This Row],[Customer ID]],customers!A377:A1377,customers!I377:I1377,,0)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 t="shared" si="15"/>
        <v>Arabica</v>
      </c>
      <c r="K380" t="str">
        <f>INDEX(products!$A$1:$G$49,MATCH(orders!$D380,products!$A$1:$A$49,0),MATCH(orders!K$1,products!$A$1:$G$1,0))</f>
        <v>L</v>
      </c>
      <c r="L380" t="str">
        <f t="shared" si="16"/>
        <v>Light</v>
      </c>
      <c r="M380" s="6">
        <f>INDEX(products!$A$1:$G$49,MATCH(orders!$D380,products!$A$1:$A$49,0),MATCH(orders!M$1,products!$A$1:$G$1,0))</f>
        <v>0.5</v>
      </c>
      <c r="N380" s="8">
        <f>INDEX(products!$A$1:$G$49,MATCH(orders!$D380,products!$A$1:$A$49,0),MATCH(orders!N$1,products!$A$1:$G$1,0))</f>
        <v>7.77</v>
      </c>
      <c r="O380" s="8">
        <f t="shared" si="17"/>
        <v>23.31</v>
      </c>
      <c r="P380" t="str">
        <f>_xlfn.XLOOKUP(Table1[[#This Row],[Customer ID]],customers!A378:A1378,customers!I378:I1378,,0)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 t="shared" si="15"/>
        <v>Robusta</v>
      </c>
      <c r="K381" t="str">
        <f>INDEX(products!$A$1:$G$49,MATCH(orders!$D381,products!$A$1:$A$49,0),MATCH(orders!K$1,products!$A$1:$G$1,0))</f>
        <v>L</v>
      </c>
      <c r="L381" t="str">
        <f t="shared" si="16"/>
        <v>Light</v>
      </c>
      <c r="M381" s="6">
        <f>INDEX(products!$A$1:$G$49,MATCH(orders!$D381,products!$A$1:$A$49,0),MATCH(orders!M$1,products!$A$1:$G$1,0))</f>
        <v>0.5</v>
      </c>
      <c r="N381" s="8">
        <f>INDEX(products!$A$1:$G$49,MATCH(orders!$D381,products!$A$1:$A$49,0),MATCH(orders!N$1,products!$A$1:$G$1,0))</f>
        <v>7.169999999999999</v>
      </c>
      <c r="O381" s="8">
        <f t="shared" si="17"/>
        <v>43.019999999999996</v>
      </c>
      <c r="P381" t="str">
        <f>_xlfn.XLOOKUP(Table1[[#This Row],[Customer ID]],customers!A379:A1379,customers!I379:I1379,,0)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 t="shared" si="15"/>
        <v>Liberica</v>
      </c>
      <c r="K382" t="str">
        <f>INDEX(products!$A$1:$G$49,MATCH(orders!$D382,products!$A$1:$A$49,0),MATCH(orders!K$1,products!$A$1:$G$1,0))</f>
        <v>D</v>
      </c>
      <c r="L382" t="str">
        <f t="shared" si="16"/>
        <v>Dark</v>
      </c>
      <c r="M382" s="6">
        <f>INDEX(products!$A$1:$G$49,MATCH(orders!$D382,products!$A$1:$A$49,0),MATCH(orders!M$1,products!$A$1:$G$1,0))</f>
        <v>0.5</v>
      </c>
      <c r="N382" s="8">
        <f>INDEX(products!$A$1:$G$49,MATCH(orders!$D382,products!$A$1:$A$49,0),MATCH(orders!N$1,products!$A$1:$G$1,0))</f>
        <v>7.77</v>
      </c>
      <c r="O382" s="8">
        <f t="shared" si="17"/>
        <v>23.31</v>
      </c>
      <c r="P382" t="s">
        <v>6190</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 t="shared" si="15"/>
        <v>Arabica</v>
      </c>
      <c r="K383" t="str">
        <f>INDEX(products!$A$1:$G$49,MATCH(orders!$D383,products!$A$1:$A$49,0),MATCH(orders!K$1,products!$A$1:$G$1,0))</f>
        <v>D</v>
      </c>
      <c r="L383" t="str">
        <f t="shared" si="16"/>
        <v>Dark</v>
      </c>
      <c r="M383" s="6">
        <f>INDEX(products!$A$1:$G$49,MATCH(orders!$D383,products!$A$1:$A$49,0),MATCH(orders!M$1,products!$A$1:$G$1,0))</f>
        <v>0.2</v>
      </c>
      <c r="N383" s="8">
        <f>INDEX(products!$A$1:$G$49,MATCH(orders!$D383,products!$A$1:$A$49,0),MATCH(orders!N$1,products!$A$1:$G$1,0))</f>
        <v>2.9849999999999999</v>
      </c>
      <c r="O383" s="8">
        <f t="shared" si="17"/>
        <v>14.924999999999999</v>
      </c>
      <c r="P383" t="str">
        <f>_xlfn.XLOOKUP(Table1[[#This Row],[Customer ID]],customers!A381:A1381,customers!I381:I1381,,0)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 t="shared" si="15"/>
        <v>Excelsa</v>
      </c>
      <c r="K384" t="str">
        <f>INDEX(products!$A$1:$G$49,MATCH(orders!$D384,products!$A$1:$A$49,0),MATCH(orders!K$1,products!$A$1:$G$1,0))</f>
        <v>D</v>
      </c>
      <c r="L384" t="str">
        <f t="shared" si="16"/>
        <v>Dark</v>
      </c>
      <c r="M384" s="6">
        <f>INDEX(products!$A$1:$G$49,MATCH(orders!$D384,products!$A$1:$A$49,0),MATCH(orders!M$1,products!$A$1:$G$1,0))</f>
        <v>0.5</v>
      </c>
      <c r="N384" s="8">
        <f>INDEX(products!$A$1:$G$49,MATCH(orders!$D384,products!$A$1:$A$49,0),MATCH(orders!N$1,products!$A$1:$G$1,0))</f>
        <v>7.29</v>
      </c>
      <c r="O384" s="8">
        <f t="shared" si="17"/>
        <v>21.87</v>
      </c>
      <c r="P384" t="str">
        <f>_xlfn.XLOOKUP(Table1[[#This Row],[Customer ID]],customers!A382:A1382,customers!I382:I1382,,0)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 t="shared" si="15"/>
        <v>Excelsa</v>
      </c>
      <c r="K385" t="str">
        <f>INDEX(products!$A$1:$G$49,MATCH(orders!$D385,products!$A$1:$A$49,0),MATCH(orders!K$1,products!$A$1:$G$1,0))</f>
        <v>L</v>
      </c>
      <c r="L385" t="str">
        <f t="shared" si="16"/>
        <v>Light</v>
      </c>
      <c r="M385" s="6">
        <f>INDEX(products!$A$1:$G$49,MATCH(orders!$D385,products!$A$1:$A$49,0),MATCH(orders!M$1,products!$A$1:$G$1,0))</f>
        <v>0.5</v>
      </c>
      <c r="N385" s="8">
        <f>INDEX(products!$A$1:$G$49,MATCH(orders!$D385,products!$A$1:$A$49,0),MATCH(orders!N$1,products!$A$1:$G$1,0))</f>
        <v>8.91</v>
      </c>
      <c r="O385" s="8">
        <f t="shared" si="17"/>
        <v>53.46</v>
      </c>
      <c r="P385" t="str">
        <f>_xlfn.XLOOKUP(Table1[[#This Row],[Customer ID]],customers!A383:A1383,customers!I383:I1383,,0)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 t="shared" si="15"/>
        <v>Arabica</v>
      </c>
      <c r="K386" t="str">
        <f>INDEX(products!$A$1:$G$49,MATCH(orders!$D386,products!$A$1:$A$49,0),MATCH(orders!K$1,products!$A$1:$G$1,0))</f>
        <v>L</v>
      </c>
      <c r="L386" t="str">
        <f t="shared" si="16"/>
        <v>Light</v>
      </c>
      <c r="M386" s="6">
        <f>INDEX(products!$A$1:$G$49,MATCH(orders!$D386,products!$A$1:$A$49,0),MATCH(orders!M$1,products!$A$1:$G$1,0))</f>
        <v>2.5</v>
      </c>
      <c r="N386" s="8">
        <f>INDEX(products!$A$1:$G$49,MATCH(orders!$D386,products!$A$1:$A$49,0),MATCH(orders!N$1,products!$A$1:$G$1,0))</f>
        <v>29.784999999999997</v>
      </c>
      <c r="O386" s="8">
        <f t="shared" si="17"/>
        <v>119.13999999999999</v>
      </c>
      <c r="P386" t="str">
        <f>_xlfn.XLOOKUP(Table1[[#This Row],[Customer ID]],customers!A384:A1384,customers!I384:I1384,,0)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 t="shared" ref="J387:J450" si="18">IF(I387="Rob","Robusta",IF(I387="Exc","Excelsa",IF(I387="Ara","Arabica",IF(I387="Lib","Liberica",))))</f>
        <v>Liberica</v>
      </c>
      <c r="K387" t="str">
        <f>INDEX(products!$A$1:$G$49,MATCH(orders!$D387,products!$A$1:$A$49,0),MATCH(orders!K$1,products!$A$1:$G$1,0))</f>
        <v>M</v>
      </c>
      <c r="L387" t="str">
        <f t="shared" ref="L387:L450" si="19">IF(K387="M","Medium",(IF(K387="L","Light",IF(K387="D","Dark"))))</f>
        <v>Medium</v>
      </c>
      <c r="M387" s="6">
        <f>INDEX(products!$A$1:$G$49,MATCH(orders!$D387,products!$A$1:$A$49,0),MATCH(orders!M$1,products!$A$1:$G$1,0))</f>
        <v>0.5</v>
      </c>
      <c r="N387" s="8">
        <f>INDEX(products!$A$1:$G$49,MATCH(orders!$D387,products!$A$1:$A$49,0),MATCH(orders!N$1,products!$A$1:$G$1,0))</f>
        <v>8.73</v>
      </c>
      <c r="O387" s="8">
        <f t="shared" ref="O387:O450" si="20">E387*N387</f>
        <v>43.650000000000006</v>
      </c>
      <c r="P387" t="str">
        <f>_xlfn.XLOOKUP(Table1[[#This Row],[Customer ID]],customers!A385:A1385,customers!I385:I1385,,0)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 t="shared" si="18"/>
        <v>Arabica</v>
      </c>
      <c r="K388" t="str">
        <f>INDEX(products!$A$1:$G$49,MATCH(orders!$D388,products!$A$1:$A$49,0),MATCH(orders!K$1,products!$A$1:$G$1,0))</f>
        <v>D</v>
      </c>
      <c r="L388" t="str">
        <f t="shared" si="19"/>
        <v>Dark</v>
      </c>
      <c r="M388" s="6">
        <f>INDEX(products!$A$1:$G$49,MATCH(orders!$D388,products!$A$1:$A$49,0),MATCH(orders!M$1,products!$A$1:$G$1,0))</f>
        <v>0.2</v>
      </c>
      <c r="N388" s="8">
        <f>INDEX(products!$A$1:$G$49,MATCH(orders!$D388,products!$A$1:$A$49,0),MATCH(orders!N$1,products!$A$1:$G$1,0))</f>
        <v>2.9849999999999999</v>
      </c>
      <c r="O388" s="8">
        <f t="shared" si="20"/>
        <v>17.91</v>
      </c>
      <c r="P388" t="str">
        <f>_xlfn.XLOOKUP(Table1[[#This Row],[Customer ID]],customers!A386:A1386,customers!I386:I1386,,0)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 t="shared" si="18"/>
        <v>Excelsa</v>
      </c>
      <c r="K389" t="str">
        <f>INDEX(products!$A$1:$G$49,MATCH(orders!$D389,products!$A$1:$A$49,0),MATCH(orders!K$1,products!$A$1:$G$1,0))</f>
        <v>L</v>
      </c>
      <c r="L389" t="str">
        <f t="shared" si="19"/>
        <v>Light</v>
      </c>
      <c r="M389" s="6">
        <f>INDEX(products!$A$1:$G$49,MATCH(orders!$D389,products!$A$1:$A$49,0),MATCH(orders!M$1,products!$A$1:$G$1,0))</f>
        <v>1</v>
      </c>
      <c r="N389" s="8">
        <f>INDEX(products!$A$1:$G$49,MATCH(orders!$D389,products!$A$1:$A$49,0),MATCH(orders!N$1,products!$A$1:$G$1,0))</f>
        <v>14.85</v>
      </c>
      <c r="O389" s="8">
        <f t="shared" si="20"/>
        <v>74.25</v>
      </c>
      <c r="P389" t="str">
        <f>_xlfn.XLOOKUP(Table1[[#This Row],[Customer ID]],customers!A387:A1387,customers!I387:I1387,,0)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 t="shared" si="18"/>
        <v>Liberica</v>
      </c>
      <c r="K390" t="str">
        <f>INDEX(products!$A$1:$G$49,MATCH(orders!$D390,products!$A$1:$A$49,0),MATCH(orders!K$1,products!$A$1:$G$1,0))</f>
        <v>D</v>
      </c>
      <c r="L390" t="str">
        <f t="shared" si="19"/>
        <v>Dark</v>
      </c>
      <c r="M390" s="6">
        <f>INDEX(products!$A$1:$G$49,MATCH(orders!$D390,products!$A$1:$A$49,0),MATCH(orders!M$1,products!$A$1:$G$1,0))</f>
        <v>0.2</v>
      </c>
      <c r="N390" s="8">
        <f>INDEX(products!$A$1:$G$49,MATCH(orders!$D390,products!$A$1:$A$49,0),MATCH(orders!N$1,products!$A$1:$G$1,0))</f>
        <v>3.8849999999999998</v>
      </c>
      <c r="O390" s="8">
        <f t="shared" si="20"/>
        <v>11.654999999999999</v>
      </c>
      <c r="P390" t="str">
        <f>_xlfn.XLOOKUP(Table1[[#This Row],[Customer ID]],customers!A388:A1388,customers!I388:I1388,,0)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 t="shared" si="18"/>
        <v>Liberica</v>
      </c>
      <c r="K391" t="str">
        <f>INDEX(products!$A$1:$G$49,MATCH(orders!$D391,products!$A$1:$A$49,0),MATCH(orders!K$1,products!$A$1:$G$1,0))</f>
        <v>D</v>
      </c>
      <c r="L391" t="str">
        <f t="shared" si="19"/>
        <v>Dark</v>
      </c>
      <c r="M391" s="6">
        <f>INDEX(products!$A$1:$G$49,MATCH(orders!$D391,products!$A$1:$A$49,0),MATCH(orders!M$1,products!$A$1:$G$1,0))</f>
        <v>0.5</v>
      </c>
      <c r="N391" s="8">
        <f>INDEX(products!$A$1:$G$49,MATCH(orders!$D391,products!$A$1:$A$49,0),MATCH(orders!N$1,products!$A$1:$G$1,0))</f>
        <v>7.77</v>
      </c>
      <c r="O391" s="8">
        <f t="shared" si="20"/>
        <v>23.31</v>
      </c>
      <c r="P391" t="str">
        <f>_xlfn.XLOOKUP(Table1[[#This Row],[Customer ID]],customers!A389:A1389,customers!I389:I1389,,0)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 t="shared" si="18"/>
        <v>Excelsa</v>
      </c>
      <c r="K392" t="str">
        <f>INDEX(products!$A$1:$G$49,MATCH(orders!$D392,products!$A$1:$A$49,0),MATCH(orders!K$1,products!$A$1:$G$1,0))</f>
        <v>D</v>
      </c>
      <c r="L392" t="str">
        <f t="shared" si="19"/>
        <v>Dark</v>
      </c>
      <c r="M392" s="6">
        <f>INDEX(products!$A$1:$G$49,MATCH(orders!$D392,products!$A$1:$A$49,0),MATCH(orders!M$1,products!$A$1:$G$1,0))</f>
        <v>0.5</v>
      </c>
      <c r="N392" s="8">
        <f>INDEX(products!$A$1:$G$49,MATCH(orders!$D392,products!$A$1:$A$49,0),MATCH(orders!N$1,products!$A$1:$G$1,0))</f>
        <v>7.29</v>
      </c>
      <c r="O392" s="8">
        <f t="shared" si="20"/>
        <v>14.58</v>
      </c>
      <c r="P392" t="str">
        <f>_xlfn.XLOOKUP(Table1[[#This Row],[Customer ID]],customers!A390:A1390,customers!I390:I1390,,0)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 t="shared" si="18"/>
        <v>Arabica</v>
      </c>
      <c r="K393" t="str">
        <f>INDEX(products!$A$1:$G$49,MATCH(orders!$D393,products!$A$1:$A$49,0),MATCH(orders!K$1,products!$A$1:$G$1,0))</f>
        <v>M</v>
      </c>
      <c r="L393" t="str">
        <f t="shared" si="19"/>
        <v>Medium</v>
      </c>
      <c r="M393" s="6">
        <f>INDEX(products!$A$1:$G$49,MATCH(orders!$D393,products!$A$1:$A$49,0),MATCH(orders!M$1,products!$A$1:$G$1,0))</f>
        <v>0.5</v>
      </c>
      <c r="N393" s="8">
        <f>INDEX(products!$A$1:$G$49,MATCH(orders!$D393,products!$A$1:$A$49,0),MATCH(orders!N$1,products!$A$1:$G$1,0))</f>
        <v>6.75</v>
      </c>
      <c r="O393" s="8">
        <f t="shared" si="20"/>
        <v>13.5</v>
      </c>
      <c r="P393" t="str">
        <f>_xlfn.XLOOKUP(Table1[[#This Row],[Customer ID]],customers!A391:A1391,customers!I391:I1391,,0)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 t="shared" si="18"/>
        <v>Excelsa</v>
      </c>
      <c r="K394" t="str">
        <f>INDEX(products!$A$1:$G$49,MATCH(orders!$D394,products!$A$1:$A$49,0),MATCH(orders!K$1,products!$A$1:$G$1,0))</f>
        <v>L</v>
      </c>
      <c r="L394" t="str">
        <f t="shared" si="19"/>
        <v>Light</v>
      </c>
      <c r="M394" s="6">
        <f>INDEX(products!$A$1:$G$49,MATCH(orders!$D394,products!$A$1:$A$49,0),MATCH(orders!M$1,products!$A$1:$G$1,0))</f>
        <v>1</v>
      </c>
      <c r="N394" s="8">
        <f>INDEX(products!$A$1:$G$49,MATCH(orders!$D394,products!$A$1:$A$49,0),MATCH(orders!N$1,products!$A$1:$G$1,0))</f>
        <v>14.85</v>
      </c>
      <c r="O394" s="8">
        <f t="shared" si="20"/>
        <v>89.1</v>
      </c>
      <c r="P394" t="str">
        <f>_xlfn.XLOOKUP(Table1[[#This Row],[Customer ID]],customers!A392:A1392,customers!I392:I1392,,0)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 t="shared" si="18"/>
        <v>Arabica</v>
      </c>
      <c r="K395" t="str">
        <f>INDEX(products!$A$1:$G$49,MATCH(orders!$D395,products!$A$1:$A$49,0),MATCH(orders!K$1,products!$A$1:$G$1,0))</f>
        <v>L</v>
      </c>
      <c r="L395" t="str">
        <f t="shared" si="19"/>
        <v>Light</v>
      </c>
      <c r="M395" s="6">
        <f>INDEX(products!$A$1:$G$49,MATCH(orders!$D395,products!$A$1:$A$49,0),MATCH(orders!M$1,products!$A$1:$G$1,0))</f>
        <v>0.2</v>
      </c>
      <c r="N395" s="8">
        <f>INDEX(products!$A$1:$G$49,MATCH(orders!$D395,products!$A$1:$A$49,0),MATCH(orders!N$1,products!$A$1:$G$1,0))</f>
        <v>3.8849999999999998</v>
      </c>
      <c r="O395" s="8">
        <f t="shared" si="20"/>
        <v>3.8849999999999998</v>
      </c>
      <c r="P395" t="str">
        <f>_xlfn.XLOOKUP(Table1[[#This Row],[Customer ID]],customers!A393:A1393,customers!I393:I1393,,0)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 t="shared" si="18"/>
        <v>Robusta</v>
      </c>
      <c r="K396" t="str">
        <f>INDEX(products!$A$1:$G$49,MATCH(orders!$D396,products!$A$1:$A$49,0),MATCH(orders!K$1,products!$A$1:$G$1,0))</f>
        <v>L</v>
      </c>
      <c r="L396" t="str">
        <f t="shared" si="19"/>
        <v>Light</v>
      </c>
      <c r="M396" s="6">
        <f>INDEX(products!$A$1:$G$49,MATCH(orders!$D396,products!$A$1:$A$49,0),MATCH(orders!M$1,products!$A$1:$G$1,0))</f>
        <v>2.5</v>
      </c>
      <c r="N396" s="8">
        <f>INDEX(products!$A$1:$G$49,MATCH(orders!$D396,products!$A$1:$A$49,0),MATCH(orders!N$1,products!$A$1:$G$1,0))</f>
        <v>27.484999999999996</v>
      </c>
      <c r="O396" s="8">
        <f t="shared" si="20"/>
        <v>109.93999999999998</v>
      </c>
      <c r="P396" t="str">
        <f>_xlfn.XLOOKUP(Table1[[#This Row],[Customer ID]],customers!A394:A1394,customers!I394:I1394,,0)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 t="shared" si="18"/>
        <v>Liberica</v>
      </c>
      <c r="K397" t="str">
        <f>INDEX(products!$A$1:$G$49,MATCH(orders!$D397,products!$A$1:$A$49,0),MATCH(orders!K$1,products!$A$1:$G$1,0))</f>
        <v>D</v>
      </c>
      <c r="L397" t="str">
        <f t="shared" si="19"/>
        <v>Dark</v>
      </c>
      <c r="M397" s="6">
        <f>INDEX(products!$A$1:$G$49,MATCH(orders!$D397,products!$A$1:$A$49,0),MATCH(orders!M$1,products!$A$1:$G$1,0))</f>
        <v>0.5</v>
      </c>
      <c r="N397" s="8">
        <f>INDEX(products!$A$1:$G$49,MATCH(orders!$D397,products!$A$1:$A$49,0),MATCH(orders!N$1,products!$A$1:$G$1,0))</f>
        <v>7.77</v>
      </c>
      <c r="O397" s="8">
        <f t="shared" si="20"/>
        <v>46.62</v>
      </c>
      <c r="P397" t="str">
        <f>_xlfn.XLOOKUP(Table1[[#This Row],[Customer ID]],customers!A395:A1395,customers!I395:I1395,,0)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 t="shared" si="18"/>
        <v>Arabica</v>
      </c>
      <c r="K398" t="str">
        <f>INDEX(products!$A$1:$G$49,MATCH(orders!$D398,products!$A$1:$A$49,0),MATCH(orders!K$1,products!$A$1:$G$1,0))</f>
        <v>L</v>
      </c>
      <c r="L398" t="str">
        <f t="shared" si="19"/>
        <v>Light</v>
      </c>
      <c r="M398" s="6">
        <f>INDEX(products!$A$1:$G$49,MATCH(orders!$D398,products!$A$1:$A$49,0),MATCH(orders!M$1,products!$A$1:$G$1,0))</f>
        <v>0.5</v>
      </c>
      <c r="N398" s="8">
        <f>INDEX(products!$A$1:$G$49,MATCH(orders!$D398,products!$A$1:$A$49,0),MATCH(orders!N$1,products!$A$1:$G$1,0))</f>
        <v>7.77</v>
      </c>
      <c r="O398" s="8">
        <f t="shared" si="20"/>
        <v>38.849999999999994</v>
      </c>
      <c r="P398" t="str">
        <f>_xlfn.XLOOKUP(Table1[[#This Row],[Customer ID]],customers!A396:A1396,customers!I396:I1396,,0)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 t="shared" si="18"/>
        <v>Liberica</v>
      </c>
      <c r="K399" t="str">
        <f>INDEX(products!$A$1:$G$49,MATCH(orders!$D399,products!$A$1:$A$49,0),MATCH(orders!K$1,products!$A$1:$G$1,0))</f>
        <v>D</v>
      </c>
      <c r="L399" t="str">
        <f t="shared" si="19"/>
        <v>Dark</v>
      </c>
      <c r="M399" s="6">
        <f>INDEX(products!$A$1:$G$49,MATCH(orders!$D399,products!$A$1:$A$49,0),MATCH(orders!M$1,products!$A$1:$G$1,0))</f>
        <v>0.5</v>
      </c>
      <c r="N399" s="8">
        <f>INDEX(products!$A$1:$G$49,MATCH(orders!$D399,products!$A$1:$A$49,0),MATCH(orders!N$1,products!$A$1:$G$1,0))</f>
        <v>7.77</v>
      </c>
      <c r="O399" s="8">
        <f t="shared" si="20"/>
        <v>31.08</v>
      </c>
      <c r="P399" t="str">
        <f>_xlfn.XLOOKUP(Table1[[#This Row],[Customer ID]],customers!A397:A1397,customers!I397:I1397,,0)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 t="shared" si="18"/>
        <v>Arabica</v>
      </c>
      <c r="K400" t="str">
        <f>INDEX(products!$A$1:$G$49,MATCH(orders!$D400,products!$A$1:$A$49,0),MATCH(orders!K$1,products!$A$1:$G$1,0))</f>
        <v>D</v>
      </c>
      <c r="L400" t="str">
        <f t="shared" si="19"/>
        <v>Dark</v>
      </c>
      <c r="M400" s="6">
        <f>INDEX(products!$A$1:$G$49,MATCH(orders!$D400,products!$A$1:$A$49,0),MATCH(orders!M$1,products!$A$1:$G$1,0))</f>
        <v>0.2</v>
      </c>
      <c r="N400" s="8">
        <f>INDEX(products!$A$1:$G$49,MATCH(orders!$D400,products!$A$1:$A$49,0),MATCH(orders!N$1,products!$A$1:$G$1,0))</f>
        <v>2.9849999999999999</v>
      </c>
      <c r="O400" s="8">
        <f t="shared" si="20"/>
        <v>17.91</v>
      </c>
      <c r="P400" t="str">
        <f>_xlfn.XLOOKUP(Table1[[#This Row],[Customer ID]],customers!A398:A1398,customers!I398:I1398,,0)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 t="shared" si="18"/>
        <v>Excelsa</v>
      </c>
      <c r="K401" t="str">
        <f>INDEX(products!$A$1:$G$49,MATCH(orders!$D401,products!$A$1:$A$49,0),MATCH(orders!K$1,products!$A$1:$G$1,0))</f>
        <v>D</v>
      </c>
      <c r="L401" t="str">
        <f t="shared" si="19"/>
        <v>Dark</v>
      </c>
      <c r="M401" s="6">
        <f>INDEX(products!$A$1:$G$49,MATCH(orders!$D401,products!$A$1:$A$49,0),MATCH(orders!M$1,products!$A$1:$G$1,0))</f>
        <v>2.5</v>
      </c>
      <c r="N401" s="8">
        <f>INDEX(products!$A$1:$G$49,MATCH(orders!$D401,products!$A$1:$A$49,0),MATCH(orders!N$1,products!$A$1:$G$1,0))</f>
        <v>27.945</v>
      </c>
      <c r="O401" s="8">
        <f t="shared" si="20"/>
        <v>167.67000000000002</v>
      </c>
      <c r="P401" t="str">
        <f>_xlfn.XLOOKUP(Table1[[#This Row],[Customer ID]],customers!A399:A1399,customers!I399:I1399,,0)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 t="shared" si="18"/>
        <v>Liberica</v>
      </c>
      <c r="K402" t="str">
        <f>INDEX(products!$A$1:$G$49,MATCH(orders!$D402,products!$A$1:$A$49,0),MATCH(orders!K$1,products!$A$1:$G$1,0))</f>
        <v>L</v>
      </c>
      <c r="L402" t="str">
        <f t="shared" si="19"/>
        <v>Light</v>
      </c>
      <c r="M402" s="6">
        <f>INDEX(products!$A$1:$G$49,MATCH(orders!$D402,products!$A$1:$A$49,0),MATCH(orders!M$1,products!$A$1:$G$1,0))</f>
        <v>1</v>
      </c>
      <c r="N402" s="8">
        <f>INDEX(products!$A$1:$G$49,MATCH(orders!$D402,products!$A$1:$A$49,0),MATCH(orders!N$1,products!$A$1:$G$1,0))</f>
        <v>15.85</v>
      </c>
      <c r="O402" s="8">
        <f t="shared" si="20"/>
        <v>63.4</v>
      </c>
      <c r="P402" t="str">
        <f>_xlfn.XLOOKUP(Table1[[#This Row],[Customer ID]],customers!A400:A1400,customers!I400:I1400,,0)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 t="shared" si="18"/>
        <v>Liberica</v>
      </c>
      <c r="K403" t="str">
        <f>INDEX(products!$A$1:$G$49,MATCH(orders!$D403,products!$A$1:$A$49,0),MATCH(orders!K$1,products!$A$1:$G$1,0))</f>
        <v>M</v>
      </c>
      <c r="L403" t="str">
        <f t="shared" si="19"/>
        <v>Medium</v>
      </c>
      <c r="M403" s="6">
        <f>INDEX(products!$A$1:$G$49,MATCH(orders!$D403,products!$A$1:$A$49,0),MATCH(orders!M$1,products!$A$1:$G$1,0))</f>
        <v>0.2</v>
      </c>
      <c r="N403" s="8">
        <f>INDEX(products!$A$1:$G$49,MATCH(orders!$D403,products!$A$1:$A$49,0),MATCH(orders!N$1,products!$A$1:$G$1,0))</f>
        <v>4.3650000000000002</v>
      </c>
      <c r="O403" s="8">
        <f t="shared" si="20"/>
        <v>8.73</v>
      </c>
      <c r="P403" t="str">
        <f>_xlfn.XLOOKUP(Table1[[#This Row],[Customer ID]],customers!A401:A1401,customers!I401:I1401,,0)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 t="shared" si="18"/>
        <v>Robusta</v>
      </c>
      <c r="K404" t="str">
        <f>INDEX(products!$A$1:$G$49,MATCH(orders!$D404,products!$A$1:$A$49,0),MATCH(orders!K$1,products!$A$1:$G$1,0))</f>
        <v>D</v>
      </c>
      <c r="L404" t="str">
        <f t="shared" si="19"/>
        <v>Dark</v>
      </c>
      <c r="M404" s="6">
        <f>INDEX(products!$A$1:$G$49,MATCH(orders!$D404,products!$A$1:$A$49,0),MATCH(orders!M$1,products!$A$1:$G$1,0))</f>
        <v>1</v>
      </c>
      <c r="N404" s="8">
        <f>INDEX(products!$A$1:$G$49,MATCH(orders!$D404,products!$A$1:$A$49,0),MATCH(orders!N$1,products!$A$1:$G$1,0))</f>
        <v>8.9499999999999993</v>
      </c>
      <c r="O404" s="8">
        <f t="shared" si="20"/>
        <v>26.849999999999998</v>
      </c>
      <c r="P404" t="str">
        <f>_xlfn.XLOOKUP(Table1[[#This Row],[Customer ID]],customers!A402:A1402,customers!I402:I1402,,0)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 t="shared" si="18"/>
        <v>Liberica</v>
      </c>
      <c r="K405" t="str">
        <f>INDEX(products!$A$1:$G$49,MATCH(orders!$D405,products!$A$1:$A$49,0),MATCH(orders!K$1,products!$A$1:$G$1,0))</f>
        <v>L</v>
      </c>
      <c r="L405" t="str">
        <f t="shared" si="19"/>
        <v>Light</v>
      </c>
      <c r="M405" s="6">
        <f>INDEX(products!$A$1:$G$49,MATCH(orders!$D405,products!$A$1:$A$49,0),MATCH(orders!M$1,products!$A$1:$G$1,0))</f>
        <v>0.2</v>
      </c>
      <c r="N405" s="8">
        <f>INDEX(products!$A$1:$G$49,MATCH(orders!$D405,products!$A$1:$A$49,0),MATCH(orders!N$1,products!$A$1:$G$1,0))</f>
        <v>4.7549999999999999</v>
      </c>
      <c r="O405" s="8">
        <f t="shared" si="20"/>
        <v>9.51</v>
      </c>
      <c r="P405" t="str">
        <f>_xlfn.XLOOKUP(Table1[[#This Row],[Customer ID]],customers!A403:A1403,customers!I403:I1403,,0)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 t="shared" si="18"/>
        <v>Arabica</v>
      </c>
      <c r="K406" t="str">
        <f>INDEX(products!$A$1:$G$49,MATCH(orders!$D406,products!$A$1:$A$49,0),MATCH(orders!K$1,products!$A$1:$G$1,0))</f>
        <v>D</v>
      </c>
      <c r="L406" t="str">
        <f t="shared" si="19"/>
        <v>Dark</v>
      </c>
      <c r="M406" s="6">
        <f>INDEX(products!$A$1:$G$49,MATCH(orders!$D406,products!$A$1:$A$49,0),MATCH(orders!M$1,products!$A$1:$G$1,0))</f>
        <v>1</v>
      </c>
      <c r="N406" s="8">
        <f>INDEX(products!$A$1:$G$49,MATCH(orders!$D406,products!$A$1:$A$49,0),MATCH(orders!N$1,products!$A$1:$G$1,0))</f>
        <v>9.9499999999999993</v>
      </c>
      <c r="O406" s="8">
        <f t="shared" si="20"/>
        <v>39.799999999999997</v>
      </c>
      <c r="P406" t="str">
        <f>_xlfn.XLOOKUP(Table1[[#This Row],[Customer ID]],customers!A404:A1404,customers!I404:I1404,,0)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 t="shared" si="18"/>
        <v>Excelsa</v>
      </c>
      <c r="K407" t="str">
        <f>INDEX(products!$A$1:$G$49,MATCH(orders!$D407,products!$A$1:$A$49,0),MATCH(orders!K$1,products!$A$1:$G$1,0))</f>
        <v>M</v>
      </c>
      <c r="L407" t="str">
        <f t="shared" si="19"/>
        <v>Medium</v>
      </c>
      <c r="M407" s="6">
        <f>INDEX(products!$A$1:$G$49,MATCH(orders!$D407,products!$A$1:$A$49,0),MATCH(orders!M$1,products!$A$1:$G$1,0))</f>
        <v>0.5</v>
      </c>
      <c r="N407" s="8">
        <f>INDEX(products!$A$1:$G$49,MATCH(orders!$D407,products!$A$1:$A$49,0),MATCH(orders!N$1,products!$A$1:$G$1,0))</f>
        <v>8.25</v>
      </c>
      <c r="O407" s="8">
        <f t="shared" si="20"/>
        <v>24.75</v>
      </c>
      <c r="P407" t="str">
        <f>_xlfn.XLOOKUP(Table1[[#This Row],[Customer ID]],customers!A405:A1405,customers!I405:I1405,,0)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 t="shared" si="18"/>
        <v>Excelsa</v>
      </c>
      <c r="K408" t="str">
        <f>INDEX(products!$A$1:$G$49,MATCH(orders!$D408,products!$A$1:$A$49,0),MATCH(orders!K$1,products!$A$1:$G$1,0))</f>
        <v>M</v>
      </c>
      <c r="L408" t="str">
        <f t="shared" si="19"/>
        <v>Medium</v>
      </c>
      <c r="M408" s="6">
        <f>INDEX(products!$A$1:$G$49,MATCH(orders!$D408,products!$A$1:$A$49,0),MATCH(orders!M$1,products!$A$1:$G$1,0))</f>
        <v>1</v>
      </c>
      <c r="N408" s="8">
        <f>INDEX(products!$A$1:$G$49,MATCH(orders!$D408,products!$A$1:$A$49,0),MATCH(orders!N$1,products!$A$1:$G$1,0))</f>
        <v>13.75</v>
      </c>
      <c r="O408" s="8">
        <f t="shared" si="20"/>
        <v>68.75</v>
      </c>
      <c r="P408" t="str">
        <f>_xlfn.XLOOKUP(Table1[[#This Row],[Customer ID]],customers!A406:A1406,customers!I406:I1406,,0)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 t="shared" si="18"/>
        <v>Excelsa</v>
      </c>
      <c r="K409" t="str">
        <f>INDEX(products!$A$1:$G$49,MATCH(orders!$D409,products!$A$1:$A$49,0),MATCH(orders!K$1,products!$A$1:$G$1,0))</f>
        <v>M</v>
      </c>
      <c r="L409" t="str">
        <f t="shared" si="19"/>
        <v>Medium</v>
      </c>
      <c r="M409" s="6">
        <f>INDEX(products!$A$1:$G$49,MATCH(orders!$D409,products!$A$1:$A$49,0),MATCH(orders!M$1,products!$A$1:$G$1,0))</f>
        <v>0.5</v>
      </c>
      <c r="N409" s="8">
        <f>INDEX(products!$A$1:$G$49,MATCH(orders!$D409,products!$A$1:$A$49,0),MATCH(orders!N$1,products!$A$1:$G$1,0))</f>
        <v>8.25</v>
      </c>
      <c r="O409" s="8">
        <f t="shared" si="20"/>
        <v>49.5</v>
      </c>
      <c r="P409" t="str">
        <f>_xlfn.XLOOKUP(Table1[[#This Row],[Customer ID]],customers!A407:A1407,customers!I407:I1407,,0)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 t="shared" si="18"/>
        <v>Arabica</v>
      </c>
      <c r="K410" t="str">
        <f>INDEX(products!$A$1:$G$49,MATCH(orders!$D410,products!$A$1:$A$49,0),MATCH(orders!K$1,products!$A$1:$G$1,0))</f>
        <v>M</v>
      </c>
      <c r="L410" t="str">
        <f t="shared" si="19"/>
        <v>Medium</v>
      </c>
      <c r="M410" s="6">
        <f>INDEX(products!$A$1:$G$49,MATCH(orders!$D410,products!$A$1:$A$49,0),MATCH(orders!M$1,products!$A$1:$G$1,0))</f>
        <v>2.5</v>
      </c>
      <c r="N410" s="8">
        <f>INDEX(products!$A$1:$G$49,MATCH(orders!$D410,products!$A$1:$A$49,0),MATCH(orders!N$1,products!$A$1:$G$1,0))</f>
        <v>25.874999999999996</v>
      </c>
      <c r="O410" s="8">
        <f t="shared" si="20"/>
        <v>51.749999999999993</v>
      </c>
      <c r="P410" t="str">
        <f>_xlfn.XLOOKUP(Table1[[#This Row],[Customer ID]],customers!A408:A1408,customers!I408:I1408,,0)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 t="shared" si="18"/>
        <v>Liberica</v>
      </c>
      <c r="K411" t="str">
        <f>INDEX(products!$A$1:$G$49,MATCH(orders!$D411,products!$A$1:$A$49,0),MATCH(orders!K$1,products!$A$1:$G$1,0))</f>
        <v>L</v>
      </c>
      <c r="L411" t="str">
        <f t="shared" si="19"/>
        <v>Light</v>
      </c>
      <c r="M411" s="6">
        <f>INDEX(products!$A$1:$G$49,MATCH(orders!$D411,products!$A$1:$A$49,0),MATCH(orders!M$1,products!$A$1:$G$1,0))</f>
        <v>1</v>
      </c>
      <c r="N411" s="8">
        <f>INDEX(products!$A$1:$G$49,MATCH(orders!$D411,products!$A$1:$A$49,0),MATCH(orders!N$1,products!$A$1:$G$1,0))</f>
        <v>15.85</v>
      </c>
      <c r="O411" s="8">
        <f t="shared" si="20"/>
        <v>47.55</v>
      </c>
      <c r="P411" t="str">
        <f>_xlfn.XLOOKUP(Table1[[#This Row],[Customer ID]],customers!A409:A1409,customers!I409:I1409,,0)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 t="shared" si="18"/>
        <v>Arabica</v>
      </c>
      <c r="K412" t="str">
        <f>INDEX(products!$A$1:$G$49,MATCH(orders!$D412,products!$A$1:$A$49,0),MATCH(orders!K$1,products!$A$1:$G$1,0))</f>
        <v>L</v>
      </c>
      <c r="L412" t="str">
        <f t="shared" si="19"/>
        <v>Light</v>
      </c>
      <c r="M412" s="6">
        <f>INDEX(products!$A$1:$G$49,MATCH(orders!$D412,products!$A$1:$A$49,0),MATCH(orders!M$1,products!$A$1:$G$1,0))</f>
        <v>0.2</v>
      </c>
      <c r="N412" s="8">
        <f>INDEX(products!$A$1:$G$49,MATCH(orders!$D412,products!$A$1:$A$49,0),MATCH(orders!N$1,products!$A$1:$G$1,0))</f>
        <v>3.8849999999999998</v>
      </c>
      <c r="O412" s="8">
        <f t="shared" si="20"/>
        <v>15.54</v>
      </c>
      <c r="P412" t="str">
        <f>_xlfn.XLOOKUP(Table1[[#This Row],[Customer ID]],customers!A410:A1410,customers!I410:I1410,,0)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 t="shared" si="18"/>
        <v>Liberica</v>
      </c>
      <c r="K413" t="str">
        <f>INDEX(products!$A$1:$G$49,MATCH(orders!$D413,products!$A$1:$A$49,0),MATCH(orders!K$1,products!$A$1:$G$1,0))</f>
        <v>M</v>
      </c>
      <c r="L413" t="str">
        <f t="shared" si="19"/>
        <v>Medium</v>
      </c>
      <c r="M413" s="6">
        <f>INDEX(products!$A$1:$G$49,MATCH(orders!$D413,products!$A$1:$A$49,0),MATCH(orders!M$1,products!$A$1:$G$1,0))</f>
        <v>1</v>
      </c>
      <c r="N413" s="8">
        <f>INDEX(products!$A$1:$G$49,MATCH(orders!$D413,products!$A$1:$A$49,0),MATCH(orders!N$1,products!$A$1:$G$1,0))</f>
        <v>14.55</v>
      </c>
      <c r="O413" s="8">
        <f t="shared" si="20"/>
        <v>87.300000000000011</v>
      </c>
      <c r="P413" t="str">
        <f>_xlfn.XLOOKUP(Table1[[#This Row],[Customer ID]],customers!A411:A1411,customers!I411:I1411,,0)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 t="shared" si="18"/>
        <v>Arabica</v>
      </c>
      <c r="K414" t="str">
        <f>INDEX(products!$A$1:$G$49,MATCH(orders!$D414,products!$A$1:$A$49,0),MATCH(orders!K$1,products!$A$1:$G$1,0))</f>
        <v>M</v>
      </c>
      <c r="L414" t="str">
        <f t="shared" si="19"/>
        <v>Medium</v>
      </c>
      <c r="M414" s="6">
        <f>INDEX(products!$A$1:$G$49,MATCH(orders!$D414,products!$A$1:$A$49,0),MATCH(orders!M$1,products!$A$1:$G$1,0))</f>
        <v>1</v>
      </c>
      <c r="N414" s="8">
        <f>INDEX(products!$A$1:$G$49,MATCH(orders!$D414,products!$A$1:$A$49,0),MATCH(orders!N$1,products!$A$1:$G$1,0))</f>
        <v>11.25</v>
      </c>
      <c r="O414" s="8">
        <f t="shared" si="20"/>
        <v>56.25</v>
      </c>
      <c r="P414" t="str">
        <f>_xlfn.XLOOKUP(Table1[[#This Row],[Customer ID]],customers!A412:A1412,customers!I412:I1412,,0)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 t="shared" si="18"/>
        <v>Liberica</v>
      </c>
      <c r="K415" t="str">
        <f>INDEX(products!$A$1:$G$49,MATCH(orders!$D415,products!$A$1:$A$49,0),MATCH(orders!K$1,products!$A$1:$G$1,0))</f>
        <v>L</v>
      </c>
      <c r="L415" t="str">
        <f t="shared" si="19"/>
        <v>Light</v>
      </c>
      <c r="M415" s="6">
        <f>INDEX(products!$A$1:$G$49,MATCH(orders!$D415,products!$A$1:$A$49,0),MATCH(orders!M$1,products!$A$1:$G$1,0))</f>
        <v>2.5</v>
      </c>
      <c r="N415" s="8">
        <f>INDEX(products!$A$1:$G$49,MATCH(orders!$D415,products!$A$1:$A$49,0),MATCH(orders!N$1,products!$A$1:$G$1,0))</f>
        <v>36.454999999999998</v>
      </c>
      <c r="O415" s="8">
        <f t="shared" si="20"/>
        <v>36.454999999999998</v>
      </c>
      <c r="P415" t="str">
        <f>_xlfn.XLOOKUP(Table1[[#This Row],[Customer ID]],customers!A413:A1413,customers!I413:I1413,,0)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 t="shared" si="18"/>
        <v>Robusta</v>
      </c>
      <c r="K416" t="str">
        <f>INDEX(products!$A$1:$G$49,MATCH(orders!$D416,products!$A$1:$A$49,0),MATCH(orders!K$1,products!$A$1:$G$1,0))</f>
        <v>L</v>
      </c>
      <c r="L416" t="str">
        <f t="shared" si="19"/>
        <v>Light</v>
      </c>
      <c r="M416" s="6">
        <f>INDEX(products!$A$1:$G$49,MATCH(orders!$D416,products!$A$1:$A$49,0),MATCH(orders!M$1,products!$A$1:$G$1,0))</f>
        <v>0.2</v>
      </c>
      <c r="N416" s="8">
        <f>INDEX(products!$A$1:$G$49,MATCH(orders!$D416,products!$A$1:$A$49,0),MATCH(orders!N$1,products!$A$1:$G$1,0))</f>
        <v>3.5849999999999995</v>
      </c>
      <c r="O416" s="8">
        <f t="shared" si="20"/>
        <v>10.754999999999999</v>
      </c>
      <c r="P416" t="str">
        <f>_xlfn.XLOOKUP(Table1[[#This Row],[Customer ID]],customers!A414:A1414,customers!I414:I1414,,0)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 t="shared" si="18"/>
        <v>Robusta</v>
      </c>
      <c r="K417" t="str">
        <f>INDEX(products!$A$1:$G$49,MATCH(orders!$D417,products!$A$1:$A$49,0),MATCH(orders!K$1,products!$A$1:$G$1,0))</f>
        <v>M</v>
      </c>
      <c r="L417" t="str">
        <f t="shared" si="19"/>
        <v>Medium</v>
      </c>
      <c r="M417" s="6">
        <f>INDEX(products!$A$1:$G$49,MATCH(orders!$D417,products!$A$1:$A$49,0),MATCH(orders!M$1,products!$A$1:$G$1,0))</f>
        <v>0.2</v>
      </c>
      <c r="N417" s="8">
        <f>INDEX(products!$A$1:$G$49,MATCH(orders!$D417,products!$A$1:$A$49,0),MATCH(orders!N$1,products!$A$1:$G$1,0))</f>
        <v>2.9849999999999999</v>
      </c>
      <c r="O417" s="8">
        <f t="shared" si="20"/>
        <v>8.9550000000000001</v>
      </c>
      <c r="P417" t="str">
        <f>_xlfn.XLOOKUP(Table1[[#This Row],[Customer ID]],customers!A415:A1415,customers!I415:I1415,,0)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 t="shared" si="18"/>
        <v>Arabica</v>
      </c>
      <c r="K418" t="str">
        <f>INDEX(products!$A$1:$G$49,MATCH(orders!$D418,products!$A$1:$A$49,0),MATCH(orders!K$1,products!$A$1:$G$1,0))</f>
        <v>L</v>
      </c>
      <c r="L418" t="str">
        <f t="shared" si="19"/>
        <v>Light</v>
      </c>
      <c r="M418" s="6">
        <f>INDEX(products!$A$1:$G$49,MATCH(orders!$D418,products!$A$1:$A$49,0),MATCH(orders!M$1,products!$A$1:$G$1,0))</f>
        <v>0.5</v>
      </c>
      <c r="N418" s="8">
        <f>INDEX(products!$A$1:$G$49,MATCH(orders!$D418,products!$A$1:$A$49,0),MATCH(orders!N$1,products!$A$1:$G$1,0))</f>
        <v>7.77</v>
      </c>
      <c r="O418" s="8">
        <f t="shared" si="20"/>
        <v>23.31</v>
      </c>
      <c r="P418" t="str">
        <f>_xlfn.XLOOKUP(Table1[[#This Row],[Customer ID]],customers!A416:A1416,customers!I416:I1416,,0)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 t="shared" si="18"/>
        <v>Arabica</v>
      </c>
      <c r="K419" t="str">
        <f>INDEX(products!$A$1:$G$49,MATCH(orders!$D419,products!$A$1:$A$49,0),MATCH(orders!K$1,products!$A$1:$G$1,0))</f>
        <v>L</v>
      </c>
      <c r="L419" t="str">
        <f t="shared" si="19"/>
        <v>Light</v>
      </c>
      <c r="M419" s="6">
        <f>INDEX(products!$A$1:$G$49,MATCH(orders!$D419,products!$A$1:$A$49,0),MATCH(orders!M$1,products!$A$1:$G$1,0))</f>
        <v>2.5</v>
      </c>
      <c r="N419" s="8">
        <f>INDEX(products!$A$1:$G$49,MATCH(orders!$D419,products!$A$1:$A$49,0),MATCH(orders!N$1,products!$A$1:$G$1,0))</f>
        <v>29.784999999999997</v>
      </c>
      <c r="O419" s="8">
        <f t="shared" si="20"/>
        <v>29.784999999999997</v>
      </c>
      <c r="P419" t="str">
        <f>_xlfn.XLOOKUP(Table1[[#This Row],[Customer ID]],customers!A417:A1417,customers!I417:I1417,,0)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 t="shared" si="18"/>
        <v>Arabica</v>
      </c>
      <c r="K420" t="str">
        <f>INDEX(products!$A$1:$G$49,MATCH(orders!$D420,products!$A$1:$A$49,0),MATCH(orders!K$1,products!$A$1:$G$1,0))</f>
        <v>L</v>
      </c>
      <c r="L420" t="str">
        <f t="shared" si="19"/>
        <v>Light</v>
      </c>
      <c r="M420" s="6">
        <f>INDEX(products!$A$1:$G$49,MATCH(orders!$D420,products!$A$1:$A$49,0),MATCH(orders!M$1,products!$A$1:$G$1,0))</f>
        <v>2.5</v>
      </c>
      <c r="N420" s="8">
        <f>INDEX(products!$A$1:$G$49,MATCH(orders!$D420,products!$A$1:$A$49,0),MATCH(orders!N$1,products!$A$1:$G$1,0))</f>
        <v>29.784999999999997</v>
      </c>
      <c r="O420" s="8">
        <f t="shared" si="20"/>
        <v>148.92499999999998</v>
      </c>
      <c r="P420" t="str">
        <f>_xlfn.XLOOKUP(Table1[[#This Row],[Customer ID]],customers!A418:A1418,customers!I418:I1418,,0)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 t="shared" si="18"/>
        <v>Liberica</v>
      </c>
      <c r="K421" t="str">
        <f>INDEX(products!$A$1:$G$49,MATCH(orders!$D421,products!$A$1:$A$49,0),MATCH(orders!K$1,products!$A$1:$G$1,0))</f>
        <v>M</v>
      </c>
      <c r="L421" t="str">
        <f t="shared" si="19"/>
        <v>Medium</v>
      </c>
      <c r="M421" s="6">
        <f>INDEX(products!$A$1:$G$49,MATCH(orders!$D421,products!$A$1:$A$49,0),MATCH(orders!M$1,products!$A$1:$G$1,0))</f>
        <v>0.5</v>
      </c>
      <c r="N421" s="8">
        <f>INDEX(products!$A$1:$G$49,MATCH(orders!$D421,products!$A$1:$A$49,0),MATCH(orders!N$1,products!$A$1:$G$1,0))</f>
        <v>8.73</v>
      </c>
      <c r="O421" s="8">
        <f t="shared" si="20"/>
        <v>8.73</v>
      </c>
      <c r="P421" t="str">
        <f>_xlfn.XLOOKUP(Table1[[#This Row],[Customer ID]],customers!A419:A1419,customers!I419:I1419,,0)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 t="shared" si="18"/>
        <v>Liberica</v>
      </c>
      <c r="K422" t="str">
        <f>INDEX(products!$A$1:$G$49,MATCH(orders!$D422,products!$A$1:$A$49,0),MATCH(orders!K$1,products!$A$1:$G$1,0))</f>
        <v>D</v>
      </c>
      <c r="L422" t="str">
        <f t="shared" si="19"/>
        <v>Dark</v>
      </c>
      <c r="M422" s="6">
        <f>INDEX(products!$A$1:$G$49,MATCH(orders!$D422,products!$A$1:$A$49,0),MATCH(orders!M$1,products!$A$1:$G$1,0))</f>
        <v>0.5</v>
      </c>
      <c r="N422" s="8">
        <f>INDEX(products!$A$1:$G$49,MATCH(orders!$D422,products!$A$1:$A$49,0),MATCH(orders!N$1,products!$A$1:$G$1,0))</f>
        <v>7.77</v>
      </c>
      <c r="O422" s="8">
        <f t="shared" si="20"/>
        <v>31.08</v>
      </c>
      <c r="P422" t="s">
        <v>6190</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 t="shared" si="18"/>
        <v>Arabica</v>
      </c>
      <c r="K423" t="str">
        <f>INDEX(products!$A$1:$G$49,MATCH(orders!$D423,products!$A$1:$A$49,0),MATCH(orders!K$1,products!$A$1:$G$1,0))</f>
        <v>D</v>
      </c>
      <c r="L423" t="str">
        <f t="shared" si="19"/>
        <v>Dark</v>
      </c>
      <c r="M423" s="6">
        <f>INDEX(products!$A$1:$G$49,MATCH(orders!$D423,products!$A$1:$A$49,0),MATCH(orders!M$1,products!$A$1:$G$1,0))</f>
        <v>2.5</v>
      </c>
      <c r="N423" s="8">
        <f>INDEX(products!$A$1:$G$49,MATCH(orders!$D423,products!$A$1:$A$49,0),MATCH(orders!N$1,products!$A$1:$G$1,0))</f>
        <v>22.884999999999998</v>
      </c>
      <c r="O423" s="8">
        <f t="shared" si="20"/>
        <v>137.31</v>
      </c>
      <c r="P423" t="s">
        <v>6190</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 t="shared" si="18"/>
        <v>Arabica</v>
      </c>
      <c r="K424" t="str">
        <f>INDEX(products!$A$1:$G$49,MATCH(orders!$D424,products!$A$1:$A$49,0),MATCH(orders!K$1,products!$A$1:$G$1,0))</f>
        <v>D</v>
      </c>
      <c r="L424" t="str">
        <f t="shared" si="19"/>
        <v>Dark</v>
      </c>
      <c r="M424" s="6">
        <f>INDEX(products!$A$1:$G$49,MATCH(orders!$D424,products!$A$1:$A$49,0),MATCH(orders!M$1,products!$A$1:$G$1,0))</f>
        <v>0.5</v>
      </c>
      <c r="N424" s="8">
        <f>INDEX(products!$A$1:$G$49,MATCH(orders!$D424,products!$A$1:$A$49,0),MATCH(orders!N$1,products!$A$1:$G$1,0))</f>
        <v>5.97</v>
      </c>
      <c r="O424" s="8">
        <f t="shared" si="20"/>
        <v>29.849999999999998</v>
      </c>
      <c r="P424" t="str">
        <f>_xlfn.XLOOKUP(Table1[[#This Row],[Customer ID]],customers!A422:A1422,customers!I422:I1422,,0)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 t="shared" si="18"/>
        <v>Robusta</v>
      </c>
      <c r="K425" t="str">
        <f>INDEX(products!$A$1:$G$49,MATCH(orders!$D425,products!$A$1:$A$49,0),MATCH(orders!K$1,products!$A$1:$G$1,0))</f>
        <v>M</v>
      </c>
      <c r="L425" t="str">
        <f t="shared" si="19"/>
        <v>Medium</v>
      </c>
      <c r="M425" s="6">
        <f>INDEX(products!$A$1:$G$49,MATCH(orders!$D425,products!$A$1:$A$49,0),MATCH(orders!M$1,products!$A$1:$G$1,0))</f>
        <v>0.5</v>
      </c>
      <c r="N425" s="8">
        <f>INDEX(products!$A$1:$G$49,MATCH(orders!$D425,products!$A$1:$A$49,0),MATCH(orders!N$1,products!$A$1:$G$1,0))</f>
        <v>5.97</v>
      </c>
      <c r="O425" s="8">
        <f t="shared" si="20"/>
        <v>17.91</v>
      </c>
      <c r="P425" t="str">
        <f>_xlfn.XLOOKUP(Table1[[#This Row],[Customer ID]],customers!A423:A1423,customers!I423:I1423,,0)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 t="shared" si="18"/>
        <v>Excelsa</v>
      </c>
      <c r="K426" t="str">
        <f>INDEX(products!$A$1:$G$49,MATCH(orders!$D426,products!$A$1:$A$49,0),MATCH(orders!K$1,products!$A$1:$G$1,0))</f>
        <v>L</v>
      </c>
      <c r="L426" t="str">
        <f t="shared" si="19"/>
        <v>Light</v>
      </c>
      <c r="M426" s="6">
        <f>INDEX(products!$A$1:$G$49,MATCH(orders!$D426,products!$A$1:$A$49,0),MATCH(orders!M$1,products!$A$1:$G$1,0))</f>
        <v>0.5</v>
      </c>
      <c r="N426" s="8">
        <f>INDEX(products!$A$1:$G$49,MATCH(orders!$D426,products!$A$1:$A$49,0),MATCH(orders!N$1,products!$A$1:$G$1,0))</f>
        <v>8.91</v>
      </c>
      <c r="O426" s="8">
        <f t="shared" si="20"/>
        <v>26.73</v>
      </c>
      <c r="P426" t="str">
        <f>_xlfn.XLOOKUP(Table1[[#This Row],[Customer ID]],customers!A424:A1424,customers!I424:I1424,,0)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 t="shared" si="18"/>
        <v>Robusta</v>
      </c>
      <c r="K427" t="str">
        <f>INDEX(products!$A$1:$G$49,MATCH(orders!$D427,products!$A$1:$A$49,0),MATCH(orders!K$1,products!$A$1:$G$1,0))</f>
        <v>D</v>
      </c>
      <c r="L427" t="str">
        <f t="shared" si="19"/>
        <v>Dark</v>
      </c>
      <c r="M427" s="6">
        <f>INDEX(products!$A$1:$G$49,MATCH(orders!$D427,products!$A$1:$A$49,0),MATCH(orders!M$1,products!$A$1:$G$1,0))</f>
        <v>1</v>
      </c>
      <c r="N427" s="8">
        <f>INDEX(products!$A$1:$G$49,MATCH(orders!$D427,products!$A$1:$A$49,0),MATCH(orders!N$1,products!$A$1:$G$1,0))</f>
        <v>8.9499999999999993</v>
      </c>
      <c r="O427" s="8">
        <f t="shared" si="20"/>
        <v>17.899999999999999</v>
      </c>
      <c r="P427" t="str">
        <f>_xlfn.XLOOKUP(Table1[[#This Row],[Customer ID]],customers!A425:A1425,customers!I425:I1425,,0)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 t="shared" si="18"/>
        <v>Robusta</v>
      </c>
      <c r="K428" t="str">
        <f>INDEX(products!$A$1:$G$49,MATCH(orders!$D428,products!$A$1:$A$49,0),MATCH(orders!K$1,products!$A$1:$G$1,0))</f>
        <v>L</v>
      </c>
      <c r="L428" t="str">
        <f t="shared" si="19"/>
        <v>Light</v>
      </c>
      <c r="M428" s="6">
        <f>INDEX(products!$A$1:$G$49,MATCH(orders!$D428,products!$A$1:$A$49,0),MATCH(orders!M$1,products!$A$1:$G$1,0))</f>
        <v>0.2</v>
      </c>
      <c r="N428" s="8">
        <f>INDEX(products!$A$1:$G$49,MATCH(orders!$D428,products!$A$1:$A$49,0),MATCH(orders!N$1,products!$A$1:$G$1,0))</f>
        <v>3.5849999999999995</v>
      </c>
      <c r="O428" s="8">
        <f t="shared" si="20"/>
        <v>14.339999999999998</v>
      </c>
      <c r="P428" t="str">
        <f>_xlfn.XLOOKUP(Table1[[#This Row],[Customer ID]],customers!A426:A1426,customers!I426:I1426,,0)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 t="shared" si="18"/>
        <v>Arabica</v>
      </c>
      <c r="K429" t="str">
        <f>INDEX(products!$A$1:$G$49,MATCH(orders!$D429,products!$A$1:$A$49,0),MATCH(orders!K$1,products!$A$1:$G$1,0))</f>
        <v>M</v>
      </c>
      <c r="L429" t="str">
        <f t="shared" si="19"/>
        <v>Medium</v>
      </c>
      <c r="M429" s="6">
        <f>INDEX(products!$A$1:$G$49,MATCH(orders!$D429,products!$A$1:$A$49,0),MATCH(orders!M$1,products!$A$1:$G$1,0))</f>
        <v>2.5</v>
      </c>
      <c r="N429" s="8">
        <f>INDEX(products!$A$1:$G$49,MATCH(orders!$D429,products!$A$1:$A$49,0),MATCH(orders!N$1,products!$A$1:$G$1,0))</f>
        <v>25.874999999999996</v>
      </c>
      <c r="O429" s="8">
        <f t="shared" si="20"/>
        <v>77.624999999999986</v>
      </c>
      <c r="P429" t="str">
        <f>_xlfn.XLOOKUP(Table1[[#This Row],[Customer ID]],customers!A427:A1427,customers!I427:I1427,,0)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 t="shared" si="18"/>
        <v>Robusta</v>
      </c>
      <c r="K430" t="str">
        <f>INDEX(products!$A$1:$G$49,MATCH(orders!$D430,products!$A$1:$A$49,0),MATCH(orders!K$1,products!$A$1:$G$1,0))</f>
        <v>L</v>
      </c>
      <c r="L430" t="str">
        <f t="shared" si="19"/>
        <v>Light</v>
      </c>
      <c r="M430" s="6">
        <f>INDEX(products!$A$1:$G$49,MATCH(orders!$D430,products!$A$1:$A$49,0),MATCH(orders!M$1,products!$A$1:$G$1,0))</f>
        <v>1</v>
      </c>
      <c r="N430" s="8">
        <f>INDEX(products!$A$1:$G$49,MATCH(orders!$D430,products!$A$1:$A$49,0),MATCH(orders!N$1,products!$A$1:$G$1,0))</f>
        <v>11.95</v>
      </c>
      <c r="O430" s="8">
        <f t="shared" si="20"/>
        <v>59.75</v>
      </c>
      <c r="P430" t="str">
        <f>_xlfn.XLOOKUP(Table1[[#This Row],[Customer ID]],customers!A428:A1428,customers!I428:I1428,,0)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 t="shared" si="18"/>
        <v>Arabica</v>
      </c>
      <c r="K431" t="str">
        <f>INDEX(products!$A$1:$G$49,MATCH(orders!$D431,products!$A$1:$A$49,0),MATCH(orders!K$1,products!$A$1:$G$1,0))</f>
        <v>L</v>
      </c>
      <c r="L431" t="str">
        <f t="shared" si="19"/>
        <v>Light</v>
      </c>
      <c r="M431" s="6">
        <f>INDEX(products!$A$1:$G$49,MATCH(orders!$D431,products!$A$1:$A$49,0),MATCH(orders!M$1,products!$A$1:$G$1,0))</f>
        <v>1</v>
      </c>
      <c r="N431" s="8">
        <f>INDEX(products!$A$1:$G$49,MATCH(orders!$D431,products!$A$1:$A$49,0),MATCH(orders!N$1,products!$A$1:$G$1,0))</f>
        <v>12.95</v>
      </c>
      <c r="O431" s="8">
        <f t="shared" si="20"/>
        <v>77.699999999999989</v>
      </c>
      <c r="P431" t="s">
        <v>6190</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 t="shared" si="18"/>
        <v>Robusta</v>
      </c>
      <c r="K432" t="str">
        <f>INDEX(products!$A$1:$G$49,MATCH(orders!$D432,products!$A$1:$A$49,0),MATCH(orders!K$1,products!$A$1:$G$1,0))</f>
        <v>D</v>
      </c>
      <c r="L432" t="str">
        <f t="shared" si="19"/>
        <v>Dark</v>
      </c>
      <c r="M432" s="6">
        <f>INDEX(products!$A$1:$G$49,MATCH(orders!$D432,products!$A$1:$A$49,0),MATCH(orders!M$1,products!$A$1:$G$1,0))</f>
        <v>0.2</v>
      </c>
      <c r="N432" s="8">
        <f>INDEX(products!$A$1:$G$49,MATCH(orders!$D432,products!$A$1:$A$49,0),MATCH(orders!N$1,products!$A$1:$G$1,0))</f>
        <v>2.6849999999999996</v>
      </c>
      <c r="O432" s="8">
        <f t="shared" si="20"/>
        <v>5.3699999999999992</v>
      </c>
      <c r="P432" t="str">
        <f>_xlfn.XLOOKUP(Table1[[#This Row],[Customer ID]],customers!A430:A1430,customers!I430:I1430,,0)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 t="shared" si="18"/>
        <v>Excelsa</v>
      </c>
      <c r="K433" t="str">
        <f>INDEX(products!$A$1:$G$49,MATCH(orders!$D433,products!$A$1:$A$49,0),MATCH(orders!K$1,products!$A$1:$G$1,0))</f>
        <v>D</v>
      </c>
      <c r="L433" t="str">
        <f t="shared" si="19"/>
        <v>Dark</v>
      </c>
      <c r="M433" s="6">
        <f>INDEX(products!$A$1:$G$49,MATCH(orders!$D433,products!$A$1:$A$49,0),MATCH(orders!M$1,products!$A$1:$G$1,0))</f>
        <v>2.5</v>
      </c>
      <c r="N433" s="8">
        <f>INDEX(products!$A$1:$G$49,MATCH(orders!$D433,products!$A$1:$A$49,0),MATCH(orders!N$1,products!$A$1:$G$1,0))</f>
        <v>27.945</v>
      </c>
      <c r="O433" s="8">
        <f t="shared" si="20"/>
        <v>83.835000000000008</v>
      </c>
      <c r="P433" t="str">
        <f>_xlfn.XLOOKUP(Table1[[#This Row],[Customer ID]],customers!A431:A1431,customers!I431:I1431,,0)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 t="shared" si="18"/>
        <v>Arabica</v>
      </c>
      <c r="K434" t="str">
        <f>INDEX(products!$A$1:$G$49,MATCH(orders!$D434,products!$A$1:$A$49,0),MATCH(orders!K$1,products!$A$1:$G$1,0))</f>
        <v>M</v>
      </c>
      <c r="L434" t="str">
        <f t="shared" si="19"/>
        <v>Medium</v>
      </c>
      <c r="M434" s="6">
        <f>INDEX(products!$A$1:$G$49,MATCH(orders!$D434,products!$A$1:$A$49,0),MATCH(orders!M$1,products!$A$1:$G$1,0))</f>
        <v>1</v>
      </c>
      <c r="N434" s="8">
        <f>INDEX(products!$A$1:$G$49,MATCH(orders!$D434,products!$A$1:$A$49,0),MATCH(orders!N$1,products!$A$1:$G$1,0))</f>
        <v>11.25</v>
      </c>
      <c r="O434" s="8">
        <f t="shared" si="20"/>
        <v>22.5</v>
      </c>
      <c r="P434" t="str">
        <f>_xlfn.XLOOKUP(Table1[[#This Row],[Customer ID]],customers!A432:A1432,customers!I432:I1432,,0)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 t="shared" si="18"/>
        <v>Liberica</v>
      </c>
      <c r="K435" t="str">
        <f>INDEX(products!$A$1:$G$49,MATCH(orders!$D435,products!$A$1:$A$49,0),MATCH(orders!K$1,products!$A$1:$G$1,0))</f>
        <v>M</v>
      </c>
      <c r="L435" t="str">
        <f t="shared" si="19"/>
        <v>Medium</v>
      </c>
      <c r="M435" s="6">
        <f>INDEX(products!$A$1:$G$49,MATCH(orders!$D435,products!$A$1:$A$49,0),MATCH(orders!M$1,products!$A$1:$G$1,0))</f>
        <v>2.5</v>
      </c>
      <c r="N435" s="8">
        <f>INDEX(products!$A$1:$G$49,MATCH(orders!$D435,products!$A$1:$A$49,0),MATCH(orders!N$1,products!$A$1:$G$1,0))</f>
        <v>33.464999999999996</v>
      </c>
      <c r="O435" s="8">
        <f t="shared" si="20"/>
        <v>200.78999999999996</v>
      </c>
      <c r="P435" t="str">
        <f>_xlfn.XLOOKUP(Table1[[#This Row],[Customer ID]],customers!A433:A1433,customers!I433:I1433,,0)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 t="shared" si="18"/>
        <v>Arabica</v>
      </c>
      <c r="K436" t="str">
        <f>INDEX(products!$A$1:$G$49,MATCH(orders!$D436,products!$A$1:$A$49,0),MATCH(orders!K$1,products!$A$1:$G$1,0))</f>
        <v>M</v>
      </c>
      <c r="L436" t="str">
        <f t="shared" si="19"/>
        <v>Medium</v>
      </c>
      <c r="M436" s="6">
        <f>INDEX(products!$A$1:$G$49,MATCH(orders!$D436,products!$A$1:$A$49,0),MATCH(orders!M$1,products!$A$1:$G$1,0))</f>
        <v>1</v>
      </c>
      <c r="N436" s="8">
        <f>INDEX(products!$A$1:$G$49,MATCH(orders!$D436,products!$A$1:$A$49,0),MATCH(orders!N$1,products!$A$1:$G$1,0))</f>
        <v>11.25</v>
      </c>
      <c r="O436" s="8">
        <f t="shared" si="20"/>
        <v>67.5</v>
      </c>
      <c r="P436" t="str">
        <f>_xlfn.XLOOKUP(Table1[[#This Row],[Customer ID]],customers!A434:A1434,customers!I434:I1434,,0)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 t="shared" si="18"/>
        <v>Excelsa</v>
      </c>
      <c r="K437" t="str">
        <f>INDEX(products!$A$1:$G$49,MATCH(orders!$D437,products!$A$1:$A$49,0),MATCH(orders!K$1,products!$A$1:$G$1,0))</f>
        <v>M</v>
      </c>
      <c r="L437" t="str">
        <f t="shared" si="19"/>
        <v>Medium</v>
      </c>
      <c r="M437" s="6">
        <f>INDEX(products!$A$1:$G$49,MATCH(orders!$D437,products!$A$1:$A$49,0),MATCH(orders!M$1,products!$A$1:$G$1,0))</f>
        <v>0.5</v>
      </c>
      <c r="N437" s="8">
        <f>INDEX(products!$A$1:$G$49,MATCH(orders!$D437,products!$A$1:$A$49,0),MATCH(orders!N$1,products!$A$1:$G$1,0))</f>
        <v>8.25</v>
      </c>
      <c r="O437" s="8">
        <f t="shared" si="20"/>
        <v>8.25</v>
      </c>
      <c r="P437" t="str">
        <f>_xlfn.XLOOKUP(Table1[[#This Row],[Customer ID]],customers!A435:A1435,customers!I435:I1435,,0)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 t="shared" si="18"/>
        <v>Liberica</v>
      </c>
      <c r="K438" t="str">
        <f>INDEX(products!$A$1:$G$49,MATCH(orders!$D438,products!$A$1:$A$49,0),MATCH(orders!K$1,products!$A$1:$G$1,0))</f>
        <v>L</v>
      </c>
      <c r="L438" t="str">
        <f t="shared" si="19"/>
        <v>Light</v>
      </c>
      <c r="M438" s="6">
        <f>INDEX(products!$A$1:$G$49,MATCH(orders!$D438,products!$A$1:$A$49,0),MATCH(orders!M$1,products!$A$1:$G$1,0))</f>
        <v>0.2</v>
      </c>
      <c r="N438" s="8">
        <f>INDEX(products!$A$1:$G$49,MATCH(orders!$D438,products!$A$1:$A$49,0),MATCH(orders!N$1,products!$A$1:$G$1,0))</f>
        <v>4.7549999999999999</v>
      </c>
      <c r="O438" s="8">
        <f t="shared" si="20"/>
        <v>9.51</v>
      </c>
      <c r="P438" t="str">
        <f>_xlfn.XLOOKUP(Table1[[#This Row],[Customer ID]],customers!A436:A1436,customers!I436:I1436,,0)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 t="shared" si="18"/>
        <v>Liberica</v>
      </c>
      <c r="K439" t="str">
        <f>INDEX(products!$A$1:$G$49,MATCH(orders!$D439,products!$A$1:$A$49,0),MATCH(orders!K$1,products!$A$1:$G$1,0))</f>
        <v>D</v>
      </c>
      <c r="L439" t="str">
        <f t="shared" si="19"/>
        <v>Dark</v>
      </c>
      <c r="M439" s="6">
        <f>INDEX(products!$A$1:$G$49,MATCH(orders!$D439,products!$A$1:$A$49,0),MATCH(orders!M$1,products!$A$1:$G$1,0))</f>
        <v>2.5</v>
      </c>
      <c r="N439" s="8">
        <f>INDEX(products!$A$1:$G$49,MATCH(orders!$D439,products!$A$1:$A$49,0),MATCH(orders!N$1,products!$A$1:$G$1,0))</f>
        <v>29.784999999999997</v>
      </c>
      <c r="O439" s="8">
        <f t="shared" si="20"/>
        <v>29.784999999999997</v>
      </c>
      <c r="P439" t="str">
        <f>_xlfn.XLOOKUP(Table1[[#This Row],[Customer ID]],customers!A437:A1437,customers!I437:I1437,,0)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 t="shared" si="18"/>
        <v>Liberica</v>
      </c>
      <c r="K440" t="str">
        <f>INDEX(products!$A$1:$G$49,MATCH(orders!$D440,products!$A$1:$A$49,0),MATCH(orders!K$1,products!$A$1:$G$1,0))</f>
        <v>D</v>
      </c>
      <c r="L440" t="str">
        <f t="shared" si="19"/>
        <v>Dark</v>
      </c>
      <c r="M440" s="6">
        <f>INDEX(products!$A$1:$G$49,MATCH(orders!$D440,products!$A$1:$A$49,0),MATCH(orders!M$1,products!$A$1:$G$1,0))</f>
        <v>0.5</v>
      </c>
      <c r="N440" s="8">
        <f>INDEX(products!$A$1:$G$49,MATCH(orders!$D440,products!$A$1:$A$49,0),MATCH(orders!N$1,products!$A$1:$G$1,0))</f>
        <v>7.77</v>
      </c>
      <c r="O440" s="8">
        <f t="shared" si="20"/>
        <v>15.54</v>
      </c>
      <c r="P440" t="str">
        <f>_xlfn.XLOOKUP(Table1[[#This Row],[Customer ID]],customers!A438:A1438,customers!I438:I1438,,0)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 t="shared" si="18"/>
        <v>Excelsa</v>
      </c>
      <c r="K441" t="str">
        <f>INDEX(products!$A$1:$G$49,MATCH(orders!$D441,products!$A$1:$A$49,0),MATCH(orders!K$1,products!$A$1:$G$1,0))</f>
        <v>L</v>
      </c>
      <c r="L441" t="str">
        <f t="shared" si="19"/>
        <v>Light</v>
      </c>
      <c r="M441" s="6">
        <f>INDEX(products!$A$1:$G$49,MATCH(orders!$D441,products!$A$1:$A$49,0),MATCH(orders!M$1,products!$A$1:$G$1,0))</f>
        <v>0.5</v>
      </c>
      <c r="N441" s="8">
        <f>INDEX(products!$A$1:$G$49,MATCH(orders!$D441,products!$A$1:$A$49,0),MATCH(orders!N$1,products!$A$1:$G$1,0))</f>
        <v>8.91</v>
      </c>
      <c r="O441" s="8">
        <f t="shared" si="20"/>
        <v>35.64</v>
      </c>
      <c r="P441" t="str">
        <f>_xlfn.XLOOKUP(Table1[[#This Row],[Customer ID]],customers!A439:A1439,customers!I439:I1439,,0)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 t="shared" si="18"/>
        <v>Arabica</v>
      </c>
      <c r="K442" t="str">
        <f>INDEX(products!$A$1:$G$49,MATCH(orders!$D442,products!$A$1:$A$49,0),MATCH(orders!K$1,products!$A$1:$G$1,0))</f>
        <v>M</v>
      </c>
      <c r="L442" t="str">
        <f t="shared" si="19"/>
        <v>Medium</v>
      </c>
      <c r="M442" s="6">
        <f>INDEX(products!$A$1:$G$49,MATCH(orders!$D442,products!$A$1:$A$49,0),MATCH(orders!M$1,products!$A$1:$G$1,0))</f>
        <v>2.5</v>
      </c>
      <c r="N442" s="8">
        <f>INDEX(products!$A$1:$G$49,MATCH(orders!$D442,products!$A$1:$A$49,0),MATCH(orders!N$1,products!$A$1:$G$1,0))</f>
        <v>25.874999999999996</v>
      </c>
      <c r="O442" s="8">
        <f t="shared" si="20"/>
        <v>103.49999999999999</v>
      </c>
      <c r="P442" t="str">
        <f>_xlfn.XLOOKUP(Table1[[#This Row],[Customer ID]],customers!A440:A1440,customers!I440:I1440,,0)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 t="shared" si="18"/>
        <v>Excelsa</v>
      </c>
      <c r="K443" t="str">
        <f>INDEX(products!$A$1:$G$49,MATCH(orders!$D443,products!$A$1:$A$49,0),MATCH(orders!K$1,products!$A$1:$G$1,0))</f>
        <v>D</v>
      </c>
      <c r="L443" t="str">
        <f t="shared" si="19"/>
        <v>Dark</v>
      </c>
      <c r="M443" s="6">
        <f>INDEX(products!$A$1:$G$49,MATCH(orders!$D443,products!$A$1:$A$49,0),MATCH(orders!M$1,products!$A$1:$G$1,0))</f>
        <v>1</v>
      </c>
      <c r="N443" s="8">
        <f>INDEX(products!$A$1:$G$49,MATCH(orders!$D443,products!$A$1:$A$49,0),MATCH(orders!N$1,products!$A$1:$G$1,0))</f>
        <v>12.15</v>
      </c>
      <c r="O443" s="8">
        <f t="shared" si="20"/>
        <v>36.450000000000003</v>
      </c>
      <c r="P443" t="str">
        <f>_xlfn.XLOOKUP(Table1[[#This Row],[Customer ID]],customers!A441:A1441,customers!I441:I1441,,0)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 t="shared" si="18"/>
        <v>Robusta</v>
      </c>
      <c r="K444" t="str">
        <f>INDEX(products!$A$1:$G$49,MATCH(orders!$D444,products!$A$1:$A$49,0),MATCH(orders!K$1,products!$A$1:$G$1,0))</f>
        <v>L</v>
      </c>
      <c r="L444" t="str">
        <f t="shared" si="19"/>
        <v>Light</v>
      </c>
      <c r="M444" s="6">
        <f>INDEX(products!$A$1:$G$49,MATCH(orders!$D444,products!$A$1:$A$49,0),MATCH(orders!M$1,products!$A$1:$G$1,0))</f>
        <v>0.5</v>
      </c>
      <c r="N444" s="8">
        <f>INDEX(products!$A$1:$G$49,MATCH(orders!$D444,products!$A$1:$A$49,0),MATCH(orders!N$1,products!$A$1:$G$1,0))</f>
        <v>7.169999999999999</v>
      </c>
      <c r="O444" s="8">
        <f t="shared" si="20"/>
        <v>35.849999999999994</v>
      </c>
      <c r="P444" t="str">
        <f>_xlfn.XLOOKUP(Table1[[#This Row],[Customer ID]],customers!A442:A1442,customers!I442:I1442,,0)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 t="shared" si="18"/>
        <v>Excelsa</v>
      </c>
      <c r="K445" t="str">
        <f>INDEX(products!$A$1:$G$49,MATCH(orders!$D445,products!$A$1:$A$49,0),MATCH(orders!K$1,products!$A$1:$G$1,0))</f>
        <v>L</v>
      </c>
      <c r="L445" t="str">
        <f t="shared" si="19"/>
        <v>Light</v>
      </c>
      <c r="M445" s="6">
        <f>INDEX(products!$A$1:$G$49,MATCH(orders!$D445,products!$A$1:$A$49,0),MATCH(orders!M$1,products!$A$1:$G$1,0))</f>
        <v>0.2</v>
      </c>
      <c r="N445" s="8">
        <f>INDEX(products!$A$1:$G$49,MATCH(orders!$D445,products!$A$1:$A$49,0),MATCH(orders!N$1,products!$A$1:$G$1,0))</f>
        <v>4.4550000000000001</v>
      </c>
      <c r="O445" s="8">
        <f t="shared" si="20"/>
        <v>22.274999999999999</v>
      </c>
      <c r="P445" t="str">
        <f>_xlfn.XLOOKUP(Table1[[#This Row],[Customer ID]],customers!A443:A1443,customers!I443:I1443,,0)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 t="shared" si="18"/>
        <v>Excelsa</v>
      </c>
      <c r="K446" t="str">
        <f>INDEX(products!$A$1:$G$49,MATCH(orders!$D446,products!$A$1:$A$49,0),MATCH(orders!K$1,products!$A$1:$G$1,0))</f>
        <v>M</v>
      </c>
      <c r="L446" t="str">
        <f t="shared" si="19"/>
        <v>Medium</v>
      </c>
      <c r="M446" s="6">
        <f>INDEX(products!$A$1:$G$49,MATCH(orders!$D446,products!$A$1:$A$49,0),MATCH(orders!M$1,products!$A$1:$G$1,0))</f>
        <v>0.2</v>
      </c>
      <c r="N446" s="8">
        <f>INDEX(products!$A$1:$G$49,MATCH(orders!$D446,products!$A$1:$A$49,0),MATCH(orders!N$1,products!$A$1:$G$1,0))</f>
        <v>4.125</v>
      </c>
      <c r="O446" s="8">
        <f t="shared" si="20"/>
        <v>24.75</v>
      </c>
      <c r="P446" t="str">
        <f>_xlfn.XLOOKUP(Table1[[#This Row],[Customer ID]],customers!A444:A1444,customers!I444:I1444,,0)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 t="shared" si="18"/>
        <v>Liberica</v>
      </c>
      <c r="K447" t="str">
        <f>INDEX(products!$A$1:$G$49,MATCH(orders!$D447,products!$A$1:$A$49,0),MATCH(orders!K$1,products!$A$1:$G$1,0))</f>
        <v>M</v>
      </c>
      <c r="L447" t="str">
        <f t="shared" si="19"/>
        <v>Medium</v>
      </c>
      <c r="M447" s="6">
        <f>INDEX(products!$A$1:$G$49,MATCH(orders!$D447,products!$A$1:$A$49,0),MATCH(orders!M$1,products!$A$1:$G$1,0))</f>
        <v>2.5</v>
      </c>
      <c r="N447" s="8">
        <f>INDEX(products!$A$1:$G$49,MATCH(orders!$D447,products!$A$1:$A$49,0),MATCH(orders!N$1,products!$A$1:$G$1,0))</f>
        <v>33.464999999999996</v>
      </c>
      <c r="O447" s="8">
        <f t="shared" si="20"/>
        <v>66.929999999999993</v>
      </c>
      <c r="P447" t="str">
        <f>_xlfn.XLOOKUP(Table1[[#This Row],[Customer ID]],customers!A445:A1445,customers!I445:I1445,,0)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 t="shared" si="18"/>
        <v>Liberica</v>
      </c>
      <c r="K448" t="str">
        <f>INDEX(products!$A$1:$G$49,MATCH(orders!$D448,products!$A$1:$A$49,0),MATCH(orders!K$1,products!$A$1:$G$1,0))</f>
        <v>M</v>
      </c>
      <c r="L448" t="str">
        <f t="shared" si="19"/>
        <v>Medium</v>
      </c>
      <c r="M448" s="6">
        <f>INDEX(products!$A$1:$G$49,MATCH(orders!$D448,products!$A$1:$A$49,0),MATCH(orders!M$1,products!$A$1:$G$1,0))</f>
        <v>0.5</v>
      </c>
      <c r="N448" s="8">
        <f>INDEX(products!$A$1:$G$49,MATCH(orders!$D448,products!$A$1:$A$49,0),MATCH(orders!N$1,products!$A$1:$G$1,0))</f>
        <v>8.73</v>
      </c>
      <c r="O448" s="8">
        <f t="shared" si="20"/>
        <v>8.73</v>
      </c>
      <c r="P448" t="str">
        <f>_xlfn.XLOOKUP(Table1[[#This Row],[Customer ID]],customers!A446:A1446,customers!I446:I1446,,0)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 t="shared" si="18"/>
        <v>Robusta</v>
      </c>
      <c r="K449" t="str">
        <f>INDEX(products!$A$1:$G$49,MATCH(orders!$D449,products!$A$1:$A$49,0),MATCH(orders!K$1,products!$A$1:$G$1,0))</f>
        <v>M</v>
      </c>
      <c r="L449" t="str">
        <f t="shared" si="19"/>
        <v>Medium</v>
      </c>
      <c r="M449" s="6">
        <f>INDEX(products!$A$1:$G$49,MATCH(orders!$D449,products!$A$1:$A$49,0),MATCH(orders!M$1,products!$A$1:$G$1,0))</f>
        <v>0.5</v>
      </c>
      <c r="N449" s="8">
        <f>INDEX(products!$A$1:$G$49,MATCH(orders!$D449,products!$A$1:$A$49,0),MATCH(orders!N$1,products!$A$1:$G$1,0))</f>
        <v>5.97</v>
      </c>
      <c r="O449" s="8">
        <f t="shared" si="20"/>
        <v>17.91</v>
      </c>
      <c r="P449" t="str">
        <f>_xlfn.XLOOKUP(Table1[[#This Row],[Customer ID]],customers!A447:A1447,customers!I447:I1447,,0)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 t="shared" si="18"/>
        <v>Robusta</v>
      </c>
      <c r="K450" t="str">
        <f>INDEX(products!$A$1:$G$49,MATCH(orders!$D450,products!$A$1:$A$49,0),MATCH(orders!K$1,products!$A$1:$G$1,0))</f>
        <v>L</v>
      </c>
      <c r="L450" t="str">
        <f t="shared" si="19"/>
        <v>Light</v>
      </c>
      <c r="M450" s="6">
        <f>INDEX(products!$A$1:$G$49,MATCH(orders!$D450,products!$A$1:$A$49,0),MATCH(orders!M$1,products!$A$1:$G$1,0))</f>
        <v>0.5</v>
      </c>
      <c r="N450" s="8">
        <f>INDEX(products!$A$1:$G$49,MATCH(orders!$D450,products!$A$1:$A$49,0),MATCH(orders!N$1,products!$A$1:$G$1,0))</f>
        <v>7.169999999999999</v>
      </c>
      <c r="O450" s="8">
        <f t="shared" si="20"/>
        <v>7.169999999999999</v>
      </c>
      <c r="P450" t="str">
        <f>_xlfn.XLOOKUP(Table1[[#This Row],[Customer ID]],customers!A448:A1448,customers!I448:I1448,,0)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 t="shared" ref="J451:J514" si="21">IF(I451="Rob","Robusta",IF(I451="Exc","Excelsa",IF(I451="Ara","Arabica",IF(I451="Lib","Liberica",))))</f>
        <v>Robusta</v>
      </c>
      <c r="K451" t="str">
        <f>INDEX(products!$A$1:$G$49,MATCH(orders!$D451,products!$A$1:$A$49,0),MATCH(orders!K$1,products!$A$1:$G$1,0))</f>
        <v>D</v>
      </c>
      <c r="L451" t="str">
        <f t="shared" ref="L451:L514" si="22">IF(K451="M","Medium",(IF(K451="L","Light",IF(K451="D","Dark"))))</f>
        <v>Dark</v>
      </c>
      <c r="M451" s="6">
        <f>INDEX(products!$A$1:$G$49,MATCH(orders!$D451,products!$A$1:$A$49,0),MATCH(orders!M$1,products!$A$1:$G$1,0))</f>
        <v>0.2</v>
      </c>
      <c r="N451" s="8">
        <f>INDEX(products!$A$1:$G$49,MATCH(orders!$D451,products!$A$1:$A$49,0),MATCH(orders!N$1,products!$A$1:$G$1,0))</f>
        <v>2.6849999999999996</v>
      </c>
      <c r="O451" s="8">
        <f t="shared" ref="O451:O514" si="23">E451*N451</f>
        <v>5.3699999999999992</v>
      </c>
      <c r="P451" t="str">
        <f>_xlfn.XLOOKUP(Table1[[#This Row],[Customer ID]],customers!A449:A1449,customers!I449:I1449,,0)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 t="shared" si="21"/>
        <v>Liberica</v>
      </c>
      <c r="K452" t="str">
        <f>INDEX(products!$A$1:$G$49,MATCH(orders!$D452,products!$A$1:$A$49,0),MATCH(orders!K$1,products!$A$1:$G$1,0))</f>
        <v>L</v>
      </c>
      <c r="L452" t="str">
        <f t="shared" si="22"/>
        <v>Light</v>
      </c>
      <c r="M452" s="6">
        <f>INDEX(products!$A$1:$G$49,MATCH(orders!$D452,products!$A$1:$A$49,0),MATCH(orders!M$1,products!$A$1:$G$1,0))</f>
        <v>0.2</v>
      </c>
      <c r="N452" s="8">
        <f>INDEX(products!$A$1:$G$49,MATCH(orders!$D452,products!$A$1:$A$49,0),MATCH(orders!N$1,products!$A$1:$G$1,0))</f>
        <v>4.7549999999999999</v>
      </c>
      <c r="O452" s="8">
        <f t="shared" si="23"/>
        <v>23.774999999999999</v>
      </c>
      <c r="P452" t="str">
        <f>_xlfn.XLOOKUP(Table1[[#This Row],[Customer ID]],customers!A450:A1450,customers!I450:I1450,,0)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 t="shared" si="21"/>
        <v>Robusta</v>
      </c>
      <c r="K453" t="str">
        <f>INDEX(products!$A$1:$G$49,MATCH(orders!$D453,products!$A$1:$A$49,0),MATCH(orders!K$1,products!$A$1:$G$1,0))</f>
        <v>D</v>
      </c>
      <c r="L453" t="str">
        <f t="shared" si="22"/>
        <v>Dark</v>
      </c>
      <c r="M453" s="6">
        <f>INDEX(products!$A$1:$G$49,MATCH(orders!$D453,products!$A$1:$A$49,0),MATCH(orders!M$1,products!$A$1:$G$1,0))</f>
        <v>2.5</v>
      </c>
      <c r="N453" s="8">
        <f>INDEX(products!$A$1:$G$49,MATCH(orders!$D453,products!$A$1:$A$49,0),MATCH(orders!N$1,products!$A$1:$G$1,0))</f>
        <v>20.584999999999997</v>
      </c>
      <c r="O453" s="8">
        <f t="shared" si="23"/>
        <v>41.169999999999995</v>
      </c>
      <c r="P453" t="str">
        <f>_xlfn.XLOOKUP(Table1[[#This Row],[Customer ID]],customers!A451:A1451,customers!I451:I1451,,0)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 t="shared" si="21"/>
        <v>Arabica</v>
      </c>
      <c r="K454" t="str">
        <f>INDEX(products!$A$1:$G$49,MATCH(orders!$D454,products!$A$1:$A$49,0),MATCH(orders!K$1,products!$A$1:$G$1,0))</f>
        <v>L</v>
      </c>
      <c r="L454" t="str">
        <f t="shared" si="22"/>
        <v>Light</v>
      </c>
      <c r="M454" s="6">
        <f>INDEX(products!$A$1:$G$49,MATCH(orders!$D454,products!$A$1:$A$49,0),MATCH(orders!M$1,products!$A$1:$G$1,0))</f>
        <v>0.2</v>
      </c>
      <c r="N454" s="8">
        <f>INDEX(products!$A$1:$G$49,MATCH(orders!$D454,products!$A$1:$A$49,0),MATCH(orders!N$1,products!$A$1:$G$1,0))</f>
        <v>3.8849999999999998</v>
      </c>
      <c r="O454" s="8">
        <f t="shared" si="23"/>
        <v>11.654999999999999</v>
      </c>
      <c r="P454" t="str">
        <f>_xlfn.XLOOKUP(Table1[[#This Row],[Customer ID]],customers!A452:A1452,customers!I452:I1452,,0)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 t="shared" si="21"/>
        <v>Liberica</v>
      </c>
      <c r="K455" t="str">
        <f>INDEX(products!$A$1:$G$49,MATCH(orders!$D455,products!$A$1:$A$49,0),MATCH(orders!K$1,products!$A$1:$G$1,0))</f>
        <v>L</v>
      </c>
      <c r="L455" t="str">
        <f t="shared" si="22"/>
        <v>Light</v>
      </c>
      <c r="M455" s="6">
        <f>INDEX(products!$A$1:$G$49,MATCH(orders!$D455,products!$A$1:$A$49,0),MATCH(orders!M$1,products!$A$1:$G$1,0))</f>
        <v>0.5</v>
      </c>
      <c r="N455" s="8">
        <f>INDEX(products!$A$1:$G$49,MATCH(orders!$D455,products!$A$1:$A$49,0),MATCH(orders!N$1,products!$A$1:$G$1,0))</f>
        <v>9.51</v>
      </c>
      <c r="O455" s="8">
        <f t="shared" si="23"/>
        <v>38.04</v>
      </c>
      <c r="P455" t="str">
        <f>_xlfn.XLOOKUP(Table1[[#This Row],[Customer ID]],customers!A453:A1453,customers!I453:I1453,,0)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 t="shared" si="21"/>
        <v>Robusta</v>
      </c>
      <c r="K456" t="str">
        <f>INDEX(products!$A$1:$G$49,MATCH(orders!$D456,products!$A$1:$A$49,0),MATCH(orders!K$1,products!$A$1:$G$1,0))</f>
        <v>D</v>
      </c>
      <c r="L456" t="str">
        <f t="shared" si="22"/>
        <v>Dark</v>
      </c>
      <c r="M456" s="6">
        <f>INDEX(products!$A$1:$G$49,MATCH(orders!$D456,products!$A$1:$A$49,0),MATCH(orders!M$1,products!$A$1:$G$1,0))</f>
        <v>2.5</v>
      </c>
      <c r="N456" s="8">
        <f>INDEX(products!$A$1:$G$49,MATCH(orders!$D456,products!$A$1:$A$49,0),MATCH(orders!N$1,products!$A$1:$G$1,0))</f>
        <v>20.584999999999997</v>
      </c>
      <c r="O456" s="8">
        <f t="shared" si="23"/>
        <v>82.339999999999989</v>
      </c>
      <c r="P456" t="str">
        <f>_xlfn.XLOOKUP(Table1[[#This Row],[Customer ID]],customers!A454:A1454,customers!I454:I1454,,0)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 t="shared" si="21"/>
        <v>Liberica</v>
      </c>
      <c r="K457" t="str">
        <f>INDEX(products!$A$1:$G$49,MATCH(orders!$D457,products!$A$1:$A$49,0),MATCH(orders!K$1,products!$A$1:$G$1,0))</f>
        <v>L</v>
      </c>
      <c r="L457" t="str">
        <f t="shared" si="22"/>
        <v>Light</v>
      </c>
      <c r="M457" s="6">
        <f>INDEX(products!$A$1:$G$49,MATCH(orders!$D457,products!$A$1:$A$49,0),MATCH(orders!M$1,products!$A$1:$G$1,0))</f>
        <v>0.2</v>
      </c>
      <c r="N457" s="8">
        <f>INDEX(products!$A$1:$G$49,MATCH(orders!$D457,products!$A$1:$A$49,0),MATCH(orders!N$1,products!$A$1:$G$1,0))</f>
        <v>4.7549999999999999</v>
      </c>
      <c r="O457" s="8">
        <f t="shared" si="23"/>
        <v>9.51</v>
      </c>
      <c r="P457" t="str">
        <f>_xlfn.XLOOKUP(Table1[[#This Row],[Customer ID]],customers!A455:A1455,customers!I455:I1455,,0)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 t="shared" si="21"/>
        <v>Robusta</v>
      </c>
      <c r="K458" t="str">
        <f>INDEX(products!$A$1:$G$49,MATCH(orders!$D458,products!$A$1:$A$49,0),MATCH(orders!K$1,products!$A$1:$G$1,0))</f>
        <v>D</v>
      </c>
      <c r="L458" t="str">
        <f t="shared" si="22"/>
        <v>Dark</v>
      </c>
      <c r="M458" s="6">
        <f>INDEX(products!$A$1:$G$49,MATCH(orders!$D458,products!$A$1:$A$49,0),MATCH(orders!M$1,products!$A$1:$G$1,0))</f>
        <v>2.5</v>
      </c>
      <c r="N458" s="8">
        <f>INDEX(products!$A$1:$G$49,MATCH(orders!$D458,products!$A$1:$A$49,0),MATCH(orders!N$1,products!$A$1:$G$1,0))</f>
        <v>20.584999999999997</v>
      </c>
      <c r="O458" s="8">
        <f t="shared" si="23"/>
        <v>41.169999999999995</v>
      </c>
      <c r="P458" t="str">
        <f>_xlfn.XLOOKUP(Table1[[#This Row],[Customer ID]],customers!A456:A1456,customers!I456:I1456,,0)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 t="shared" si="21"/>
        <v>Liberica</v>
      </c>
      <c r="K459" t="str">
        <f>INDEX(products!$A$1:$G$49,MATCH(orders!$D459,products!$A$1:$A$49,0),MATCH(orders!K$1,products!$A$1:$G$1,0))</f>
        <v>L</v>
      </c>
      <c r="L459" t="str">
        <f t="shared" si="22"/>
        <v>Light</v>
      </c>
      <c r="M459" s="6">
        <f>INDEX(products!$A$1:$G$49,MATCH(orders!$D459,products!$A$1:$A$49,0),MATCH(orders!M$1,products!$A$1:$G$1,0))</f>
        <v>0.5</v>
      </c>
      <c r="N459" s="8">
        <f>INDEX(products!$A$1:$G$49,MATCH(orders!$D459,products!$A$1:$A$49,0),MATCH(orders!N$1,products!$A$1:$G$1,0))</f>
        <v>9.51</v>
      </c>
      <c r="O459" s="8">
        <f t="shared" si="23"/>
        <v>47.55</v>
      </c>
      <c r="P459" t="str">
        <f>_xlfn.XLOOKUP(Table1[[#This Row],[Customer ID]],customers!A457:A1457,customers!I457:I1457,,0)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 t="shared" si="21"/>
        <v>Arabica</v>
      </c>
      <c r="K460" t="str">
        <f>INDEX(products!$A$1:$G$49,MATCH(orders!$D460,products!$A$1:$A$49,0),MATCH(orders!K$1,products!$A$1:$G$1,0))</f>
        <v>M</v>
      </c>
      <c r="L460" t="str">
        <f t="shared" si="22"/>
        <v>Medium</v>
      </c>
      <c r="M460" s="6">
        <f>INDEX(products!$A$1:$G$49,MATCH(orders!$D460,products!$A$1:$A$49,0),MATCH(orders!M$1,products!$A$1:$G$1,0))</f>
        <v>1</v>
      </c>
      <c r="N460" s="8">
        <f>INDEX(products!$A$1:$G$49,MATCH(orders!$D460,products!$A$1:$A$49,0),MATCH(orders!N$1,products!$A$1:$G$1,0))</f>
        <v>11.25</v>
      </c>
      <c r="O460" s="8">
        <f t="shared" si="23"/>
        <v>45</v>
      </c>
      <c r="P460" t="str">
        <f>_xlfn.XLOOKUP(Table1[[#This Row],[Customer ID]],customers!A458:A1458,customers!I458:I1458,,0)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 t="shared" si="21"/>
        <v>Liberica</v>
      </c>
      <c r="K461" t="str">
        <f>INDEX(products!$A$1:$G$49,MATCH(orders!$D461,products!$A$1:$A$49,0),MATCH(orders!K$1,products!$A$1:$G$1,0))</f>
        <v>L</v>
      </c>
      <c r="L461" t="str">
        <f t="shared" si="22"/>
        <v>Light</v>
      </c>
      <c r="M461" s="6">
        <f>INDEX(products!$A$1:$G$49,MATCH(orders!$D461,products!$A$1:$A$49,0),MATCH(orders!M$1,products!$A$1:$G$1,0))</f>
        <v>0.2</v>
      </c>
      <c r="N461" s="8">
        <f>INDEX(products!$A$1:$G$49,MATCH(orders!$D461,products!$A$1:$A$49,0),MATCH(orders!N$1,products!$A$1:$G$1,0))</f>
        <v>4.7549999999999999</v>
      </c>
      <c r="O461" s="8">
        <f t="shared" si="23"/>
        <v>23.774999999999999</v>
      </c>
      <c r="P461" t="str">
        <f>_xlfn.XLOOKUP(Table1[[#This Row],[Customer ID]],customers!A459:A1459,customers!I459:I1459,,0)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 t="shared" si="21"/>
        <v>Robusta</v>
      </c>
      <c r="K462" t="str">
        <f>INDEX(products!$A$1:$G$49,MATCH(orders!$D462,products!$A$1:$A$49,0),MATCH(orders!K$1,products!$A$1:$G$1,0))</f>
        <v>D</v>
      </c>
      <c r="L462" t="str">
        <f t="shared" si="22"/>
        <v>Dark</v>
      </c>
      <c r="M462" s="6">
        <f>INDEX(products!$A$1:$G$49,MATCH(orders!$D462,products!$A$1:$A$49,0),MATCH(orders!M$1,products!$A$1:$G$1,0))</f>
        <v>0.5</v>
      </c>
      <c r="N462" s="8">
        <f>INDEX(products!$A$1:$G$49,MATCH(orders!$D462,products!$A$1:$A$49,0),MATCH(orders!N$1,products!$A$1:$G$1,0))</f>
        <v>5.3699999999999992</v>
      </c>
      <c r="O462" s="8">
        <f t="shared" si="23"/>
        <v>16.11</v>
      </c>
      <c r="P462" t="str">
        <f>_xlfn.XLOOKUP(Table1[[#This Row],[Customer ID]],customers!A460:A1460,customers!I460:I1460,,0)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 t="shared" si="21"/>
        <v>Robusta</v>
      </c>
      <c r="K463" t="str">
        <f>INDEX(products!$A$1:$G$49,MATCH(orders!$D463,products!$A$1:$A$49,0),MATCH(orders!K$1,products!$A$1:$G$1,0))</f>
        <v>D</v>
      </c>
      <c r="L463" t="str">
        <f t="shared" si="22"/>
        <v>Dark</v>
      </c>
      <c r="M463" s="6">
        <f>INDEX(products!$A$1:$G$49,MATCH(orders!$D463,products!$A$1:$A$49,0),MATCH(orders!M$1,products!$A$1:$G$1,0))</f>
        <v>0.2</v>
      </c>
      <c r="N463" s="8">
        <f>INDEX(products!$A$1:$G$49,MATCH(orders!$D463,products!$A$1:$A$49,0),MATCH(orders!N$1,products!$A$1:$G$1,0))</f>
        <v>2.6849999999999996</v>
      </c>
      <c r="O463" s="8">
        <f t="shared" si="23"/>
        <v>10.739999999999998</v>
      </c>
      <c r="P463" t="str">
        <f>_xlfn.XLOOKUP(Table1[[#This Row],[Customer ID]],customers!A461:A1461,customers!I461:I1461,,0)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 t="shared" si="21"/>
        <v>Arabica</v>
      </c>
      <c r="K464" t="str">
        <f>INDEX(products!$A$1:$G$49,MATCH(orders!$D464,products!$A$1:$A$49,0),MATCH(orders!K$1,products!$A$1:$G$1,0))</f>
        <v>D</v>
      </c>
      <c r="L464" t="str">
        <f t="shared" si="22"/>
        <v>Dark</v>
      </c>
      <c r="M464" s="6">
        <f>INDEX(products!$A$1:$G$49,MATCH(orders!$D464,products!$A$1:$A$49,0),MATCH(orders!M$1,products!$A$1:$G$1,0))</f>
        <v>1</v>
      </c>
      <c r="N464" s="8">
        <f>INDEX(products!$A$1:$G$49,MATCH(orders!$D464,products!$A$1:$A$49,0),MATCH(orders!N$1,products!$A$1:$G$1,0))</f>
        <v>9.9499999999999993</v>
      </c>
      <c r="O464" s="8">
        <f t="shared" si="23"/>
        <v>49.75</v>
      </c>
      <c r="P464" t="str">
        <f>_xlfn.XLOOKUP(Table1[[#This Row],[Customer ID]],customers!A462:A1462,customers!I462:I1462,,0)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 t="shared" si="21"/>
        <v>Excelsa</v>
      </c>
      <c r="K465" t="str">
        <f>INDEX(products!$A$1:$G$49,MATCH(orders!$D465,products!$A$1:$A$49,0),MATCH(orders!K$1,products!$A$1:$G$1,0))</f>
        <v>M</v>
      </c>
      <c r="L465" t="str">
        <f t="shared" si="22"/>
        <v>Medium</v>
      </c>
      <c r="M465" s="6">
        <f>INDEX(products!$A$1:$G$49,MATCH(orders!$D465,products!$A$1:$A$49,0),MATCH(orders!M$1,products!$A$1:$G$1,0))</f>
        <v>1</v>
      </c>
      <c r="N465" s="8">
        <f>INDEX(products!$A$1:$G$49,MATCH(orders!$D465,products!$A$1:$A$49,0),MATCH(orders!N$1,products!$A$1:$G$1,0))</f>
        <v>13.75</v>
      </c>
      <c r="O465" s="8">
        <f t="shared" si="23"/>
        <v>27.5</v>
      </c>
      <c r="P465" t="str">
        <f>_xlfn.XLOOKUP(Table1[[#This Row],[Customer ID]],customers!A463:A1463,customers!I463:I1463,,0)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 t="shared" si="21"/>
        <v>Liberica</v>
      </c>
      <c r="K466" t="str">
        <f>INDEX(products!$A$1:$G$49,MATCH(orders!$D466,products!$A$1:$A$49,0),MATCH(orders!K$1,products!$A$1:$G$1,0))</f>
        <v>D</v>
      </c>
      <c r="L466" t="str">
        <f t="shared" si="22"/>
        <v>Dark</v>
      </c>
      <c r="M466" s="6">
        <f>INDEX(products!$A$1:$G$49,MATCH(orders!$D466,products!$A$1:$A$49,0),MATCH(orders!M$1,products!$A$1:$G$1,0))</f>
        <v>2.5</v>
      </c>
      <c r="N466" s="8">
        <f>INDEX(products!$A$1:$G$49,MATCH(orders!$D466,products!$A$1:$A$49,0),MATCH(orders!N$1,products!$A$1:$G$1,0))</f>
        <v>29.784999999999997</v>
      </c>
      <c r="O466" s="8">
        <f t="shared" si="23"/>
        <v>119.13999999999999</v>
      </c>
      <c r="P466" t="str">
        <f>_xlfn.XLOOKUP(Table1[[#This Row],[Customer ID]],customers!A464:A1464,customers!I464:I1464,,0)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 t="shared" si="21"/>
        <v>Robusta</v>
      </c>
      <c r="K467" t="str">
        <f>INDEX(products!$A$1:$G$49,MATCH(orders!$D467,products!$A$1:$A$49,0),MATCH(orders!K$1,products!$A$1:$G$1,0))</f>
        <v>D</v>
      </c>
      <c r="L467" t="str">
        <f t="shared" si="22"/>
        <v>Dark</v>
      </c>
      <c r="M467" s="6">
        <f>INDEX(products!$A$1:$G$49,MATCH(orders!$D467,products!$A$1:$A$49,0),MATCH(orders!M$1,products!$A$1:$G$1,0))</f>
        <v>2.5</v>
      </c>
      <c r="N467" s="8">
        <f>INDEX(products!$A$1:$G$49,MATCH(orders!$D467,products!$A$1:$A$49,0),MATCH(orders!N$1,products!$A$1:$G$1,0))</f>
        <v>20.584999999999997</v>
      </c>
      <c r="O467" s="8">
        <f t="shared" si="23"/>
        <v>20.584999999999997</v>
      </c>
      <c r="P467" t="str">
        <f>_xlfn.XLOOKUP(Table1[[#This Row],[Customer ID]],customers!A465:A1465,customers!I465:I1465,,0)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 t="shared" si="21"/>
        <v>Arabica</v>
      </c>
      <c r="K468" t="str">
        <f>INDEX(products!$A$1:$G$49,MATCH(orders!$D468,products!$A$1:$A$49,0),MATCH(orders!K$1,products!$A$1:$G$1,0))</f>
        <v>D</v>
      </c>
      <c r="L468" t="str">
        <f t="shared" si="22"/>
        <v>Dark</v>
      </c>
      <c r="M468" s="6">
        <f>INDEX(products!$A$1:$G$49,MATCH(orders!$D468,products!$A$1:$A$49,0),MATCH(orders!M$1,products!$A$1:$G$1,0))</f>
        <v>0.2</v>
      </c>
      <c r="N468" s="8">
        <f>INDEX(products!$A$1:$G$49,MATCH(orders!$D468,products!$A$1:$A$49,0),MATCH(orders!N$1,products!$A$1:$G$1,0))</f>
        <v>2.9849999999999999</v>
      </c>
      <c r="O468" s="8">
        <f t="shared" si="23"/>
        <v>8.9550000000000001</v>
      </c>
      <c r="P468" t="str">
        <f>_xlfn.XLOOKUP(Table1[[#This Row],[Customer ID]],customers!A466:A1466,customers!I466:I1466,,0)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 t="shared" si="21"/>
        <v>Arabica</v>
      </c>
      <c r="K469" t="str">
        <f>INDEX(products!$A$1:$G$49,MATCH(orders!$D469,products!$A$1:$A$49,0),MATCH(orders!K$1,products!$A$1:$G$1,0))</f>
        <v>D</v>
      </c>
      <c r="L469" t="str">
        <f t="shared" si="22"/>
        <v>Dark</v>
      </c>
      <c r="M469" s="6">
        <f>INDEX(products!$A$1:$G$49,MATCH(orders!$D469,products!$A$1:$A$49,0),MATCH(orders!M$1,products!$A$1:$G$1,0))</f>
        <v>0.5</v>
      </c>
      <c r="N469" s="8">
        <f>INDEX(products!$A$1:$G$49,MATCH(orders!$D469,products!$A$1:$A$49,0),MATCH(orders!N$1,products!$A$1:$G$1,0))</f>
        <v>5.97</v>
      </c>
      <c r="O469" s="8">
        <f t="shared" si="23"/>
        <v>5.97</v>
      </c>
      <c r="P469" t="str">
        <f>_xlfn.XLOOKUP(Table1[[#This Row],[Customer ID]],customers!A467:A1467,customers!I467:I1467,,0)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 t="shared" si="21"/>
        <v>Excelsa</v>
      </c>
      <c r="K470" t="str">
        <f>INDEX(products!$A$1:$G$49,MATCH(orders!$D470,products!$A$1:$A$49,0),MATCH(orders!K$1,products!$A$1:$G$1,0))</f>
        <v>M</v>
      </c>
      <c r="L470" t="str">
        <f t="shared" si="22"/>
        <v>Medium</v>
      </c>
      <c r="M470" s="6">
        <f>INDEX(products!$A$1:$G$49,MATCH(orders!$D470,products!$A$1:$A$49,0),MATCH(orders!M$1,products!$A$1:$G$1,0))</f>
        <v>1</v>
      </c>
      <c r="N470" s="8">
        <f>INDEX(products!$A$1:$G$49,MATCH(orders!$D470,products!$A$1:$A$49,0),MATCH(orders!N$1,products!$A$1:$G$1,0))</f>
        <v>13.75</v>
      </c>
      <c r="O470" s="8">
        <f t="shared" si="23"/>
        <v>41.25</v>
      </c>
      <c r="P470" t="str">
        <f>_xlfn.XLOOKUP(Table1[[#This Row],[Customer ID]],customers!A468:A1468,customers!I468:I1468,,0)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 t="shared" si="21"/>
        <v>Excelsa</v>
      </c>
      <c r="K471" t="str">
        <f>INDEX(products!$A$1:$G$49,MATCH(orders!$D471,products!$A$1:$A$49,0),MATCH(orders!K$1,products!$A$1:$G$1,0))</f>
        <v>L</v>
      </c>
      <c r="L471" t="str">
        <f t="shared" si="22"/>
        <v>Light</v>
      </c>
      <c r="M471" s="6">
        <f>INDEX(products!$A$1:$G$49,MATCH(orders!$D471,products!$A$1:$A$49,0),MATCH(orders!M$1,products!$A$1:$G$1,0))</f>
        <v>0.2</v>
      </c>
      <c r="N471" s="8">
        <f>INDEX(products!$A$1:$G$49,MATCH(orders!$D471,products!$A$1:$A$49,0),MATCH(orders!N$1,products!$A$1:$G$1,0))</f>
        <v>4.4550000000000001</v>
      </c>
      <c r="O471" s="8">
        <f t="shared" si="23"/>
        <v>22.274999999999999</v>
      </c>
      <c r="P471" t="str">
        <f>_xlfn.XLOOKUP(Table1[[#This Row],[Customer ID]],customers!A469:A1469,customers!I469:I1469,,0)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 t="shared" si="21"/>
        <v>Arabica</v>
      </c>
      <c r="K472" t="str">
        <f>INDEX(products!$A$1:$G$49,MATCH(orders!$D472,products!$A$1:$A$49,0),MATCH(orders!K$1,products!$A$1:$G$1,0))</f>
        <v>M</v>
      </c>
      <c r="L472" t="str">
        <f t="shared" si="22"/>
        <v>Medium</v>
      </c>
      <c r="M472" s="6">
        <f>INDEX(products!$A$1:$G$49,MATCH(orders!$D472,products!$A$1:$A$49,0),MATCH(orders!M$1,products!$A$1:$G$1,0))</f>
        <v>0.5</v>
      </c>
      <c r="N472" s="8">
        <f>INDEX(products!$A$1:$G$49,MATCH(orders!$D472,products!$A$1:$A$49,0),MATCH(orders!N$1,products!$A$1:$G$1,0))</f>
        <v>6.75</v>
      </c>
      <c r="O472" s="8">
        <f t="shared" si="23"/>
        <v>6.75</v>
      </c>
      <c r="P472" t="str">
        <f>_xlfn.XLOOKUP(Table1[[#This Row],[Customer ID]],customers!A470:A1470,customers!I470:I1470,,0)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 t="shared" si="21"/>
        <v>Liberica</v>
      </c>
      <c r="K473" t="str">
        <f>INDEX(products!$A$1:$G$49,MATCH(orders!$D473,products!$A$1:$A$49,0),MATCH(orders!K$1,products!$A$1:$G$1,0))</f>
        <v>M</v>
      </c>
      <c r="L473" t="str">
        <f t="shared" si="22"/>
        <v>Medium</v>
      </c>
      <c r="M473" s="6">
        <f>INDEX(products!$A$1:$G$49,MATCH(orders!$D473,products!$A$1:$A$49,0),MATCH(orders!M$1,products!$A$1:$G$1,0))</f>
        <v>2.5</v>
      </c>
      <c r="N473" s="8">
        <f>INDEX(products!$A$1:$G$49,MATCH(orders!$D473,products!$A$1:$A$49,0),MATCH(orders!N$1,products!$A$1:$G$1,0))</f>
        <v>33.464999999999996</v>
      </c>
      <c r="O473" s="8">
        <f t="shared" si="23"/>
        <v>133.85999999999999</v>
      </c>
      <c r="P473" t="str">
        <f>_xlfn.XLOOKUP(Table1[[#This Row],[Customer ID]],customers!A471:A1471,customers!I471:I1471,,0)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 t="shared" si="21"/>
        <v>Arabica</v>
      </c>
      <c r="K474" t="str">
        <f>INDEX(products!$A$1:$G$49,MATCH(orders!$D474,products!$A$1:$A$49,0),MATCH(orders!K$1,products!$A$1:$G$1,0))</f>
        <v>D</v>
      </c>
      <c r="L474" t="str">
        <f t="shared" si="22"/>
        <v>Dark</v>
      </c>
      <c r="M474" s="6">
        <f>INDEX(products!$A$1:$G$49,MATCH(orders!$D474,products!$A$1:$A$49,0),MATCH(orders!M$1,products!$A$1:$G$1,0))</f>
        <v>0.2</v>
      </c>
      <c r="N474" s="8">
        <f>INDEX(products!$A$1:$G$49,MATCH(orders!$D474,products!$A$1:$A$49,0),MATCH(orders!N$1,products!$A$1:$G$1,0))</f>
        <v>2.9849999999999999</v>
      </c>
      <c r="O474" s="8">
        <f t="shared" si="23"/>
        <v>5.97</v>
      </c>
      <c r="P474" t="str">
        <f>_xlfn.XLOOKUP(Table1[[#This Row],[Customer ID]],customers!A472:A1472,customers!I472:I1472,,0)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 t="shared" si="21"/>
        <v>Arabica</v>
      </c>
      <c r="K475" t="str">
        <f>INDEX(products!$A$1:$G$49,MATCH(orders!$D475,products!$A$1:$A$49,0),MATCH(orders!K$1,products!$A$1:$G$1,0))</f>
        <v>L</v>
      </c>
      <c r="L475" t="str">
        <f t="shared" si="22"/>
        <v>Light</v>
      </c>
      <c r="M475" s="6">
        <f>INDEX(products!$A$1:$G$49,MATCH(orders!$D475,products!$A$1:$A$49,0),MATCH(orders!M$1,products!$A$1:$G$1,0))</f>
        <v>1</v>
      </c>
      <c r="N475" s="8">
        <f>INDEX(products!$A$1:$G$49,MATCH(orders!$D475,products!$A$1:$A$49,0),MATCH(orders!N$1,products!$A$1:$G$1,0))</f>
        <v>12.95</v>
      </c>
      <c r="O475" s="8">
        <f t="shared" si="23"/>
        <v>25.9</v>
      </c>
      <c r="P475" t="str">
        <f>_xlfn.XLOOKUP(Table1[[#This Row],[Customer ID]],customers!A473:A1473,customers!I473:I1473,,0)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 t="shared" si="21"/>
        <v>Excelsa</v>
      </c>
      <c r="K476" t="str">
        <f>INDEX(products!$A$1:$G$49,MATCH(orders!$D476,products!$A$1:$A$49,0),MATCH(orders!K$1,products!$A$1:$G$1,0))</f>
        <v>M</v>
      </c>
      <c r="L476" t="str">
        <f t="shared" si="22"/>
        <v>Medium</v>
      </c>
      <c r="M476" s="6">
        <f>INDEX(products!$A$1:$G$49,MATCH(orders!$D476,products!$A$1:$A$49,0),MATCH(orders!M$1,products!$A$1:$G$1,0))</f>
        <v>2.5</v>
      </c>
      <c r="N476" s="8">
        <f>INDEX(products!$A$1:$G$49,MATCH(orders!$D476,products!$A$1:$A$49,0),MATCH(orders!N$1,products!$A$1:$G$1,0))</f>
        <v>31.624999999999996</v>
      </c>
      <c r="O476" s="8">
        <f t="shared" si="23"/>
        <v>31.624999999999996</v>
      </c>
      <c r="P476" t="str">
        <f>_xlfn.XLOOKUP(Table1[[#This Row],[Customer ID]],customers!A474:A1474,customers!I474:I1474,,0)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 t="shared" si="21"/>
        <v>Liberica</v>
      </c>
      <c r="K477" t="str">
        <f>INDEX(products!$A$1:$G$49,MATCH(orders!$D477,products!$A$1:$A$49,0),MATCH(orders!K$1,products!$A$1:$G$1,0))</f>
        <v>M</v>
      </c>
      <c r="L477" t="str">
        <f t="shared" si="22"/>
        <v>Medium</v>
      </c>
      <c r="M477" s="6">
        <f>INDEX(products!$A$1:$G$49,MATCH(orders!$D477,products!$A$1:$A$49,0),MATCH(orders!M$1,products!$A$1:$G$1,0))</f>
        <v>0.2</v>
      </c>
      <c r="N477" s="8">
        <f>INDEX(products!$A$1:$G$49,MATCH(orders!$D477,products!$A$1:$A$49,0),MATCH(orders!N$1,products!$A$1:$G$1,0))</f>
        <v>4.3650000000000002</v>
      </c>
      <c r="O477" s="8">
        <f t="shared" si="23"/>
        <v>8.73</v>
      </c>
      <c r="P477" t="str">
        <f>_xlfn.XLOOKUP(Table1[[#This Row],[Customer ID]],customers!A475:A1475,customers!I475:I1475,,0)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 t="shared" si="21"/>
        <v>Excelsa</v>
      </c>
      <c r="K478" t="str">
        <f>INDEX(products!$A$1:$G$49,MATCH(orders!$D478,products!$A$1:$A$49,0),MATCH(orders!K$1,products!$A$1:$G$1,0))</f>
        <v>L</v>
      </c>
      <c r="L478" t="str">
        <f t="shared" si="22"/>
        <v>Light</v>
      </c>
      <c r="M478" s="6">
        <f>INDEX(products!$A$1:$G$49,MATCH(orders!$D478,products!$A$1:$A$49,0),MATCH(orders!M$1,products!$A$1:$G$1,0))</f>
        <v>0.2</v>
      </c>
      <c r="N478" s="8">
        <f>INDEX(products!$A$1:$G$49,MATCH(orders!$D478,products!$A$1:$A$49,0),MATCH(orders!N$1,products!$A$1:$G$1,0))</f>
        <v>4.4550000000000001</v>
      </c>
      <c r="O478" s="8">
        <f t="shared" si="23"/>
        <v>26.73</v>
      </c>
      <c r="P478" t="str">
        <f>_xlfn.XLOOKUP(Table1[[#This Row],[Customer ID]],customers!A476:A1476,customers!I476:I1476,,0)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 t="shared" si="21"/>
        <v>Liberica</v>
      </c>
      <c r="K479" t="str">
        <f>INDEX(products!$A$1:$G$49,MATCH(orders!$D479,products!$A$1:$A$49,0),MATCH(orders!K$1,products!$A$1:$G$1,0))</f>
        <v>M</v>
      </c>
      <c r="L479" t="str">
        <f t="shared" si="22"/>
        <v>Medium</v>
      </c>
      <c r="M479" s="6">
        <f>INDEX(products!$A$1:$G$49,MATCH(orders!$D479,products!$A$1:$A$49,0),MATCH(orders!M$1,products!$A$1:$G$1,0))</f>
        <v>0.2</v>
      </c>
      <c r="N479" s="8">
        <f>INDEX(products!$A$1:$G$49,MATCH(orders!$D479,products!$A$1:$A$49,0),MATCH(orders!N$1,products!$A$1:$G$1,0))</f>
        <v>4.3650000000000002</v>
      </c>
      <c r="O479" s="8">
        <f t="shared" si="23"/>
        <v>26.19</v>
      </c>
      <c r="P479" t="str">
        <f>_xlfn.XLOOKUP(Table1[[#This Row],[Customer ID]],customers!A477:A1477,customers!I477:I1477,,0)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 t="shared" si="21"/>
        <v>Robusta</v>
      </c>
      <c r="K480" t="str">
        <f>INDEX(products!$A$1:$G$49,MATCH(orders!$D480,products!$A$1:$A$49,0),MATCH(orders!K$1,products!$A$1:$G$1,0))</f>
        <v>D</v>
      </c>
      <c r="L480" t="str">
        <f t="shared" si="22"/>
        <v>Dark</v>
      </c>
      <c r="M480" s="6">
        <f>INDEX(products!$A$1:$G$49,MATCH(orders!$D480,products!$A$1:$A$49,0),MATCH(orders!M$1,products!$A$1:$G$1,0))</f>
        <v>1</v>
      </c>
      <c r="N480" s="8">
        <f>INDEX(products!$A$1:$G$49,MATCH(orders!$D480,products!$A$1:$A$49,0),MATCH(orders!N$1,products!$A$1:$G$1,0))</f>
        <v>8.9499999999999993</v>
      </c>
      <c r="O480" s="8">
        <f t="shared" si="23"/>
        <v>53.699999999999996</v>
      </c>
      <c r="P480" t="str">
        <f>_xlfn.XLOOKUP(Table1[[#This Row],[Customer ID]],customers!A478:A1478,customers!I478:I1478,,0)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 t="shared" si="21"/>
        <v>Excelsa</v>
      </c>
      <c r="K481" t="str">
        <f>INDEX(products!$A$1:$G$49,MATCH(orders!$D481,products!$A$1:$A$49,0),MATCH(orders!K$1,products!$A$1:$G$1,0))</f>
        <v>M</v>
      </c>
      <c r="L481" t="str">
        <f t="shared" si="22"/>
        <v>Medium</v>
      </c>
      <c r="M481" s="6">
        <f>INDEX(products!$A$1:$G$49,MATCH(orders!$D481,products!$A$1:$A$49,0),MATCH(orders!M$1,products!$A$1:$G$1,0))</f>
        <v>2.5</v>
      </c>
      <c r="N481" s="8">
        <f>INDEX(products!$A$1:$G$49,MATCH(orders!$D481,products!$A$1:$A$49,0),MATCH(orders!N$1,products!$A$1:$G$1,0))</f>
        <v>31.624999999999996</v>
      </c>
      <c r="O481" s="8">
        <f t="shared" si="23"/>
        <v>126.49999999999999</v>
      </c>
      <c r="P481" t="str">
        <f>_xlfn.XLOOKUP(Table1[[#This Row],[Customer ID]],customers!A479:A1479,customers!I479:I1479,,0)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 t="shared" si="21"/>
        <v>Excelsa</v>
      </c>
      <c r="K482" t="str">
        <f>INDEX(products!$A$1:$G$49,MATCH(orders!$D482,products!$A$1:$A$49,0),MATCH(orders!K$1,products!$A$1:$G$1,0))</f>
        <v>M</v>
      </c>
      <c r="L482" t="str">
        <f t="shared" si="22"/>
        <v>Medium</v>
      </c>
      <c r="M482" s="6">
        <f>INDEX(products!$A$1:$G$49,MATCH(orders!$D482,products!$A$1:$A$49,0),MATCH(orders!M$1,products!$A$1:$G$1,0))</f>
        <v>0.2</v>
      </c>
      <c r="N482" s="8">
        <f>INDEX(products!$A$1:$G$49,MATCH(orders!$D482,products!$A$1:$A$49,0),MATCH(orders!N$1,products!$A$1:$G$1,0))</f>
        <v>4.125</v>
      </c>
      <c r="O482" s="8">
        <f t="shared" si="23"/>
        <v>4.125</v>
      </c>
      <c r="P482" t="str">
        <f>_xlfn.XLOOKUP(Table1[[#This Row],[Customer ID]],customers!A480:A1480,customers!I480:I1480,,0)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 t="shared" si="21"/>
        <v>Robusta</v>
      </c>
      <c r="K483" t="str">
        <f>INDEX(products!$A$1:$G$49,MATCH(orders!$D483,products!$A$1:$A$49,0),MATCH(orders!K$1,products!$A$1:$G$1,0))</f>
        <v>L</v>
      </c>
      <c r="L483" t="str">
        <f t="shared" si="22"/>
        <v>Light</v>
      </c>
      <c r="M483" s="6">
        <f>INDEX(products!$A$1:$G$49,MATCH(orders!$D483,products!$A$1:$A$49,0),MATCH(orders!M$1,products!$A$1:$G$1,0))</f>
        <v>1</v>
      </c>
      <c r="N483" s="8">
        <f>INDEX(products!$A$1:$G$49,MATCH(orders!$D483,products!$A$1:$A$49,0),MATCH(orders!N$1,products!$A$1:$G$1,0))</f>
        <v>11.95</v>
      </c>
      <c r="O483" s="8">
        <f t="shared" si="23"/>
        <v>23.9</v>
      </c>
      <c r="P483" t="str">
        <f>_xlfn.XLOOKUP(Table1[[#This Row],[Customer ID]],customers!A481:A1481,customers!I481:I1481,,0)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 t="shared" si="21"/>
        <v>Excelsa</v>
      </c>
      <c r="K484" t="str">
        <f>INDEX(products!$A$1:$G$49,MATCH(orders!$D484,products!$A$1:$A$49,0),MATCH(orders!K$1,products!$A$1:$G$1,0))</f>
        <v>D</v>
      </c>
      <c r="L484" t="str">
        <f t="shared" si="22"/>
        <v>Dark</v>
      </c>
      <c r="M484" s="6">
        <f>INDEX(products!$A$1:$G$49,MATCH(orders!$D484,products!$A$1:$A$49,0),MATCH(orders!M$1,products!$A$1:$G$1,0))</f>
        <v>2.5</v>
      </c>
      <c r="N484" s="8">
        <f>INDEX(products!$A$1:$G$49,MATCH(orders!$D484,products!$A$1:$A$49,0),MATCH(orders!N$1,products!$A$1:$G$1,0))</f>
        <v>27.945</v>
      </c>
      <c r="O484" s="8">
        <f t="shared" si="23"/>
        <v>139.72499999999999</v>
      </c>
      <c r="P484" t="str">
        <f>_xlfn.XLOOKUP(Table1[[#This Row],[Customer ID]],customers!A482:A1482,customers!I482:I1482,,0)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 t="shared" si="21"/>
        <v>Liberica</v>
      </c>
      <c r="K485" t="str">
        <f>INDEX(products!$A$1:$G$49,MATCH(orders!$D485,products!$A$1:$A$49,0),MATCH(orders!K$1,products!$A$1:$G$1,0))</f>
        <v>D</v>
      </c>
      <c r="L485" t="str">
        <f t="shared" si="22"/>
        <v>Dark</v>
      </c>
      <c r="M485" s="6">
        <f>INDEX(products!$A$1:$G$49,MATCH(orders!$D485,products!$A$1:$A$49,0),MATCH(orders!M$1,products!$A$1:$G$1,0))</f>
        <v>2.5</v>
      </c>
      <c r="N485" s="8">
        <f>INDEX(products!$A$1:$G$49,MATCH(orders!$D485,products!$A$1:$A$49,0),MATCH(orders!N$1,products!$A$1:$G$1,0))</f>
        <v>29.784999999999997</v>
      </c>
      <c r="O485" s="8">
        <f t="shared" si="23"/>
        <v>59.569999999999993</v>
      </c>
      <c r="P485" t="str">
        <f>_xlfn.XLOOKUP(Table1[[#This Row],[Customer ID]],customers!A483:A1483,customers!I483:I1483,,0)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 t="shared" si="21"/>
        <v>Liberica</v>
      </c>
      <c r="K486" t="str">
        <f>INDEX(products!$A$1:$G$49,MATCH(orders!$D486,products!$A$1:$A$49,0),MATCH(orders!K$1,products!$A$1:$G$1,0))</f>
        <v>L</v>
      </c>
      <c r="L486" t="str">
        <f t="shared" si="22"/>
        <v>Light</v>
      </c>
      <c r="M486" s="6">
        <f>INDEX(products!$A$1:$G$49,MATCH(orders!$D486,products!$A$1:$A$49,0),MATCH(orders!M$1,products!$A$1:$G$1,0))</f>
        <v>0.5</v>
      </c>
      <c r="N486" s="8">
        <f>INDEX(products!$A$1:$G$49,MATCH(orders!$D486,products!$A$1:$A$49,0),MATCH(orders!N$1,products!$A$1:$G$1,0))</f>
        <v>9.51</v>
      </c>
      <c r="O486" s="8">
        <f t="shared" si="23"/>
        <v>57.06</v>
      </c>
      <c r="P486" t="str">
        <f>_xlfn.XLOOKUP(Table1[[#This Row],[Customer ID]],customers!A484:A1484,customers!I484:I1484,,0)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 t="shared" si="21"/>
        <v>Robusta</v>
      </c>
      <c r="K487" t="str">
        <f>INDEX(products!$A$1:$G$49,MATCH(orders!$D487,products!$A$1:$A$49,0),MATCH(orders!K$1,products!$A$1:$G$1,0))</f>
        <v>L</v>
      </c>
      <c r="L487" t="str">
        <f t="shared" si="22"/>
        <v>Light</v>
      </c>
      <c r="M487" s="6">
        <f>INDEX(products!$A$1:$G$49,MATCH(orders!$D487,products!$A$1:$A$49,0),MATCH(orders!M$1,products!$A$1:$G$1,0))</f>
        <v>0.2</v>
      </c>
      <c r="N487" s="8">
        <f>INDEX(products!$A$1:$G$49,MATCH(orders!$D487,products!$A$1:$A$49,0),MATCH(orders!N$1,products!$A$1:$G$1,0))</f>
        <v>3.5849999999999995</v>
      </c>
      <c r="O487" s="8">
        <f t="shared" si="23"/>
        <v>21.509999999999998</v>
      </c>
      <c r="P487" t="str">
        <f>_xlfn.XLOOKUP(Table1[[#This Row],[Customer ID]],customers!A485:A1485,customers!I485:I1485,,0)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 t="shared" si="21"/>
        <v>Liberica</v>
      </c>
      <c r="K488" t="str">
        <f>INDEX(products!$A$1:$G$49,MATCH(orders!$D488,products!$A$1:$A$49,0),MATCH(orders!K$1,products!$A$1:$G$1,0))</f>
        <v>M</v>
      </c>
      <c r="L488" t="str">
        <f t="shared" si="22"/>
        <v>Medium</v>
      </c>
      <c r="M488" s="6">
        <f>INDEX(products!$A$1:$G$49,MATCH(orders!$D488,products!$A$1:$A$49,0),MATCH(orders!M$1,products!$A$1:$G$1,0))</f>
        <v>0.5</v>
      </c>
      <c r="N488" s="8">
        <f>INDEX(products!$A$1:$G$49,MATCH(orders!$D488,products!$A$1:$A$49,0),MATCH(orders!N$1,products!$A$1:$G$1,0))</f>
        <v>8.73</v>
      </c>
      <c r="O488" s="8">
        <f t="shared" si="23"/>
        <v>52.38</v>
      </c>
      <c r="P488" t="str">
        <f>_xlfn.XLOOKUP(Table1[[#This Row],[Customer ID]],customers!A486:A1486,customers!I486:I1486,,0)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 t="shared" si="21"/>
        <v>Excelsa</v>
      </c>
      <c r="K489" t="str">
        <f>INDEX(products!$A$1:$G$49,MATCH(orders!$D489,products!$A$1:$A$49,0),MATCH(orders!K$1,products!$A$1:$G$1,0))</f>
        <v>D</v>
      </c>
      <c r="L489" t="str">
        <f t="shared" si="22"/>
        <v>Dark</v>
      </c>
      <c r="M489" s="6">
        <f>INDEX(products!$A$1:$G$49,MATCH(orders!$D489,products!$A$1:$A$49,0),MATCH(orders!M$1,products!$A$1:$G$1,0))</f>
        <v>1</v>
      </c>
      <c r="N489" s="8">
        <f>INDEX(products!$A$1:$G$49,MATCH(orders!$D489,products!$A$1:$A$49,0),MATCH(orders!N$1,products!$A$1:$G$1,0))</f>
        <v>12.15</v>
      </c>
      <c r="O489" s="8">
        <f t="shared" si="23"/>
        <v>72.900000000000006</v>
      </c>
      <c r="P489" t="str">
        <f>_xlfn.XLOOKUP(Table1[[#This Row],[Customer ID]],customers!A487:A1487,customers!I487:I1487,,0)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 t="shared" si="21"/>
        <v>Robusta</v>
      </c>
      <c r="K490" t="str">
        <f>INDEX(products!$A$1:$G$49,MATCH(orders!$D490,products!$A$1:$A$49,0),MATCH(orders!K$1,products!$A$1:$G$1,0))</f>
        <v>M</v>
      </c>
      <c r="L490" t="str">
        <f t="shared" si="22"/>
        <v>Medium</v>
      </c>
      <c r="M490" s="6">
        <f>INDEX(products!$A$1:$G$49,MATCH(orders!$D490,products!$A$1:$A$49,0),MATCH(orders!M$1,products!$A$1:$G$1,0))</f>
        <v>0.2</v>
      </c>
      <c r="N490" s="8">
        <f>INDEX(products!$A$1:$G$49,MATCH(orders!$D490,products!$A$1:$A$49,0),MATCH(orders!N$1,products!$A$1:$G$1,0))</f>
        <v>2.9849999999999999</v>
      </c>
      <c r="O490" s="8">
        <f t="shared" si="23"/>
        <v>14.924999999999999</v>
      </c>
      <c r="P490" t="str">
        <f>_xlfn.XLOOKUP(Table1[[#This Row],[Customer ID]],customers!A488:A1488,customers!I488:I1488,,0)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 t="shared" si="21"/>
        <v>Liberica</v>
      </c>
      <c r="K491" t="str">
        <f>INDEX(products!$A$1:$G$49,MATCH(orders!$D491,products!$A$1:$A$49,0),MATCH(orders!K$1,products!$A$1:$G$1,0))</f>
        <v>L</v>
      </c>
      <c r="L491" t="str">
        <f t="shared" si="22"/>
        <v>Light</v>
      </c>
      <c r="M491" s="6">
        <f>INDEX(products!$A$1:$G$49,MATCH(orders!$D491,products!$A$1:$A$49,0),MATCH(orders!M$1,products!$A$1:$G$1,0))</f>
        <v>1</v>
      </c>
      <c r="N491" s="8">
        <f>INDEX(products!$A$1:$G$49,MATCH(orders!$D491,products!$A$1:$A$49,0),MATCH(orders!N$1,products!$A$1:$G$1,0))</f>
        <v>15.85</v>
      </c>
      <c r="O491" s="8">
        <f t="shared" si="23"/>
        <v>95.1</v>
      </c>
      <c r="P491" t="str">
        <f>_xlfn.XLOOKUP(Table1[[#This Row],[Customer ID]],customers!A489:A1489,customers!I489:I1489,,0)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 t="shared" si="21"/>
        <v>Liberica</v>
      </c>
      <c r="K492" t="str">
        <f>INDEX(products!$A$1:$G$49,MATCH(orders!$D492,products!$A$1:$A$49,0),MATCH(orders!K$1,products!$A$1:$G$1,0))</f>
        <v>D</v>
      </c>
      <c r="L492" t="str">
        <f t="shared" si="22"/>
        <v>Dark</v>
      </c>
      <c r="M492" s="6">
        <f>INDEX(products!$A$1:$G$49,MATCH(orders!$D492,products!$A$1:$A$49,0),MATCH(orders!M$1,products!$A$1:$G$1,0))</f>
        <v>0.5</v>
      </c>
      <c r="N492" s="8">
        <f>INDEX(products!$A$1:$G$49,MATCH(orders!$D492,products!$A$1:$A$49,0),MATCH(orders!N$1,products!$A$1:$G$1,0))</f>
        <v>7.77</v>
      </c>
      <c r="O492" s="8">
        <f t="shared" si="23"/>
        <v>15.54</v>
      </c>
      <c r="P492" t="str">
        <f>_xlfn.XLOOKUP(Table1[[#This Row],[Customer ID]],customers!A490:A1490,customers!I490:I1490,,0)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 t="shared" si="21"/>
        <v>Liberica</v>
      </c>
      <c r="K493" t="str">
        <f>INDEX(products!$A$1:$G$49,MATCH(orders!$D493,products!$A$1:$A$49,0),MATCH(orders!K$1,products!$A$1:$G$1,0))</f>
        <v>D</v>
      </c>
      <c r="L493" t="str">
        <f t="shared" si="22"/>
        <v>Dark</v>
      </c>
      <c r="M493" s="6">
        <f>INDEX(products!$A$1:$G$49,MATCH(orders!$D493,products!$A$1:$A$49,0),MATCH(orders!M$1,products!$A$1:$G$1,0))</f>
        <v>0.2</v>
      </c>
      <c r="N493" s="8">
        <f>INDEX(products!$A$1:$G$49,MATCH(orders!$D493,products!$A$1:$A$49,0),MATCH(orders!N$1,products!$A$1:$G$1,0))</f>
        <v>3.8849999999999998</v>
      </c>
      <c r="O493" s="8">
        <f t="shared" si="23"/>
        <v>23.31</v>
      </c>
      <c r="P493" t="str">
        <f>_xlfn.XLOOKUP(Table1[[#This Row],[Customer ID]],customers!A491:A1491,customers!I491:I1491,,0)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 t="shared" si="21"/>
        <v>Excelsa</v>
      </c>
      <c r="K494" t="str">
        <f>INDEX(products!$A$1:$G$49,MATCH(orders!$D494,products!$A$1:$A$49,0),MATCH(orders!K$1,products!$A$1:$G$1,0))</f>
        <v>M</v>
      </c>
      <c r="L494" t="str">
        <f t="shared" si="22"/>
        <v>Medium</v>
      </c>
      <c r="M494" s="6">
        <f>INDEX(products!$A$1:$G$49,MATCH(orders!$D494,products!$A$1:$A$49,0),MATCH(orders!M$1,products!$A$1:$G$1,0))</f>
        <v>0.2</v>
      </c>
      <c r="N494" s="8">
        <f>INDEX(products!$A$1:$G$49,MATCH(orders!$D494,products!$A$1:$A$49,0),MATCH(orders!N$1,products!$A$1:$G$1,0))</f>
        <v>4.125</v>
      </c>
      <c r="O494" s="8">
        <f t="shared" si="23"/>
        <v>4.125</v>
      </c>
      <c r="P494" t="str">
        <f>_xlfn.XLOOKUP(Table1[[#This Row],[Customer ID]],customers!A492:A1492,customers!I492:I1492,,0)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 t="shared" si="21"/>
        <v>Robusta</v>
      </c>
      <c r="K495" t="str">
        <f>INDEX(products!$A$1:$G$49,MATCH(orders!$D495,products!$A$1:$A$49,0),MATCH(orders!K$1,products!$A$1:$G$1,0))</f>
        <v>M</v>
      </c>
      <c r="L495" t="str">
        <f t="shared" si="22"/>
        <v>Medium</v>
      </c>
      <c r="M495" s="6">
        <f>INDEX(products!$A$1:$G$49,MATCH(orders!$D495,products!$A$1:$A$49,0),MATCH(orders!M$1,products!$A$1:$G$1,0))</f>
        <v>0.5</v>
      </c>
      <c r="N495" s="8">
        <f>INDEX(products!$A$1:$G$49,MATCH(orders!$D495,products!$A$1:$A$49,0),MATCH(orders!N$1,products!$A$1:$G$1,0))</f>
        <v>5.97</v>
      </c>
      <c r="O495" s="8">
        <f t="shared" si="23"/>
        <v>35.82</v>
      </c>
      <c r="P495" t="str">
        <f>_xlfn.XLOOKUP(Table1[[#This Row],[Customer ID]],customers!A493:A1493,customers!I493:I1493,,0)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 t="shared" si="21"/>
        <v>Liberica</v>
      </c>
      <c r="K496" t="str">
        <f>INDEX(products!$A$1:$G$49,MATCH(orders!$D496,products!$A$1:$A$49,0),MATCH(orders!K$1,products!$A$1:$G$1,0))</f>
        <v>L</v>
      </c>
      <c r="L496" t="str">
        <f t="shared" si="22"/>
        <v>Light</v>
      </c>
      <c r="M496" s="6">
        <f>INDEX(products!$A$1:$G$49,MATCH(orders!$D496,products!$A$1:$A$49,0),MATCH(orders!M$1,products!$A$1:$G$1,0))</f>
        <v>1</v>
      </c>
      <c r="N496" s="8">
        <f>INDEX(products!$A$1:$G$49,MATCH(orders!$D496,products!$A$1:$A$49,0),MATCH(orders!N$1,products!$A$1:$G$1,0))</f>
        <v>15.85</v>
      </c>
      <c r="O496" s="8">
        <f t="shared" si="23"/>
        <v>31.7</v>
      </c>
      <c r="P496" t="str">
        <f>_xlfn.XLOOKUP(Table1[[#This Row],[Customer ID]],customers!A494:A1494,customers!I494:I1494,,0)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 t="shared" si="21"/>
        <v>Liberica</v>
      </c>
      <c r="K497" t="str">
        <f>INDEX(products!$A$1:$G$49,MATCH(orders!$D497,products!$A$1:$A$49,0),MATCH(orders!K$1,products!$A$1:$G$1,0))</f>
        <v>L</v>
      </c>
      <c r="L497" t="str">
        <f t="shared" si="22"/>
        <v>Light</v>
      </c>
      <c r="M497" s="6">
        <f>INDEX(products!$A$1:$G$49,MATCH(orders!$D497,products!$A$1:$A$49,0),MATCH(orders!M$1,products!$A$1:$G$1,0))</f>
        <v>1</v>
      </c>
      <c r="N497" s="8">
        <f>INDEX(products!$A$1:$G$49,MATCH(orders!$D497,products!$A$1:$A$49,0),MATCH(orders!N$1,products!$A$1:$G$1,0))</f>
        <v>15.85</v>
      </c>
      <c r="O497" s="8">
        <f t="shared" si="23"/>
        <v>79.25</v>
      </c>
      <c r="P497" t="str">
        <f>_xlfn.XLOOKUP(Table1[[#This Row],[Customer ID]],customers!A495:A1495,customers!I495:I1495,,0)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 t="shared" si="21"/>
        <v>Excelsa</v>
      </c>
      <c r="K498" t="str">
        <f>INDEX(products!$A$1:$G$49,MATCH(orders!$D498,products!$A$1:$A$49,0),MATCH(orders!K$1,products!$A$1:$G$1,0))</f>
        <v>D</v>
      </c>
      <c r="L498" t="str">
        <f t="shared" si="22"/>
        <v>Dark</v>
      </c>
      <c r="M498" s="6">
        <f>INDEX(products!$A$1:$G$49,MATCH(orders!$D498,products!$A$1:$A$49,0),MATCH(orders!M$1,products!$A$1:$G$1,0))</f>
        <v>0.2</v>
      </c>
      <c r="N498" s="8">
        <f>INDEX(products!$A$1:$G$49,MATCH(orders!$D498,products!$A$1:$A$49,0),MATCH(orders!N$1,products!$A$1:$G$1,0))</f>
        <v>3.645</v>
      </c>
      <c r="O498" s="8">
        <f t="shared" si="23"/>
        <v>10.935</v>
      </c>
      <c r="P498" t="str">
        <f>_xlfn.XLOOKUP(Table1[[#This Row],[Customer ID]],customers!A496:A1496,customers!I496:I1496,,0)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 t="shared" si="21"/>
        <v>Arabica</v>
      </c>
      <c r="K499" t="str">
        <f>INDEX(products!$A$1:$G$49,MATCH(orders!$D499,products!$A$1:$A$49,0),MATCH(orders!K$1,products!$A$1:$G$1,0))</f>
        <v>D</v>
      </c>
      <c r="L499" t="str">
        <f t="shared" si="22"/>
        <v>Dark</v>
      </c>
      <c r="M499" s="6">
        <f>INDEX(products!$A$1:$G$49,MATCH(orders!$D499,products!$A$1:$A$49,0),MATCH(orders!M$1,products!$A$1:$G$1,0))</f>
        <v>1</v>
      </c>
      <c r="N499" s="8">
        <f>INDEX(products!$A$1:$G$49,MATCH(orders!$D499,products!$A$1:$A$49,0),MATCH(orders!N$1,products!$A$1:$G$1,0))</f>
        <v>9.9499999999999993</v>
      </c>
      <c r="O499" s="8">
        <f t="shared" si="23"/>
        <v>39.799999999999997</v>
      </c>
      <c r="P499" t="str">
        <f>_xlfn.XLOOKUP(Table1[[#This Row],[Customer ID]],customers!A497:A1497,customers!I497:I1497,,0)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 t="shared" si="21"/>
        <v>Robusta</v>
      </c>
      <c r="K500" t="str">
        <f>INDEX(products!$A$1:$G$49,MATCH(orders!$D500,products!$A$1:$A$49,0),MATCH(orders!K$1,products!$A$1:$G$1,0))</f>
        <v>M</v>
      </c>
      <c r="L500" t="str">
        <f t="shared" si="22"/>
        <v>Medium</v>
      </c>
      <c r="M500" s="6">
        <f>INDEX(products!$A$1:$G$49,MATCH(orders!$D500,products!$A$1:$A$49,0),MATCH(orders!M$1,products!$A$1:$G$1,0))</f>
        <v>1</v>
      </c>
      <c r="N500" s="8">
        <f>INDEX(products!$A$1:$G$49,MATCH(orders!$D500,products!$A$1:$A$49,0),MATCH(orders!N$1,products!$A$1:$G$1,0))</f>
        <v>9.9499999999999993</v>
      </c>
      <c r="O500" s="8">
        <f t="shared" si="23"/>
        <v>49.75</v>
      </c>
      <c r="P500" t="str">
        <f>_xlfn.XLOOKUP(Table1[[#This Row],[Customer ID]],customers!A498:A1498,customers!I498:I1498,,0)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 t="shared" si="21"/>
        <v>Robusta</v>
      </c>
      <c r="K501" t="str">
        <f>INDEX(products!$A$1:$G$49,MATCH(orders!$D501,products!$A$1:$A$49,0),MATCH(orders!K$1,products!$A$1:$G$1,0))</f>
        <v>D</v>
      </c>
      <c r="L501" t="str">
        <f t="shared" si="22"/>
        <v>Dark</v>
      </c>
      <c r="M501" s="6">
        <f>INDEX(products!$A$1:$G$49,MATCH(orders!$D501,products!$A$1:$A$49,0),MATCH(orders!M$1,products!$A$1:$G$1,0))</f>
        <v>0.2</v>
      </c>
      <c r="N501" s="8">
        <f>INDEX(products!$A$1:$G$49,MATCH(orders!$D501,products!$A$1:$A$49,0),MATCH(orders!N$1,products!$A$1:$G$1,0))</f>
        <v>2.6849999999999996</v>
      </c>
      <c r="O501" s="8">
        <f t="shared" si="23"/>
        <v>8.0549999999999997</v>
      </c>
      <c r="P501" t="str">
        <f>_xlfn.XLOOKUP(Table1[[#This Row],[Customer ID]],customers!A499:A1499,customers!I499:I1499,,0)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 t="shared" si="21"/>
        <v>Robusta</v>
      </c>
      <c r="K502" t="str">
        <f>INDEX(products!$A$1:$G$49,MATCH(orders!$D502,products!$A$1:$A$49,0),MATCH(orders!K$1,products!$A$1:$G$1,0))</f>
        <v>L</v>
      </c>
      <c r="L502" t="str">
        <f t="shared" si="22"/>
        <v>Light</v>
      </c>
      <c r="M502" s="6">
        <f>INDEX(products!$A$1:$G$49,MATCH(orders!$D502,products!$A$1:$A$49,0),MATCH(orders!M$1,products!$A$1:$G$1,0))</f>
        <v>1</v>
      </c>
      <c r="N502" s="8">
        <f>INDEX(products!$A$1:$G$49,MATCH(orders!$D502,products!$A$1:$A$49,0),MATCH(orders!N$1,products!$A$1:$G$1,0))</f>
        <v>11.95</v>
      </c>
      <c r="O502" s="8">
        <f t="shared" si="23"/>
        <v>47.8</v>
      </c>
      <c r="P502" t="str">
        <f>_xlfn.XLOOKUP(Table1[[#This Row],[Customer ID]],customers!A500:A1500,customers!I500:I1500,,0)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 t="shared" si="21"/>
        <v>Robusta</v>
      </c>
      <c r="K503" t="str">
        <f>INDEX(products!$A$1:$G$49,MATCH(orders!$D503,products!$A$1:$A$49,0),MATCH(orders!K$1,products!$A$1:$G$1,0))</f>
        <v>M</v>
      </c>
      <c r="L503" t="str">
        <f t="shared" si="22"/>
        <v>Medium</v>
      </c>
      <c r="M503" s="6">
        <f>INDEX(products!$A$1:$G$49,MATCH(orders!$D503,products!$A$1:$A$49,0),MATCH(orders!M$1,products!$A$1:$G$1,0))</f>
        <v>0.2</v>
      </c>
      <c r="N503" s="8">
        <f>INDEX(products!$A$1:$G$49,MATCH(orders!$D503,products!$A$1:$A$49,0),MATCH(orders!N$1,products!$A$1:$G$1,0))</f>
        <v>2.9849999999999999</v>
      </c>
      <c r="O503" s="8">
        <f t="shared" si="23"/>
        <v>11.94</v>
      </c>
      <c r="P503" t="str">
        <f>_xlfn.XLOOKUP(Table1[[#This Row],[Customer ID]],customers!A501:A1501,customers!I501:I1501,,0)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 t="shared" si="21"/>
        <v>Excelsa</v>
      </c>
      <c r="K504" t="str">
        <f>INDEX(products!$A$1:$G$49,MATCH(orders!$D504,products!$A$1:$A$49,0),MATCH(orders!K$1,products!$A$1:$G$1,0))</f>
        <v>M</v>
      </c>
      <c r="L504" t="str">
        <f t="shared" si="22"/>
        <v>Medium</v>
      </c>
      <c r="M504" s="6">
        <f>INDEX(products!$A$1:$G$49,MATCH(orders!$D504,products!$A$1:$A$49,0),MATCH(orders!M$1,products!$A$1:$G$1,0))</f>
        <v>0.2</v>
      </c>
      <c r="N504" s="8">
        <f>INDEX(products!$A$1:$G$49,MATCH(orders!$D504,products!$A$1:$A$49,0),MATCH(orders!N$1,products!$A$1:$G$1,0))</f>
        <v>4.125</v>
      </c>
      <c r="O504" s="8">
        <f t="shared" si="23"/>
        <v>16.5</v>
      </c>
      <c r="P504" t="str">
        <f>_xlfn.XLOOKUP(Table1[[#This Row],[Customer ID]],customers!A502:A1502,customers!I502:I1502,,0)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 t="shared" si="21"/>
        <v>Liberica</v>
      </c>
      <c r="K505" t="str">
        <f>INDEX(products!$A$1:$G$49,MATCH(orders!$D505,products!$A$1:$A$49,0),MATCH(orders!K$1,products!$A$1:$G$1,0))</f>
        <v>D</v>
      </c>
      <c r="L505" t="str">
        <f t="shared" si="22"/>
        <v>Dark</v>
      </c>
      <c r="M505" s="6">
        <f>INDEX(products!$A$1:$G$49,MATCH(orders!$D505,products!$A$1:$A$49,0),MATCH(orders!M$1,products!$A$1:$G$1,0))</f>
        <v>1</v>
      </c>
      <c r="N505" s="8">
        <f>INDEX(products!$A$1:$G$49,MATCH(orders!$D505,products!$A$1:$A$49,0),MATCH(orders!N$1,products!$A$1:$G$1,0))</f>
        <v>12.95</v>
      </c>
      <c r="O505" s="8">
        <f t="shared" si="23"/>
        <v>51.8</v>
      </c>
      <c r="P505" t="str">
        <f>_xlfn.XLOOKUP(Table1[[#This Row],[Customer ID]],customers!A503:A1503,customers!I503:I1503,,0)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 t="shared" si="21"/>
        <v>Liberica</v>
      </c>
      <c r="K506" t="str">
        <f>INDEX(products!$A$1:$G$49,MATCH(orders!$D506,products!$A$1:$A$49,0),MATCH(orders!K$1,products!$A$1:$G$1,0))</f>
        <v>L</v>
      </c>
      <c r="L506" t="str">
        <f t="shared" si="22"/>
        <v>Light</v>
      </c>
      <c r="M506" s="6">
        <f>INDEX(products!$A$1:$G$49,MATCH(orders!$D506,products!$A$1:$A$49,0),MATCH(orders!M$1,products!$A$1:$G$1,0))</f>
        <v>0.2</v>
      </c>
      <c r="N506" s="8">
        <f>INDEX(products!$A$1:$G$49,MATCH(orders!$D506,products!$A$1:$A$49,0),MATCH(orders!N$1,products!$A$1:$G$1,0))</f>
        <v>4.7549999999999999</v>
      </c>
      <c r="O506" s="8">
        <f t="shared" si="23"/>
        <v>14.265000000000001</v>
      </c>
      <c r="P506" t="s">
        <v>6190</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 t="shared" si="21"/>
        <v>Liberica</v>
      </c>
      <c r="K507" t="str">
        <f>INDEX(products!$A$1:$G$49,MATCH(orders!$D507,products!$A$1:$A$49,0),MATCH(orders!K$1,products!$A$1:$G$1,0))</f>
        <v>M</v>
      </c>
      <c r="L507" t="str">
        <f t="shared" si="22"/>
        <v>Medium</v>
      </c>
      <c r="M507" s="6">
        <f>INDEX(products!$A$1:$G$49,MATCH(orders!$D507,products!$A$1:$A$49,0),MATCH(orders!M$1,products!$A$1:$G$1,0))</f>
        <v>0.2</v>
      </c>
      <c r="N507" s="8">
        <f>INDEX(products!$A$1:$G$49,MATCH(orders!$D507,products!$A$1:$A$49,0),MATCH(orders!N$1,products!$A$1:$G$1,0))</f>
        <v>4.3650000000000002</v>
      </c>
      <c r="O507" s="8">
        <f t="shared" si="23"/>
        <v>26.19</v>
      </c>
      <c r="P507" t="str">
        <f>_xlfn.XLOOKUP(Table1[[#This Row],[Customer ID]],customers!A505:A1505,customers!I505:I1505,,0)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 t="shared" si="21"/>
        <v>Arabica</v>
      </c>
      <c r="K508" t="str">
        <f>INDEX(products!$A$1:$G$49,MATCH(orders!$D508,products!$A$1:$A$49,0),MATCH(orders!K$1,products!$A$1:$G$1,0))</f>
        <v>L</v>
      </c>
      <c r="L508" t="str">
        <f t="shared" si="22"/>
        <v>Light</v>
      </c>
      <c r="M508" s="6">
        <f>INDEX(products!$A$1:$G$49,MATCH(orders!$D508,products!$A$1:$A$49,0),MATCH(orders!M$1,products!$A$1:$G$1,0))</f>
        <v>1</v>
      </c>
      <c r="N508" s="8">
        <f>INDEX(products!$A$1:$G$49,MATCH(orders!$D508,products!$A$1:$A$49,0),MATCH(orders!N$1,products!$A$1:$G$1,0))</f>
        <v>12.95</v>
      </c>
      <c r="O508" s="8">
        <f t="shared" si="23"/>
        <v>25.9</v>
      </c>
      <c r="P508" t="str">
        <f>_xlfn.XLOOKUP(Table1[[#This Row],[Customer ID]],customers!A506:A1506,customers!I506:I1506,,0)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 t="shared" si="21"/>
        <v>Arabica</v>
      </c>
      <c r="K509" t="str">
        <f>INDEX(products!$A$1:$G$49,MATCH(orders!$D509,products!$A$1:$A$49,0),MATCH(orders!K$1,products!$A$1:$G$1,0))</f>
        <v>L</v>
      </c>
      <c r="L509" t="str">
        <f t="shared" si="22"/>
        <v>Light</v>
      </c>
      <c r="M509" s="6">
        <f>INDEX(products!$A$1:$G$49,MATCH(orders!$D509,products!$A$1:$A$49,0),MATCH(orders!M$1,products!$A$1:$G$1,0))</f>
        <v>2.5</v>
      </c>
      <c r="N509" s="8">
        <f>INDEX(products!$A$1:$G$49,MATCH(orders!$D509,products!$A$1:$A$49,0),MATCH(orders!N$1,products!$A$1:$G$1,0))</f>
        <v>29.784999999999997</v>
      </c>
      <c r="O509" s="8">
        <f t="shared" si="23"/>
        <v>89.35499999999999</v>
      </c>
      <c r="P509" t="str">
        <f>_xlfn.XLOOKUP(Table1[[#This Row],[Customer ID]],customers!A507:A1507,customers!I507:I1507,,0)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 t="shared" si="21"/>
        <v>Liberica</v>
      </c>
      <c r="K510" t="str">
        <f>INDEX(products!$A$1:$G$49,MATCH(orders!$D510,products!$A$1:$A$49,0),MATCH(orders!K$1,products!$A$1:$G$1,0))</f>
        <v>D</v>
      </c>
      <c r="L510" t="str">
        <f t="shared" si="22"/>
        <v>Dark</v>
      </c>
      <c r="M510" s="6">
        <f>INDEX(products!$A$1:$G$49,MATCH(orders!$D510,products!$A$1:$A$49,0),MATCH(orders!M$1,products!$A$1:$G$1,0))</f>
        <v>0.5</v>
      </c>
      <c r="N510" s="8">
        <f>INDEX(products!$A$1:$G$49,MATCH(orders!$D510,products!$A$1:$A$49,0),MATCH(orders!N$1,products!$A$1:$G$1,0))</f>
        <v>7.77</v>
      </c>
      <c r="O510" s="8">
        <f t="shared" si="23"/>
        <v>46.62</v>
      </c>
      <c r="P510" t="str">
        <f>_xlfn.XLOOKUP(Table1[[#This Row],[Customer ID]],customers!A508:A1508,customers!I508:I1508,,0)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 t="shared" si="21"/>
        <v>Arabica</v>
      </c>
      <c r="K511" t="str">
        <f>INDEX(products!$A$1:$G$49,MATCH(orders!$D511,products!$A$1:$A$49,0),MATCH(orders!K$1,products!$A$1:$G$1,0))</f>
        <v>D</v>
      </c>
      <c r="L511" t="str">
        <f t="shared" si="22"/>
        <v>Dark</v>
      </c>
      <c r="M511" s="6">
        <f>INDEX(products!$A$1:$G$49,MATCH(orders!$D511,products!$A$1:$A$49,0),MATCH(orders!M$1,products!$A$1:$G$1,0))</f>
        <v>1</v>
      </c>
      <c r="N511" s="8">
        <f>INDEX(products!$A$1:$G$49,MATCH(orders!$D511,products!$A$1:$A$49,0),MATCH(orders!N$1,products!$A$1:$G$1,0))</f>
        <v>9.9499999999999993</v>
      </c>
      <c r="O511" s="8">
        <f t="shared" si="23"/>
        <v>29.849999999999998</v>
      </c>
      <c r="P511" t="str">
        <f>_xlfn.XLOOKUP(Table1[[#This Row],[Customer ID]],customers!A509:A1509,customers!I509:I1509,,0)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 t="shared" si="21"/>
        <v>Robusta</v>
      </c>
      <c r="K512" t="str">
        <f>INDEX(products!$A$1:$G$49,MATCH(orders!$D512,products!$A$1:$A$49,0),MATCH(orders!K$1,products!$A$1:$G$1,0))</f>
        <v>L</v>
      </c>
      <c r="L512" t="str">
        <f t="shared" si="22"/>
        <v>Light</v>
      </c>
      <c r="M512" s="6">
        <f>INDEX(products!$A$1:$G$49,MATCH(orders!$D512,products!$A$1:$A$49,0),MATCH(orders!M$1,products!$A$1:$G$1,0))</f>
        <v>0.2</v>
      </c>
      <c r="N512" s="8">
        <f>INDEX(products!$A$1:$G$49,MATCH(orders!$D512,products!$A$1:$A$49,0),MATCH(orders!N$1,products!$A$1:$G$1,0))</f>
        <v>3.5849999999999995</v>
      </c>
      <c r="O512" s="8">
        <f t="shared" si="23"/>
        <v>10.754999999999999</v>
      </c>
      <c r="P512" t="str">
        <f>_xlfn.XLOOKUP(Table1[[#This Row],[Customer ID]],customers!A510:A1510,customers!I510:I1510,,0)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 t="shared" si="21"/>
        <v>Arabica</v>
      </c>
      <c r="K513" t="str">
        <f>INDEX(products!$A$1:$G$49,MATCH(orders!$D513,products!$A$1:$A$49,0),MATCH(orders!K$1,products!$A$1:$G$1,0))</f>
        <v>M</v>
      </c>
      <c r="L513" t="str">
        <f t="shared" si="22"/>
        <v>Medium</v>
      </c>
      <c r="M513" s="6">
        <f>INDEX(products!$A$1:$G$49,MATCH(orders!$D513,products!$A$1:$A$49,0),MATCH(orders!M$1,products!$A$1:$G$1,0))</f>
        <v>0.2</v>
      </c>
      <c r="N513" s="8">
        <f>INDEX(products!$A$1:$G$49,MATCH(orders!$D513,products!$A$1:$A$49,0),MATCH(orders!N$1,products!$A$1:$G$1,0))</f>
        <v>3.375</v>
      </c>
      <c r="O513" s="8">
        <f t="shared" si="23"/>
        <v>13.5</v>
      </c>
      <c r="P513" t="str">
        <f>_xlfn.XLOOKUP(Table1[[#This Row],[Customer ID]],customers!A511:A1511,customers!I511:I1511,,0)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 t="shared" si="21"/>
        <v>Liberica</v>
      </c>
      <c r="K514" t="str">
        <f>INDEX(products!$A$1:$G$49,MATCH(orders!$D514,products!$A$1:$A$49,0),MATCH(orders!K$1,products!$A$1:$G$1,0))</f>
        <v>L</v>
      </c>
      <c r="L514" t="str">
        <f t="shared" si="22"/>
        <v>Light</v>
      </c>
      <c r="M514" s="6">
        <f>INDEX(products!$A$1:$G$49,MATCH(orders!$D514,products!$A$1:$A$49,0),MATCH(orders!M$1,products!$A$1:$G$1,0))</f>
        <v>1</v>
      </c>
      <c r="N514" s="8">
        <f>INDEX(products!$A$1:$G$49,MATCH(orders!$D514,products!$A$1:$A$49,0),MATCH(orders!N$1,products!$A$1:$G$1,0))</f>
        <v>15.85</v>
      </c>
      <c r="O514" s="8">
        <f t="shared" si="23"/>
        <v>47.55</v>
      </c>
      <c r="P514" t="str">
        <f>_xlfn.XLOOKUP(Table1[[#This Row],[Customer ID]],customers!A512:A1512,customers!I512:I1512,,0)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 t="shared" ref="J515:J578" si="24">IF(I515="Rob","Robusta",IF(I515="Exc","Excelsa",IF(I515="Ara","Arabica",IF(I515="Lib","Liberica",))))</f>
        <v>Liberica</v>
      </c>
      <c r="K515" t="str">
        <f>INDEX(products!$A$1:$G$49,MATCH(orders!$D515,products!$A$1:$A$49,0),MATCH(orders!K$1,products!$A$1:$G$1,0))</f>
        <v>L</v>
      </c>
      <c r="L515" t="str">
        <f t="shared" ref="L515:L578" si="25">IF(K515="M","Medium",(IF(K515="L","Light",IF(K515="D","Dark"))))</f>
        <v>Light</v>
      </c>
      <c r="M515" s="6">
        <f>INDEX(products!$A$1:$G$49,MATCH(orders!$D515,products!$A$1:$A$49,0),MATCH(orders!M$1,products!$A$1:$G$1,0))</f>
        <v>1</v>
      </c>
      <c r="N515" s="8">
        <f>INDEX(products!$A$1:$G$49,MATCH(orders!$D515,products!$A$1:$A$49,0),MATCH(orders!N$1,products!$A$1:$G$1,0))</f>
        <v>15.85</v>
      </c>
      <c r="O515" s="8">
        <f t="shared" ref="O515:O578" si="26">E515*N515</f>
        <v>79.25</v>
      </c>
      <c r="P515" t="str">
        <f>_xlfn.XLOOKUP(Table1[[#This Row],[Customer ID]],customers!A513:A1513,customers!I513:I1513,,0)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 t="shared" si="24"/>
        <v>Liberica</v>
      </c>
      <c r="K516" t="str">
        <f>INDEX(products!$A$1:$G$49,MATCH(orders!$D516,products!$A$1:$A$49,0),MATCH(orders!K$1,products!$A$1:$G$1,0))</f>
        <v>M</v>
      </c>
      <c r="L516" t="str">
        <f t="shared" si="25"/>
        <v>Medium</v>
      </c>
      <c r="M516" s="6">
        <f>INDEX(products!$A$1:$G$49,MATCH(orders!$D516,products!$A$1:$A$49,0),MATCH(orders!M$1,products!$A$1:$G$1,0))</f>
        <v>0.2</v>
      </c>
      <c r="N516" s="8">
        <f>INDEX(products!$A$1:$G$49,MATCH(orders!$D516,products!$A$1:$A$49,0),MATCH(orders!N$1,products!$A$1:$G$1,0))</f>
        <v>4.3650000000000002</v>
      </c>
      <c r="O516" s="8">
        <f t="shared" si="26"/>
        <v>26.19</v>
      </c>
      <c r="P516" t="str">
        <f>_xlfn.XLOOKUP(Table1[[#This Row],[Customer ID]],customers!A514:A1514,customers!I514:I1514,,0)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 t="shared" si="24"/>
        <v>Robusta</v>
      </c>
      <c r="K517" t="str">
        <f>INDEX(products!$A$1:$G$49,MATCH(orders!$D517,products!$A$1:$A$49,0),MATCH(orders!K$1,products!$A$1:$G$1,0))</f>
        <v>L</v>
      </c>
      <c r="L517" t="str">
        <f t="shared" si="25"/>
        <v>Light</v>
      </c>
      <c r="M517" s="6">
        <f>INDEX(products!$A$1:$G$49,MATCH(orders!$D517,products!$A$1:$A$49,0),MATCH(orders!M$1,products!$A$1:$G$1,0))</f>
        <v>0.5</v>
      </c>
      <c r="N517" s="8">
        <f>INDEX(products!$A$1:$G$49,MATCH(orders!$D517,products!$A$1:$A$49,0),MATCH(orders!N$1,products!$A$1:$G$1,0))</f>
        <v>7.169999999999999</v>
      </c>
      <c r="O517" s="8">
        <f t="shared" si="26"/>
        <v>21.509999999999998</v>
      </c>
      <c r="P517" t="str">
        <f>_xlfn.XLOOKUP(Table1[[#This Row],[Customer ID]],customers!A515:A1515,customers!I515:I1515,,0)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 t="shared" si="24"/>
        <v>Robusta</v>
      </c>
      <c r="K518" t="str">
        <f>INDEX(products!$A$1:$G$49,MATCH(orders!$D518,products!$A$1:$A$49,0),MATCH(orders!K$1,products!$A$1:$G$1,0))</f>
        <v>D</v>
      </c>
      <c r="L518" t="str">
        <f t="shared" si="25"/>
        <v>Dark</v>
      </c>
      <c r="M518" s="6">
        <f>INDEX(products!$A$1:$G$49,MATCH(orders!$D518,products!$A$1:$A$49,0),MATCH(orders!M$1,products!$A$1:$G$1,0))</f>
        <v>2.5</v>
      </c>
      <c r="N518" s="8">
        <f>INDEX(products!$A$1:$G$49,MATCH(orders!$D518,products!$A$1:$A$49,0),MATCH(orders!N$1,products!$A$1:$G$1,0))</f>
        <v>20.584999999999997</v>
      </c>
      <c r="O518" s="8">
        <f t="shared" si="26"/>
        <v>102.92499999999998</v>
      </c>
      <c r="P518" t="str">
        <f>_xlfn.XLOOKUP(Table1[[#This Row],[Customer ID]],customers!A516:A1516,customers!I516:I1516,,0)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 t="shared" si="24"/>
        <v>Liberica</v>
      </c>
      <c r="K519" t="str">
        <f>INDEX(products!$A$1:$G$49,MATCH(orders!$D519,products!$A$1:$A$49,0),MATCH(orders!K$1,products!$A$1:$G$1,0))</f>
        <v>D</v>
      </c>
      <c r="L519" t="str">
        <f t="shared" si="25"/>
        <v>Dark</v>
      </c>
      <c r="M519" s="6">
        <f>INDEX(products!$A$1:$G$49,MATCH(orders!$D519,products!$A$1:$A$49,0),MATCH(orders!M$1,products!$A$1:$G$1,0))</f>
        <v>0.2</v>
      </c>
      <c r="N519" s="8">
        <f>INDEX(products!$A$1:$G$49,MATCH(orders!$D519,products!$A$1:$A$49,0),MATCH(orders!N$1,products!$A$1:$G$1,0))</f>
        <v>3.8849999999999998</v>
      </c>
      <c r="O519" s="8">
        <f t="shared" si="26"/>
        <v>7.77</v>
      </c>
      <c r="P519" t="str">
        <f>_xlfn.XLOOKUP(Table1[[#This Row],[Customer ID]],customers!A517:A1517,customers!I517:I1517,,0)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 t="shared" si="24"/>
        <v>Excelsa</v>
      </c>
      <c r="K520" t="str">
        <f>INDEX(products!$A$1:$G$49,MATCH(orders!$D520,products!$A$1:$A$49,0),MATCH(orders!K$1,products!$A$1:$G$1,0))</f>
        <v>D</v>
      </c>
      <c r="L520" t="str">
        <f t="shared" si="25"/>
        <v>Dark</v>
      </c>
      <c r="M520" s="6">
        <f>INDEX(products!$A$1:$G$49,MATCH(orders!$D520,products!$A$1:$A$49,0),MATCH(orders!M$1,products!$A$1:$G$1,0))</f>
        <v>2.5</v>
      </c>
      <c r="N520" s="8">
        <f>INDEX(products!$A$1:$G$49,MATCH(orders!$D520,products!$A$1:$A$49,0),MATCH(orders!N$1,products!$A$1:$G$1,0))</f>
        <v>27.945</v>
      </c>
      <c r="O520" s="8">
        <f t="shared" si="26"/>
        <v>139.72499999999999</v>
      </c>
      <c r="P520" t="str">
        <f>_xlfn.XLOOKUP(Table1[[#This Row],[Customer ID]],customers!A518:A1518,customers!I518:I1518,,0)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 t="shared" si="24"/>
        <v>Arabica</v>
      </c>
      <c r="K521" t="str">
        <f>INDEX(products!$A$1:$G$49,MATCH(orders!$D521,products!$A$1:$A$49,0),MATCH(orders!K$1,products!$A$1:$G$1,0))</f>
        <v>D</v>
      </c>
      <c r="L521" t="str">
        <f t="shared" si="25"/>
        <v>Dark</v>
      </c>
      <c r="M521" s="6">
        <f>INDEX(products!$A$1:$G$49,MATCH(orders!$D521,products!$A$1:$A$49,0),MATCH(orders!M$1,products!$A$1:$G$1,0))</f>
        <v>0.5</v>
      </c>
      <c r="N521" s="8">
        <f>INDEX(products!$A$1:$G$49,MATCH(orders!$D521,products!$A$1:$A$49,0),MATCH(orders!N$1,products!$A$1:$G$1,0))</f>
        <v>5.97</v>
      </c>
      <c r="O521" s="8">
        <f t="shared" si="26"/>
        <v>11.94</v>
      </c>
      <c r="P521" t="s">
        <v>6190</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 t="shared" si="24"/>
        <v>Liberica</v>
      </c>
      <c r="K522" t="str">
        <f>INDEX(products!$A$1:$G$49,MATCH(orders!$D522,products!$A$1:$A$49,0),MATCH(orders!K$1,products!$A$1:$G$1,0))</f>
        <v>D</v>
      </c>
      <c r="L522" t="str">
        <f t="shared" si="25"/>
        <v>Dark</v>
      </c>
      <c r="M522" s="6">
        <f>INDEX(products!$A$1:$G$49,MATCH(orders!$D522,products!$A$1:$A$49,0),MATCH(orders!M$1,products!$A$1:$G$1,0))</f>
        <v>0.2</v>
      </c>
      <c r="N522" s="8">
        <f>INDEX(products!$A$1:$G$49,MATCH(orders!$D522,products!$A$1:$A$49,0),MATCH(orders!N$1,products!$A$1:$G$1,0))</f>
        <v>3.8849999999999998</v>
      </c>
      <c r="O522" s="8">
        <f t="shared" si="26"/>
        <v>3.8849999999999998</v>
      </c>
      <c r="P522" t="str">
        <f>_xlfn.XLOOKUP(Table1[[#This Row],[Customer ID]],customers!A520:A1520,customers!I520:I1520,,0)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 t="shared" si="24"/>
        <v>Robusta</v>
      </c>
      <c r="K523" t="str">
        <f>INDEX(products!$A$1:$G$49,MATCH(orders!$D523,products!$A$1:$A$49,0),MATCH(orders!K$1,products!$A$1:$G$1,0))</f>
        <v>M</v>
      </c>
      <c r="L523" t="str">
        <f t="shared" si="25"/>
        <v>Medium</v>
      </c>
      <c r="M523" s="6">
        <f>INDEX(products!$A$1:$G$49,MATCH(orders!$D523,products!$A$1:$A$49,0),MATCH(orders!M$1,products!$A$1:$G$1,0))</f>
        <v>1</v>
      </c>
      <c r="N523" s="8">
        <f>INDEX(products!$A$1:$G$49,MATCH(orders!$D523,products!$A$1:$A$49,0),MATCH(orders!N$1,products!$A$1:$G$1,0))</f>
        <v>9.9499999999999993</v>
      </c>
      <c r="O523" s="8">
        <f t="shared" si="26"/>
        <v>39.799999999999997</v>
      </c>
      <c r="P523" t="str">
        <f>_xlfn.XLOOKUP(Table1[[#This Row],[Customer ID]],customers!A521:A1521,customers!I521:I1521,,0)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 t="shared" si="24"/>
        <v>Robusta</v>
      </c>
      <c r="K524" t="str">
        <f>INDEX(products!$A$1:$G$49,MATCH(orders!$D524,products!$A$1:$A$49,0),MATCH(orders!K$1,products!$A$1:$G$1,0))</f>
        <v>M</v>
      </c>
      <c r="L524" t="str">
        <f t="shared" si="25"/>
        <v>Medium</v>
      </c>
      <c r="M524" s="6">
        <f>INDEX(products!$A$1:$G$49,MATCH(orders!$D524,products!$A$1:$A$49,0),MATCH(orders!M$1,products!$A$1:$G$1,0))</f>
        <v>0.5</v>
      </c>
      <c r="N524" s="8">
        <f>INDEX(products!$A$1:$G$49,MATCH(orders!$D524,products!$A$1:$A$49,0),MATCH(orders!N$1,products!$A$1:$G$1,0))</f>
        <v>5.97</v>
      </c>
      <c r="O524" s="8">
        <f t="shared" si="26"/>
        <v>29.849999999999998</v>
      </c>
      <c r="P524" t="str">
        <f>_xlfn.XLOOKUP(Table1[[#This Row],[Customer ID]],customers!A522:A1522,customers!I522:I1522,,0)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 t="shared" si="24"/>
        <v>Liberica</v>
      </c>
      <c r="K525" t="str">
        <f>INDEX(products!$A$1:$G$49,MATCH(orders!$D525,products!$A$1:$A$49,0),MATCH(orders!K$1,products!$A$1:$G$1,0))</f>
        <v>D</v>
      </c>
      <c r="L525" t="str">
        <f t="shared" si="25"/>
        <v>Dark</v>
      </c>
      <c r="M525" s="6">
        <f>INDEX(products!$A$1:$G$49,MATCH(orders!$D525,products!$A$1:$A$49,0),MATCH(orders!M$1,products!$A$1:$G$1,0))</f>
        <v>2.5</v>
      </c>
      <c r="N525" s="8">
        <f>INDEX(products!$A$1:$G$49,MATCH(orders!$D525,products!$A$1:$A$49,0),MATCH(orders!N$1,products!$A$1:$G$1,0))</f>
        <v>29.784999999999997</v>
      </c>
      <c r="O525" s="8">
        <f t="shared" si="26"/>
        <v>29.784999999999997</v>
      </c>
      <c r="P525" t="str">
        <f>_xlfn.XLOOKUP(Table1[[#This Row],[Customer ID]],customers!A523:A1523,customers!I523:I1523,,0)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 t="shared" si="24"/>
        <v>Liberica</v>
      </c>
      <c r="K526" t="str">
        <f>INDEX(products!$A$1:$G$49,MATCH(orders!$D526,products!$A$1:$A$49,0),MATCH(orders!K$1,products!$A$1:$G$1,0))</f>
        <v>L</v>
      </c>
      <c r="L526" t="str">
        <f t="shared" si="25"/>
        <v>Light</v>
      </c>
      <c r="M526" s="6">
        <f>INDEX(products!$A$1:$G$49,MATCH(orders!$D526,products!$A$1:$A$49,0),MATCH(orders!M$1,products!$A$1:$G$1,0))</f>
        <v>2.5</v>
      </c>
      <c r="N526" s="8">
        <f>INDEX(products!$A$1:$G$49,MATCH(orders!$D526,products!$A$1:$A$49,0),MATCH(orders!N$1,products!$A$1:$G$1,0))</f>
        <v>36.454999999999998</v>
      </c>
      <c r="O526" s="8">
        <f t="shared" si="26"/>
        <v>72.91</v>
      </c>
      <c r="P526" t="str">
        <f>_xlfn.XLOOKUP(Table1[[#This Row],[Customer ID]],customers!A524:A1524,customers!I524:I1524,,0)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 t="shared" si="24"/>
        <v>Robusta</v>
      </c>
      <c r="K527" t="str">
        <f>INDEX(products!$A$1:$G$49,MATCH(orders!$D527,products!$A$1:$A$49,0),MATCH(orders!K$1,products!$A$1:$G$1,0))</f>
        <v>D</v>
      </c>
      <c r="L527" t="str">
        <f t="shared" si="25"/>
        <v>Dark</v>
      </c>
      <c r="M527" s="6">
        <f>INDEX(products!$A$1:$G$49,MATCH(orders!$D527,products!$A$1:$A$49,0),MATCH(orders!M$1,products!$A$1:$G$1,0))</f>
        <v>0.2</v>
      </c>
      <c r="N527" s="8">
        <f>INDEX(products!$A$1:$G$49,MATCH(orders!$D527,products!$A$1:$A$49,0),MATCH(orders!N$1,products!$A$1:$G$1,0))</f>
        <v>2.6849999999999996</v>
      </c>
      <c r="O527" s="8">
        <f t="shared" si="26"/>
        <v>13.424999999999997</v>
      </c>
      <c r="P527" t="str">
        <f>_xlfn.XLOOKUP(Table1[[#This Row],[Customer ID]],customers!A525:A1525,customers!I525:I1525,,0)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 t="shared" si="24"/>
        <v>Excelsa</v>
      </c>
      <c r="K528" t="str">
        <f>INDEX(products!$A$1:$G$49,MATCH(orders!$D528,products!$A$1:$A$49,0),MATCH(orders!K$1,products!$A$1:$G$1,0))</f>
        <v>M</v>
      </c>
      <c r="L528" t="str">
        <f t="shared" si="25"/>
        <v>Medium</v>
      </c>
      <c r="M528" s="6">
        <f>INDEX(products!$A$1:$G$49,MATCH(orders!$D528,products!$A$1:$A$49,0),MATCH(orders!M$1,products!$A$1:$G$1,0))</f>
        <v>2.5</v>
      </c>
      <c r="N528" s="8">
        <f>INDEX(products!$A$1:$G$49,MATCH(orders!$D528,products!$A$1:$A$49,0),MATCH(orders!N$1,products!$A$1:$G$1,0))</f>
        <v>31.624999999999996</v>
      </c>
      <c r="O528" s="8">
        <f t="shared" si="26"/>
        <v>126.49999999999999</v>
      </c>
      <c r="P528" t="str">
        <f>_xlfn.XLOOKUP(Table1[[#This Row],[Customer ID]],customers!A526:A1526,customers!I526:I1526,,0)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 t="shared" si="24"/>
        <v>Excelsa</v>
      </c>
      <c r="K529" t="str">
        <f>INDEX(products!$A$1:$G$49,MATCH(orders!$D529,products!$A$1:$A$49,0),MATCH(orders!K$1,products!$A$1:$G$1,0))</f>
        <v>M</v>
      </c>
      <c r="L529" t="str">
        <f t="shared" si="25"/>
        <v>Medium</v>
      </c>
      <c r="M529" s="6">
        <f>INDEX(products!$A$1:$G$49,MATCH(orders!$D529,products!$A$1:$A$49,0),MATCH(orders!M$1,products!$A$1:$G$1,0))</f>
        <v>0.5</v>
      </c>
      <c r="N529" s="8">
        <f>INDEX(products!$A$1:$G$49,MATCH(orders!$D529,products!$A$1:$A$49,0),MATCH(orders!N$1,products!$A$1:$G$1,0))</f>
        <v>8.25</v>
      </c>
      <c r="O529" s="8">
        <f t="shared" si="26"/>
        <v>41.25</v>
      </c>
      <c r="P529" t="str">
        <f>_xlfn.XLOOKUP(Table1[[#This Row],[Customer ID]],customers!A527:A1527,customers!I527:I1527,,0)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 t="shared" si="24"/>
        <v>Excelsa</v>
      </c>
      <c r="K530" t="str">
        <f>INDEX(products!$A$1:$G$49,MATCH(orders!$D530,products!$A$1:$A$49,0),MATCH(orders!K$1,products!$A$1:$G$1,0))</f>
        <v>L</v>
      </c>
      <c r="L530" t="str">
        <f t="shared" si="25"/>
        <v>Light</v>
      </c>
      <c r="M530" s="6">
        <f>INDEX(products!$A$1:$G$49,MATCH(orders!$D530,products!$A$1:$A$49,0),MATCH(orders!M$1,products!$A$1:$G$1,0))</f>
        <v>0.5</v>
      </c>
      <c r="N530" s="8">
        <f>INDEX(products!$A$1:$G$49,MATCH(orders!$D530,products!$A$1:$A$49,0),MATCH(orders!N$1,products!$A$1:$G$1,0))</f>
        <v>8.91</v>
      </c>
      <c r="O530" s="8">
        <f t="shared" si="26"/>
        <v>53.46</v>
      </c>
      <c r="P530" t="str">
        <f>_xlfn.XLOOKUP(Table1[[#This Row],[Customer ID]],customers!A528:A1528,customers!I528:I1528,,0)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 t="shared" si="24"/>
        <v>Robusta</v>
      </c>
      <c r="K531" t="str">
        <f>INDEX(products!$A$1:$G$49,MATCH(orders!$D531,products!$A$1:$A$49,0),MATCH(orders!K$1,products!$A$1:$G$1,0))</f>
        <v>M</v>
      </c>
      <c r="L531" t="str">
        <f t="shared" si="25"/>
        <v>Medium</v>
      </c>
      <c r="M531" s="6">
        <f>INDEX(products!$A$1:$G$49,MATCH(orders!$D531,products!$A$1:$A$49,0),MATCH(orders!M$1,products!$A$1:$G$1,0))</f>
        <v>1</v>
      </c>
      <c r="N531" s="8">
        <f>INDEX(products!$A$1:$G$49,MATCH(orders!$D531,products!$A$1:$A$49,0),MATCH(orders!N$1,products!$A$1:$G$1,0))</f>
        <v>9.9499999999999993</v>
      </c>
      <c r="O531" s="8">
        <f t="shared" si="26"/>
        <v>59.699999999999996</v>
      </c>
      <c r="P531" t="str">
        <f>_xlfn.XLOOKUP(Table1[[#This Row],[Customer ID]],customers!A529:A1529,customers!I529:I1529,,0)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 t="shared" si="24"/>
        <v>Robusta</v>
      </c>
      <c r="K532" t="str">
        <f>INDEX(products!$A$1:$G$49,MATCH(orders!$D532,products!$A$1:$A$49,0),MATCH(orders!K$1,products!$A$1:$G$1,0))</f>
        <v>M</v>
      </c>
      <c r="L532" t="str">
        <f t="shared" si="25"/>
        <v>Medium</v>
      </c>
      <c r="M532" s="6">
        <f>INDEX(products!$A$1:$G$49,MATCH(orders!$D532,products!$A$1:$A$49,0),MATCH(orders!M$1,products!$A$1:$G$1,0))</f>
        <v>1</v>
      </c>
      <c r="N532" s="8">
        <f>INDEX(products!$A$1:$G$49,MATCH(orders!$D532,products!$A$1:$A$49,0),MATCH(orders!N$1,products!$A$1:$G$1,0))</f>
        <v>9.9499999999999993</v>
      </c>
      <c r="O532" s="8">
        <f t="shared" si="26"/>
        <v>59.699999999999996</v>
      </c>
      <c r="P532" t="str">
        <f>_xlfn.XLOOKUP(Table1[[#This Row],[Customer ID]],customers!A530:A1530,customers!I530:I1530,,0)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 t="shared" si="24"/>
        <v>Robusta</v>
      </c>
      <c r="K533" t="str">
        <f>INDEX(products!$A$1:$G$49,MATCH(orders!$D533,products!$A$1:$A$49,0),MATCH(orders!K$1,products!$A$1:$G$1,0))</f>
        <v>D</v>
      </c>
      <c r="L533" t="str">
        <f t="shared" si="25"/>
        <v>Dark</v>
      </c>
      <c r="M533" s="6">
        <f>INDEX(products!$A$1:$G$49,MATCH(orders!$D533,products!$A$1:$A$49,0),MATCH(orders!M$1,products!$A$1:$G$1,0))</f>
        <v>1</v>
      </c>
      <c r="N533" s="8">
        <f>INDEX(products!$A$1:$G$49,MATCH(orders!$D533,products!$A$1:$A$49,0),MATCH(orders!N$1,products!$A$1:$G$1,0))</f>
        <v>8.9499999999999993</v>
      </c>
      <c r="O533" s="8">
        <f t="shared" si="26"/>
        <v>44.75</v>
      </c>
      <c r="P533" t="str">
        <f>_xlfn.XLOOKUP(Table1[[#This Row],[Customer ID]],customers!A531:A1531,customers!I531:I1531,,0)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 t="shared" si="24"/>
        <v>Excelsa</v>
      </c>
      <c r="K534" t="str">
        <f>INDEX(products!$A$1:$G$49,MATCH(orders!$D534,products!$A$1:$A$49,0),MATCH(orders!K$1,products!$A$1:$G$1,0))</f>
        <v>M</v>
      </c>
      <c r="L534" t="str">
        <f t="shared" si="25"/>
        <v>Medium</v>
      </c>
      <c r="M534" s="6">
        <f>INDEX(products!$A$1:$G$49,MATCH(orders!$D534,products!$A$1:$A$49,0),MATCH(orders!M$1,products!$A$1:$G$1,0))</f>
        <v>0.5</v>
      </c>
      <c r="N534" s="8">
        <f>INDEX(products!$A$1:$G$49,MATCH(orders!$D534,products!$A$1:$A$49,0),MATCH(orders!N$1,products!$A$1:$G$1,0))</f>
        <v>8.25</v>
      </c>
      <c r="O534" s="8">
        <f t="shared" si="26"/>
        <v>16.5</v>
      </c>
      <c r="P534" t="str">
        <f>_xlfn.XLOOKUP(Table1[[#This Row],[Customer ID]],customers!A532:A1532,customers!I532:I1532,,0)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 t="shared" si="24"/>
        <v>Robusta</v>
      </c>
      <c r="K535" t="str">
        <f>INDEX(products!$A$1:$G$49,MATCH(orders!$D535,products!$A$1:$A$49,0),MATCH(orders!K$1,products!$A$1:$G$1,0))</f>
        <v>D</v>
      </c>
      <c r="L535" t="str">
        <f t="shared" si="25"/>
        <v>Dark</v>
      </c>
      <c r="M535" s="6">
        <f>INDEX(products!$A$1:$G$49,MATCH(orders!$D535,products!$A$1:$A$49,0),MATCH(orders!M$1,products!$A$1:$G$1,0))</f>
        <v>0.5</v>
      </c>
      <c r="N535" s="8">
        <f>INDEX(products!$A$1:$G$49,MATCH(orders!$D535,products!$A$1:$A$49,0),MATCH(orders!N$1,products!$A$1:$G$1,0))</f>
        <v>5.3699999999999992</v>
      </c>
      <c r="O535" s="8">
        <f t="shared" si="26"/>
        <v>21.479999999999997</v>
      </c>
      <c r="P535" t="str">
        <f>_xlfn.XLOOKUP(Table1[[#This Row],[Customer ID]],customers!A533:A1533,customers!I533:I1533,,0)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 t="shared" si="24"/>
        <v>Robusta</v>
      </c>
      <c r="K536" t="str">
        <f>INDEX(products!$A$1:$G$49,MATCH(orders!$D536,products!$A$1:$A$49,0),MATCH(orders!K$1,products!$A$1:$G$1,0))</f>
        <v>M</v>
      </c>
      <c r="L536" t="str">
        <f t="shared" si="25"/>
        <v>Medium</v>
      </c>
      <c r="M536" s="6">
        <f>INDEX(products!$A$1:$G$49,MATCH(orders!$D536,products!$A$1:$A$49,0),MATCH(orders!M$1,products!$A$1:$G$1,0))</f>
        <v>2.5</v>
      </c>
      <c r="N536" s="8">
        <f>INDEX(products!$A$1:$G$49,MATCH(orders!$D536,products!$A$1:$A$49,0),MATCH(orders!N$1,products!$A$1:$G$1,0))</f>
        <v>22.884999999999998</v>
      </c>
      <c r="O536" s="8">
        <f t="shared" si="26"/>
        <v>45.769999999999996</v>
      </c>
      <c r="P536" t="str">
        <f>_xlfn.XLOOKUP(Table1[[#This Row],[Customer ID]],customers!A534:A1534,customers!I534:I1534,,0)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 t="shared" si="24"/>
        <v>Liberica</v>
      </c>
      <c r="K537" t="str">
        <f>INDEX(products!$A$1:$G$49,MATCH(orders!$D537,products!$A$1:$A$49,0),MATCH(orders!K$1,products!$A$1:$G$1,0))</f>
        <v>L</v>
      </c>
      <c r="L537" t="str">
        <f t="shared" si="25"/>
        <v>Light</v>
      </c>
      <c r="M537" s="6">
        <f>INDEX(products!$A$1:$G$49,MATCH(orders!$D537,products!$A$1:$A$49,0),MATCH(orders!M$1,products!$A$1:$G$1,0))</f>
        <v>0.2</v>
      </c>
      <c r="N537" s="8">
        <f>INDEX(products!$A$1:$G$49,MATCH(orders!$D537,products!$A$1:$A$49,0),MATCH(orders!N$1,products!$A$1:$G$1,0))</f>
        <v>4.7549999999999999</v>
      </c>
      <c r="O537" s="8">
        <f t="shared" si="26"/>
        <v>9.51</v>
      </c>
      <c r="P537" t="str">
        <f>_xlfn.XLOOKUP(Table1[[#This Row],[Customer ID]],customers!A535:A1535,customers!I535:I1535,,0)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 t="shared" si="24"/>
        <v>Robusta</v>
      </c>
      <c r="K538" t="str">
        <f>INDEX(products!$A$1:$G$49,MATCH(orders!$D538,products!$A$1:$A$49,0),MATCH(orders!K$1,products!$A$1:$G$1,0))</f>
        <v>D</v>
      </c>
      <c r="L538" t="str">
        <f t="shared" si="25"/>
        <v>Dark</v>
      </c>
      <c r="M538" s="6">
        <f>INDEX(products!$A$1:$G$49,MATCH(orders!$D538,products!$A$1:$A$49,0),MATCH(orders!M$1,products!$A$1:$G$1,0))</f>
        <v>0.2</v>
      </c>
      <c r="N538" s="8">
        <f>INDEX(products!$A$1:$G$49,MATCH(orders!$D538,products!$A$1:$A$49,0),MATCH(orders!N$1,products!$A$1:$G$1,0))</f>
        <v>2.6849999999999996</v>
      </c>
      <c r="O538" s="8">
        <f t="shared" si="26"/>
        <v>8.0549999999999997</v>
      </c>
      <c r="P538" t="s">
        <v>6190</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 t="shared" si="24"/>
        <v>Excelsa</v>
      </c>
      <c r="K539" t="str">
        <f>INDEX(products!$A$1:$G$49,MATCH(orders!$D539,products!$A$1:$A$49,0),MATCH(orders!K$1,products!$A$1:$G$1,0))</f>
        <v>D</v>
      </c>
      <c r="L539" t="str">
        <f t="shared" si="25"/>
        <v>Dark</v>
      </c>
      <c r="M539" s="6">
        <f>INDEX(products!$A$1:$G$49,MATCH(orders!$D539,products!$A$1:$A$49,0),MATCH(orders!M$1,products!$A$1:$G$1,0))</f>
        <v>2.5</v>
      </c>
      <c r="N539" s="8">
        <f>INDEX(products!$A$1:$G$49,MATCH(orders!$D539,products!$A$1:$A$49,0),MATCH(orders!N$1,products!$A$1:$G$1,0))</f>
        <v>27.945</v>
      </c>
      <c r="O539" s="8">
        <f t="shared" si="26"/>
        <v>111.78</v>
      </c>
      <c r="P539" t="str">
        <f>_xlfn.XLOOKUP(Table1[[#This Row],[Customer ID]],customers!A537:A1537,customers!I537:I1537,,0)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 t="shared" si="24"/>
        <v>Robusta</v>
      </c>
      <c r="K540" t="str">
        <f>INDEX(products!$A$1:$G$49,MATCH(orders!$D540,products!$A$1:$A$49,0),MATCH(orders!K$1,products!$A$1:$G$1,0))</f>
        <v>D</v>
      </c>
      <c r="L540" t="str">
        <f t="shared" si="25"/>
        <v>Dark</v>
      </c>
      <c r="M540" s="6">
        <f>INDEX(products!$A$1:$G$49,MATCH(orders!$D540,products!$A$1:$A$49,0),MATCH(orders!M$1,products!$A$1:$G$1,0))</f>
        <v>0.2</v>
      </c>
      <c r="N540" s="8">
        <f>INDEX(products!$A$1:$G$49,MATCH(orders!$D540,products!$A$1:$A$49,0),MATCH(orders!N$1,products!$A$1:$G$1,0))</f>
        <v>2.6849999999999996</v>
      </c>
      <c r="O540" s="8">
        <f t="shared" si="26"/>
        <v>10.739999999999998</v>
      </c>
      <c r="P540" t="str">
        <f>_xlfn.XLOOKUP(Table1[[#This Row],[Customer ID]],customers!A538:A1538,customers!I538:I1538,,0)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 t="shared" si="24"/>
        <v>Robusta</v>
      </c>
      <c r="K541" t="str">
        <f>INDEX(products!$A$1:$G$49,MATCH(orders!$D541,products!$A$1:$A$49,0),MATCH(orders!K$1,products!$A$1:$G$1,0))</f>
        <v>D</v>
      </c>
      <c r="L541" t="str">
        <f t="shared" si="25"/>
        <v>Dark</v>
      </c>
      <c r="M541" s="6">
        <f>INDEX(products!$A$1:$G$49,MATCH(orders!$D541,products!$A$1:$A$49,0),MATCH(orders!M$1,products!$A$1:$G$1,0))</f>
        <v>0.5</v>
      </c>
      <c r="N541" s="8">
        <f>INDEX(products!$A$1:$G$49,MATCH(orders!$D541,products!$A$1:$A$49,0),MATCH(orders!N$1,products!$A$1:$G$1,0))</f>
        <v>5.3699999999999992</v>
      </c>
      <c r="O541" s="8">
        <f t="shared" si="26"/>
        <v>26.849999999999994</v>
      </c>
      <c r="P541" t="str">
        <f>_xlfn.XLOOKUP(Table1[[#This Row],[Customer ID]],customers!A539:A1539,customers!I539:I1539,,0)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 t="shared" si="24"/>
        <v>Liberica</v>
      </c>
      <c r="K542" t="str">
        <f>INDEX(products!$A$1:$G$49,MATCH(orders!$D542,products!$A$1:$A$49,0),MATCH(orders!K$1,products!$A$1:$G$1,0))</f>
        <v>L</v>
      </c>
      <c r="L542" t="str">
        <f t="shared" si="25"/>
        <v>Light</v>
      </c>
      <c r="M542" s="6">
        <f>INDEX(products!$A$1:$G$49,MATCH(orders!$D542,products!$A$1:$A$49,0),MATCH(orders!M$1,products!$A$1:$G$1,0))</f>
        <v>1</v>
      </c>
      <c r="N542" s="8">
        <f>INDEX(products!$A$1:$G$49,MATCH(orders!$D542,products!$A$1:$A$49,0),MATCH(orders!N$1,products!$A$1:$G$1,0))</f>
        <v>15.85</v>
      </c>
      <c r="O542" s="8">
        <f t="shared" si="26"/>
        <v>63.4</v>
      </c>
      <c r="P542" t="str">
        <f>_xlfn.XLOOKUP(Table1[[#This Row],[Customer ID]],customers!A540:A1540,customers!I540:I1540,,0)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 t="shared" si="24"/>
        <v>Arabica</v>
      </c>
      <c r="K543" t="str">
        <f>INDEX(products!$A$1:$G$49,MATCH(orders!$D543,products!$A$1:$A$49,0),MATCH(orders!K$1,products!$A$1:$G$1,0))</f>
        <v>D</v>
      </c>
      <c r="L543" t="str">
        <f t="shared" si="25"/>
        <v>Dark</v>
      </c>
      <c r="M543" s="6">
        <f>INDEX(products!$A$1:$G$49,MATCH(orders!$D543,products!$A$1:$A$49,0),MATCH(orders!M$1,products!$A$1:$G$1,0))</f>
        <v>2.5</v>
      </c>
      <c r="N543" s="8">
        <f>INDEX(products!$A$1:$G$49,MATCH(orders!$D543,products!$A$1:$A$49,0),MATCH(orders!N$1,products!$A$1:$G$1,0))</f>
        <v>22.884999999999998</v>
      </c>
      <c r="O543" s="8">
        <f t="shared" si="26"/>
        <v>22.884999999999998</v>
      </c>
      <c r="P543" t="str">
        <f>_xlfn.XLOOKUP(Table1[[#This Row],[Customer ID]],customers!A541:A1541,customers!I541:I1541,,0)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 t="shared" si="24"/>
        <v>Arabica</v>
      </c>
      <c r="K544" t="str">
        <f>INDEX(products!$A$1:$G$49,MATCH(orders!$D544,products!$A$1:$A$49,0),MATCH(orders!K$1,products!$A$1:$G$1,0))</f>
        <v>M</v>
      </c>
      <c r="L544" t="str">
        <f t="shared" si="25"/>
        <v>Medium</v>
      </c>
      <c r="M544" s="6">
        <f>INDEX(products!$A$1:$G$49,MATCH(orders!$D544,products!$A$1:$A$49,0),MATCH(orders!M$1,products!$A$1:$G$1,0))</f>
        <v>2.5</v>
      </c>
      <c r="N544" s="8">
        <f>INDEX(products!$A$1:$G$49,MATCH(orders!$D544,products!$A$1:$A$49,0),MATCH(orders!N$1,products!$A$1:$G$1,0))</f>
        <v>25.874999999999996</v>
      </c>
      <c r="O544" s="8">
        <f t="shared" si="26"/>
        <v>103.49999999999999</v>
      </c>
      <c r="P544" t="str">
        <f>_xlfn.XLOOKUP(Table1[[#This Row],[Customer ID]],customers!A542:A1542,customers!I542:I1542,,0)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 t="shared" si="24"/>
        <v>Robusta</v>
      </c>
      <c r="K545" t="str">
        <f>INDEX(products!$A$1:$G$49,MATCH(orders!$D545,products!$A$1:$A$49,0),MATCH(orders!K$1,products!$A$1:$G$1,0))</f>
        <v>L</v>
      </c>
      <c r="L545" t="str">
        <f t="shared" si="25"/>
        <v>Light</v>
      </c>
      <c r="M545" s="6">
        <f>INDEX(products!$A$1:$G$49,MATCH(orders!$D545,products!$A$1:$A$49,0),MATCH(orders!M$1,products!$A$1:$G$1,0))</f>
        <v>2.5</v>
      </c>
      <c r="N545" s="8">
        <f>INDEX(products!$A$1:$G$49,MATCH(orders!$D545,products!$A$1:$A$49,0),MATCH(orders!N$1,products!$A$1:$G$1,0))</f>
        <v>27.484999999999996</v>
      </c>
      <c r="O545" s="8">
        <f t="shared" si="26"/>
        <v>54.969999999999992</v>
      </c>
      <c r="P545" t="str">
        <f>_xlfn.XLOOKUP(Table1[[#This Row],[Customer ID]],customers!A543:A1543,customers!I543:I1543,,0)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 t="shared" si="24"/>
        <v>Arabica</v>
      </c>
      <c r="K546" t="str">
        <f>INDEX(products!$A$1:$G$49,MATCH(orders!$D546,products!$A$1:$A$49,0),MATCH(orders!K$1,products!$A$1:$G$1,0))</f>
        <v>L</v>
      </c>
      <c r="L546" t="str">
        <f t="shared" si="25"/>
        <v>Light</v>
      </c>
      <c r="M546" s="6">
        <f>INDEX(products!$A$1:$G$49,MATCH(orders!$D546,products!$A$1:$A$49,0),MATCH(orders!M$1,products!$A$1:$G$1,0))</f>
        <v>0.5</v>
      </c>
      <c r="N546" s="8">
        <f>INDEX(products!$A$1:$G$49,MATCH(orders!$D546,products!$A$1:$A$49,0),MATCH(orders!N$1,products!$A$1:$G$1,0))</f>
        <v>7.77</v>
      </c>
      <c r="O546" s="8">
        <f t="shared" si="26"/>
        <v>15.54</v>
      </c>
      <c r="P546" t="str">
        <f>_xlfn.XLOOKUP(Table1[[#This Row],[Customer ID]],customers!A544:A1544,customers!I544:I1544,,0)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 t="shared" si="24"/>
        <v>Liberica</v>
      </c>
      <c r="K547" t="str">
        <f>INDEX(products!$A$1:$G$49,MATCH(orders!$D547,products!$A$1:$A$49,0),MATCH(orders!K$1,products!$A$1:$G$1,0))</f>
        <v>D</v>
      </c>
      <c r="L547" t="str">
        <f t="shared" si="25"/>
        <v>Dark</v>
      </c>
      <c r="M547" s="6">
        <f>INDEX(products!$A$1:$G$49,MATCH(orders!$D547,products!$A$1:$A$49,0),MATCH(orders!M$1,products!$A$1:$G$1,0))</f>
        <v>0.2</v>
      </c>
      <c r="N547" s="8">
        <f>INDEX(products!$A$1:$G$49,MATCH(orders!$D547,products!$A$1:$A$49,0),MATCH(orders!N$1,products!$A$1:$G$1,0))</f>
        <v>3.8849999999999998</v>
      </c>
      <c r="O547" s="8">
        <f t="shared" si="26"/>
        <v>15.54</v>
      </c>
      <c r="P547" t="str">
        <f>_xlfn.XLOOKUP(Table1[[#This Row],[Customer ID]],customers!A545:A1545,customers!I545:I1545,,0)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 t="shared" si="24"/>
        <v>Excelsa</v>
      </c>
      <c r="K548" t="str">
        <f>INDEX(products!$A$1:$G$49,MATCH(orders!$D548,products!$A$1:$A$49,0),MATCH(orders!K$1,products!$A$1:$G$1,0))</f>
        <v>D</v>
      </c>
      <c r="L548" t="str">
        <f t="shared" si="25"/>
        <v>Dark</v>
      </c>
      <c r="M548" s="6">
        <f>INDEX(products!$A$1:$G$49,MATCH(orders!$D548,products!$A$1:$A$49,0),MATCH(orders!M$1,products!$A$1:$G$1,0))</f>
        <v>2.5</v>
      </c>
      <c r="N548" s="8">
        <f>INDEX(products!$A$1:$G$49,MATCH(orders!$D548,products!$A$1:$A$49,0),MATCH(orders!N$1,products!$A$1:$G$1,0))</f>
        <v>27.945</v>
      </c>
      <c r="O548" s="8">
        <f t="shared" si="26"/>
        <v>83.835000000000008</v>
      </c>
      <c r="P548" t="str">
        <f>_xlfn.XLOOKUP(Table1[[#This Row],[Customer ID]],customers!A546:A1546,customers!I546:I1546,,0)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 t="shared" si="24"/>
        <v>Robusta</v>
      </c>
      <c r="K549" t="str">
        <f>INDEX(products!$A$1:$G$49,MATCH(orders!$D549,products!$A$1:$A$49,0),MATCH(orders!K$1,products!$A$1:$G$1,0))</f>
        <v>L</v>
      </c>
      <c r="L549" t="str">
        <f t="shared" si="25"/>
        <v>Light</v>
      </c>
      <c r="M549" s="6">
        <f>INDEX(products!$A$1:$G$49,MATCH(orders!$D549,products!$A$1:$A$49,0),MATCH(orders!M$1,products!$A$1:$G$1,0))</f>
        <v>0.2</v>
      </c>
      <c r="N549" s="8">
        <f>INDEX(products!$A$1:$G$49,MATCH(orders!$D549,products!$A$1:$A$49,0),MATCH(orders!N$1,products!$A$1:$G$1,0))</f>
        <v>3.5849999999999995</v>
      </c>
      <c r="O549" s="8">
        <f t="shared" si="26"/>
        <v>10.754999999999999</v>
      </c>
      <c r="P549" t="str">
        <f>_xlfn.XLOOKUP(Table1[[#This Row],[Customer ID]],customers!A547:A1547,customers!I547:I1547,,0)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 t="shared" si="24"/>
        <v>Excelsa</v>
      </c>
      <c r="K550" t="str">
        <f>INDEX(products!$A$1:$G$49,MATCH(orders!$D550,products!$A$1:$A$49,0),MATCH(orders!K$1,products!$A$1:$G$1,0))</f>
        <v>L</v>
      </c>
      <c r="L550" t="str">
        <f t="shared" si="25"/>
        <v>Light</v>
      </c>
      <c r="M550" s="6">
        <f>INDEX(products!$A$1:$G$49,MATCH(orders!$D550,products!$A$1:$A$49,0),MATCH(orders!M$1,products!$A$1:$G$1,0))</f>
        <v>0.2</v>
      </c>
      <c r="N550" s="8">
        <f>INDEX(products!$A$1:$G$49,MATCH(orders!$D550,products!$A$1:$A$49,0),MATCH(orders!N$1,products!$A$1:$G$1,0))</f>
        <v>4.4550000000000001</v>
      </c>
      <c r="O550" s="8">
        <f t="shared" si="26"/>
        <v>13.365</v>
      </c>
      <c r="P550" t="str">
        <f>_xlfn.XLOOKUP(Table1[[#This Row],[Customer ID]],customers!A548:A1548,customers!I548:I1548,,0)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 t="shared" si="24"/>
        <v>Excelsa</v>
      </c>
      <c r="K551" t="str">
        <f>INDEX(products!$A$1:$G$49,MATCH(orders!$D551,products!$A$1:$A$49,0),MATCH(orders!K$1,products!$A$1:$G$1,0))</f>
        <v>L</v>
      </c>
      <c r="L551" t="str">
        <f t="shared" si="25"/>
        <v>Light</v>
      </c>
      <c r="M551" s="6">
        <f>INDEX(products!$A$1:$G$49,MATCH(orders!$D551,products!$A$1:$A$49,0),MATCH(orders!M$1,products!$A$1:$G$1,0))</f>
        <v>0.2</v>
      </c>
      <c r="N551" s="8">
        <f>INDEX(products!$A$1:$G$49,MATCH(orders!$D551,products!$A$1:$A$49,0),MATCH(orders!N$1,products!$A$1:$G$1,0))</f>
        <v>4.4550000000000001</v>
      </c>
      <c r="O551" s="8">
        <f t="shared" si="26"/>
        <v>17.82</v>
      </c>
      <c r="P551" t="str">
        <f>_xlfn.XLOOKUP(Table1[[#This Row],[Customer ID]],customers!A549:A1549,customers!I549:I1549,,0)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 t="shared" si="24"/>
        <v>Liberica</v>
      </c>
      <c r="K552" t="str">
        <f>INDEX(products!$A$1:$G$49,MATCH(orders!$D552,products!$A$1:$A$49,0),MATCH(orders!K$1,products!$A$1:$G$1,0))</f>
        <v>D</v>
      </c>
      <c r="L552" t="str">
        <f t="shared" si="25"/>
        <v>Dark</v>
      </c>
      <c r="M552" s="6">
        <f>INDEX(products!$A$1:$G$49,MATCH(orders!$D552,products!$A$1:$A$49,0),MATCH(orders!M$1,products!$A$1:$G$1,0))</f>
        <v>0.2</v>
      </c>
      <c r="N552" s="8">
        <f>INDEX(products!$A$1:$G$49,MATCH(orders!$D552,products!$A$1:$A$49,0),MATCH(orders!N$1,products!$A$1:$G$1,0))</f>
        <v>3.8849999999999998</v>
      </c>
      <c r="O552" s="8">
        <f t="shared" si="26"/>
        <v>23.31</v>
      </c>
      <c r="P552" t="str">
        <f>_xlfn.XLOOKUP(Table1[[#This Row],[Customer ID]],customers!A550:A1550,customers!I550:I1550,,0)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 t="shared" si="24"/>
        <v>Excelsa</v>
      </c>
      <c r="K553" t="str">
        <f>INDEX(products!$A$1:$G$49,MATCH(orders!$D553,products!$A$1:$A$49,0),MATCH(orders!K$1,products!$A$1:$G$1,0))</f>
        <v>D</v>
      </c>
      <c r="L553" t="str">
        <f t="shared" si="25"/>
        <v>Dark</v>
      </c>
      <c r="M553" s="6">
        <f>INDEX(products!$A$1:$G$49,MATCH(orders!$D553,products!$A$1:$A$49,0),MATCH(orders!M$1,products!$A$1:$G$1,0))</f>
        <v>0.2</v>
      </c>
      <c r="N553" s="8">
        <f>INDEX(products!$A$1:$G$49,MATCH(orders!$D553,products!$A$1:$A$49,0),MATCH(orders!N$1,products!$A$1:$G$1,0))</f>
        <v>3.645</v>
      </c>
      <c r="O553" s="8">
        <f t="shared" si="26"/>
        <v>7.29</v>
      </c>
      <c r="P553" t="str">
        <f>_xlfn.XLOOKUP(Table1[[#This Row],[Customer ID]],customers!A551:A1551,customers!I551:I1551,,0)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 t="shared" si="24"/>
        <v>Excelsa</v>
      </c>
      <c r="K554" t="str">
        <f>INDEX(products!$A$1:$G$49,MATCH(orders!$D554,products!$A$1:$A$49,0),MATCH(orders!K$1,products!$A$1:$G$1,0))</f>
        <v>L</v>
      </c>
      <c r="L554" t="str">
        <f t="shared" si="25"/>
        <v>Light</v>
      </c>
      <c r="M554" s="6">
        <f>INDEX(products!$A$1:$G$49,MATCH(orders!$D554,products!$A$1:$A$49,0),MATCH(orders!M$1,products!$A$1:$G$1,0))</f>
        <v>0.2</v>
      </c>
      <c r="N554" s="8">
        <f>INDEX(products!$A$1:$G$49,MATCH(orders!$D554,products!$A$1:$A$49,0),MATCH(orders!N$1,products!$A$1:$G$1,0))</f>
        <v>4.4550000000000001</v>
      </c>
      <c r="O554" s="8">
        <f t="shared" si="26"/>
        <v>17.82</v>
      </c>
      <c r="P554" t="str">
        <f>_xlfn.XLOOKUP(Table1[[#This Row],[Customer ID]],customers!A552:A1552,customers!I552:I1552,,0)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 t="shared" si="24"/>
        <v>Excelsa</v>
      </c>
      <c r="K555" t="str">
        <f>INDEX(products!$A$1:$G$49,MATCH(orders!$D555,products!$A$1:$A$49,0),MATCH(orders!K$1,products!$A$1:$G$1,0))</f>
        <v>M</v>
      </c>
      <c r="L555" t="str">
        <f t="shared" si="25"/>
        <v>Medium</v>
      </c>
      <c r="M555" s="6">
        <f>INDEX(products!$A$1:$G$49,MATCH(orders!$D555,products!$A$1:$A$49,0),MATCH(orders!M$1,products!$A$1:$G$1,0))</f>
        <v>1</v>
      </c>
      <c r="N555" s="8">
        <f>INDEX(products!$A$1:$G$49,MATCH(orders!$D555,products!$A$1:$A$49,0),MATCH(orders!N$1,products!$A$1:$G$1,0))</f>
        <v>13.75</v>
      </c>
      <c r="O555" s="8">
        <f t="shared" si="26"/>
        <v>68.75</v>
      </c>
      <c r="P555" t="str">
        <f>_xlfn.XLOOKUP(Table1[[#This Row],[Customer ID]],customers!A553:A1553,customers!I553:I1553,,0)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 t="shared" si="24"/>
        <v>Robusta</v>
      </c>
      <c r="K556" t="str">
        <f>INDEX(products!$A$1:$G$49,MATCH(orders!$D556,products!$A$1:$A$49,0),MATCH(orders!K$1,products!$A$1:$G$1,0))</f>
        <v>L</v>
      </c>
      <c r="L556" t="str">
        <f t="shared" si="25"/>
        <v>Light</v>
      </c>
      <c r="M556" s="6">
        <f>INDEX(products!$A$1:$G$49,MATCH(orders!$D556,products!$A$1:$A$49,0),MATCH(orders!M$1,products!$A$1:$G$1,0))</f>
        <v>2.5</v>
      </c>
      <c r="N556" s="8">
        <f>INDEX(products!$A$1:$G$49,MATCH(orders!$D556,products!$A$1:$A$49,0),MATCH(orders!N$1,products!$A$1:$G$1,0))</f>
        <v>27.484999999999996</v>
      </c>
      <c r="O556" s="8">
        <f t="shared" si="26"/>
        <v>54.969999999999992</v>
      </c>
      <c r="P556" t="str">
        <f>_xlfn.XLOOKUP(Table1[[#This Row],[Customer ID]],customers!A554:A1554,customers!I554:I1554,,0)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 t="shared" si="24"/>
        <v>Excelsa</v>
      </c>
      <c r="K557" t="str">
        <f>INDEX(products!$A$1:$G$49,MATCH(orders!$D557,products!$A$1:$A$49,0),MATCH(orders!K$1,products!$A$1:$G$1,0))</f>
        <v>M</v>
      </c>
      <c r="L557" t="str">
        <f t="shared" si="25"/>
        <v>Medium</v>
      </c>
      <c r="M557" s="6">
        <f>INDEX(products!$A$1:$G$49,MATCH(orders!$D557,products!$A$1:$A$49,0),MATCH(orders!M$1,products!$A$1:$G$1,0))</f>
        <v>1</v>
      </c>
      <c r="N557" s="8">
        <f>INDEX(products!$A$1:$G$49,MATCH(orders!$D557,products!$A$1:$A$49,0),MATCH(orders!N$1,products!$A$1:$G$1,0))</f>
        <v>13.75</v>
      </c>
      <c r="O557" s="8">
        <f t="shared" si="26"/>
        <v>82.5</v>
      </c>
      <c r="P557" t="str">
        <f>_xlfn.XLOOKUP(Table1[[#This Row],[Customer ID]],customers!A555:A1555,customers!I555:I1555,,0)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 t="shared" si="24"/>
        <v>Liberica</v>
      </c>
      <c r="K558" t="str">
        <f>INDEX(products!$A$1:$G$49,MATCH(orders!$D558,products!$A$1:$A$49,0),MATCH(orders!K$1,products!$A$1:$G$1,0))</f>
        <v>M</v>
      </c>
      <c r="L558" t="str">
        <f t="shared" si="25"/>
        <v>Medium</v>
      </c>
      <c r="M558" s="6">
        <f>INDEX(products!$A$1:$G$49,MATCH(orders!$D558,products!$A$1:$A$49,0),MATCH(orders!M$1,products!$A$1:$G$1,0))</f>
        <v>0.2</v>
      </c>
      <c r="N558" s="8">
        <f>INDEX(products!$A$1:$G$49,MATCH(orders!$D558,products!$A$1:$A$49,0),MATCH(orders!N$1,products!$A$1:$G$1,0))</f>
        <v>4.3650000000000002</v>
      </c>
      <c r="O558" s="8">
        <f t="shared" si="26"/>
        <v>8.73</v>
      </c>
      <c r="P558" t="str">
        <f>_xlfn.XLOOKUP(Table1[[#This Row],[Customer ID]],customers!A556:A1556,customers!I556:I1556,,0)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 t="shared" si="24"/>
        <v>Excelsa</v>
      </c>
      <c r="K559" t="str">
        <f>INDEX(products!$A$1:$G$49,MATCH(orders!$D559,products!$A$1:$A$49,0),MATCH(orders!K$1,products!$A$1:$G$1,0))</f>
        <v>L</v>
      </c>
      <c r="L559" t="str">
        <f t="shared" si="25"/>
        <v>Light</v>
      </c>
      <c r="M559" s="6">
        <f>INDEX(products!$A$1:$G$49,MATCH(orders!$D559,products!$A$1:$A$49,0),MATCH(orders!M$1,products!$A$1:$G$1,0))</f>
        <v>1</v>
      </c>
      <c r="N559" s="8">
        <f>INDEX(products!$A$1:$G$49,MATCH(orders!$D559,products!$A$1:$A$49,0),MATCH(orders!N$1,products!$A$1:$G$1,0))</f>
        <v>14.85</v>
      </c>
      <c r="O559" s="8">
        <f t="shared" si="26"/>
        <v>59.4</v>
      </c>
      <c r="P559" t="s">
        <v>6190</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 t="shared" si="24"/>
        <v>Liberica</v>
      </c>
      <c r="K560" t="str">
        <f>INDEX(products!$A$1:$G$49,MATCH(orders!$D560,products!$A$1:$A$49,0),MATCH(orders!K$1,products!$A$1:$G$1,0))</f>
        <v>D</v>
      </c>
      <c r="L560" t="str">
        <f t="shared" si="25"/>
        <v>Dark</v>
      </c>
      <c r="M560" s="6">
        <f>INDEX(products!$A$1:$G$49,MATCH(orders!$D560,products!$A$1:$A$49,0),MATCH(orders!M$1,products!$A$1:$G$1,0))</f>
        <v>0.2</v>
      </c>
      <c r="N560" s="8">
        <f>INDEX(products!$A$1:$G$49,MATCH(orders!$D560,products!$A$1:$A$49,0),MATCH(orders!N$1,products!$A$1:$G$1,0))</f>
        <v>3.8849999999999998</v>
      </c>
      <c r="O560" s="8">
        <f t="shared" si="26"/>
        <v>15.54</v>
      </c>
      <c r="P560" t="str">
        <f>_xlfn.XLOOKUP(Table1[[#This Row],[Customer ID]],customers!A558:A1558,customers!I558:I1558,,0)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 t="shared" si="24"/>
        <v>Arabica</v>
      </c>
      <c r="K561" t="str">
        <f>INDEX(products!$A$1:$G$49,MATCH(orders!$D561,products!$A$1:$A$49,0),MATCH(orders!K$1,products!$A$1:$G$1,0))</f>
        <v>L</v>
      </c>
      <c r="L561" t="str">
        <f t="shared" si="25"/>
        <v>Light</v>
      </c>
      <c r="M561" s="6">
        <f>INDEX(products!$A$1:$G$49,MATCH(orders!$D561,products!$A$1:$A$49,0),MATCH(orders!M$1,products!$A$1:$G$1,0))</f>
        <v>1</v>
      </c>
      <c r="N561" s="8">
        <f>INDEX(products!$A$1:$G$49,MATCH(orders!$D561,products!$A$1:$A$49,0),MATCH(orders!N$1,products!$A$1:$G$1,0))</f>
        <v>12.95</v>
      </c>
      <c r="O561" s="8">
        <f t="shared" si="26"/>
        <v>38.849999999999994</v>
      </c>
      <c r="P561" t="str">
        <f>_xlfn.XLOOKUP(Table1[[#This Row],[Customer ID]],customers!A559:A1559,customers!I559:I1559,,0)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 t="shared" si="24"/>
        <v>Excelsa</v>
      </c>
      <c r="K562" t="str">
        <f>INDEX(products!$A$1:$G$49,MATCH(orders!$D562,products!$A$1:$A$49,0),MATCH(orders!K$1,products!$A$1:$G$1,0))</f>
        <v>M</v>
      </c>
      <c r="L562" t="str">
        <f t="shared" si="25"/>
        <v>Medium</v>
      </c>
      <c r="M562" s="6">
        <f>INDEX(products!$A$1:$G$49,MATCH(orders!$D562,products!$A$1:$A$49,0),MATCH(orders!M$1,products!$A$1:$G$1,0))</f>
        <v>2.5</v>
      </c>
      <c r="N562" s="8">
        <f>INDEX(products!$A$1:$G$49,MATCH(orders!$D562,products!$A$1:$A$49,0),MATCH(orders!N$1,products!$A$1:$G$1,0))</f>
        <v>31.624999999999996</v>
      </c>
      <c r="O562" s="8">
        <f t="shared" si="26"/>
        <v>189.74999999999997</v>
      </c>
      <c r="P562" t="str">
        <f>_xlfn.XLOOKUP(Table1[[#This Row],[Customer ID]],customers!A560:A1560,customers!I560:I1560,,0)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 t="shared" si="24"/>
        <v>Arabica</v>
      </c>
      <c r="K563" t="str">
        <f>INDEX(products!$A$1:$G$49,MATCH(orders!$D563,products!$A$1:$A$49,0),MATCH(orders!K$1,products!$A$1:$G$1,0))</f>
        <v>D</v>
      </c>
      <c r="L563" t="str">
        <f t="shared" si="25"/>
        <v>Dark</v>
      </c>
      <c r="M563" s="6">
        <f>INDEX(products!$A$1:$G$49,MATCH(orders!$D563,products!$A$1:$A$49,0),MATCH(orders!M$1,products!$A$1:$G$1,0))</f>
        <v>0.2</v>
      </c>
      <c r="N563" s="8">
        <f>INDEX(products!$A$1:$G$49,MATCH(orders!$D563,products!$A$1:$A$49,0),MATCH(orders!N$1,products!$A$1:$G$1,0))</f>
        <v>2.9849999999999999</v>
      </c>
      <c r="O563" s="8">
        <f t="shared" si="26"/>
        <v>17.91</v>
      </c>
      <c r="P563" t="str">
        <f>_xlfn.XLOOKUP(Table1[[#This Row],[Customer ID]],customers!A561:A1561,customers!I561:I1561,,0)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 t="shared" si="24"/>
        <v>Liberica</v>
      </c>
      <c r="K564" t="str">
        <f>INDEX(products!$A$1:$G$49,MATCH(orders!$D564,products!$A$1:$A$49,0),MATCH(orders!K$1,products!$A$1:$G$1,0))</f>
        <v>L</v>
      </c>
      <c r="L564" t="str">
        <f t="shared" si="25"/>
        <v>Light</v>
      </c>
      <c r="M564" s="6">
        <f>INDEX(products!$A$1:$G$49,MATCH(orders!$D564,products!$A$1:$A$49,0),MATCH(orders!M$1,products!$A$1:$G$1,0))</f>
        <v>0.2</v>
      </c>
      <c r="N564" s="8">
        <f>INDEX(products!$A$1:$G$49,MATCH(orders!$D564,products!$A$1:$A$49,0),MATCH(orders!N$1,products!$A$1:$G$1,0))</f>
        <v>4.7549999999999999</v>
      </c>
      <c r="O564" s="8">
        <f t="shared" si="26"/>
        <v>28.53</v>
      </c>
      <c r="P564" t="str">
        <f>_xlfn.XLOOKUP(Table1[[#This Row],[Customer ID]],customers!A562:A1562,customers!I562:I1562,,0)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 t="shared" si="24"/>
        <v>Excelsa</v>
      </c>
      <c r="K565" t="str">
        <f>INDEX(products!$A$1:$G$49,MATCH(orders!$D565,products!$A$1:$A$49,0),MATCH(orders!K$1,products!$A$1:$G$1,0))</f>
        <v>M</v>
      </c>
      <c r="L565" t="str">
        <f t="shared" si="25"/>
        <v>Medium</v>
      </c>
      <c r="M565" s="6">
        <f>INDEX(products!$A$1:$G$49,MATCH(orders!$D565,products!$A$1:$A$49,0),MATCH(orders!M$1,products!$A$1:$G$1,0))</f>
        <v>1</v>
      </c>
      <c r="N565" s="8">
        <f>INDEX(products!$A$1:$G$49,MATCH(orders!$D565,products!$A$1:$A$49,0),MATCH(orders!N$1,products!$A$1:$G$1,0))</f>
        <v>13.75</v>
      </c>
      <c r="O565" s="8">
        <f t="shared" si="26"/>
        <v>82.5</v>
      </c>
      <c r="P565" t="str">
        <f>_xlfn.XLOOKUP(Table1[[#This Row],[Customer ID]],customers!A563:A1563,customers!I563:I1563,,0)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 t="shared" si="24"/>
        <v>Robusta</v>
      </c>
      <c r="K566" t="str">
        <f>INDEX(products!$A$1:$G$49,MATCH(orders!$D566,products!$A$1:$A$49,0),MATCH(orders!K$1,products!$A$1:$G$1,0))</f>
        <v>L</v>
      </c>
      <c r="L566" t="str">
        <f t="shared" si="25"/>
        <v>Light</v>
      </c>
      <c r="M566" s="6">
        <f>INDEX(products!$A$1:$G$49,MATCH(orders!$D566,products!$A$1:$A$49,0),MATCH(orders!M$1,products!$A$1:$G$1,0))</f>
        <v>0.5</v>
      </c>
      <c r="N566" s="8">
        <f>INDEX(products!$A$1:$G$49,MATCH(orders!$D566,products!$A$1:$A$49,0),MATCH(orders!N$1,products!$A$1:$G$1,0))</f>
        <v>7.169999999999999</v>
      </c>
      <c r="O566" s="8">
        <f t="shared" si="26"/>
        <v>14.339999999999998</v>
      </c>
      <c r="P566" t="str">
        <f>_xlfn.XLOOKUP(Table1[[#This Row],[Customer ID]],customers!A564:A1564,customers!I564:I1564,,0)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 t="shared" si="24"/>
        <v>Robusta</v>
      </c>
      <c r="K567" t="str">
        <f>INDEX(products!$A$1:$G$49,MATCH(orders!$D567,products!$A$1:$A$49,0),MATCH(orders!K$1,products!$A$1:$G$1,0))</f>
        <v>D</v>
      </c>
      <c r="L567" t="str">
        <f t="shared" si="25"/>
        <v>Dark</v>
      </c>
      <c r="M567" s="6">
        <f>INDEX(products!$A$1:$G$49,MATCH(orders!$D567,products!$A$1:$A$49,0),MATCH(orders!M$1,products!$A$1:$G$1,0))</f>
        <v>2.5</v>
      </c>
      <c r="N567" s="8">
        <f>INDEX(products!$A$1:$G$49,MATCH(orders!$D567,products!$A$1:$A$49,0),MATCH(orders!N$1,products!$A$1:$G$1,0))</f>
        <v>20.584999999999997</v>
      </c>
      <c r="O567" s="8">
        <f t="shared" si="26"/>
        <v>82.339999999999989</v>
      </c>
      <c r="P567" t="str">
        <f>_xlfn.XLOOKUP(Table1[[#This Row],[Customer ID]],customers!A565:A1565,customers!I565:I1565,,0)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 t="shared" si="24"/>
        <v>Arabica</v>
      </c>
      <c r="K568" t="str">
        <f>INDEX(products!$A$1:$G$49,MATCH(orders!$D568,products!$A$1:$A$49,0),MATCH(orders!K$1,products!$A$1:$G$1,0))</f>
        <v>M</v>
      </c>
      <c r="L568" t="str">
        <f t="shared" si="25"/>
        <v>Medium</v>
      </c>
      <c r="M568" s="6">
        <f>INDEX(products!$A$1:$G$49,MATCH(orders!$D568,products!$A$1:$A$49,0),MATCH(orders!M$1,products!$A$1:$G$1,0))</f>
        <v>0.2</v>
      </c>
      <c r="N568" s="8">
        <f>INDEX(products!$A$1:$G$49,MATCH(orders!$D568,products!$A$1:$A$49,0),MATCH(orders!N$1,products!$A$1:$G$1,0))</f>
        <v>3.375</v>
      </c>
      <c r="O568" s="8">
        <f t="shared" si="26"/>
        <v>20.25</v>
      </c>
      <c r="P568" t="str">
        <f>_xlfn.XLOOKUP(Table1[[#This Row],[Customer ID]],customers!A566:A1566,customers!I566:I1566,,0)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 t="shared" si="24"/>
        <v>Robusta</v>
      </c>
      <c r="K569" t="str">
        <f>INDEX(products!$A$1:$G$49,MATCH(orders!$D569,products!$A$1:$A$49,0),MATCH(orders!K$1,products!$A$1:$G$1,0))</f>
        <v>L</v>
      </c>
      <c r="L569" t="str">
        <f t="shared" si="25"/>
        <v>Light</v>
      </c>
      <c r="M569" s="6">
        <f>INDEX(products!$A$1:$G$49,MATCH(orders!$D569,products!$A$1:$A$49,0),MATCH(orders!M$1,products!$A$1:$G$1,0))</f>
        <v>2.5</v>
      </c>
      <c r="N569" s="8">
        <f>INDEX(products!$A$1:$G$49,MATCH(orders!$D569,products!$A$1:$A$49,0),MATCH(orders!N$1,products!$A$1:$G$1,0))</f>
        <v>27.484999999999996</v>
      </c>
      <c r="O569" s="8">
        <f t="shared" si="26"/>
        <v>164.90999999999997</v>
      </c>
      <c r="P569" t="str">
        <f>_xlfn.XLOOKUP(Table1[[#This Row],[Customer ID]],customers!A567:A1567,customers!I567:I1567,,0)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 t="shared" si="24"/>
        <v>Liberica</v>
      </c>
      <c r="K570" t="str">
        <f>INDEX(products!$A$1:$G$49,MATCH(orders!$D570,products!$A$1:$A$49,0),MATCH(orders!K$1,products!$A$1:$G$1,0))</f>
        <v>L</v>
      </c>
      <c r="L570" t="str">
        <f t="shared" si="25"/>
        <v>Light</v>
      </c>
      <c r="M570" s="6">
        <f>INDEX(products!$A$1:$G$49,MATCH(orders!$D570,products!$A$1:$A$49,0),MATCH(orders!M$1,products!$A$1:$G$1,0))</f>
        <v>0.2</v>
      </c>
      <c r="N570" s="8">
        <f>INDEX(products!$A$1:$G$49,MATCH(orders!$D570,products!$A$1:$A$49,0),MATCH(orders!N$1,products!$A$1:$G$1,0))</f>
        <v>4.7549999999999999</v>
      </c>
      <c r="O570" s="8">
        <f t="shared" si="26"/>
        <v>19.02</v>
      </c>
      <c r="P570" t="str">
        <f>_xlfn.XLOOKUP(Table1[[#This Row],[Customer ID]],customers!A568:A1568,customers!I568:I1568,,0)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 t="shared" si="24"/>
        <v>Arabica</v>
      </c>
      <c r="K571" t="str">
        <f>INDEX(products!$A$1:$G$49,MATCH(orders!$D571,products!$A$1:$A$49,0),MATCH(orders!K$1,products!$A$1:$G$1,0))</f>
        <v>D</v>
      </c>
      <c r="L571" t="str">
        <f t="shared" si="25"/>
        <v>Dark</v>
      </c>
      <c r="M571" s="6">
        <f>INDEX(products!$A$1:$G$49,MATCH(orders!$D571,products!$A$1:$A$49,0),MATCH(orders!M$1,products!$A$1:$G$1,0))</f>
        <v>2.5</v>
      </c>
      <c r="N571" s="8">
        <f>INDEX(products!$A$1:$G$49,MATCH(orders!$D571,products!$A$1:$A$49,0),MATCH(orders!N$1,products!$A$1:$G$1,0))</f>
        <v>22.884999999999998</v>
      </c>
      <c r="O571" s="8">
        <f t="shared" si="26"/>
        <v>137.31</v>
      </c>
      <c r="P571" t="str">
        <f>_xlfn.XLOOKUP(Table1[[#This Row],[Customer ID]],customers!A569:A1569,customers!I569:I1569,,0)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 t="shared" si="24"/>
        <v>Arabica</v>
      </c>
      <c r="K572" t="str">
        <f>INDEX(products!$A$1:$G$49,MATCH(orders!$D572,products!$A$1:$A$49,0),MATCH(orders!K$1,products!$A$1:$G$1,0))</f>
        <v>M</v>
      </c>
      <c r="L572" t="str">
        <f t="shared" si="25"/>
        <v>Medium</v>
      </c>
      <c r="M572" s="6">
        <f>INDEX(products!$A$1:$G$49,MATCH(orders!$D572,products!$A$1:$A$49,0),MATCH(orders!M$1,products!$A$1:$G$1,0))</f>
        <v>0.5</v>
      </c>
      <c r="N572" s="8">
        <f>INDEX(products!$A$1:$G$49,MATCH(orders!$D572,products!$A$1:$A$49,0),MATCH(orders!N$1,products!$A$1:$G$1,0))</f>
        <v>6.75</v>
      </c>
      <c r="O572" s="8">
        <f t="shared" si="26"/>
        <v>27</v>
      </c>
      <c r="P572" t="str">
        <f>_xlfn.XLOOKUP(Table1[[#This Row],[Customer ID]],customers!A570:A1570,customers!I570:I1570,,0)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 t="shared" si="24"/>
        <v>Excelsa</v>
      </c>
      <c r="K573" t="str">
        <f>INDEX(products!$A$1:$G$49,MATCH(orders!$D573,products!$A$1:$A$49,0),MATCH(orders!K$1,products!$A$1:$G$1,0))</f>
        <v>L</v>
      </c>
      <c r="L573" t="str">
        <f t="shared" si="25"/>
        <v>Light</v>
      </c>
      <c r="M573" s="6">
        <f>INDEX(products!$A$1:$G$49,MATCH(orders!$D573,products!$A$1:$A$49,0),MATCH(orders!M$1,products!$A$1:$G$1,0))</f>
        <v>0.5</v>
      </c>
      <c r="N573" s="8">
        <f>INDEX(products!$A$1:$G$49,MATCH(orders!$D573,products!$A$1:$A$49,0),MATCH(orders!N$1,products!$A$1:$G$1,0))</f>
        <v>8.91</v>
      </c>
      <c r="O573" s="8">
        <f t="shared" si="26"/>
        <v>35.64</v>
      </c>
      <c r="P573" t="str">
        <f>_xlfn.XLOOKUP(Table1[[#This Row],[Customer ID]],customers!A571:A1571,customers!I571:I1571,,0)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 t="shared" si="24"/>
        <v>Arabica</v>
      </c>
      <c r="K574" t="str">
        <f>INDEX(products!$A$1:$G$49,MATCH(orders!$D574,products!$A$1:$A$49,0),MATCH(orders!K$1,products!$A$1:$G$1,0))</f>
        <v>D</v>
      </c>
      <c r="L574" t="str">
        <f t="shared" si="25"/>
        <v>Dark</v>
      </c>
      <c r="M574" s="6">
        <f>INDEX(products!$A$1:$G$49,MATCH(orders!$D574,products!$A$1:$A$49,0),MATCH(orders!M$1,products!$A$1:$G$1,0))</f>
        <v>0.2</v>
      </c>
      <c r="N574" s="8">
        <f>INDEX(products!$A$1:$G$49,MATCH(orders!$D574,products!$A$1:$A$49,0),MATCH(orders!N$1,products!$A$1:$G$1,0))</f>
        <v>2.9849999999999999</v>
      </c>
      <c r="O574" s="8">
        <f t="shared" si="26"/>
        <v>5.97</v>
      </c>
      <c r="P574" t="str">
        <f>_xlfn.XLOOKUP(Table1[[#This Row],[Customer ID]],customers!A572:A1572,customers!I572:I1572,,0)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 t="shared" si="24"/>
        <v>Arabica</v>
      </c>
      <c r="K575" t="str">
        <f>INDEX(products!$A$1:$G$49,MATCH(orders!$D575,products!$A$1:$A$49,0),MATCH(orders!K$1,products!$A$1:$G$1,0))</f>
        <v>M</v>
      </c>
      <c r="L575" t="str">
        <f t="shared" si="25"/>
        <v>Medium</v>
      </c>
      <c r="M575" s="6">
        <f>INDEX(products!$A$1:$G$49,MATCH(orders!$D575,products!$A$1:$A$49,0),MATCH(orders!M$1,products!$A$1:$G$1,0))</f>
        <v>1</v>
      </c>
      <c r="N575" s="8">
        <f>INDEX(products!$A$1:$G$49,MATCH(orders!$D575,products!$A$1:$A$49,0),MATCH(orders!N$1,products!$A$1:$G$1,0))</f>
        <v>11.25</v>
      </c>
      <c r="O575" s="8">
        <f t="shared" si="26"/>
        <v>67.5</v>
      </c>
      <c r="P575" t="str">
        <f>_xlfn.XLOOKUP(Table1[[#This Row],[Customer ID]],customers!A573:A1573,customers!I573:I1573,,0)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 t="shared" si="24"/>
        <v>Robusta</v>
      </c>
      <c r="K576" t="str">
        <f>INDEX(products!$A$1:$G$49,MATCH(orders!$D576,products!$A$1:$A$49,0),MATCH(orders!K$1,products!$A$1:$G$1,0))</f>
        <v>L</v>
      </c>
      <c r="L576" t="str">
        <f t="shared" si="25"/>
        <v>Light</v>
      </c>
      <c r="M576" s="6">
        <f>INDEX(products!$A$1:$G$49,MATCH(orders!$D576,products!$A$1:$A$49,0),MATCH(orders!M$1,products!$A$1:$G$1,0))</f>
        <v>0.2</v>
      </c>
      <c r="N576" s="8">
        <f>INDEX(products!$A$1:$G$49,MATCH(orders!$D576,products!$A$1:$A$49,0),MATCH(orders!N$1,products!$A$1:$G$1,0))</f>
        <v>3.5849999999999995</v>
      </c>
      <c r="O576" s="8">
        <f t="shared" si="26"/>
        <v>21.509999999999998</v>
      </c>
      <c r="P576" t="str">
        <f>_xlfn.XLOOKUP(Table1[[#This Row],[Customer ID]],customers!A574:A1574,customers!I574:I1574,,0)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 t="shared" si="24"/>
        <v>Liberica</v>
      </c>
      <c r="K577" t="str">
        <f>INDEX(products!$A$1:$G$49,MATCH(orders!$D577,products!$A$1:$A$49,0),MATCH(orders!K$1,products!$A$1:$G$1,0))</f>
        <v>M</v>
      </c>
      <c r="L577" t="str">
        <f t="shared" si="25"/>
        <v>Medium</v>
      </c>
      <c r="M577" s="6">
        <f>INDEX(products!$A$1:$G$49,MATCH(orders!$D577,products!$A$1:$A$49,0),MATCH(orders!M$1,products!$A$1:$G$1,0))</f>
        <v>2.5</v>
      </c>
      <c r="N577" s="8">
        <f>INDEX(products!$A$1:$G$49,MATCH(orders!$D577,products!$A$1:$A$49,0),MATCH(orders!N$1,products!$A$1:$G$1,0))</f>
        <v>33.464999999999996</v>
      </c>
      <c r="O577" s="8">
        <f t="shared" si="26"/>
        <v>66.929999999999993</v>
      </c>
      <c r="P577" t="str">
        <f>_xlfn.XLOOKUP(Table1[[#This Row],[Customer ID]],customers!A575:A1575,customers!I575:I1575,,0)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 t="shared" si="24"/>
        <v>Arabica</v>
      </c>
      <c r="K578" t="str">
        <f>INDEX(products!$A$1:$G$49,MATCH(orders!$D578,products!$A$1:$A$49,0),MATCH(orders!K$1,products!$A$1:$G$1,0))</f>
        <v>D</v>
      </c>
      <c r="L578" t="str">
        <f t="shared" si="25"/>
        <v>Dark</v>
      </c>
      <c r="M578" s="6">
        <f>INDEX(products!$A$1:$G$49,MATCH(orders!$D578,products!$A$1:$A$49,0),MATCH(orders!M$1,products!$A$1:$G$1,0))</f>
        <v>0.2</v>
      </c>
      <c r="N578" s="8">
        <f>INDEX(products!$A$1:$G$49,MATCH(orders!$D578,products!$A$1:$A$49,0),MATCH(orders!N$1,products!$A$1:$G$1,0))</f>
        <v>2.9849999999999999</v>
      </c>
      <c r="O578" s="8">
        <f t="shared" si="26"/>
        <v>17.91</v>
      </c>
      <c r="P578" t="str">
        <f>_xlfn.XLOOKUP(Table1[[#This Row],[Customer ID]],customers!A576:A1576,customers!I576:I1576,,0)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 t="shared" ref="J579:J642" si="27">IF(I579="Rob","Robusta",IF(I579="Exc","Excelsa",IF(I579="Ara","Arabica",IF(I579="Lib","Liberica",))))</f>
        <v>Liberica</v>
      </c>
      <c r="K579" t="str">
        <f>INDEX(products!$A$1:$G$49,MATCH(orders!$D579,products!$A$1:$A$49,0),MATCH(orders!K$1,products!$A$1:$G$1,0))</f>
        <v>M</v>
      </c>
      <c r="L579" t="str">
        <f t="shared" ref="L579:L642" si="28">IF(K579="M","Medium",(IF(K579="L","Light",IF(K579="D","Dark"))))</f>
        <v>Medium</v>
      </c>
      <c r="M579" s="6">
        <f>INDEX(products!$A$1:$G$49,MATCH(orders!$D579,products!$A$1:$A$49,0),MATCH(orders!M$1,products!$A$1:$G$1,0))</f>
        <v>1</v>
      </c>
      <c r="N579" s="8">
        <f>INDEX(products!$A$1:$G$49,MATCH(orders!$D579,products!$A$1:$A$49,0),MATCH(orders!N$1,products!$A$1:$G$1,0))</f>
        <v>14.55</v>
      </c>
      <c r="O579" s="8">
        <f t="shared" ref="O579:O642" si="29">E579*N579</f>
        <v>58.2</v>
      </c>
      <c r="P579" t="str">
        <f>_xlfn.XLOOKUP(Table1[[#This Row],[Customer ID]],customers!A577:A1577,customers!I577:I1577,,0)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 t="shared" si="27"/>
        <v>Excelsa</v>
      </c>
      <c r="K580" t="str">
        <f>INDEX(products!$A$1:$G$49,MATCH(orders!$D580,products!$A$1:$A$49,0),MATCH(orders!K$1,products!$A$1:$G$1,0))</f>
        <v>L</v>
      </c>
      <c r="L580" t="str">
        <f t="shared" si="28"/>
        <v>Light</v>
      </c>
      <c r="M580" s="6">
        <f>INDEX(products!$A$1:$G$49,MATCH(orders!$D580,products!$A$1:$A$49,0),MATCH(orders!M$1,products!$A$1:$G$1,0))</f>
        <v>0.2</v>
      </c>
      <c r="N580" s="8">
        <f>INDEX(products!$A$1:$G$49,MATCH(orders!$D580,products!$A$1:$A$49,0),MATCH(orders!N$1,products!$A$1:$G$1,0))</f>
        <v>4.4550000000000001</v>
      </c>
      <c r="O580" s="8">
        <f t="shared" si="29"/>
        <v>13.365</v>
      </c>
      <c r="P580" t="str">
        <f>_xlfn.XLOOKUP(Table1[[#This Row],[Customer ID]],customers!A578:A1578,customers!I578:I1578,,0)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 t="shared" si="27"/>
        <v>Arabica</v>
      </c>
      <c r="K581" t="str">
        <f>INDEX(products!$A$1:$G$49,MATCH(orders!$D581,products!$A$1:$A$49,0),MATCH(orders!K$1,products!$A$1:$G$1,0))</f>
        <v>M</v>
      </c>
      <c r="L581" t="str">
        <f t="shared" si="28"/>
        <v>Medium</v>
      </c>
      <c r="M581" s="6">
        <f>INDEX(products!$A$1:$G$49,MATCH(orders!$D581,products!$A$1:$A$49,0),MATCH(orders!M$1,products!$A$1:$G$1,0))</f>
        <v>0.5</v>
      </c>
      <c r="N581" s="8">
        <f>INDEX(products!$A$1:$G$49,MATCH(orders!$D581,products!$A$1:$A$49,0),MATCH(orders!N$1,products!$A$1:$G$1,0))</f>
        <v>6.75</v>
      </c>
      <c r="O581" s="8">
        <f t="shared" si="29"/>
        <v>33.75</v>
      </c>
      <c r="P581" t="str">
        <f>_xlfn.XLOOKUP(Table1[[#This Row],[Customer ID]],customers!A579:A1579,customers!I579:I1579,,0)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 t="shared" si="27"/>
        <v>Excelsa</v>
      </c>
      <c r="K582" t="str">
        <f>INDEX(products!$A$1:$G$49,MATCH(orders!$D582,products!$A$1:$A$49,0),MATCH(orders!K$1,products!$A$1:$G$1,0))</f>
        <v>L</v>
      </c>
      <c r="L582" t="str">
        <f t="shared" si="28"/>
        <v>Light</v>
      </c>
      <c r="M582" s="6">
        <f>INDEX(products!$A$1:$G$49,MATCH(orders!$D582,products!$A$1:$A$49,0),MATCH(orders!M$1,products!$A$1:$G$1,0))</f>
        <v>1</v>
      </c>
      <c r="N582" s="8">
        <f>INDEX(products!$A$1:$G$49,MATCH(orders!$D582,products!$A$1:$A$49,0),MATCH(orders!N$1,products!$A$1:$G$1,0))</f>
        <v>14.85</v>
      </c>
      <c r="O582" s="8">
        <f t="shared" si="29"/>
        <v>44.55</v>
      </c>
      <c r="P582" t="str">
        <f>_xlfn.XLOOKUP(Table1[[#This Row],[Customer ID]],customers!A580:A1580,customers!I580:I1580,,0)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 t="shared" si="27"/>
        <v>Excelsa</v>
      </c>
      <c r="K583" t="str">
        <f>INDEX(products!$A$1:$G$49,MATCH(orders!$D583,products!$A$1:$A$49,0),MATCH(orders!K$1,products!$A$1:$G$1,0))</f>
        <v>L</v>
      </c>
      <c r="L583" t="str">
        <f t="shared" si="28"/>
        <v>Light</v>
      </c>
      <c r="M583" s="6">
        <f>INDEX(products!$A$1:$G$49,MATCH(orders!$D583,products!$A$1:$A$49,0),MATCH(orders!M$1,products!$A$1:$G$1,0))</f>
        <v>0.5</v>
      </c>
      <c r="N583" s="8">
        <f>INDEX(products!$A$1:$G$49,MATCH(orders!$D583,products!$A$1:$A$49,0),MATCH(orders!N$1,products!$A$1:$G$1,0))</f>
        <v>8.91</v>
      </c>
      <c r="O583" s="8">
        <f t="shared" si="29"/>
        <v>44.55</v>
      </c>
      <c r="P583" t="str">
        <f>_xlfn.XLOOKUP(Table1[[#This Row],[Customer ID]],customers!A581:A1581,customers!I581:I1581,,0)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 t="shared" si="27"/>
        <v>Excelsa</v>
      </c>
      <c r="K584" t="str">
        <f>INDEX(products!$A$1:$G$49,MATCH(orders!$D584,products!$A$1:$A$49,0),MATCH(orders!K$1,products!$A$1:$G$1,0))</f>
        <v>D</v>
      </c>
      <c r="L584" t="str">
        <f t="shared" si="28"/>
        <v>Dark</v>
      </c>
      <c r="M584" s="6">
        <f>INDEX(products!$A$1:$G$49,MATCH(orders!$D584,products!$A$1:$A$49,0),MATCH(orders!M$1,products!$A$1:$G$1,0))</f>
        <v>1</v>
      </c>
      <c r="N584" s="8">
        <f>INDEX(products!$A$1:$G$49,MATCH(orders!$D584,products!$A$1:$A$49,0),MATCH(orders!N$1,products!$A$1:$G$1,0))</f>
        <v>12.15</v>
      </c>
      <c r="O584" s="8">
        <f t="shared" si="29"/>
        <v>60.75</v>
      </c>
      <c r="P584" t="str">
        <f>_xlfn.XLOOKUP(Table1[[#This Row],[Customer ID]],customers!A582:A1582,customers!I582:I1582,,0)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 t="shared" si="27"/>
        <v>Robusta</v>
      </c>
      <c r="K585" t="str">
        <f>INDEX(products!$A$1:$G$49,MATCH(orders!$D585,products!$A$1:$A$49,0),MATCH(orders!K$1,products!$A$1:$G$1,0))</f>
        <v>L</v>
      </c>
      <c r="L585" t="str">
        <f t="shared" si="28"/>
        <v>Light</v>
      </c>
      <c r="M585" s="6">
        <f>INDEX(products!$A$1:$G$49,MATCH(orders!$D585,products!$A$1:$A$49,0),MATCH(orders!M$1,products!$A$1:$G$1,0))</f>
        <v>0.2</v>
      </c>
      <c r="N585" s="8">
        <f>INDEX(products!$A$1:$G$49,MATCH(orders!$D585,products!$A$1:$A$49,0),MATCH(orders!N$1,products!$A$1:$G$1,0))</f>
        <v>3.5849999999999995</v>
      </c>
      <c r="O585" s="8">
        <f t="shared" si="29"/>
        <v>3.5849999999999995</v>
      </c>
      <c r="P585" t="str">
        <f>_xlfn.XLOOKUP(Table1[[#This Row],[Customer ID]],customers!A583:A1583,customers!I583:I1583,,0)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 t="shared" si="27"/>
        <v>Robusta</v>
      </c>
      <c r="K586" t="str">
        <f>INDEX(products!$A$1:$G$49,MATCH(orders!$D586,products!$A$1:$A$49,0),MATCH(orders!K$1,products!$A$1:$G$1,0))</f>
        <v>L</v>
      </c>
      <c r="L586" t="str">
        <f t="shared" si="28"/>
        <v>Light</v>
      </c>
      <c r="M586" s="6">
        <f>INDEX(products!$A$1:$G$49,MATCH(orders!$D586,products!$A$1:$A$49,0),MATCH(orders!M$1,products!$A$1:$G$1,0))</f>
        <v>0.2</v>
      </c>
      <c r="N586" s="8">
        <f>INDEX(products!$A$1:$G$49,MATCH(orders!$D586,products!$A$1:$A$49,0),MATCH(orders!N$1,products!$A$1:$G$1,0))</f>
        <v>3.5849999999999995</v>
      </c>
      <c r="O586" s="8">
        <f t="shared" si="29"/>
        <v>21.509999999999998</v>
      </c>
      <c r="P586" t="str">
        <f>_xlfn.XLOOKUP(Table1[[#This Row],[Customer ID]],customers!A584:A1584,customers!I584:I1584,,0)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 t="shared" si="27"/>
        <v>Excelsa</v>
      </c>
      <c r="K587" t="str">
        <f>INDEX(products!$A$1:$G$49,MATCH(orders!$D587,products!$A$1:$A$49,0),MATCH(orders!K$1,products!$A$1:$G$1,0))</f>
        <v>M</v>
      </c>
      <c r="L587" t="str">
        <f t="shared" si="28"/>
        <v>Medium</v>
      </c>
      <c r="M587" s="6">
        <f>INDEX(products!$A$1:$G$49,MATCH(orders!$D587,products!$A$1:$A$49,0),MATCH(orders!M$1,products!$A$1:$G$1,0))</f>
        <v>0.5</v>
      </c>
      <c r="N587" s="8">
        <f>INDEX(products!$A$1:$G$49,MATCH(orders!$D587,products!$A$1:$A$49,0),MATCH(orders!N$1,products!$A$1:$G$1,0))</f>
        <v>8.25</v>
      </c>
      <c r="O587" s="8">
        <f t="shared" si="29"/>
        <v>16.5</v>
      </c>
      <c r="P587" t="str">
        <f>_xlfn.XLOOKUP(Table1[[#This Row],[Customer ID]],customers!A585:A1585,customers!I585:I1585,,0)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 t="shared" si="27"/>
        <v>Robusta</v>
      </c>
      <c r="K588" t="str">
        <f>INDEX(products!$A$1:$G$49,MATCH(orders!$D588,products!$A$1:$A$49,0),MATCH(orders!K$1,products!$A$1:$G$1,0))</f>
        <v>L</v>
      </c>
      <c r="L588" t="str">
        <f t="shared" si="28"/>
        <v>Light</v>
      </c>
      <c r="M588" s="6">
        <f>INDEX(products!$A$1:$G$49,MATCH(orders!$D588,products!$A$1:$A$49,0),MATCH(orders!M$1,products!$A$1:$G$1,0))</f>
        <v>2.5</v>
      </c>
      <c r="N588" s="8">
        <f>INDEX(products!$A$1:$G$49,MATCH(orders!$D588,products!$A$1:$A$49,0),MATCH(orders!N$1,products!$A$1:$G$1,0))</f>
        <v>27.484999999999996</v>
      </c>
      <c r="O588" s="8">
        <f t="shared" si="29"/>
        <v>82.454999999999984</v>
      </c>
      <c r="P588" t="str">
        <f>_xlfn.XLOOKUP(Table1[[#This Row],[Customer ID]],customers!A586:A1586,customers!I586:I1586,,0)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 t="shared" si="27"/>
        <v>Liberica</v>
      </c>
      <c r="K589" t="str">
        <f>INDEX(products!$A$1:$G$49,MATCH(orders!$D589,products!$A$1:$A$49,0),MATCH(orders!K$1,products!$A$1:$G$1,0))</f>
        <v>D</v>
      </c>
      <c r="L589" t="str">
        <f t="shared" si="28"/>
        <v>Dark</v>
      </c>
      <c r="M589" s="6">
        <f>INDEX(products!$A$1:$G$49,MATCH(orders!$D589,products!$A$1:$A$49,0),MATCH(orders!M$1,products!$A$1:$G$1,0))</f>
        <v>0.5</v>
      </c>
      <c r="N589" s="8">
        <f>INDEX(products!$A$1:$G$49,MATCH(orders!$D589,products!$A$1:$A$49,0),MATCH(orders!N$1,products!$A$1:$G$1,0))</f>
        <v>7.77</v>
      </c>
      <c r="O589" s="8">
        <f t="shared" si="29"/>
        <v>7.77</v>
      </c>
      <c r="P589" t="str">
        <f>_xlfn.XLOOKUP(Table1[[#This Row],[Customer ID]],customers!A587:A1587,customers!I587:I1587,,0)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 t="shared" si="27"/>
        <v>Robusta</v>
      </c>
      <c r="K590" t="str">
        <f>INDEX(products!$A$1:$G$49,MATCH(orders!$D590,products!$A$1:$A$49,0),MATCH(orders!K$1,products!$A$1:$G$1,0))</f>
        <v>M</v>
      </c>
      <c r="L590" t="str">
        <f t="shared" si="28"/>
        <v>Medium</v>
      </c>
      <c r="M590" s="6">
        <f>INDEX(products!$A$1:$G$49,MATCH(orders!$D590,products!$A$1:$A$49,0),MATCH(orders!M$1,products!$A$1:$G$1,0))</f>
        <v>0.5</v>
      </c>
      <c r="N590" s="8">
        <f>INDEX(products!$A$1:$G$49,MATCH(orders!$D590,products!$A$1:$A$49,0),MATCH(orders!N$1,products!$A$1:$G$1,0))</f>
        <v>5.97</v>
      </c>
      <c r="O590" s="8">
        <f t="shared" si="29"/>
        <v>11.94</v>
      </c>
      <c r="P590" t="str">
        <f>_xlfn.XLOOKUP(Table1[[#This Row],[Customer ID]],customers!A588:A1588,customers!I588:I1588,,0)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 t="shared" si="27"/>
        <v>Excelsa</v>
      </c>
      <c r="K591" t="str">
        <f>INDEX(products!$A$1:$G$49,MATCH(orders!$D591,products!$A$1:$A$49,0),MATCH(orders!K$1,products!$A$1:$G$1,0))</f>
        <v>L</v>
      </c>
      <c r="L591" t="str">
        <f t="shared" si="28"/>
        <v>Light</v>
      </c>
      <c r="M591" s="6">
        <f>INDEX(products!$A$1:$G$49,MATCH(orders!$D591,products!$A$1:$A$49,0),MATCH(orders!M$1,products!$A$1:$G$1,0))</f>
        <v>2.5</v>
      </c>
      <c r="N591" s="8">
        <f>INDEX(products!$A$1:$G$49,MATCH(orders!$D591,products!$A$1:$A$49,0),MATCH(orders!N$1,products!$A$1:$G$1,0))</f>
        <v>34.154999999999994</v>
      </c>
      <c r="O591" s="8">
        <f t="shared" si="29"/>
        <v>204.92999999999995</v>
      </c>
      <c r="P591" t="str">
        <f>_xlfn.XLOOKUP(Table1[[#This Row],[Customer ID]],customers!A589:A1589,customers!I589:I1589,,0)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 t="shared" si="27"/>
        <v>Excelsa</v>
      </c>
      <c r="K592" t="str">
        <f>INDEX(products!$A$1:$G$49,MATCH(orders!$D592,products!$A$1:$A$49,0),MATCH(orders!K$1,products!$A$1:$G$1,0))</f>
        <v>M</v>
      </c>
      <c r="L592" t="str">
        <f t="shared" si="28"/>
        <v>Medium</v>
      </c>
      <c r="M592" s="6">
        <f>INDEX(products!$A$1:$G$49,MATCH(orders!$D592,products!$A$1:$A$49,0),MATCH(orders!M$1,products!$A$1:$G$1,0))</f>
        <v>2.5</v>
      </c>
      <c r="N592" s="8">
        <f>INDEX(products!$A$1:$G$49,MATCH(orders!$D592,products!$A$1:$A$49,0),MATCH(orders!N$1,products!$A$1:$G$1,0))</f>
        <v>31.624999999999996</v>
      </c>
      <c r="O592" s="8">
        <f t="shared" si="29"/>
        <v>63.249999999999993</v>
      </c>
      <c r="P592" t="str">
        <f>_xlfn.XLOOKUP(Table1[[#This Row],[Customer ID]],customers!A590:A1590,customers!I590:I1590,,0)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 t="shared" si="27"/>
        <v>Robusta</v>
      </c>
      <c r="K593" t="str">
        <f>INDEX(products!$A$1:$G$49,MATCH(orders!$D593,products!$A$1:$A$49,0),MATCH(orders!K$1,products!$A$1:$G$1,0))</f>
        <v>D</v>
      </c>
      <c r="L593" t="str">
        <f t="shared" si="28"/>
        <v>Dark</v>
      </c>
      <c r="M593" s="6">
        <f>INDEX(products!$A$1:$G$49,MATCH(orders!$D593,products!$A$1:$A$49,0),MATCH(orders!M$1,products!$A$1:$G$1,0))</f>
        <v>0.2</v>
      </c>
      <c r="N593" s="8">
        <f>INDEX(products!$A$1:$G$49,MATCH(orders!$D593,products!$A$1:$A$49,0),MATCH(orders!N$1,products!$A$1:$G$1,0))</f>
        <v>2.6849999999999996</v>
      </c>
      <c r="O593" s="8">
        <f t="shared" si="29"/>
        <v>8.0549999999999997</v>
      </c>
      <c r="P593" t="str">
        <f>_xlfn.XLOOKUP(Table1[[#This Row],[Customer ID]],customers!A591:A1591,customers!I591:I1591,,0)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 t="shared" si="27"/>
        <v>Arabica</v>
      </c>
      <c r="K594" t="str">
        <f>INDEX(products!$A$1:$G$49,MATCH(orders!$D594,products!$A$1:$A$49,0),MATCH(orders!K$1,products!$A$1:$G$1,0))</f>
        <v>M</v>
      </c>
      <c r="L594" t="str">
        <f t="shared" si="28"/>
        <v>Medium</v>
      </c>
      <c r="M594" s="6">
        <f>INDEX(products!$A$1:$G$49,MATCH(orders!$D594,products!$A$1:$A$49,0),MATCH(orders!M$1,products!$A$1:$G$1,0))</f>
        <v>2.5</v>
      </c>
      <c r="N594" s="8">
        <f>INDEX(products!$A$1:$G$49,MATCH(orders!$D594,products!$A$1:$A$49,0),MATCH(orders!N$1,products!$A$1:$G$1,0))</f>
        <v>25.874999999999996</v>
      </c>
      <c r="O594" s="8">
        <f t="shared" si="29"/>
        <v>51.749999999999993</v>
      </c>
      <c r="P594" t="str">
        <f>_xlfn.XLOOKUP(Table1[[#This Row],[Customer ID]],customers!A592:A1592,customers!I592:I1592,,0)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 t="shared" si="27"/>
        <v>Excelsa</v>
      </c>
      <c r="K595" t="str">
        <f>INDEX(products!$A$1:$G$49,MATCH(orders!$D595,products!$A$1:$A$49,0),MATCH(orders!K$1,products!$A$1:$G$1,0))</f>
        <v>D</v>
      </c>
      <c r="L595" t="str">
        <f t="shared" si="28"/>
        <v>Dark</v>
      </c>
      <c r="M595" s="6">
        <f>INDEX(products!$A$1:$G$49,MATCH(orders!$D595,products!$A$1:$A$49,0),MATCH(orders!M$1,products!$A$1:$G$1,0))</f>
        <v>2.5</v>
      </c>
      <c r="N595" s="8">
        <f>INDEX(products!$A$1:$G$49,MATCH(orders!$D595,products!$A$1:$A$49,0),MATCH(orders!N$1,products!$A$1:$G$1,0))</f>
        <v>27.945</v>
      </c>
      <c r="O595" s="8">
        <f t="shared" si="29"/>
        <v>27.945</v>
      </c>
      <c r="P595" t="str">
        <f>_xlfn.XLOOKUP(Table1[[#This Row],[Customer ID]],customers!A593:A1593,customers!I593:I1593,,0)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 t="shared" si="27"/>
        <v>Arabica</v>
      </c>
      <c r="K596" t="str">
        <f>INDEX(products!$A$1:$G$49,MATCH(orders!$D596,products!$A$1:$A$49,0),MATCH(orders!K$1,products!$A$1:$G$1,0))</f>
        <v>L</v>
      </c>
      <c r="L596" t="str">
        <f t="shared" si="28"/>
        <v>Light</v>
      </c>
      <c r="M596" s="6">
        <f>INDEX(products!$A$1:$G$49,MATCH(orders!$D596,products!$A$1:$A$49,0),MATCH(orders!M$1,products!$A$1:$G$1,0))</f>
        <v>2.5</v>
      </c>
      <c r="N596" s="8">
        <f>INDEX(products!$A$1:$G$49,MATCH(orders!$D596,products!$A$1:$A$49,0),MATCH(orders!N$1,products!$A$1:$G$1,0))</f>
        <v>29.784999999999997</v>
      </c>
      <c r="O596" s="8">
        <f t="shared" si="29"/>
        <v>59.569999999999993</v>
      </c>
      <c r="P596" t="str">
        <f>_xlfn.XLOOKUP(Table1[[#This Row],[Customer ID]],customers!A594:A1594,customers!I594:I1594,,0)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 t="shared" si="27"/>
        <v>Excelsa</v>
      </c>
      <c r="K597" t="str">
        <f>INDEX(products!$A$1:$G$49,MATCH(orders!$D597,products!$A$1:$A$49,0),MATCH(orders!K$1,products!$A$1:$G$1,0))</f>
        <v>L</v>
      </c>
      <c r="L597" t="str">
        <f t="shared" si="28"/>
        <v>Light</v>
      </c>
      <c r="M597" s="6">
        <f>INDEX(products!$A$1:$G$49,MATCH(orders!$D597,products!$A$1:$A$49,0),MATCH(orders!M$1,products!$A$1:$G$1,0))</f>
        <v>1</v>
      </c>
      <c r="N597" s="8">
        <f>INDEX(products!$A$1:$G$49,MATCH(orders!$D597,products!$A$1:$A$49,0),MATCH(orders!N$1,products!$A$1:$G$1,0))</f>
        <v>14.85</v>
      </c>
      <c r="O597" s="8">
        <f t="shared" si="29"/>
        <v>14.85</v>
      </c>
      <c r="P597" t="str">
        <f>_xlfn.XLOOKUP(Table1[[#This Row],[Customer ID]],customers!A595:A1595,customers!I595:I1595,,0)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 t="shared" si="27"/>
        <v>Arabica</v>
      </c>
      <c r="K598" t="str">
        <f>INDEX(products!$A$1:$G$49,MATCH(orders!$D598,products!$A$1:$A$49,0),MATCH(orders!K$1,products!$A$1:$G$1,0))</f>
        <v>M</v>
      </c>
      <c r="L598" t="str">
        <f t="shared" si="28"/>
        <v>Medium</v>
      </c>
      <c r="M598" s="6">
        <f>INDEX(products!$A$1:$G$49,MATCH(orders!$D598,products!$A$1:$A$49,0),MATCH(orders!M$1,products!$A$1:$G$1,0))</f>
        <v>0.5</v>
      </c>
      <c r="N598" s="8">
        <f>INDEX(products!$A$1:$G$49,MATCH(orders!$D598,products!$A$1:$A$49,0),MATCH(orders!N$1,products!$A$1:$G$1,0))</f>
        <v>6.75</v>
      </c>
      <c r="O598" s="8">
        <f t="shared" si="29"/>
        <v>33.75</v>
      </c>
      <c r="P598" t="str">
        <f>_xlfn.XLOOKUP(Table1[[#This Row],[Customer ID]],customers!A596:A1596,customers!I596:I1596,,0)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 t="shared" si="27"/>
        <v>Liberica</v>
      </c>
      <c r="K599" t="str">
        <f>INDEX(products!$A$1:$G$49,MATCH(orders!$D599,products!$A$1:$A$49,0),MATCH(orders!K$1,products!$A$1:$G$1,0))</f>
        <v>L</v>
      </c>
      <c r="L599" t="str">
        <f t="shared" si="28"/>
        <v>Light</v>
      </c>
      <c r="M599" s="6">
        <f>INDEX(products!$A$1:$G$49,MATCH(orders!$D599,products!$A$1:$A$49,0),MATCH(orders!M$1,products!$A$1:$G$1,0))</f>
        <v>2.5</v>
      </c>
      <c r="N599" s="8">
        <f>INDEX(products!$A$1:$G$49,MATCH(orders!$D599,products!$A$1:$A$49,0),MATCH(orders!N$1,products!$A$1:$G$1,0))</f>
        <v>36.454999999999998</v>
      </c>
      <c r="O599" s="8">
        <f t="shared" si="29"/>
        <v>145.82</v>
      </c>
      <c r="P599" t="str">
        <f>_xlfn.XLOOKUP(Table1[[#This Row],[Customer ID]],customers!A597:A1597,customers!I597:I1597,,0)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 t="shared" si="27"/>
        <v>Robusta</v>
      </c>
      <c r="K600" t="str">
        <f>INDEX(products!$A$1:$G$49,MATCH(orders!$D600,products!$A$1:$A$49,0),MATCH(orders!K$1,products!$A$1:$G$1,0))</f>
        <v>M</v>
      </c>
      <c r="L600" t="str">
        <f t="shared" si="28"/>
        <v>Medium</v>
      </c>
      <c r="M600" s="6">
        <f>INDEX(products!$A$1:$G$49,MATCH(orders!$D600,products!$A$1:$A$49,0),MATCH(orders!M$1,products!$A$1:$G$1,0))</f>
        <v>0.2</v>
      </c>
      <c r="N600" s="8">
        <f>INDEX(products!$A$1:$G$49,MATCH(orders!$D600,products!$A$1:$A$49,0),MATCH(orders!N$1,products!$A$1:$G$1,0))</f>
        <v>2.9849999999999999</v>
      </c>
      <c r="O600" s="8">
        <f t="shared" si="29"/>
        <v>11.94</v>
      </c>
      <c r="P600" t="str">
        <f>_xlfn.XLOOKUP(Table1[[#This Row],[Customer ID]],customers!A598:A1598,customers!I598:I1598,,0)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 t="shared" si="27"/>
        <v>Arabica</v>
      </c>
      <c r="K601" t="str">
        <f>INDEX(products!$A$1:$G$49,MATCH(orders!$D601,products!$A$1:$A$49,0),MATCH(orders!K$1,products!$A$1:$G$1,0))</f>
        <v>D</v>
      </c>
      <c r="L601" t="str">
        <f t="shared" si="28"/>
        <v>Dark</v>
      </c>
      <c r="M601" s="6">
        <f>INDEX(products!$A$1:$G$49,MATCH(orders!$D601,products!$A$1:$A$49,0),MATCH(orders!M$1,products!$A$1:$G$1,0))</f>
        <v>0.2</v>
      </c>
      <c r="N601" s="8">
        <f>INDEX(products!$A$1:$G$49,MATCH(orders!$D601,products!$A$1:$A$49,0),MATCH(orders!N$1,products!$A$1:$G$1,0))</f>
        <v>2.9849999999999999</v>
      </c>
      <c r="O601" s="8">
        <f t="shared" si="29"/>
        <v>11.94</v>
      </c>
      <c r="P601" t="str">
        <f>_xlfn.XLOOKUP(Table1[[#This Row],[Customer ID]],customers!A599:A1599,customers!I599:I1599,,0)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 t="shared" si="27"/>
        <v>Liberica</v>
      </c>
      <c r="K602" t="str">
        <f>INDEX(products!$A$1:$G$49,MATCH(orders!$D602,products!$A$1:$A$49,0),MATCH(orders!K$1,products!$A$1:$G$1,0))</f>
        <v>D</v>
      </c>
      <c r="L602" t="str">
        <f t="shared" si="28"/>
        <v>Dark</v>
      </c>
      <c r="M602" s="6">
        <f>INDEX(products!$A$1:$G$49,MATCH(orders!$D602,products!$A$1:$A$49,0),MATCH(orders!M$1,products!$A$1:$G$1,0))</f>
        <v>0.5</v>
      </c>
      <c r="N602" s="8">
        <f>INDEX(products!$A$1:$G$49,MATCH(orders!$D602,products!$A$1:$A$49,0),MATCH(orders!N$1,products!$A$1:$G$1,0))</f>
        <v>7.77</v>
      </c>
      <c r="O602" s="8">
        <f t="shared" si="29"/>
        <v>7.77</v>
      </c>
      <c r="P602" t="str">
        <f>_xlfn.XLOOKUP(Table1[[#This Row],[Customer ID]],customers!A600:A1600,customers!I600:I1600,,0)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 t="shared" si="27"/>
        <v>Robusta</v>
      </c>
      <c r="K603" t="str">
        <f>INDEX(products!$A$1:$G$49,MATCH(orders!$D603,products!$A$1:$A$49,0),MATCH(orders!K$1,products!$A$1:$G$1,0))</f>
        <v>L</v>
      </c>
      <c r="L603" t="str">
        <f t="shared" si="28"/>
        <v>Light</v>
      </c>
      <c r="M603" s="6">
        <f>INDEX(products!$A$1:$G$49,MATCH(orders!$D603,products!$A$1:$A$49,0),MATCH(orders!M$1,products!$A$1:$G$1,0))</f>
        <v>2.5</v>
      </c>
      <c r="N603" s="8">
        <f>INDEX(products!$A$1:$G$49,MATCH(orders!$D603,products!$A$1:$A$49,0),MATCH(orders!N$1,products!$A$1:$G$1,0))</f>
        <v>27.484999999999996</v>
      </c>
      <c r="O603" s="8">
        <f t="shared" si="29"/>
        <v>109.93999999999998</v>
      </c>
      <c r="P603" t="str">
        <f>_xlfn.XLOOKUP(Table1[[#This Row],[Customer ID]],customers!A601:A1601,customers!I601:I1601,,0)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 t="shared" si="27"/>
        <v>Excelsa</v>
      </c>
      <c r="K604" t="str">
        <f>INDEX(products!$A$1:$G$49,MATCH(orders!$D604,products!$A$1:$A$49,0),MATCH(orders!K$1,products!$A$1:$G$1,0))</f>
        <v>L</v>
      </c>
      <c r="L604" t="str">
        <f t="shared" si="28"/>
        <v>Light</v>
      </c>
      <c r="M604" s="6">
        <f>INDEX(products!$A$1:$G$49,MATCH(orders!$D604,products!$A$1:$A$49,0),MATCH(orders!M$1,products!$A$1:$G$1,0))</f>
        <v>0.2</v>
      </c>
      <c r="N604" s="8">
        <f>INDEX(products!$A$1:$G$49,MATCH(orders!$D604,products!$A$1:$A$49,0),MATCH(orders!N$1,products!$A$1:$G$1,0))</f>
        <v>4.4550000000000001</v>
      </c>
      <c r="O604" s="8">
        <f t="shared" si="29"/>
        <v>22.274999999999999</v>
      </c>
      <c r="P604" t="str">
        <f>_xlfn.XLOOKUP(Table1[[#This Row],[Customer ID]],customers!A602:A1602,customers!I602:I1602,,0)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 t="shared" si="27"/>
        <v>Robusta</v>
      </c>
      <c r="K605" t="str">
        <f>INDEX(products!$A$1:$G$49,MATCH(orders!$D605,products!$A$1:$A$49,0),MATCH(orders!K$1,products!$A$1:$G$1,0))</f>
        <v>M</v>
      </c>
      <c r="L605" t="str">
        <f t="shared" si="28"/>
        <v>Medium</v>
      </c>
      <c r="M605" s="6">
        <f>INDEX(products!$A$1:$G$49,MATCH(orders!$D605,products!$A$1:$A$49,0),MATCH(orders!M$1,products!$A$1:$G$1,0))</f>
        <v>0.2</v>
      </c>
      <c r="N605" s="8">
        <f>INDEX(products!$A$1:$G$49,MATCH(orders!$D605,products!$A$1:$A$49,0),MATCH(orders!N$1,products!$A$1:$G$1,0))</f>
        <v>2.9849999999999999</v>
      </c>
      <c r="O605" s="8">
        <f t="shared" si="29"/>
        <v>8.9550000000000001</v>
      </c>
      <c r="P605" t="str">
        <f>_xlfn.XLOOKUP(Table1[[#This Row],[Customer ID]],customers!A603:A1603,customers!I603:I1603,,0)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 t="shared" si="27"/>
        <v>Liberica</v>
      </c>
      <c r="K606" t="str">
        <f>INDEX(products!$A$1:$G$49,MATCH(orders!$D606,products!$A$1:$A$49,0),MATCH(orders!K$1,products!$A$1:$G$1,0))</f>
        <v>D</v>
      </c>
      <c r="L606" t="str">
        <f t="shared" si="28"/>
        <v>Dark</v>
      </c>
      <c r="M606" s="6">
        <f>INDEX(products!$A$1:$G$49,MATCH(orders!$D606,products!$A$1:$A$49,0),MATCH(orders!M$1,products!$A$1:$G$1,0))</f>
        <v>2.5</v>
      </c>
      <c r="N606" s="8">
        <f>INDEX(products!$A$1:$G$49,MATCH(orders!$D606,products!$A$1:$A$49,0),MATCH(orders!N$1,products!$A$1:$G$1,0))</f>
        <v>29.784999999999997</v>
      </c>
      <c r="O606" s="8">
        <f t="shared" si="29"/>
        <v>119.13999999999999</v>
      </c>
      <c r="P606" t="str">
        <f>_xlfn.XLOOKUP(Table1[[#This Row],[Customer ID]],customers!A604:A1604,customers!I604:I1604,,0)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 t="shared" si="27"/>
        <v>Arabica</v>
      </c>
      <c r="K607" t="str">
        <f>INDEX(products!$A$1:$G$49,MATCH(orders!$D607,products!$A$1:$A$49,0),MATCH(orders!K$1,products!$A$1:$G$1,0))</f>
        <v>L</v>
      </c>
      <c r="L607" t="str">
        <f t="shared" si="28"/>
        <v>Light</v>
      </c>
      <c r="M607" s="6">
        <f>INDEX(products!$A$1:$G$49,MATCH(orders!$D607,products!$A$1:$A$49,0),MATCH(orders!M$1,products!$A$1:$G$1,0))</f>
        <v>2.5</v>
      </c>
      <c r="N607" s="8">
        <f>INDEX(products!$A$1:$G$49,MATCH(orders!$D607,products!$A$1:$A$49,0),MATCH(orders!N$1,products!$A$1:$G$1,0))</f>
        <v>29.784999999999997</v>
      </c>
      <c r="O607" s="8">
        <f t="shared" si="29"/>
        <v>148.92499999999998</v>
      </c>
      <c r="P607" t="str">
        <f>_xlfn.XLOOKUP(Table1[[#This Row],[Customer ID]],customers!A605:A1605,customers!I605:I1605,,0)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 t="shared" si="27"/>
        <v>Liberica</v>
      </c>
      <c r="K608" t="str">
        <f>INDEX(products!$A$1:$G$49,MATCH(orders!$D608,products!$A$1:$A$49,0),MATCH(orders!K$1,products!$A$1:$G$1,0))</f>
        <v>L</v>
      </c>
      <c r="L608" t="str">
        <f t="shared" si="28"/>
        <v>Light</v>
      </c>
      <c r="M608" s="6">
        <f>INDEX(products!$A$1:$G$49,MATCH(orders!$D608,products!$A$1:$A$49,0),MATCH(orders!M$1,products!$A$1:$G$1,0))</f>
        <v>2.5</v>
      </c>
      <c r="N608" s="8">
        <f>INDEX(products!$A$1:$G$49,MATCH(orders!$D608,products!$A$1:$A$49,0),MATCH(orders!N$1,products!$A$1:$G$1,0))</f>
        <v>36.454999999999998</v>
      </c>
      <c r="O608" s="8">
        <f t="shared" si="29"/>
        <v>109.36499999999999</v>
      </c>
      <c r="P608" t="s">
        <v>6190</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 t="shared" si="27"/>
        <v>Excelsa</v>
      </c>
      <c r="K609" t="str">
        <f>INDEX(products!$A$1:$G$49,MATCH(orders!$D609,products!$A$1:$A$49,0),MATCH(orders!K$1,products!$A$1:$G$1,0))</f>
        <v>D</v>
      </c>
      <c r="L609" t="str">
        <f t="shared" si="28"/>
        <v>Dark</v>
      </c>
      <c r="M609" s="6">
        <f>INDEX(products!$A$1:$G$49,MATCH(orders!$D609,products!$A$1:$A$49,0),MATCH(orders!M$1,products!$A$1:$G$1,0))</f>
        <v>0.2</v>
      </c>
      <c r="N609" s="8">
        <f>INDEX(products!$A$1:$G$49,MATCH(orders!$D609,products!$A$1:$A$49,0),MATCH(orders!N$1,products!$A$1:$G$1,0))</f>
        <v>3.645</v>
      </c>
      <c r="O609" s="8">
        <f t="shared" si="29"/>
        <v>3.645</v>
      </c>
      <c r="P609" t="str">
        <f>_xlfn.XLOOKUP(Table1[[#This Row],[Customer ID]],customers!A607:A1607,customers!I607:I1607,,0)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 t="shared" si="27"/>
        <v>Excelsa</v>
      </c>
      <c r="K610" t="str">
        <f>INDEX(products!$A$1:$G$49,MATCH(orders!$D610,products!$A$1:$A$49,0),MATCH(orders!K$1,products!$A$1:$G$1,0))</f>
        <v>D</v>
      </c>
      <c r="L610" t="str">
        <f t="shared" si="28"/>
        <v>Dark</v>
      </c>
      <c r="M610" s="6">
        <f>INDEX(products!$A$1:$G$49,MATCH(orders!$D610,products!$A$1:$A$49,0),MATCH(orders!M$1,products!$A$1:$G$1,0))</f>
        <v>2.5</v>
      </c>
      <c r="N610" s="8">
        <f>INDEX(products!$A$1:$G$49,MATCH(orders!$D610,products!$A$1:$A$49,0),MATCH(orders!N$1,products!$A$1:$G$1,0))</f>
        <v>27.945</v>
      </c>
      <c r="O610" s="8">
        <f t="shared" si="29"/>
        <v>55.89</v>
      </c>
      <c r="P610" t="str">
        <f>_xlfn.XLOOKUP(Table1[[#This Row],[Customer ID]],customers!A608:A1608,customers!I608:I1608,,0)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 t="shared" si="27"/>
        <v>Liberica</v>
      </c>
      <c r="K611" t="str">
        <f>INDEX(products!$A$1:$G$49,MATCH(orders!$D611,products!$A$1:$A$49,0),MATCH(orders!K$1,products!$A$1:$G$1,0))</f>
        <v>M</v>
      </c>
      <c r="L611" t="str">
        <f t="shared" si="28"/>
        <v>Medium</v>
      </c>
      <c r="M611" s="6">
        <f>INDEX(products!$A$1:$G$49,MATCH(orders!$D611,products!$A$1:$A$49,0),MATCH(orders!M$1,products!$A$1:$G$1,0))</f>
        <v>0.2</v>
      </c>
      <c r="N611" s="8">
        <f>INDEX(products!$A$1:$G$49,MATCH(orders!$D611,products!$A$1:$A$49,0),MATCH(orders!N$1,products!$A$1:$G$1,0))</f>
        <v>4.3650000000000002</v>
      </c>
      <c r="O611" s="8">
        <f t="shared" si="29"/>
        <v>26.19</v>
      </c>
      <c r="P611" t="str">
        <f>_xlfn.XLOOKUP(Table1[[#This Row],[Customer ID]],customers!A609:A1609,customers!I609:I1609,,0)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 t="shared" si="27"/>
        <v>Robusta</v>
      </c>
      <c r="K612" t="str">
        <f>INDEX(products!$A$1:$G$49,MATCH(orders!$D612,products!$A$1:$A$49,0),MATCH(orders!K$1,products!$A$1:$G$1,0))</f>
        <v>M</v>
      </c>
      <c r="L612" t="str">
        <f t="shared" si="28"/>
        <v>Medium</v>
      </c>
      <c r="M612" s="6">
        <f>INDEX(products!$A$1:$G$49,MATCH(orders!$D612,products!$A$1:$A$49,0),MATCH(orders!M$1,products!$A$1:$G$1,0))</f>
        <v>1</v>
      </c>
      <c r="N612" s="8">
        <f>INDEX(products!$A$1:$G$49,MATCH(orders!$D612,products!$A$1:$A$49,0),MATCH(orders!N$1,products!$A$1:$G$1,0))</f>
        <v>9.9499999999999993</v>
      </c>
      <c r="O612" s="8">
        <f t="shared" si="29"/>
        <v>39.799999999999997</v>
      </c>
      <c r="P612" t="str">
        <f>_xlfn.XLOOKUP(Table1[[#This Row],[Customer ID]],customers!A610:A1610,customers!I610:I1610,,0)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 t="shared" si="27"/>
        <v>Excelsa</v>
      </c>
      <c r="K613" t="str">
        <f>INDEX(products!$A$1:$G$49,MATCH(orders!$D613,products!$A$1:$A$49,0),MATCH(orders!K$1,products!$A$1:$G$1,0))</f>
        <v>L</v>
      </c>
      <c r="L613" t="str">
        <f t="shared" si="28"/>
        <v>Light</v>
      </c>
      <c r="M613" s="6">
        <f>INDEX(products!$A$1:$G$49,MATCH(orders!$D613,products!$A$1:$A$49,0),MATCH(orders!M$1,products!$A$1:$G$1,0))</f>
        <v>2.5</v>
      </c>
      <c r="N613" s="8">
        <f>INDEX(products!$A$1:$G$49,MATCH(orders!$D613,products!$A$1:$A$49,0),MATCH(orders!N$1,products!$A$1:$G$1,0))</f>
        <v>34.154999999999994</v>
      </c>
      <c r="O613" s="8">
        <f t="shared" si="29"/>
        <v>68.309999999999988</v>
      </c>
      <c r="P613" t="str">
        <f>_xlfn.XLOOKUP(Table1[[#This Row],[Customer ID]],customers!A611:A1611,customers!I611:I1611,,0)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 t="shared" si="27"/>
        <v>Arabica</v>
      </c>
      <c r="K614" t="str">
        <f>INDEX(products!$A$1:$G$49,MATCH(orders!$D614,products!$A$1:$A$49,0),MATCH(orders!K$1,products!$A$1:$G$1,0))</f>
        <v>M</v>
      </c>
      <c r="L614" t="str">
        <f t="shared" si="28"/>
        <v>Medium</v>
      </c>
      <c r="M614" s="6">
        <f>INDEX(products!$A$1:$G$49,MATCH(orders!$D614,products!$A$1:$A$49,0),MATCH(orders!M$1,products!$A$1:$G$1,0))</f>
        <v>0.2</v>
      </c>
      <c r="N614" s="8">
        <f>INDEX(products!$A$1:$G$49,MATCH(orders!$D614,products!$A$1:$A$49,0),MATCH(orders!N$1,products!$A$1:$G$1,0))</f>
        <v>3.375</v>
      </c>
      <c r="O614" s="8">
        <f t="shared" si="29"/>
        <v>13.5</v>
      </c>
      <c r="P614" t="str">
        <f>_xlfn.XLOOKUP(Table1[[#This Row],[Customer ID]],customers!A612:A1612,customers!I612:I1612,,0)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 t="shared" si="27"/>
        <v>Robusta</v>
      </c>
      <c r="K615" t="str">
        <f>INDEX(products!$A$1:$G$49,MATCH(orders!$D615,products!$A$1:$A$49,0),MATCH(orders!K$1,products!$A$1:$G$1,0))</f>
        <v>M</v>
      </c>
      <c r="L615" t="str">
        <f t="shared" si="28"/>
        <v>Medium</v>
      </c>
      <c r="M615" s="6">
        <f>INDEX(products!$A$1:$G$49,MATCH(orders!$D615,products!$A$1:$A$49,0),MATCH(orders!M$1,products!$A$1:$G$1,0))</f>
        <v>0.5</v>
      </c>
      <c r="N615" s="8">
        <f>INDEX(products!$A$1:$G$49,MATCH(orders!$D615,products!$A$1:$A$49,0),MATCH(orders!N$1,products!$A$1:$G$1,0))</f>
        <v>5.97</v>
      </c>
      <c r="O615" s="8">
        <f t="shared" si="29"/>
        <v>5.97</v>
      </c>
      <c r="P615" t="str">
        <f>_xlfn.XLOOKUP(Table1[[#This Row],[Customer ID]],customers!A613:A1613,customers!I613:I1613,,0)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 t="shared" si="27"/>
        <v>Robusta</v>
      </c>
      <c r="K616" t="str">
        <f>INDEX(products!$A$1:$G$49,MATCH(orders!$D616,products!$A$1:$A$49,0),MATCH(orders!K$1,products!$A$1:$G$1,0))</f>
        <v>M</v>
      </c>
      <c r="L616" t="str">
        <f t="shared" si="28"/>
        <v>Medium</v>
      </c>
      <c r="M616" s="6">
        <f>INDEX(products!$A$1:$G$49,MATCH(orders!$D616,products!$A$1:$A$49,0),MATCH(orders!M$1,products!$A$1:$G$1,0))</f>
        <v>0.5</v>
      </c>
      <c r="N616" s="8">
        <f>INDEX(products!$A$1:$G$49,MATCH(orders!$D616,products!$A$1:$A$49,0),MATCH(orders!N$1,products!$A$1:$G$1,0))</f>
        <v>5.97</v>
      </c>
      <c r="O616" s="8">
        <f t="shared" si="29"/>
        <v>29.849999999999998</v>
      </c>
      <c r="P616" t="s">
        <v>6190</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 t="shared" si="27"/>
        <v>Liberica</v>
      </c>
      <c r="K617" t="str">
        <f>INDEX(products!$A$1:$G$49,MATCH(orders!$D617,products!$A$1:$A$49,0),MATCH(orders!K$1,products!$A$1:$G$1,0))</f>
        <v>L</v>
      </c>
      <c r="L617" t="str">
        <f t="shared" si="28"/>
        <v>Light</v>
      </c>
      <c r="M617" s="6">
        <f>INDEX(products!$A$1:$G$49,MATCH(orders!$D617,products!$A$1:$A$49,0),MATCH(orders!M$1,products!$A$1:$G$1,0))</f>
        <v>2.5</v>
      </c>
      <c r="N617" s="8">
        <f>INDEX(products!$A$1:$G$49,MATCH(orders!$D617,products!$A$1:$A$49,0),MATCH(orders!N$1,products!$A$1:$G$1,0))</f>
        <v>36.454999999999998</v>
      </c>
      <c r="O617" s="8">
        <f t="shared" si="29"/>
        <v>72.91</v>
      </c>
      <c r="P617" t="str">
        <f>_xlfn.XLOOKUP(Table1[[#This Row],[Customer ID]],customers!A615:A1615,customers!I615:I1615,,0)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 t="shared" si="27"/>
        <v>Excelsa</v>
      </c>
      <c r="K618" t="str">
        <f>INDEX(products!$A$1:$G$49,MATCH(orders!$D618,products!$A$1:$A$49,0),MATCH(orders!K$1,products!$A$1:$G$1,0))</f>
        <v>M</v>
      </c>
      <c r="L618" t="str">
        <f t="shared" si="28"/>
        <v>Medium</v>
      </c>
      <c r="M618" s="6">
        <f>INDEX(products!$A$1:$G$49,MATCH(orders!$D618,products!$A$1:$A$49,0),MATCH(orders!M$1,products!$A$1:$G$1,0))</f>
        <v>2.5</v>
      </c>
      <c r="N618" s="8">
        <f>INDEX(products!$A$1:$G$49,MATCH(orders!$D618,products!$A$1:$A$49,0),MATCH(orders!N$1,products!$A$1:$G$1,0))</f>
        <v>31.624999999999996</v>
      </c>
      <c r="O618" s="8">
        <f t="shared" si="29"/>
        <v>126.49999999999999</v>
      </c>
      <c r="P618" t="str">
        <f>_xlfn.XLOOKUP(Table1[[#This Row],[Customer ID]],customers!A616:A1616,customers!I616:I1616,,0)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 t="shared" si="27"/>
        <v>Liberica</v>
      </c>
      <c r="K619" t="str">
        <f>INDEX(products!$A$1:$G$49,MATCH(orders!$D619,products!$A$1:$A$49,0),MATCH(orders!K$1,products!$A$1:$G$1,0))</f>
        <v>M</v>
      </c>
      <c r="L619" t="str">
        <f t="shared" si="28"/>
        <v>Medium</v>
      </c>
      <c r="M619" s="6">
        <f>INDEX(products!$A$1:$G$49,MATCH(orders!$D619,products!$A$1:$A$49,0),MATCH(orders!M$1,products!$A$1:$G$1,0))</f>
        <v>2.5</v>
      </c>
      <c r="N619" s="8">
        <f>INDEX(products!$A$1:$G$49,MATCH(orders!$D619,products!$A$1:$A$49,0),MATCH(orders!N$1,products!$A$1:$G$1,0))</f>
        <v>33.464999999999996</v>
      </c>
      <c r="O619" s="8">
        <f t="shared" si="29"/>
        <v>33.464999999999996</v>
      </c>
      <c r="P619" t="str">
        <f>_xlfn.XLOOKUP(Table1[[#This Row],[Customer ID]],customers!A617:A1617,customers!I617:I1617,,0)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 t="shared" si="27"/>
        <v>Excelsa</v>
      </c>
      <c r="K620" t="str">
        <f>INDEX(products!$A$1:$G$49,MATCH(orders!$D620,products!$A$1:$A$49,0),MATCH(orders!K$1,products!$A$1:$G$1,0))</f>
        <v>D</v>
      </c>
      <c r="L620" t="str">
        <f t="shared" si="28"/>
        <v>Dark</v>
      </c>
      <c r="M620" s="6">
        <f>INDEX(products!$A$1:$G$49,MATCH(orders!$D620,products!$A$1:$A$49,0),MATCH(orders!M$1,products!$A$1:$G$1,0))</f>
        <v>1</v>
      </c>
      <c r="N620" s="8">
        <f>INDEX(products!$A$1:$G$49,MATCH(orders!$D620,products!$A$1:$A$49,0),MATCH(orders!N$1,products!$A$1:$G$1,0))</f>
        <v>12.15</v>
      </c>
      <c r="O620" s="8">
        <f t="shared" si="29"/>
        <v>72.900000000000006</v>
      </c>
      <c r="P620" t="str">
        <f>_xlfn.XLOOKUP(Table1[[#This Row],[Customer ID]],customers!A618:A1618,customers!I618:I1618,,0)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 t="shared" si="27"/>
        <v>Liberica</v>
      </c>
      <c r="K621" t="str">
        <f>INDEX(products!$A$1:$G$49,MATCH(orders!$D621,products!$A$1:$A$49,0),MATCH(orders!K$1,products!$A$1:$G$1,0))</f>
        <v>D</v>
      </c>
      <c r="L621" t="str">
        <f t="shared" si="28"/>
        <v>Dark</v>
      </c>
      <c r="M621" s="6">
        <f>INDEX(products!$A$1:$G$49,MATCH(orders!$D621,products!$A$1:$A$49,0),MATCH(orders!M$1,products!$A$1:$G$1,0))</f>
        <v>0.5</v>
      </c>
      <c r="N621" s="8">
        <f>INDEX(products!$A$1:$G$49,MATCH(orders!$D621,products!$A$1:$A$49,0),MATCH(orders!N$1,products!$A$1:$G$1,0))</f>
        <v>7.77</v>
      </c>
      <c r="O621" s="8">
        <f t="shared" si="29"/>
        <v>15.54</v>
      </c>
      <c r="P621" t="str">
        <f>_xlfn.XLOOKUP(Table1[[#This Row],[Customer ID]],customers!A619:A1619,customers!I619:I1619,,0)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 t="shared" si="27"/>
        <v>Arabica</v>
      </c>
      <c r="K622" t="str">
        <f>INDEX(products!$A$1:$G$49,MATCH(orders!$D622,products!$A$1:$A$49,0),MATCH(orders!K$1,products!$A$1:$G$1,0))</f>
        <v>M</v>
      </c>
      <c r="L622" t="str">
        <f t="shared" si="28"/>
        <v>Medium</v>
      </c>
      <c r="M622" s="6">
        <f>INDEX(products!$A$1:$G$49,MATCH(orders!$D622,products!$A$1:$A$49,0),MATCH(orders!M$1,products!$A$1:$G$1,0))</f>
        <v>0.2</v>
      </c>
      <c r="N622" s="8">
        <f>INDEX(products!$A$1:$G$49,MATCH(orders!$D622,products!$A$1:$A$49,0),MATCH(orders!N$1,products!$A$1:$G$1,0))</f>
        <v>3.375</v>
      </c>
      <c r="O622" s="8">
        <f t="shared" si="29"/>
        <v>20.25</v>
      </c>
      <c r="P622" t="str">
        <f>_xlfn.XLOOKUP(Table1[[#This Row],[Customer ID]],customers!A620:A1620,customers!I620:I1620,,0)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 t="shared" si="27"/>
        <v>Arabica</v>
      </c>
      <c r="K623" t="str">
        <f>INDEX(products!$A$1:$G$49,MATCH(orders!$D623,products!$A$1:$A$49,0),MATCH(orders!K$1,products!$A$1:$G$1,0))</f>
        <v>L</v>
      </c>
      <c r="L623" t="str">
        <f t="shared" si="28"/>
        <v>Light</v>
      </c>
      <c r="M623" s="6">
        <f>INDEX(products!$A$1:$G$49,MATCH(orders!$D623,products!$A$1:$A$49,0),MATCH(orders!M$1,products!$A$1:$G$1,0))</f>
        <v>1</v>
      </c>
      <c r="N623" s="8">
        <f>INDEX(products!$A$1:$G$49,MATCH(orders!$D623,products!$A$1:$A$49,0),MATCH(orders!N$1,products!$A$1:$G$1,0))</f>
        <v>12.95</v>
      </c>
      <c r="O623" s="8">
        <f t="shared" si="29"/>
        <v>77.699999999999989</v>
      </c>
      <c r="P623" t="str">
        <f>_xlfn.XLOOKUP(Table1[[#This Row],[Customer ID]],customers!A621:A1621,customers!I621:I1621,,0)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 t="shared" si="27"/>
        <v>Liberica</v>
      </c>
      <c r="K624" t="str">
        <f>INDEX(products!$A$1:$G$49,MATCH(orders!$D624,products!$A$1:$A$49,0),MATCH(orders!K$1,products!$A$1:$G$1,0))</f>
        <v>M</v>
      </c>
      <c r="L624" t="str">
        <f t="shared" si="28"/>
        <v>Medium</v>
      </c>
      <c r="M624" s="6">
        <f>INDEX(products!$A$1:$G$49,MATCH(orders!$D624,products!$A$1:$A$49,0),MATCH(orders!M$1,products!$A$1:$G$1,0))</f>
        <v>2.5</v>
      </c>
      <c r="N624" s="8">
        <f>INDEX(products!$A$1:$G$49,MATCH(orders!$D624,products!$A$1:$A$49,0),MATCH(orders!N$1,products!$A$1:$G$1,0))</f>
        <v>33.464999999999996</v>
      </c>
      <c r="O624" s="8">
        <f t="shared" si="29"/>
        <v>133.85999999999999</v>
      </c>
      <c r="P624" t="str">
        <f>_xlfn.XLOOKUP(Table1[[#This Row],[Customer ID]],customers!A622:A1622,customers!I622:I1622,,0)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 t="shared" si="27"/>
        <v>Excelsa</v>
      </c>
      <c r="K625" t="str">
        <f>INDEX(products!$A$1:$G$49,MATCH(orders!$D625,products!$A$1:$A$49,0),MATCH(orders!K$1,products!$A$1:$G$1,0))</f>
        <v>D</v>
      </c>
      <c r="L625" t="str">
        <f t="shared" si="28"/>
        <v>Dark</v>
      </c>
      <c r="M625" s="6">
        <f>INDEX(products!$A$1:$G$49,MATCH(orders!$D625,products!$A$1:$A$49,0),MATCH(orders!M$1,products!$A$1:$G$1,0))</f>
        <v>1</v>
      </c>
      <c r="N625" s="8">
        <f>INDEX(products!$A$1:$G$49,MATCH(orders!$D625,products!$A$1:$A$49,0),MATCH(orders!N$1,products!$A$1:$G$1,0))</f>
        <v>12.15</v>
      </c>
      <c r="O625" s="8">
        <f t="shared" si="29"/>
        <v>12.15</v>
      </c>
      <c r="P625" t="str">
        <f>_xlfn.XLOOKUP(Table1[[#This Row],[Customer ID]],customers!A623:A1623,customers!I623:I1623,,0)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 t="shared" si="27"/>
        <v>Excelsa</v>
      </c>
      <c r="K626" t="str">
        <f>INDEX(products!$A$1:$G$49,MATCH(orders!$D626,products!$A$1:$A$49,0),MATCH(orders!K$1,products!$A$1:$G$1,0))</f>
        <v>M</v>
      </c>
      <c r="L626" t="str">
        <f t="shared" si="28"/>
        <v>Medium</v>
      </c>
      <c r="M626" s="6">
        <f>INDEX(products!$A$1:$G$49,MATCH(orders!$D626,products!$A$1:$A$49,0),MATCH(orders!M$1,products!$A$1:$G$1,0))</f>
        <v>2.5</v>
      </c>
      <c r="N626" s="8">
        <f>INDEX(products!$A$1:$G$49,MATCH(orders!$D626,products!$A$1:$A$49,0),MATCH(orders!N$1,products!$A$1:$G$1,0))</f>
        <v>31.624999999999996</v>
      </c>
      <c r="O626" s="8">
        <f t="shared" si="29"/>
        <v>63.249999999999993</v>
      </c>
      <c r="P626" t="str">
        <f>_xlfn.XLOOKUP(Table1[[#This Row],[Customer ID]],customers!A624:A1624,customers!I624:I1624,,0)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 t="shared" si="27"/>
        <v>Robusta</v>
      </c>
      <c r="K627" t="str">
        <f>INDEX(products!$A$1:$G$49,MATCH(orders!$D627,products!$A$1:$A$49,0),MATCH(orders!K$1,products!$A$1:$G$1,0))</f>
        <v>L</v>
      </c>
      <c r="L627" t="str">
        <f t="shared" si="28"/>
        <v>Light</v>
      </c>
      <c r="M627" s="6">
        <f>INDEX(products!$A$1:$G$49,MATCH(orders!$D627,products!$A$1:$A$49,0),MATCH(orders!M$1,products!$A$1:$G$1,0))</f>
        <v>0.5</v>
      </c>
      <c r="N627" s="8">
        <f>INDEX(products!$A$1:$G$49,MATCH(orders!$D627,products!$A$1:$A$49,0),MATCH(orders!N$1,products!$A$1:$G$1,0))</f>
        <v>7.169999999999999</v>
      </c>
      <c r="O627" s="8">
        <f t="shared" si="29"/>
        <v>35.849999999999994</v>
      </c>
      <c r="P627" t="str">
        <f>_xlfn.XLOOKUP(Table1[[#This Row],[Customer ID]],customers!A625:A1625,customers!I625:I1625,,0)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 t="shared" si="27"/>
        <v>Arabica</v>
      </c>
      <c r="K628" t="str">
        <f>INDEX(products!$A$1:$G$49,MATCH(orders!$D628,products!$A$1:$A$49,0),MATCH(orders!K$1,products!$A$1:$G$1,0))</f>
        <v>M</v>
      </c>
      <c r="L628" t="str">
        <f t="shared" si="28"/>
        <v>Medium</v>
      </c>
      <c r="M628" s="6">
        <f>INDEX(products!$A$1:$G$49,MATCH(orders!$D628,products!$A$1:$A$49,0),MATCH(orders!M$1,products!$A$1:$G$1,0))</f>
        <v>2.5</v>
      </c>
      <c r="N628" s="8">
        <f>INDEX(products!$A$1:$G$49,MATCH(orders!$D628,products!$A$1:$A$49,0),MATCH(orders!N$1,products!$A$1:$G$1,0))</f>
        <v>25.874999999999996</v>
      </c>
      <c r="O628" s="8">
        <f t="shared" si="29"/>
        <v>77.624999999999986</v>
      </c>
      <c r="P628" t="str">
        <f>_xlfn.XLOOKUP(Table1[[#This Row],[Customer ID]],customers!A626:A1626,customers!I626:I1626,,0)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 t="shared" si="27"/>
        <v>Excelsa</v>
      </c>
      <c r="K629" t="str">
        <f>INDEX(products!$A$1:$G$49,MATCH(orders!$D629,products!$A$1:$A$49,0),MATCH(orders!K$1,products!$A$1:$G$1,0))</f>
        <v>M</v>
      </c>
      <c r="L629" t="str">
        <f t="shared" si="28"/>
        <v>Medium</v>
      </c>
      <c r="M629" s="6">
        <f>INDEX(products!$A$1:$G$49,MATCH(orders!$D629,products!$A$1:$A$49,0),MATCH(orders!M$1,products!$A$1:$G$1,0))</f>
        <v>2.5</v>
      </c>
      <c r="N629" s="8">
        <f>INDEX(products!$A$1:$G$49,MATCH(orders!$D629,products!$A$1:$A$49,0),MATCH(orders!N$1,products!$A$1:$G$1,0))</f>
        <v>31.624999999999996</v>
      </c>
      <c r="O629" s="8">
        <f t="shared" si="29"/>
        <v>63.249999999999993</v>
      </c>
      <c r="P629" t="str">
        <f>_xlfn.XLOOKUP(Table1[[#This Row],[Customer ID]],customers!A627:A1627,customers!I627:I1627,,0)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 t="shared" si="27"/>
        <v>Excelsa</v>
      </c>
      <c r="K630" t="str">
        <f>INDEX(products!$A$1:$G$49,MATCH(orders!$D630,products!$A$1:$A$49,0),MATCH(orders!K$1,products!$A$1:$G$1,0))</f>
        <v>L</v>
      </c>
      <c r="L630" t="str">
        <f t="shared" si="28"/>
        <v>Light</v>
      </c>
      <c r="M630" s="6">
        <f>INDEX(products!$A$1:$G$49,MATCH(orders!$D630,products!$A$1:$A$49,0),MATCH(orders!M$1,products!$A$1:$G$1,0))</f>
        <v>0.2</v>
      </c>
      <c r="N630" s="8">
        <f>INDEX(products!$A$1:$G$49,MATCH(orders!$D630,products!$A$1:$A$49,0),MATCH(orders!N$1,products!$A$1:$G$1,0))</f>
        <v>4.4550000000000001</v>
      </c>
      <c r="O630" s="8">
        <f t="shared" si="29"/>
        <v>26.73</v>
      </c>
      <c r="P630" t="str">
        <f>_xlfn.XLOOKUP(Table1[[#This Row],[Customer ID]],customers!A628:A1628,customers!I628:I1628,,0)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 t="shared" si="27"/>
        <v>Liberica</v>
      </c>
      <c r="K631" t="str">
        <f>INDEX(products!$A$1:$G$49,MATCH(orders!$D631,products!$A$1:$A$49,0),MATCH(orders!K$1,products!$A$1:$G$1,0))</f>
        <v>D</v>
      </c>
      <c r="L631" t="str">
        <f t="shared" si="28"/>
        <v>Dark</v>
      </c>
      <c r="M631" s="6">
        <f>INDEX(products!$A$1:$G$49,MATCH(orders!$D631,products!$A$1:$A$49,0),MATCH(orders!M$1,products!$A$1:$G$1,0))</f>
        <v>0.5</v>
      </c>
      <c r="N631" s="8">
        <f>INDEX(products!$A$1:$G$49,MATCH(orders!$D631,products!$A$1:$A$49,0),MATCH(orders!N$1,products!$A$1:$G$1,0))</f>
        <v>7.77</v>
      </c>
      <c r="O631" s="8">
        <f t="shared" si="29"/>
        <v>31.08</v>
      </c>
      <c r="P631" t="str">
        <f>_xlfn.XLOOKUP(Table1[[#This Row],[Customer ID]],customers!A629:A1629,customers!I629:I1629,,0)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 t="shared" si="27"/>
        <v>Arabica</v>
      </c>
      <c r="K632" t="str">
        <f>INDEX(products!$A$1:$G$49,MATCH(orders!$D632,products!$A$1:$A$49,0),MATCH(orders!K$1,products!$A$1:$G$1,0))</f>
        <v>D</v>
      </c>
      <c r="L632" t="str">
        <f t="shared" si="28"/>
        <v>Dark</v>
      </c>
      <c r="M632" s="6">
        <f>INDEX(products!$A$1:$G$49,MATCH(orders!$D632,products!$A$1:$A$49,0),MATCH(orders!M$1,products!$A$1:$G$1,0))</f>
        <v>0.2</v>
      </c>
      <c r="N632" s="8">
        <f>INDEX(products!$A$1:$G$49,MATCH(orders!$D632,products!$A$1:$A$49,0),MATCH(orders!N$1,products!$A$1:$G$1,0))</f>
        <v>2.9849999999999999</v>
      </c>
      <c r="O632" s="8">
        <f t="shared" si="29"/>
        <v>2.9849999999999999</v>
      </c>
      <c r="P632" t="str">
        <f>_xlfn.XLOOKUP(Table1[[#This Row],[Customer ID]],customers!A630:A1630,customers!I630:I1630,,0)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 t="shared" si="27"/>
        <v>Robusta</v>
      </c>
      <c r="K633" t="str">
        <f>INDEX(products!$A$1:$G$49,MATCH(orders!$D633,products!$A$1:$A$49,0),MATCH(orders!K$1,products!$A$1:$G$1,0))</f>
        <v>D</v>
      </c>
      <c r="L633" t="str">
        <f t="shared" si="28"/>
        <v>Dark</v>
      </c>
      <c r="M633" s="6">
        <f>INDEX(products!$A$1:$G$49,MATCH(orders!$D633,products!$A$1:$A$49,0),MATCH(orders!M$1,products!$A$1:$G$1,0))</f>
        <v>2.5</v>
      </c>
      <c r="N633" s="8">
        <f>INDEX(products!$A$1:$G$49,MATCH(orders!$D633,products!$A$1:$A$49,0),MATCH(orders!N$1,products!$A$1:$G$1,0))</f>
        <v>20.584999999999997</v>
      </c>
      <c r="O633" s="8">
        <f t="shared" si="29"/>
        <v>102.92499999999998</v>
      </c>
      <c r="P633" t="s">
        <v>6190</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 t="shared" si="27"/>
        <v>Excelsa</v>
      </c>
      <c r="K634" t="str">
        <f>INDEX(products!$A$1:$G$49,MATCH(orders!$D634,products!$A$1:$A$49,0),MATCH(orders!K$1,products!$A$1:$G$1,0))</f>
        <v>L</v>
      </c>
      <c r="L634" t="str">
        <f t="shared" si="28"/>
        <v>Light</v>
      </c>
      <c r="M634" s="6">
        <f>INDEX(products!$A$1:$G$49,MATCH(orders!$D634,products!$A$1:$A$49,0),MATCH(orders!M$1,products!$A$1:$G$1,0))</f>
        <v>0.5</v>
      </c>
      <c r="N634" s="8">
        <f>INDEX(products!$A$1:$G$49,MATCH(orders!$D634,products!$A$1:$A$49,0),MATCH(orders!N$1,products!$A$1:$G$1,0))</f>
        <v>8.91</v>
      </c>
      <c r="O634" s="8">
        <f t="shared" si="29"/>
        <v>35.64</v>
      </c>
      <c r="P634" t="str">
        <f>_xlfn.XLOOKUP(Table1[[#This Row],[Customer ID]],customers!A632:A1632,customers!I632:I1632,,0)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 t="shared" si="27"/>
        <v>Robusta</v>
      </c>
      <c r="K635" t="str">
        <f>INDEX(products!$A$1:$G$49,MATCH(orders!$D635,products!$A$1:$A$49,0),MATCH(orders!K$1,products!$A$1:$G$1,0))</f>
        <v>L</v>
      </c>
      <c r="L635" t="str">
        <f t="shared" si="28"/>
        <v>Light</v>
      </c>
      <c r="M635" s="6">
        <f>INDEX(products!$A$1:$G$49,MATCH(orders!$D635,products!$A$1:$A$49,0),MATCH(orders!M$1,products!$A$1:$G$1,0))</f>
        <v>1</v>
      </c>
      <c r="N635" s="8">
        <f>INDEX(products!$A$1:$G$49,MATCH(orders!$D635,products!$A$1:$A$49,0),MATCH(orders!N$1,products!$A$1:$G$1,0))</f>
        <v>11.95</v>
      </c>
      <c r="O635" s="8">
        <f t="shared" si="29"/>
        <v>47.8</v>
      </c>
      <c r="P635" t="str">
        <f>_xlfn.XLOOKUP(Table1[[#This Row],[Customer ID]],customers!A633:A1633,customers!I633:I1633,,0)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 t="shared" si="27"/>
        <v>Liberica</v>
      </c>
      <c r="K636" t="str">
        <f>INDEX(products!$A$1:$G$49,MATCH(orders!$D636,products!$A$1:$A$49,0),MATCH(orders!K$1,products!$A$1:$G$1,0))</f>
        <v>M</v>
      </c>
      <c r="L636" t="str">
        <f t="shared" si="28"/>
        <v>Medium</v>
      </c>
      <c r="M636" s="6">
        <f>INDEX(products!$A$1:$G$49,MATCH(orders!$D636,products!$A$1:$A$49,0),MATCH(orders!M$1,products!$A$1:$G$1,0))</f>
        <v>1</v>
      </c>
      <c r="N636" s="8">
        <f>INDEX(products!$A$1:$G$49,MATCH(orders!$D636,products!$A$1:$A$49,0),MATCH(orders!N$1,products!$A$1:$G$1,0))</f>
        <v>14.55</v>
      </c>
      <c r="O636" s="8">
        <f t="shared" si="29"/>
        <v>43.650000000000006</v>
      </c>
      <c r="P636" t="str">
        <f>_xlfn.XLOOKUP(Table1[[#This Row],[Customer ID]],customers!A634:A1634,customers!I634:I1634,,0)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 t="shared" si="27"/>
        <v>Excelsa</v>
      </c>
      <c r="K637" t="str">
        <f>INDEX(products!$A$1:$G$49,MATCH(orders!$D637,products!$A$1:$A$49,0),MATCH(orders!K$1,products!$A$1:$G$1,0))</f>
        <v>L</v>
      </c>
      <c r="L637" t="str">
        <f t="shared" si="28"/>
        <v>Light</v>
      </c>
      <c r="M637" s="6">
        <f>INDEX(products!$A$1:$G$49,MATCH(orders!$D637,products!$A$1:$A$49,0),MATCH(orders!M$1,products!$A$1:$G$1,0))</f>
        <v>0.5</v>
      </c>
      <c r="N637" s="8">
        <f>INDEX(products!$A$1:$G$49,MATCH(orders!$D637,products!$A$1:$A$49,0),MATCH(orders!N$1,products!$A$1:$G$1,0))</f>
        <v>8.91</v>
      </c>
      <c r="O637" s="8">
        <f t="shared" si="29"/>
        <v>35.64</v>
      </c>
      <c r="P637" t="str">
        <f>_xlfn.XLOOKUP(Table1[[#This Row],[Customer ID]],customers!A635:A1635,customers!I635:I1635,,0)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 t="shared" si="27"/>
        <v>Liberica</v>
      </c>
      <c r="K638" t="str">
        <f>INDEX(products!$A$1:$G$49,MATCH(orders!$D638,products!$A$1:$A$49,0),MATCH(orders!K$1,products!$A$1:$G$1,0))</f>
        <v>L</v>
      </c>
      <c r="L638" t="str">
        <f t="shared" si="28"/>
        <v>Light</v>
      </c>
      <c r="M638" s="6">
        <f>INDEX(products!$A$1:$G$49,MATCH(orders!$D638,products!$A$1:$A$49,0),MATCH(orders!M$1,products!$A$1:$G$1,0))</f>
        <v>1</v>
      </c>
      <c r="N638" s="8">
        <f>INDEX(products!$A$1:$G$49,MATCH(orders!$D638,products!$A$1:$A$49,0),MATCH(orders!N$1,products!$A$1:$G$1,0))</f>
        <v>15.85</v>
      </c>
      <c r="O638" s="8">
        <f t="shared" si="29"/>
        <v>95.1</v>
      </c>
      <c r="P638" t="str">
        <f>_xlfn.XLOOKUP(Table1[[#This Row],[Customer ID]],customers!A636:A1636,customers!I636:I1636,,0)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 t="shared" si="27"/>
        <v>Excelsa</v>
      </c>
      <c r="K639" t="str">
        <f>INDEX(products!$A$1:$G$49,MATCH(orders!$D639,products!$A$1:$A$49,0),MATCH(orders!K$1,products!$A$1:$G$1,0))</f>
        <v>M</v>
      </c>
      <c r="L639" t="str">
        <f t="shared" si="28"/>
        <v>Medium</v>
      </c>
      <c r="M639" s="6">
        <f>INDEX(products!$A$1:$G$49,MATCH(orders!$D639,products!$A$1:$A$49,0),MATCH(orders!M$1,products!$A$1:$G$1,0))</f>
        <v>2.5</v>
      </c>
      <c r="N639" s="8">
        <f>INDEX(products!$A$1:$G$49,MATCH(orders!$D639,products!$A$1:$A$49,0),MATCH(orders!N$1,products!$A$1:$G$1,0))</f>
        <v>31.624999999999996</v>
      </c>
      <c r="O639" s="8">
        <f t="shared" si="29"/>
        <v>31.624999999999996</v>
      </c>
      <c r="P639" t="str">
        <f>_xlfn.XLOOKUP(Table1[[#This Row],[Customer ID]],customers!A637:A1637,customers!I637:I1637,,0)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 t="shared" si="27"/>
        <v>Arabica</v>
      </c>
      <c r="K640" t="str">
        <f>INDEX(products!$A$1:$G$49,MATCH(orders!$D640,products!$A$1:$A$49,0),MATCH(orders!K$1,products!$A$1:$G$1,0))</f>
        <v>M</v>
      </c>
      <c r="L640" t="str">
        <f t="shared" si="28"/>
        <v>Medium</v>
      </c>
      <c r="M640" s="6">
        <f>INDEX(products!$A$1:$G$49,MATCH(orders!$D640,products!$A$1:$A$49,0),MATCH(orders!M$1,products!$A$1:$G$1,0))</f>
        <v>2.5</v>
      </c>
      <c r="N640" s="8">
        <f>INDEX(products!$A$1:$G$49,MATCH(orders!$D640,products!$A$1:$A$49,0),MATCH(orders!N$1,products!$A$1:$G$1,0))</f>
        <v>25.874999999999996</v>
      </c>
      <c r="O640" s="8">
        <f t="shared" si="29"/>
        <v>77.624999999999986</v>
      </c>
      <c r="P640" t="str">
        <f>_xlfn.XLOOKUP(Table1[[#This Row],[Customer ID]],customers!A638:A1638,customers!I638:I1638,,0)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 t="shared" si="27"/>
        <v>Liberica</v>
      </c>
      <c r="K641" t="str">
        <f>INDEX(products!$A$1:$G$49,MATCH(orders!$D641,products!$A$1:$A$49,0),MATCH(orders!K$1,products!$A$1:$G$1,0))</f>
        <v>D</v>
      </c>
      <c r="L641" t="str">
        <f t="shared" si="28"/>
        <v>Dark</v>
      </c>
      <c r="M641" s="6">
        <f>INDEX(products!$A$1:$G$49,MATCH(orders!$D641,products!$A$1:$A$49,0),MATCH(orders!M$1,products!$A$1:$G$1,0))</f>
        <v>0.2</v>
      </c>
      <c r="N641" s="8">
        <f>INDEX(products!$A$1:$G$49,MATCH(orders!$D641,products!$A$1:$A$49,0),MATCH(orders!N$1,products!$A$1:$G$1,0))</f>
        <v>3.8849999999999998</v>
      </c>
      <c r="O641" s="8">
        <f t="shared" si="29"/>
        <v>3.8849999999999998</v>
      </c>
      <c r="P641" t="str">
        <f>_xlfn.XLOOKUP(Table1[[#This Row],[Customer ID]],customers!A639:A1639,customers!I639:I1639,,0)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 t="shared" si="27"/>
        <v>Robusta</v>
      </c>
      <c r="K642" t="str">
        <f>INDEX(products!$A$1:$G$49,MATCH(orders!$D642,products!$A$1:$A$49,0),MATCH(orders!K$1,products!$A$1:$G$1,0))</f>
        <v>L</v>
      </c>
      <c r="L642" t="str">
        <f t="shared" si="28"/>
        <v>Light</v>
      </c>
      <c r="M642" s="6">
        <f>INDEX(products!$A$1:$G$49,MATCH(orders!$D642,products!$A$1:$A$49,0),MATCH(orders!M$1,products!$A$1:$G$1,0))</f>
        <v>2.5</v>
      </c>
      <c r="N642" s="8">
        <f>INDEX(products!$A$1:$G$49,MATCH(orders!$D642,products!$A$1:$A$49,0),MATCH(orders!N$1,products!$A$1:$G$1,0))</f>
        <v>27.484999999999996</v>
      </c>
      <c r="O642" s="8">
        <f t="shared" si="29"/>
        <v>137.42499999999998</v>
      </c>
      <c r="P642" t="str">
        <f>_xlfn.XLOOKUP(Table1[[#This Row],[Customer ID]],customers!A640:A1640,customers!I640:I1640,,0)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 t="shared" ref="J643:J706" si="30">IF(I643="Rob","Robusta",IF(I643="Exc","Excelsa",IF(I643="Ara","Arabica",IF(I643="Lib","Liberica",))))</f>
        <v>Robusta</v>
      </c>
      <c r="K643" t="str">
        <f>INDEX(products!$A$1:$G$49,MATCH(orders!$D643,products!$A$1:$A$49,0),MATCH(orders!K$1,products!$A$1:$G$1,0))</f>
        <v>L</v>
      </c>
      <c r="L643" t="str">
        <f t="shared" ref="L643:L706" si="31">IF(K643="M","Medium",(IF(K643="L","Light",IF(K643="D","Dark"))))</f>
        <v>Light</v>
      </c>
      <c r="M643" s="6">
        <f>INDEX(products!$A$1:$G$49,MATCH(orders!$D643,products!$A$1:$A$49,0),MATCH(orders!M$1,products!$A$1:$G$1,0))</f>
        <v>1</v>
      </c>
      <c r="N643" s="8">
        <f>INDEX(products!$A$1:$G$49,MATCH(orders!$D643,products!$A$1:$A$49,0),MATCH(orders!N$1,products!$A$1:$G$1,0))</f>
        <v>11.95</v>
      </c>
      <c r="O643" s="8">
        <f t="shared" ref="O643:O706" si="32">E643*N643</f>
        <v>35.849999999999994</v>
      </c>
      <c r="P643" t="str">
        <f>_xlfn.XLOOKUP(Table1[[#This Row],[Customer ID]],customers!A641:A1641,customers!I641:I1641,,0)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 t="shared" si="30"/>
        <v>Excelsa</v>
      </c>
      <c r="K644" t="str">
        <f>INDEX(products!$A$1:$G$49,MATCH(orders!$D644,products!$A$1:$A$49,0),MATCH(orders!K$1,products!$A$1:$G$1,0))</f>
        <v>M</v>
      </c>
      <c r="L644" t="str">
        <f t="shared" si="31"/>
        <v>Medium</v>
      </c>
      <c r="M644" s="6">
        <f>INDEX(products!$A$1:$G$49,MATCH(orders!$D644,products!$A$1:$A$49,0),MATCH(orders!M$1,products!$A$1:$G$1,0))</f>
        <v>0.2</v>
      </c>
      <c r="N644" s="8">
        <f>INDEX(products!$A$1:$G$49,MATCH(orders!$D644,products!$A$1:$A$49,0),MATCH(orders!N$1,products!$A$1:$G$1,0))</f>
        <v>4.125</v>
      </c>
      <c r="O644" s="8">
        <f t="shared" si="32"/>
        <v>8.25</v>
      </c>
      <c r="P644" t="str">
        <f>_xlfn.XLOOKUP(Table1[[#This Row],[Customer ID]],customers!A642:A1642,customers!I642:I1642,,0)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 t="shared" si="30"/>
        <v>Excelsa</v>
      </c>
      <c r="K645" t="str">
        <f>INDEX(products!$A$1:$G$49,MATCH(orders!$D645,products!$A$1:$A$49,0),MATCH(orders!K$1,products!$A$1:$G$1,0))</f>
        <v>L</v>
      </c>
      <c r="L645" t="str">
        <f t="shared" si="31"/>
        <v>Light</v>
      </c>
      <c r="M645" s="6">
        <f>INDEX(products!$A$1:$G$49,MATCH(orders!$D645,products!$A$1:$A$49,0),MATCH(orders!M$1,products!$A$1:$G$1,0))</f>
        <v>2.5</v>
      </c>
      <c r="N645" s="8">
        <f>INDEX(products!$A$1:$G$49,MATCH(orders!$D645,products!$A$1:$A$49,0),MATCH(orders!N$1,products!$A$1:$G$1,0))</f>
        <v>34.154999999999994</v>
      </c>
      <c r="O645" s="8">
        <f t="shared" si="32"/>
        <v>102.46499999999997</v>
      </c>
      <c r="P645" t="str">
        <f>_xlfn.XLOOKUP(Table1[[#This Row],[Customer ID]],customers!A643:A1643,customers!I643:I1643,,0)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 t="shared" si="30"/>
        <v>Robusta</v>
      </c>
      <c r="K646" t="str">
        <f>INDEX(products!$A$1:$G$49,MATCH(orders!$D646,products!$A$1:$A$49,0),MATCH(orders!K$1,products!$A$1:$G$1,0))</f>
        <v>D</v>
      </c>
      <c r="L646" t="str">
        <f t="shared" si="31"/>
        <v>Dark</v>
      </c>
      <c r="M646" s="6">
        <f>INDEX(products!$A$1:$G$49,MATCH(orders!$D646,products!$A$1:$A$49,0),MATCH(orders!M$1,products!$A$1:$G$1,0))</f>
        <v>2.5</v>
      </c>
      <c r="N646" s="8">
        <f>INDEX(products!$A$1:$G$49,MATCH(orders!$D646,products!$A$1:$A$49,0),MATCH(orders!N$1,products!$A$1:$G$1,0))</f>
        <v>20.584999999999997</v>
      </c>
      <c r="O646" s="8">
        <f t="shared" si="32"/>
        <v>41.169999999999995</v>
      </c>
      <c r="P646" t="str">
        <f>_xlfn.XLOOKUP(Table1[[#This Row],[Customer ID]],customers!A644:A1644,customers!I644:I1644,,0)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 t="shared" si="30"/>
        <v>Arabica</v>
      </c>
      <c r="K647" t="str">
        <f>INDEX(products!$A$1:$G$49,MATCH(orders!$D647,products!$A$1:$A$49,0),MATCH(orders!K$1,products!$A$1:$G$1,0))</f>
        <v>D</v>
      </c>
      <c r="L647" t="str">
        <f t="shared" si="31"/>
        <v>Dark</v>
      </c>
      <c r="M647" s="6">
        <f>INDEX(products!$A$1:$G$49,MATCH(orders!$D647,products!$A$1:$A$49,0),MATCH(orders!M$1,products!$A$1:$G$1,0))</f>
        <v>2.5</v>
      </c>
      <c r="N647" s="8">
        <f>INDEX(products!$A$1:$G$49,MATCH(orders!$D647,products!$A$1:$A$49,0),MATCH(orders!N$1,products!$A$1:$G$1,0))</f>
        <v>22.884999999999998</v>
      </c>
      <c r="O647" s="8">
        <f t="shared" si="32"/>
        <v>68.655000000000001</v>
      </c>
      <c r="P647" t="str">
        <f>_xlfn.XLOOKUP(Table1[[#This Row],[Customer ID]],customers!A645:A1645,customers!I645:I1645,,0)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 t="shared" si="30"/>
        <v>Arabica</v>
      </c>
      <c r="K648" t="str">
        <f>INDEX(products!$A$1:$G$49,MATCH(orders!$D648,products!$A$1:$A$49,0),MATCH(orders!K$1,products!$A$1:$G$1,0))</f>
        <v>D</v>
      </c>
      <c r="L648" t="str">
        <f t="shared" si="31"/>
        <v>Dark</v>
      </c>
      <c r="M648" s="6">
        <f>INDEX(products!$A$1:$G$49,MATCH(orders!$D648,products!$A$1:$A$49,0),MATCH(orders!M$1,products!$A$1:$G$1,0))</f>
        <v>1</v>
      </c>
      <c r="N648" s="8">
        <f>INDEX(products!$A$1:$G$49,MATCH(orders!$D648,products!$A$1:$A$49,0),MATCH(orders!N$1,products!$A$1:$G$1,0))</f>
        <v>9.9499999999999993</v>
      </c>
      <c r="O648" s="8">
        <f t="shared" si="32"/>
        <v>9.9499999999999993</v>
      </c>
      <c r="P648" t="str">
        <f>_xlfn.XLOOKUP(Table1[[#This Row],[Customer ID]],customers!A646:A1646,customers!I646:I1646,,0)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 t="shared" si="30"/>
        <v>Liberica</v>
      </c>
      <c r="K649" t="str">
        <f>INDEX(products!$A$1:$G$49,MATCH(orders!$D649,products!$A$1:$A$49,0),MATCH(orders!K$1,products!$A$1:$G$1,0))</f>
        <v>L</v>
      </c>
      <c r="L649" t="str">
        <f t="shared" si="31"/>
        <v>Light</v>
      </c>
      <c r="M649" s="6">
        <f>INDEX(products!$A$1:$G$49,MATCH(orders!$D649,products!$A$1:$A$49,0),MATCH(orders!M$1,products!$A$1:$G$1,0))</f>
        <v>0.5</v>
      </c>
      <c r="N649" s="8">
        <f>INDEX(products!$A$1:$G$49,MATCH(orders!$D649,products!$A$1:$A$49,0),MATCH(orders!N$1,products!$A$1:$G$1,0))</f>
        <v>9.51</v>
      </c>
      <c r="O649" s="8">
        <f t="shared" si="32"/>
        <v>28.53</v>
      </c>
      <c r="P649" t="str">
        <f>_xlfn.XLOOKUP(Table1[[#This Row],[Customer ID]],customers!A647:A1647,customers!I647:I1647,,0)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 t="shared" si="30"/>
        <v>Robusta</v>
      </c>
      <c r="K650" t="str">
        <f>INDEX(products!$A$1:$G$49,MATCH(orders!$D650,products!$A$1:$A$49,0),MATCH(orders!K$1,products!$A$1:$G$1,0))</f>
        <v>D</v>
      </c>
      <c r="L650" t="str">
        <f t="shared" si="31"/>
        <v>Dark</v>
      </c>
      <c r="M650" s="6">
        <f>INDEX(products!$A$1:$G$49,MATCH(orders!$D650,products!$A$1:$A$49,0),MATCH(orders!M$1,products!$A$1:$G$1,0))</f>
        <v>0.2</v>
      </c>
      <c r="N650" s="8">
        <f>INDEX(products!$A$1:$G$49,MATCH(orders!$D650,products!$A$1:$A$49,0),MATCH(orders!N$1,products!$A$1:$G$1,0))</f>
        <v>2.6849999999999996</v>
      </c>
      <c r="O650" s="8">
        <f t="shared" si="32"/>
        <v>16.11</v>
      </c>
      <c r="P650" t="str">
        <f>_xlfn.XLOOKUP(Table1[[#This Row],[Customer ID]],customers!A648:A1648,customers!I648:I1648,,0)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 t="shared" si="30"/>
        <v>Liberica</v>
      </c>
      <c r="K651" t="str">
        <f>INDEX(products!$A$1:$G$49,MATCH(orders!$D651,products!$A$1:$A$49,0),MATCH(orders!K$1,products!$A$1:$G$1,0))</f>
        <v>L</v>
      </c>
      <c r="L651" t="str">
        <f t="shared" si="31"/>
        <v>Light</v>
      </c>
      <c r="M651" s="6">
        <f>INDEX(products!$A$1:$G$49,MATCH(orders!$D651,products!$A$1:$A$49,0),MATCH(orders!M$1,products!$A$1:$G$1,0))</f>
        <v>1</v>
      </c>
      <c r="N651" s="8">
        <f>INDEX(products!$A$1:$G$49,MATCH(orders!$D651,products!$A$1:$A$49,0),MATCH(orders!N$1,products!$A$1:$G$1,0))</f>
        <v>15.85</v>
      </c>
      <c r="O651" s="8">
        <f t="shared" si="32"/>
        <v>95.1</v>
      </c>
      <c r="P651" t="str">
        <f>_xlfn.XLOOKUP(Table1[[#This Row],[Customer ID]],customers!A649:A1649,customers!I649:I1649,,0)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 t="shared" si="30"/>
        <v>Robusta</v>
      </c>
      <c r="K652" t="str">
        <f>INDEX(products!$A$1:$G$49,MATCH(orders!$D652,products!$A$1:$A$49,0),MATCH(orders!K$1,products!$A$1:$G$1,0))</f>
        <v>D</v>
      </c>
      <c r="L652" t="str">
        <f t="shared" si="31"/>
        <v>Dark</v>
      </c>
      <c r="M652" s="6">
        <f>INDEX(products!$A$1:$G$49,MATCH(orders!$D652,products!$A$1:$A$49,0),MATCH(orders!M$1,products!$A$1:$G$1,0))</f>
        <v>0.5</v>
      </c>
      <c r="N652" s="8">
        <f>INDEX(products!$A$1:$G$49,MATCH(orders!$D652,products!$A$1:$A$49,0),MATCH(orders!N$1,products!$A$1:$G$1,0))</f>
        <v>5.3699999999999992</v>
      </c>
      <c r="O652" s="8">
        <f t="shared" si="32"/>
        <v>5.3699999999999992</v>
      </c>
      <c r="P652" t="str">
        <f>_xlfn.XLOOKUP(Table1[[#This Row],[Customer ID]],customers!A650:A1650,customers!I650:I1650,,0)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 t="shared" si="30"/>
        <v>Robusta</v>
      </c>
      <c r="K653" t="str">
        <f>INDEX(products!$A$1:$G$49,MATCH(orders!$D653,products!$A$1:$A$49,0),MATCH(orders!K$1,products!$A$1:$G$1,0))</f>
        <v>L</v>
      </c>
      <c r="L653" t="str">
        <f t="shared" si="31"/>
        <v>Light</v>
      </c>
      <c r="M653" s="6">
        <f>INDEX(products!$A$1:$G$49,MATCH(orders!$D653,products!$A$1:$A$49,0),MATCH(orders!M$1,products!$A$1:$G$1,0))</f>
        <v>1</v>
      </c>
      <c r="N653" s="8">
        <f>INDEX(products!$A$1:$G$49,MATCH(orders!$D653,products!$A$1:$A$49,0),MATCH(orders!N$1,products!$A$1:$G$1,0))</f>
        <v>11.95</v>
      </c>
      <c r="O653" s="8">
        <f t="shared" si="32"/>
        <v>47.8</v>
      </c>
      <c r="P653" t="str">
        <f>_xlfn.XLOOKUP(Table1[[#This Row],[Customer ID]],customers!A651:A1651,customers!I651:I1651,,0)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 t="shared" si="30"/>
        <v>Liberica</v>
      </c>
      <c r="K654" t="str">
        <f>INDEX(products!$A$1:$G$49,MATCH(orders!$D654,products!$A$1:$A$49,0),MATCH(orders!K$1,products!$A$1:$G$1,0))</f>
        <v>L</v>
      </c>
      <c r="L654" t="str">
        <f t="shared" si="31"/>
        <v>Light</v>
      </c>
      <c r="M654" s="6">
        <f>INDEX(products!$A$1:$G$49,MATCH(orders!$D654,products!$A$1:$A$49,0),MATCH(orders!M$1,products!$A$1:$G$1,0))</f>
        <v>1</v>
      </c>
      <c r="N654" s="8">
        <f>INDEX(products!$A$1:$G$49,MATCH(orders!$D654,products!$A$1:$A$49,0),MATCH(orders!N$1,products!$A$1:$G$1,0))</f>
        <v>15.85</v>
      </c>
      <c r="O654" s="8">
        <f t="shared" si="32"/>
        <v>63.4</v>
      </c>
      <c r="P654" t="str">
        <f>_xlfn.XLOOKUP(Table1[[#This Row],[Customer ID]],customers!A652:A1652,customers!I652:I1652,,0)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 t="shared" si="30"/>
        <v>Arabica</v>
      </c>
      <c r="K655" t="str">
        <f>INDEX(products!$A$1:$G$49,MATCH(orders!$D655,products!$A$1:$A$49,0),MATCH(orders!K$1,products!$A$1:$G$1,0))</f>
        <v>M</v>
      </c>
      <c r="L655" t="str">
        <f t="shared" si="31"/>
        <v>Medium</v>
      </c>
      <c r="M655" s="6">
        <f>INDEX(products!$A$1:$G$49,MATCH(orders!$D655,products!$A$1:$A$49,0),MATCH(orders!M$1,products!$A$1:$G$1,0))</f>
        <v>2.5</v>
      </c>
      <c r="N655" s="8">
        <f>INDEX(products!$A$1:$G$49,MATCH(orders!$D655,products!$A$1:$A$49,0),MATCH(orders!N$1,products!$A$1:$G$1,0))</f>
        <v>25.874999999999996</v>
      </c>
      <c r="O655" s="8">
        <f t="shared" si="32"/>
        <v>103.49999999999999</v>
      </c>
      <c r="P655" t="str">
        <f>_xlfn.XLOOKUP(Table1[[#This Row],[Customer ID]],customers!A653:A1653,customers!I653:I1653,,0)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 t="shared" si="30"/>
        <v>Arabica</v>
      </c>
      <c r="K656" t="str">
        <f>INDEX(products!$A$1:$G$49,MATCH(orders!$D656,products!$A$1:$A$49,0),MATCH(orders!K$1,products!$A$1:$G$1,0))</f>
        <v>D</v>
      </c>
      <c r="L656" t="str">
        <f t="shared" si="31"/>
        <v>Dark</v>
      </c>
      <c r="M656" s="6">
        <f>INDEX(products!$A$1:$G$49,MATCH(orders!$D656,products!$A$1:$A$49,0),MATCH(orders!M$1,products!$A$1:$G$1,0))</f>
        <v>2.5</v>
      </c>
      <c r="N656" s="8">
        <f>INDEX(products!$A$1:$G$49,MATCH(orders!$D656,products!$A$1:$A$49,0),MATCH(orders!N$1,products!$A$1:$G$1,0))</f>
        <v>22.884999999999998</v>
      </c>
      <c r="O656" s="8">
        <f t="shared" si="32"/>
        <v>68.655000000000001</v>
      </c>
      <c r="P656" t="str">
        <f>_xlfn.XLOOKUP(Table1[[#This Row],[Customer ID]],customers!A654:A1654,customers!I654:I1654,,0)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 t="shared" si="30"/>
        <v>Robusta</v>
      </c>
      <c r="K657" t="str">
        <f>INDEX(products!$A$1:$G$49,MATCH(orders!$D657,products!$A$1:$A$49,0),MATCH(orders!K$1,products!$A$1:$G$1,0))</f>
        <v>M</v>
      </c>
      <c r="L657" t="str">
        <f t="shared" si="31"/>
        <v>Medium</v>
      </c>
      <c r="M657" s="6">
        <f>INDEX(products!$A$1:$G$49,MATCH(orders!$D657,products!$A$1:$A$49,0),MATCH(orders!M$1,products!$A$1:$G$1,0))</f>
        <v>2.5</v>
      </c>
      <c r="N657" s="8">
        <f>INDEX(products!$A$1:$G$49,MATCH(orders!$D657,products!$A$1:$A$49,0),MATCH(orders!N$1,products!$A$1:$G$1,0))</f>
        <v>22.884999999999998</v>
      </c>
      <c r="O657" s="8">
        <f t="shared" si="32"/>
        <v>45.769999999999996</v>
      </c>
      <c r="P657" t="str">
        <f>_xlfn.XLOOKUP(Table1[[#This Row],[Customer ID]],customers!A655:A1655,customers!I655:I1655,,0)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 t="shared" si="30"/>
        <v>Liberica</v>
      </c>
      <c r="K658" t="str">
        <f>INDEX(products!$A$1:$G$49,MATCH(orders!$D658,products!$A$1:$A$49,0),MATCH(orders!K$1,products!$A$1:$G$1,0))</f>
        <v>D</v>
      </c>
      <c r="L658" t="str">
        <f t="shared" si="31"/>
        <v>Dark</v>
      </c>
      <c r="M658" s="6">
        <f>INDEX(products!$A$1:$G$49,MATCH(orders!$D658,products!$A$1:$A$49,0),MATCH(orders!M$1,products!$A$1:$G$1,0))</f>
        <v>1</v>
      </c>
      <c r="N658" s="8">
        <f>INDEX(products!$A$1:$G$49,MATCH(orders!$D658,products!$A$1:$A$49,0),MATCH(orders!N$1,products!$A$1:$G$1,0))</f>
        <v>12.95</v>
      </c>
      <c r="O658" s="8">
        <f t="shared" si="32"/>
        <v>51.8</v>
      </c>
      <c r="P658" t="str">
        <f>_xlfn.XLOOKUP(Table1[[#This Row],[Customer ID]],customers!A656:A1656,customers!I656:I1656,,0)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 t="shared" si="30"/>
        <v>Arabica</v>
      </c>
      <c r="K659" t="str">
        <f>INDEX(products!$A$1:$G$49,MATCH(orders!$D659,products!$A$1:$A$49,0),MATCH(orders!K$1,products!$A$1:$G$1,0))</f>
        <v>M</v>
      </c>
      <c r="L659" t="str">
        <f t="shared" si="31"/>
        <v>Medium</v>
      </c>
      <c r="M659" s="6">
        <f>INDEX(products!$A$1:$G$49,MATCH(orders!$D659,products!$A$1:$A$49,0),MATCH(orders!M$1,products!$A$1:$G$1,0))</f>
        <v>0.5</v>
      </c>
      <c r="N659" s="8">
        <f>INDEX(products!$A$1:$G$49,MATCH(orders!$D659,products!$A$1:$A$49,0),MATCH(orders!N$1,products!$A$1:$G$1,0))</f>
        <v>6.75</v>
      </c>
      <c r="O659" s="8">
        <f t="shared" si="32"/>
        <v>13.5</v>
      </c>
      <c r="P659" t="str">
        <f>_xlfn.XLOOKUP(Table1[[#This Row],[Customer ID]],customers!A657:A1657,customers!I657:I1657,,0)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 t="shared" si="30"/>
        <v>Excelsa</v>
      </c>
      <c r="K660" t="str">
        <f>INDEX(products!$A$1:$G$49,MATCH(orders!$D660,products!$A$1:$A$49,0),MATCH(orders!K$1,products!$A$1:$G$1,0))</f>
        <v>M</v>
      </c>
      <c r="L660" t="str">
        <f t="shared" si="31"/>
        <v>Medium</v>
      </c>
      <c r="M660" s="6">
        <f>INDEX(products!$A$1:$G$49,MATCH(orders!$D660,products!$A$1:$A$49,0),MATCH(orders!M$1,products!$A$1:$G$1,0))</f>
        <v>0.5</v>
      </c>
      <c r="N660" s="8">
        <f>INDEX(products!$A$1:$G$49,MATCH(orders!$D660,products!$A$1:$A$49,0),MATCH(orders!N$1,products!$A$1:$G$1,0))</f>
        <v>8.25</v>
      </c>
      <c r="O660" s="8">
        <f t="shared" si="32"/>
        <v>24.75</v>
      </c>
      <c r="P660" t="str">
        <f>_xlfn.XLOOKUP(Table1[[#This Row],[Customer ID]],customers!A658:A1658,customers!I658:I1658,,0)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 t="shared" si="30"/>
        <v>Arabica</v>
      </c>
      <c r="K661" t="str">
        <f>INDEX(products!$A$1:$G$49,MATCH(orders!$D661,products!$A$1:$A$49,0),MATCH(orders!K$1,products!$A$1:$G$1,0))</f>
        <v>D</v>
      </c>
      <c r="L661" t="str">
        <f t="shared" si="31"/>
        <v>Dark</v>
      </c>
      <c r="M661" s="6">
        <f>INDEX(products!$A$1:$G$49,MATCH(orders!$D661,products!$A$1:$A$49,0),MATCH(orders!M$1,products!$A$1:$G$1,0))</f>
        <v>2.5</v>
      </c>
      <c r="N661" s="8">
        <f>INDEX(products!$A$1:$G$49,MATCH(orders!$D661,products!$A$1:$A$49,0),MATCH(orders!N$1,products!$A$1:$G$1,0))</f>
        <v>22.884999999999998</v>
      </c>
      <c r="O661" s="8">
        <f t="shared" si="32"/>
        <v>45.769999999999996</v>
      </c>
      <c r="P661" t="str">
        <f>_xlfn.XLOOKUP(Table1[[#This Row],[Customer ID]],customers!A659:A1659,customers!I659:I1659,,0)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 t="shared" si="30"/>
        <v>Excelsa</v>
      </c>
      <c r="K662" t="str">
        <f>INDEX(products!$A$1:$G$49,MATCH(orders!$D662,products!$A$1:$A$49,0),MATCH(orders!K$1,products!$A$1:$G$1,0))</f>
        <v>L</v>
      </c>
      <c r="L662" t="str">
        <f t="shared" si="31"/>
        <v>Light</v>
      </c>
      <c r="M662" s="6">
        <f>INDEX(products!$A$1:$G$49,MATCH(orders!$D662,products!$A$1:$A$49,0),MATCH(orders!M$1,products!$A$1:$G$1,0))</f>
        <v>0.5</v>
      </c>
      <c r="N662" s="8">
        <f>INDEX(products!$A$1:$G$49,MATCH(orders!$D662,products!$A$1:$A$49,0),MATCH(orders!N$1,products!$A$1:$G$1,0))</f>
        <v>8.91</v>
      </c>
      <c r="O662" s="8">
        <f t="shared" si="32"/>
        <v>53.46</v>
      </c>
      <c r="P662" t="str">
        <f>_xlfn.XLOOKUP(Table1[[#This Row],[Customer ID]],customers!A660:A1660,customers!I660:I1660,,0)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 t="shared" si="30"/>
        <v>Arabica</v>
      </c>
      <c r="K663" t="str">
        <f>INDEX(products!$A$1:$G$49,MATCH(orders!$D663,products!$A$1:$A$49,0),MATCH(orders!K$1,products!$A$1:$G$1,0))</f>
        <v>M</v>
      </c>
      <c r="L663" t="str">
        <f t="shared" si="31"/>
        <v>Medium</v>
      </c>
      <c r="M663" s="6">
        <f>INDEX(products!$A$1:$G$49,MATCH(orders!$D663,products!$A$1:$A$49,0),MATCH(orders!M$1,products!$A$1:$G$1,0))</f>
        <v>0.2</v>
      </c>
      <c r="N663" s="8">
        <f>INDEX(products!$A$1:$G$49,MATCH(orders!$D663,products!$A$1:$A$49,0),MATCH(orders!N$1,products!$A$1:$G$1,0))</f>
        <v>3.375</v>
      </c>
      <c r="O663" s="8">
        <f t="shared" si="32"/>
        <v>20.25</v>
      </c>
      <c r="P663" t="str">
        <f>_xlfn.XLOOKUP(Table1[[#This Row],[Customer ID]],customers!A661:A1661,customers!I661:I1661,,0)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 t="shared" si="30"/>
        <v>Liberica</v>
      </c>
      <c r="K664" t="str">
        <f>INDEX(products!$A$1:$G$49,MATCH(orders!$D664,products!$A$1:$A$49,0),MATCH(orders!K$1,products!$A$1:$G$1,0))</f>
        <v>D</v>
      </c>
      <c r="L664" t="str">
        <f t="shared" si="31"/>
        <v>Dark</v>
      </c>
      <c r="M664" s="6">
        <f>INDEX(products!$A$1:$G$49,MATCH(orders!$D664,products!$A$1:$A$49,0),MATCH(orders!M$1,products!$A$1:$G$1,0))</f>
        <v>2.5</v>
      </c>
      <c r="N664" s="8">
        <f>INDEX(products!$A$1:$G$49,MATCH(orders!$D664,products!$A$1:$A$49,0),MATCH(orders!N$1,products!$A$1:$G$1,0))</f>
        <v>29.784999999999997</v>
      </c>
      <c r="O664" s="8">
        <f t="shared" si="32"/>
        <v>148.92499999999998</v>
      </c>
      <c r="P664" t="str">
        <f>_xlfn.XLOOKUP(Table1[[#This Row],[Customer ID]],customers!A662:A1662,customers!I662:I1662,,0)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 t="shared" si="30"/>
        <v>Arabica</v>
      </c>
      <c r="K665" t="str">
        <f>INDEX(products!$A$1:$G$49,MATCH(orders!$D665,products!$A$1:$A$49,0),MATCH(orders!K$1,products!$A$1:$G$1,0))</f>
        <v>M</v>
      </c>
      <c r="L665" t="str">
        <f t="shared" si="31"/>
        <v>Medium</v>
      </c>
      <c r="M665" s="6">
        <f>INDEX(products!$A$1:$G$49,MATCH(orders!$D665,products!$A$1:$A$49,0),MATCH(orders!M$1,products!$A$1:$G$1,0))</f>
        <v>1</v>
      </c>
      <c r="N665" s="8">
        <f>INDEX(products!$A$1:$G$49,MATCH(orders!$D665,products!$A$1:$A$49,0),MATCH(orders!N$1,products!$A$1:$G$1,0))</f>
        <v>11.25</v>
      </c>
      <c r="O665" s="8">
        <f t="shared" si="32"/>
        <v>67.5</v>
      </c>
      <c r="P665" t="str">
        <f>_xlfn.XLOOKUP(Table1[[#This Row],[Customer ID]],customers!A663:A1663,customers!I663:I1663,,0)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 t="shared" si="30"/>
        <v>Excelsa</v>
      </c>
      <c r="K666" t="str">
        <f>INDEX(products!$A$1:$G$49,MATCH(orders!$D666,products!$A$1:$A$49,0),MATCH(orders!K$1,products!$A$1:$G$1,0))</f>
        <v>D</v>
      </c>
      <c r="L666" t="str">
        <f t="shared" si="31"/>
        <v>Dark</v>
      </c>
      <c r="M666" s="6">
        <f>INDEX(products!$A$1:$G$49,MATCH(orders!$D666,products!$A$1:$A$49,0),MATCH(orders!M$1,products!$A$1:$G$1,0))</f>
        <v>1</v>
      </c>
      <c r="N666" s="8">
        <f>INDEX(products!$A$1:$G$49,MATCH(orders!$D666,products!$A$1:$A$49,0),MATCH(orders!N$1,products!$A$1:$G$1,0))</f>
        <v>12.15</v>
      </c>
      <c r="O666" s="8">
        <f t="shared" si="32"/>
        <v>72.900000000000006</v>
      </c>
      <c r="P666" t="str">
        <f>_xlfn.XLOOKUP(Table1[[#This Row],[Customer ID]],customers!A664:A1664,customers!I664:I1664,,0)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 t="shared" si="30"/>
        <v>Liberica</v>
      </c>
      <c r="K667" t="str">
        <f>INDEX(products!$A$1:$G$49,MATCH(orders!$D667,products!$A$1:$A$49,0),MATCH(orders!K$1,products!$A$1:$G$1,0))</f>
        <v>D</v>
      </c>
      <c r="L667" t="str">
        <f t="shared" si="31"/>
        <v>Dark</v>
      </c>
      <c r="M667" s="6">
        <f>INDEX(products!$A$1:$G$49,MATCH(orders!$D667,products!$A$1:$A$49,0),MATCH(orders!M$1,products!$A$1:$G$1,0))</f>
        <v>0.2</v>
      </c>
      <c r="N667" s="8">
        <f>INDEX(products!$A$1:$G$49,MATCH(orders!$D667,products!$A$1:$A$49,0),MATCH(orders!N$1,products!$A$1:$G$1,0))</f>
        <v>3.8849999999999998</v>
      </c>
      <c r="O667" s="8">
        <f t="shared" si="32"/>
        <v>7.77</v>
      </c>
      <c r="P667" t="str">
        <f>_xlfn.XLOOKUP(Table1[[#This Row],[Customer ID]],customers!A665:A1665,customers!I665:I1665,,0)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 t="shared" si="30"/>
        <v>Arabica</v>
      </c>
      <c r="K668" t="str">
        <f>INDEX(products!$A$1:$G$49,MATCH(orders!$D668,products!$A$1:$A$49,0),MATCH(orders!K$1,products!$A$1:$G$1,0))</f>
        <v>D</v>
      </c>
      <c r="L668" t="str">
        <f t="shared" si="31"/>
        <v>Dark</v>
      </c>
      <c r="M668" s="6">
        <f>INDEX(products!$A$1:$G$49,MATCH(orders!$D668,products!$A$1:$A$49,0),MATCH(orders!M$1,products!$A$1:$G$1,0))</f>
        <v>2.5</v>
      </c>
      <c r="N668" s="8">
        <f>INDEX(products!$A$1:$G$49,MATCH(orders!$D668,products!$A$1:$A$49,0),MATCH(orders!N$1,products!$A$1:$G$1,0))</f>
        <v>22.884999999999998</v>
      </c>
      <c r="O668" s="8">
        <f t="shared" si="32"/>
        <v>91.539999999999992</v>
      </c>
      <c r="P668" t="str">
        <f>_xlfn.XLOOKUP(Table1[[#This Row],[Customer ID]],customers!A666:A1666,customers!I666:I1666,,0)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 t="shared" si="30"/>
        <v>Arabica</v>
      </c>
      <c r="K669" t="str">
        <f>INDEX(products!$A$1:$G$49,MATCH(orders!$D669,products!$A$1:$A$49,0),MATCH(orders!K$1,products!$A$1:$G$1,0))</f>
        <v>D</v>
      </c>
      <c r="L669" t="str">
        <f t="shared" si="31"/>
        <v>Dark</v>
      </c>
      <c r="M669" s="6">
        <f>INDEX(products!$A$1:$G$49,MATCH(orders!$D669,products!$A$1:$A$49,0),MATCH(orders!M$1,products!$A$1:$G$1,0))</f>
        <v>1</v>
      </c>
      <c r="N669" s="8">
        <f>INDEX(products!$A$1:$G$49,MATCH(orders!$D669,products!$A$1:$A$49,0),MATCH(orders!N$1,products!$A$1:$G$1,0))</f>
        <v>9.9499999999999993</v>
      </c>
      <c r="O669" s="8">
        <f t="shared" si="32"/>
        <v>59.699999999999996</v>
      </c>
      <c r="P669" t="str">
        <f>_xlfn.XLOOKUP(Table1[[#This Row],[Customer ID]],customers!A667:A1667,customers!I667:I1667,,0)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 t="shared" si="30"/>
        <v>Robusta</v>
      </c>
      <c r="K670" t="str">
        <f>INDEX(products!$A$1:$G$49,MATCH(orders!$D670,products!$A$1:$A$49,0),MATCH(orders!K$1,products!$A$1:$G$1,0))</f>
        <v>L</v>
      </c>
      <c r="L670" t="str">
        <f t="shared" si="31"/>
        <v>Light</v>
      </c>
      <c r="M670" s="6">
        <f>INDEX(products!$A$1:$G$49,MATCH(orders!$D670,products!$A$1:$A$49,0),MATCH(orders!M$1,products!$A$1:$G$1,0))</f>
        <v>2.5</v>
      </c>
      <c r="N670" s="8">
        <f>INDEX(products!$A$1:$G$49,MATCH(orders!$D670,products!$A$1:$A$49,0),MATCH(orders!N$1,products!$A$1:$G$1,0))</f>
        <v>27.484999999999996</v>
      </c>
      <c r="O670" s="8">
        <f t="shared" si="32"/>
        <v>137.42499999999998</v>
      </c>
      <c r="P670" t="str">
        <f>_xlfn.XLOOKUP(Table1[[#This Row],[Customer ID]],customers!A668:A1668,customers!I668:I1668,,0)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 t="shared" si="30"/>
        <v>Liberica</v>
      </c>
      <c r="K671" t="str">
        <f>INDEX(products!$A$1:$G$49,MATCH(orders!$D671,products!$A$1:$A$49,0),MATCH(orders!K$1,products!$A$1:$G$1,0))</f>
        <v>M</v>
      </c>
      <c r="L671" t="str">
        <f t="shared" si="31"/>
        <v>Medium</v>
      </c>
      <c r="M671" s="6">
        <f>INDEX(products!$A$1:$G$49,MATCH(orders!$D671,products!$A$1:$A$49,0),MATCH(orders!M$1,products!$A$1:$G$1,0))</f>
        <v>2.5</v>
      </c>
      <c r="N671" s="8">
        <f>INDEX(products!$A$1:$G$49,MATCH(orders!$D671,products!$A$1:$A$49,0),MATCH(orders!N$1,products!$A$1:$G$1,0))</f>
        <v>33.464999999999996</v>
      </c>
      <c r="O671" s="8">
        <f t="shared" si="32"/>
        <v>66.929999999999993</v>
      </c>
      <c r="P671" t="str">
        <f>_xlfn.XLOOKUP(Table1[[#This Row],[Customer ID]],customers!A669:A1669,customers!I669:I1669,,0)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 t="shared" si="30"/>
        <v>Liberica</v>
      </c>
      <c r="K672" t="str">
        <f>INDEX(products!$A$1:$G$49,MATCH(orders!$D672,products!$A$1:$A$49,0),MATCH(orders!K$1,products!$A$1:$G$1,0))</f>
        <v>M</v>
      </c>
      <c r="L672" t="str">
        <f t="shared" si="31"/>
        <v>Medium</v>
      </c>
      <c r="M672" s="6">
        <f>INDEX(products!$A$1:$G$49,MATCH(orders!$D672,products!$A$1:$A$49,0),MATCH(orders!M$1,products!$A$1:$G$1,0))</f>
        <v>0.2</v>
      </c>
      <c r="N672" s="8">
        <f>INDEX(products!$A$1:$G$49,MATCH(orders!$D672,products!$A$1:$A$49,0),MATCH(orders!N$1,products!$A$1:$G$1,0))</f>
        <v>4.3650000000000002</v>
      </c>
      <c r="O672" s="8">
        <f t="shared" si="32"/>
        <v>13.095000000000001</v>
      </c>
      <c r="P672" t="str">
        <f>_xlfn.XLOOKUP(Table1[[#This Row],[Customer ID]],customers!A670:A1670,customers!I670:I1670,,0)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 t="shared" si="30"/>
        <v>Robusta</v>
      </c>
      <c r="K673" t="str">
        <f>INDEX(products!$A$1:$G$49,MATCH(orders!$D673,products!$A$1:$A$49,0),MATCH(orders!K$1,products!$A$1:$G$1,0))</f>
        <v>L</v>
      </c>
      <c r="L673" t="str">
        <f t="shared" si="31"/>
        <v>Light</v>
      </c>
      <c r="M673" s="6">
        <f>INDEX(products!$A$1:$G$49,MATCH(orders!$D673,products!$A$1:$A$49,0),MATCH(orders!M$1,products!$A$1:$G$1,0))</f>
        <v>1</v>
      </c>
      <c r="N673" s="8">
        <f>INDEX(products!$A$1:$G$49,MATCH(orders!$D673,products!$A$1:$A$49,0),MATCH(orders!N$1,products!$A$1:$G$1,0))</f>
        <v>11.95</v>
      </c>
      <c r="O673" s="8">
        <f t="shared" si="32"/>
        <v>59.75</v>
      </c>
      <c r="P673" t="str">
        <f>_xlfn.XLOOKUP(Table1[[#This Row],[Customer ID]],customers!A671:A1671,customers!I671:I1671,,0)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 t="shared" si="30"/>
        <v>Liberica</v>
      </c>
      <c r="K674" t="str">
        <f>INDEX(products!$A$1:$G$49,MATCH(orders!$D674,products!$A$1:$A$49,0),MATCH(orders!K$1,products!$A$1:$G$1,0))</f>
        <v>M</v>
      </c>
      <c r="L674" t="str">
        <f t="shared" si="31"/>
        <v>Medium</v>
      </c>
      <c r="M674" s="6">
        <f>INDEX(products!$A$1:$G$49,MATCH(orders!$D674,products!$A$1:$A$49,0),MATCH(orders!M$1,products!$A$1:$G$1,0))</f>
        <v>0.5</v>
      </c>
      <c r="N674" s="8">
        <f>INDEX(products!$A$1:$G$49,MATCH(orders!$D674,products!$A$1:$A$49,0),MATCH(orders!N$1,products!$A$1:$G$1,0))</f>
        <v>8.73</v>
      </c>
      <c r="O674" s="8">
        <f t="shared" si="32"/>
        <v>43.650000000000006</v>
      </c>
      <c r="P674" t="str">
        <f>_xlfn.XLOOKUP(Table1[[#This Row],[Customer ID]],customers!A672:A1672,customers!I672:I1672,,0)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 t="shared" si="30"/>
        <v>Excelsa</v>
      </c>
      <c r="K675" t="str">
        <f>INDEX(products!$A$1:$G$49,MATCH(orders!$D675,products!$A$1:$A$49,0),MATCH(orders!K$1,products!$A$1:$G$1,0))</f>
        <v>M</v>
      </c>
      <c r="L675" t="str">
        <f t="shared" si="31"/>
        <v>Medium</v>
      </c>
      <c r="M675" s="6">
        <f>INDEX(products!$A$1:$G$49,MATCH(orders!$D675,products!$A$1:$A$49,0),MATCH(orders!M$1,products!$A$1:$G$1,0))</f>
        <v>1</v>
      </c>
      <c r="N675" s="8">
        <f>INDEX(products!$A$1:$G$49,MATCH(orders!$D675,products!$A$1:$A$49,0),MATCH(orders!N$1,products!$A$1:$G$1,0))</f>
        <v>13.75</v>
      </c>
      <c r="O675" s="8">
        <f t="shared" si="32"/>
        <v>82.5</v>
      </c>
      <c r="P675" t="str">
        <f>_xlfn.XLOOKUP(Table1[[#This Row],[Customer ID]],customers!A673:A1673,customers!I673:I1673,,0)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 t="shared" si="30"/>
        <v>Arabica</v>
      </c>
      <c r="K676" t="str">
        <f>INDEX(products!$A$1:$G$49,MATCH(orders!$D676,products!$A$1:$A$49,0),MATCH(orders!K$1,products!$A$1:$G$1,0))</f>
        <v>L</v>
      </c>
      <c r="L676" t="str">
        <f t="shared" si="31"/>
        <v>Light</v>
      </c>
      <c r="M676" s="6">
        <f>INDEX(products!$A$1:$G$49,MATCH(orders!$D676,products!$A$1:$A$49,0),MATCH(orders!M$1,products!$A$1:$G$1,0))</f>
        <v>2.5</v>
      </c>
      <c r="N676" s="8">
        <f>INDEX(products!$A$1:$G$49,MATCH(orders!$D676,products!$A$1:$A$49,0),MATCH(orders!N$1,products!$A$1:$G$1,0))</f>
        <v>29.784999999999997</v>
      </c>
      <c r="O676" s="8">
        <f t="shared" si="32"/>
        <v>178.70999999999998</v>
      </c>
      <c r="P676" t="str">
        <f>_xlfn.XLOOKUP(Table1[[#This Row],[Customer ID]],customers!A674:A1674,customers!I674:I1674,,0)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 t="shared" si="30"/>
        <v>Liberica</v>
      </c>
      <c r="K677" t="str">
        <f>INDEX(products!$A$1:$G$49,MATCH(orders!$D677,products!$A$1:$A$49,0),MATCH(orders!K$1,products!$A$1:$G$1,0))</f>
        <v>D</v>
      </c>
      <c r="L677" t="str">
        <f t="shared" si="31"/>
        <v>Dark</v>
      </c>
      <c r="M677" s="6">
        <f>INDEX(products!$A$1:$G$49,MATCH(orders!$D677,products!$A$1:$A$49,0),MATCH(orders!M$1,products!$A$1:$G$1,0))</f>
        <v>2.5</v>
      </c>
      <c r="N677" s="8">
        <f>INDEX(products!$A$1:$G$49,MATCH(orders!$D677,products!$A$1:$A$49,0),MATCH(orders!N$1,products!$A$1:$G$1,0))</f>
        <v>29.784999999999997</v>
      </c>
      <c r="O677" s="8">
        <f t="shared" si="32"/>
        <v>119.13999999999999</v>
      </c>
      <c r="P677" t="str">
        <f>_xlfn.XLOOKUP(Table1[[#This Row],[Customer ID]],customers!A675:A1675,customers!I675:I1675,,0)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 t="shared" si="30"/>
        <v>Liberica</v>
      </c>
      <c r="K678" t="str">
        <f>INDEX(products!$A$1:$G$49,MATCH(orders!$D678,products!$A$1:$A$49,0),MATCH(orders!K$1,products!$A$1:$G$1,0))</f>
        <v>L</v>
      </c>
      <c r="L678" t="str">
        <f t="shared" si="31"/>
        <v>Light</v>
      </c>
      <c r="M678" s="6">
        <f>INDEX(products!$A$1:$G$49,MATCH(orders!$D678,products!$A$1:$A$49,0),MATCH(orders!M$1,products!$A$1:$G$1,0))</f>
        <v>0.5</v>
      </c>
      <c r="N678" s="8">
        <f>INDEX(products!$A$1:$G$49,MATCH(orders!$D678,products!$A$1:$A$49,0),MATCH(orders!N$1,products!$A$1:$G$1,0))</f>
        <v>9.51</v>
      </c>
      <c r="O678" s="8">
        <f t="shared" si="32"/>
        <v>47.55</v>
      </c>
      <c r="P678" t="str">
        <f>_xlfn.XLOOKUP(Table1[[#This Row],[Customer ID]],customers!A676:A1676,customers!I676:I1676,,0)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 t="shared" si="30"/>
        <v>Liberica</v>
      </c>
      <c r="K679" t="str">
        <f>INDEX(products!$A$1:$G$49,MATCH(orders!$D679,products!$A$1:$A$49,0),MATCH(orders!K$1,products!$A$1:$G$1,0))</f>
        <v>M</v>
      </c>
      <c r="L679" t="str">
        <f t="shared" si="31"/>
        <v>Medium</v>
      </c>
      <c r="M679" s="6">
        <f>INDEX(products!$A$1:$G$49,MATCH(orders!$D679,products!$A$1:$A$49,0),MATCH(orders!M$1,products!$A$1:$G$1,0))</f>
        <v>0.5</v>
      </c>
      <c r="N679" s="8">
        <f>INDEX(products!$A$1:$G$49,MATCH(orders!$D679,products!$A$1:$A$49,0),MATCH(orders!N$1,products!$A$1:$G$1,0))</f>
        <v>8.73</v>
      </c>
      <c r="O679" s="8">
        <f t="shared" si="32"/>
        <v>43.650000000000006</v>
      </c>
      <c r="P679" t="str">
        <f>_xlfn.XLOOKUP(Table1[[#This Row],[Customer ID]],customers!A677:A1677,customers!I677:I1677,,0)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 t="shared" si="30"/>
        <v>Arabica</v>
      </c>
      <c r="K680" t="str">
        <f>INDEX(products!$A$1:$G$49,MATCH(orders!$D680,products!$A$1:$A$49,0),MATCH(orders!K$1,products!$A$1:$G$1,0))</f>
        <v>L</v>
      </c>
      <c r="L680" t="str">
        <f t="shared" si="31"/>
        <v>Light</v>
      </c>
      <c r="M680" s="6">
        <f>INDEX(products!$A$1:$G$49,MATCH(orders!$D680,products!$A$1:$A$49,0),MATCH(orders!M$1,products!$A$1:$G$1,0))</f>
        <v>2.5</v>
      </c>
      <c r="N680" s="8">
        <f>INDEX(products!$A$1:$G$49,MATCH(orders!$D680,products!$A$1:$A$49,0),MATCH(orders!N$1,products!$A$1:$G$1,0))</f>
        <v>29.784999999999997</v>
      </c>
      <c r="O680" s="8">
        <f t="shared" si="32"/>
        <v>178.70999999999998</v>
      </c>
      <c r="P680" t="str">
        <f>_xlfn.XLOOKUP(Table1[[#This Row],[Customer ID]],customers!A678:A1678,customers!I678:I1678,,0)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 t="shared" si="30"/>
        <v>Robusta</v>
      </c>
      <c r="K681" t="str">
        <f>INDEX(products!$A$1:$G$49,MATCH(orders!$D681,products!$A$1:$A$49,0),MATCH(orders!K$1,products!$A$1:$G$1,0))</f>
        <v>L</v>
      </c>
      <c r="L681" t="str">
        <f t="shared" si="31"/>
        <v>Light</v>
      </c>
      <c r="M681" s="6">
        <f>INDEX(products!$A$1:$G$49,MATCH(orders!$D681,products!$A$1:$A$49,0),MATCH(orders!M$1,products!$A$1:$G$1,0))</f>
        <v>2.5</v>
      </c>
      <c r="N681" s="8">
        <f>INDEX(products!$A$1:$G$49,MATCH(orders!$D681,products!$A$1:$A$49,0),MATCH(orders!N$1,products!$A$1:$G$1,0))</f>
        <v>27.484999999999996</v>
      </c>
      <c r="O681" s="8">
        <f t="shared" si="32"/>
        <v>27.484999999999996</v>
      </c>
      <c r="P681" t="str">
        <f>_xlfn.XLOOKUP(Table1[[#This Row],[Customer ID]],customers!A679:A1679,customers!I679:I1679,,0)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 t="shared" si="30"/>
        <v>Arabica</v>
      </c>
      <c r="K682" t="str">
        <f>INDEX(products!$A$1:$G$49,MATCH(orders!$D682,products!$A$1:$A$49,0),MATCH(orders!K$1,products!$A$1:$G$1,0))</f>
        <v>M</v>
      </c>
      <c r="L682" t="str">
        <f t="shared" si="31"/>
        <v>Medium</v>
      </c>
      <c r="M682" s="6">
        <f>INDEX(products!$A$1:$G$49,MATCH(orders!$D682,products!$A$1:$A$49,0),MATCH(orders!M$1,products!$A$1:$G$1,0))</f>
        <v>1</v>
      </c>
      <c r="N682" s="8">
        <f>INDEX(products!$A$1:$G$49,MATCH(orders!$D682,products!$A$1:$A$49,0),MATCH(orders!N$1,products!$A$1:$G$1,0))</f>
        <v>11.25</v>
      </c>
      <c r="O682" s="8">
        <f t="shared" si="32"/>
        <v>56.25</v>
      </c>
      <c r="P682" t="str">
        <f>_xlfn.XLOOKUP(Table1[[#This Row],[Customer ID]],customers!A680:A1680,customers!I680:I1680,,0)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 t="shared" si="30"/>
        <v>Liberica</v>
      </c>
      <c r="K683" t="str">
        <f>INDEX(products!$A$1:$G$49,MATCH(orders!$D683,products!$A$1:$A$49,0),MATCH(orders!K$1,products!$A$1:$G$1,0))</f>
        <v>L</v>
      </c>
      <c r="L683" t="str">
        <f t="shared" si="31"/>
        <v>Light</v>
      </c>
      <c r="M683" s="6">
        <f>INDEX(products!$A$1:$G$49,MATCH(orders!$D683,products!$A$1:$A$49,0),MATCH(orders!M$1,products!$A$1:$G$1,0))</f>
        <v>0.2</v>
      </c>
      <c r="N683" s="8">
        <f>INDEX(products!$A$1:$G$49,MATCH(orders!$D683,products!$A$1:$A$49,0),MATCH(orders!N$1,products!$A$1:$G$1,0))</f>
        <v>4.7549999999999999</v>
      </c>
      <c r="O683" s="8">
        <f t="shared" si="32"/>
        <v>9.51</v>
      </c>
      <c r="P683" t="str">
        <f>_xlfn.XLOOKUP(Table1[[#This Row],[Customer ID]],customers!A681:A1681,customers!I681:I1681,,0)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 t="shared" si="30"/>
        <v>Excelsa</v>
      </c>
      <c r="K684" t="str">
        <f>INDEX(products!$A$1:$G$49,MATCH(orders!$D684,products!$A$1:$A$49,0),MATCH(orders!K$1,products!$A$1:$G$1,0))</f>
        <v>M</v>
      </c>
      <c r="L684" t="str">
        <f t="shared" si="31"/>
        <v>Medium</v>
      </c>
      <c r="M684" s="6">
        <f>INDEX(products!$A$1:$G$49,MATCH(orders!$D684,products!$A$1:$A$49,0),MATCH(orders!M$1,products!$A$1:$G$1,0))</f>
        <v>0.2</v>
      </c>
      <c r="N684" s="8">
        <f>INDEX(products!$A$1:$G$49,MATCH(orders!$D684,products!$A$1:$A$49,0),MATCH(orders!N$1,products!$A$1:$G$1,0))</f>
        <v>4.125</v>
      </c>
      <c r="O684" s="8">
        <f t="shared" si="32"/>
        <v>8.25</v>
      </c>
      <c r="P684" t="str">
        <f>_xlfn.XLOOKUP(Table1[[#This Row],[Customer ID]],customers!A682:A1682,customers!I682:I1682,,0)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 t="shared" si="30"/>
        <v>Liberica</v>
      </c>
      <c r="K685" t="str">
        <f>INDEX(products!$A$1:$G$49,MATCH(orders!$D685,products!$A$1:$A$49,0),MATCH(orders!K$1,products!$A$1:$G$1,0))</f>
        <v>D</v>
      </c>
      <c r="L685" t="str">
        <f t="shared" si="31"/>
        <v>Dark</v>
      </c>
      <c r="M685" s="6">
        <f>INDEX(products!$A$1:$G$49,MATCH(orders!$D685,products!$A$1:$A$49,0),MATCH(orders!M$1,products!$A$1:$G$1,0))</f>
        <v>0.5</v>
      </c>
      <c r="N685" s="8">
        <f>INDEX(products!$A$1:$G$49,MATCH(orders!$D685,products!$A$1:$A$49,0),MATCH(orders!N$1,products!$A$1:$G$1,0))</f>
        <v>7.77</v>
      </c>
      <c r="O685" s="8">
        <f t="shared" si="32"/>
        <v>46.62</v>
      </c>
      <c r="P685" t="str">
        <f>_xlfn.XLOOKUP(Table1[[#This Row],[Customer ID]],customers!A683:A1683,customers!I683:I1683,,0)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 t="shared" si="30"/>
        <v>Robusta</v>
      </c>
      <c r="K686" t="str">
        <f>INDEX(products!$A$1:$G$49,MATCH(orders!$D686,products!$A$1:$A$49,0),MATCH(orders!K$1,products!$A$1:$G$1,0))</f>
        <v>L</v>
      </c>
      <c r="L686" t="str">
        <f t="shared" si="31"/>
        <v>Light</v>
      </c>
      <c r="M686" s="6">
        <f>INDEX(products!$A$1:$G$49,MATCH(orders!$D686,products!$A$1:$A$49,0),MATCH(orders!M$1,products!$A$1:$G$1,0))</f>
        <v>1</v>
      </c>
      <c r="N686" s="8">
        <f>INDEX(products!$A$1:$G$49,MATCH(orders!$D686,products!$A$1:$A$49,0),MATCH(orders!N$1,products!$A$1:$G$1,0))</f>
        <v>11.95</v>
      </c>
      <c r="O686" s="8">
        <f t="shared" si="32"/>
        <v>71.699999999999989</v>
      </c>
      <c r="P686" t="str">
        <f>_xlfn.XLOOKUP(Table1[[#This Row],[Customer ID]],customers!A684:A1684,customers!I684:I1684,,0)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 t="shared" si="30"/>
        <v>Liberica</v>
      </c>
      <c r="K687" t="str">
        <f>INDEX(products!$A$1:$G$49,MATCH(orders!$D687,products!$A$1:$A$49,0),MATCH(orders!K$1,products!$A$1:$G$1,0))</f>
        <v>L</v>
      </c>
      <c r="L687" t="str">
        <f t="shared" si="31"/>
        <v>Light</v>
      </c>
      <c r="M687" s="6">
        <f>INDEX(products!$A$1:$G$49,MATCH(orders!$D687,products!$A$1:$A$49,0),MATCH(orders!M$1,products!$A$1:$G$1,0))</f>
        <v>2.5</v>
      </c>
      <c r="N687" s="8">
        <f>INDEX(products!$A$1:$G$49,MATCH(orders!$D687,products!$A$1:$A$49,0),MATCH(orders!N$1,products!$A$1:$G$1,0))</f>
        <v>36.454999999999998</v>
      </c>
      <c r="O687" s="8">
        <f t="shared" si="32"/>
        <v>72.91</v>
      </c>
      <c r="P687" t="str">
        <f>_xlfn.XLOOKUP(Table1[[#This Row],[Customer ID]],customers!A685:A1685,customers!I685:I1685,,0)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 t="shared" si="30"/>
        <v>Robusta</v>
      </c>
      <c r="K688" t="str">
        <f>INDEX(products!$A$1:$G$49,MATCH(orders!$D688,products!$A$1:$A$49,0),MATCH(orders!K$1,products!$A$1:$G$1,0))</f>
        <v>D</v>
      </c>
      <c r="L688" t="str">
        <f t="shared" si="31"/>
        <v>Dark</v>
      </c>
      <c r="M688" s="6">
        <f>INDEX(products!$A$1:$G$49,MATCH(orders!$D688,products!$A$1:$A$49,0),MATCH(orders!M$1,products!$A$1:$G$1,0))</f>
        <v>0.2</v>
      </c>
      <c r="N688" s="8">
        <f>INDEX(products!$A$1:$G$49,MATCH(orders!$D688,products!$A$1:$A$49,0),MATCH(orders!N$1,products!$A$1:$G$1,0))</f>
        <v>2.6849999999999996</v>
      </c>
      <c r="O688" s="8">
        <f t="shared" si="32"/>
        <v>8.0549999999999997</v>
      </c>
      <c r="P688" t="str">
        <f>_xlfn.XLOOKUP(Table1[[#This Row],[Customer ID]],customers!A686:A1686,customers!I686:I1686,,0)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 t="shared" si="30"/>
        <v>Excelsa</v>
      </c>
      <c r="K689" t="str">
        <f>INDEX(products!$A$1:$G$49,MATCH(orders!$D689,products!$A$1:$A$49,0),MATCH(orders!K$1,products!$A$1:$G$1,0))</f>
        <v>M</v>
      </c>
      <c r="L689" t="str">
        <f t="shared" si="31"/>
        <v>Medium</v>
      </c>
      <c r="M689" s="6">
        <f>INDEX(products!$A$1:$G$49,MATCH(orders!$D689,products!$A$1:$A$49,0),MATCH(orders!M$1,products!$A$1:$G$1,0))</f>
        <v>0.5</v>
      </c>
      <c r="N689" s="8">
        <f>INDEX(products!$A$1:$G$49,MATCH(orders!$D689,products!$A$1:$A$49,0),MATCH(orders!N$1,products!$A$1:$G$1,0))</f>
        <v>8.25</v>
      </c>
      <c r="O689" s="8">
        <f t="shared" si="32"/>
        <v>16.5</v>
      </c>
      <c r="P689" t="str">
        <f>_xlfn.XLOOKUP(Table1[[#This Row],[Customer ID]],customers!A687:A1687,customers!I687:I1687,,0)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 t="shared" si="30"/>
        <v>Arabica</v>
      </c>
      <c r="K690" t="str">
        <f>INDEX(products!$A$1:$G$49,MATCH(orders!$D690,products!$A$1:$A$49,0),MATCH(orders!K$1,products!$A$1:$G$1,0))</f>
        <v>L</v>
      </c>
      <c r="L690" t="str">
        <f t="shared" si="31"/>
        <v>Light</v>
      </c>
      <c r="M690" s="6">
        <f>INDEX(products!$A$1:$G$49,MATCH(orders!$D690,products!$A$1:$A$49,0),MATCH(orders!M$1,products!$A$1:$G$1,0))</f>
        <v>1</v>
      </c>
      <c r="N690" s="8">
        <f>INDEX(products!$A$1:$G$49,MATCH(orders!$D690,products!$A$1:$A$49,0),MATCH(orders!N$1,products!$A$1:$G$1,0))</f>
        <v>12.95</v>
      </c>
      <c r="O690" s="8">
        <f t="shared" si="32"/>
        <v>64.75</v>
      </c>
      <c r="P690" t="str">
        <f>_xlfn.XLOOKUP(Table1[[#This Row],[Customer ID]],customers!A688:A1688,customers!I688:I1688,,0)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 t="shared" si="30"/>
        <v>Arabica</v>
      </c>
      <c r="K691" t="str">
        <f>INDEX(products!$A$1:$G$49,MATCH(orders!$D691,products!$A$1:$A$49,0),MATCH(orders!K$1,products!$A$1:$G$1,0))</f>
        <v>M</v>
      </c>
      <c r="L691" t="str">
        <f t="shared" si="31"/>
        <v>Medium</v>
      </c>
      <c r="M691" s="6">
        <f>INDEX(products!$A$1:$G$49,MATCH(orders!$D691,products!$A$1:$A$49,0),MATCH(orders!M$1,products!$A$1:$G$1,0))</f>
        <v>0.5</v>
      </c>
      <c r="N691" s="8">
        <f>INDEX(products!$A$1:$G$49,MATCH(orders!$D691,products!$A$1:$A$49,0),MATCH(orders!N$1,products!$A$1:$G$1,0))</f>
        <v>6.75</v>
      </c>
      <c r="O691" s="8">
        <f t="shared" si="32"/>
        <v>33.75</v>
      </c>
      <c r="P691" t="str">
        <f>_xlfn.XLOOKUP(Table1[[#This Row],[Customer ID]],customers!A689:A1689,customers!I689:I1689,,0)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 t="shared" si="30"/>
        <v>Liberica</v>
      </c>
      <c r="K692" t="str">
        <f>INDEX(products!$A$1:$G$49,MATCH(orders!$D692,products!$A$1:$A$49,0),MATCH(orders!K$1,products!$A$1:$G$1,0))</f>
        <v>D</v>
      </c>
      <c r="L692" t="str">
        <f t="shared" si="31"/>
        <v>Dark</v>
      </c>
      <c r="M692" s="6">
        <f>INDEX(products!$A$1:$G$49,MATCH(orders!$D692,products!$A$1:$A$49,0),MATCH(orders!M$1,products!$A$1:$G$1,0))</f>
        <v>2.5</v>
      </c>
      <c r="N692" s="8">
        <f>INDEX(products!$A$1:$G$49,MATCH(orders!$D692,products!$A$1:$A$49,0),MATCH(orders!N$1,products!$A$1:$G$1,0))</f>
        <v>29.784999999999997</v>
      </c>
      <c r="O692" s="8">
        <f t="shared" si="32"/>
        <v>178.70999999999998</v>
      </c>
      <c r="P692" t="str">
        <f>_xlfn.XLOOKUP(Table1[[#This Row],[Customer ID]],customers!A690:A1690,customers!I690:I1690,,0)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 t="shared" si="30"/>
        <v>Arabica</v>
      </c>
      <c r="K693" t="str">
        <f>INDEX(products!$A$1:$G$49,MATCH(orders!$D693,products!$A$1:$A$49,0),MATCH(orders!K$1,products!$A$1:$G$1,0))</f>
        <v>M</v>
      </c>
      <c r="L693" t="str">
        <f t="shared" si="31"/>
        <v>Medium</v>
      </c>
      <c r="M693" s="6">
        <f>INDEX(products!$A$1:$G$49,MATCH(orders!$D693,products!$A$1:$A$49,0),MATCH(orders!M$1,products!$A$1:$G$1,0))</f>
        <v>1</v>
      </c>
      <c r="N693" s="8">
        <f>INDEX(products!$A$1:$G$49,MATCH(orders!$D693,products!$A$1:$A$49,0),MATCH(orders!N$1,products!$A$1:$G$1,0))</f>
        <v>11.25</v>
      </c>
      <c r="O693" s="8">
        <f t="shared" si="32"/>
        <v>22.5</v>
      </c>
      <c r="P693" t="str">
        <f>_xlfn.XLOOKUP(Table1[[#This Row],[Customer ID]],customers!A691:A1691,customers!I691:I1691,,0)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 t="shared" si="30"/>
        <v>Liberica</v>
      </c>
      <c r="K694" t="str">
        <f>INDEX(products!$A$1:$G$49,MATCH(orders!$D694,products!$A$1:$A$49,0),MATCH(orders!K$1,products!$A$1:$G$1,0))</f>
        <v>D</v>
      </c>
      <c r="L694" t="str">
        <f t="shared" si="31"/>
        <v>Dark</v>
      </c>
      <c r="M694" s="6">
        <f>INDEX(products!$A$1:$G$49,MATCH(orders!$D694,products!$A$1:$A$49,0),MATCH(orders!M$1,products!$A$1:$G$1,0))</f>
        <v>1</v>
      </c>
      <c r="N694" s="8">
        <f>INDEX(products!$A$1:$G$49,MATCH(orders!$D694,products!$A$1:$A$49,0),MATCH(orders!N$1,products!$A$1:$G$1,0))</f>
        <v>12.95</v>
      </c>
      <c r="O694" s="8">
        <f t="shared" si="32"/>
        <v>12.95</v>
      </c>
      <c r="P694" t="str">
        <f>_xlfn.XLOOKUP(Table1[[#This Row],[Customer ID]],customers!A692:A1692,customers!I692:I1692,,0)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 t="shared" si="30"/>
        <v>Arabica</v>
      </c>
      <c r="K695" t="str">
        <f>INDEX(products!$A$1:$G$49,MATCH(orders!$D695,products!$A$1:$A$49,0),MATCH(orders!K$1,products!$A$1:$G$1,0))</f>
        <v>M</v>
      </c>
      <c r="L695" t="str">
        <f t="shared" si="31"/>
        <v>Medium</v>
      </c>
      <c r="M695" s="6">
        <f>INDEX(products!$A$1:$G$49,MATCH(orders!$D695,products!$A$1:$A$49,0),MATCH(orders!M$1,products!$A$1:$G$1,0))</f>
        <v>2.5</v>
      </c>
      <c r="N695" s="8">
        <f>INDEX(products!$A$1:$G$49,MATCH(orders!$D695,products!$A$1:$A$49,0),MATCH(orders!N$1,products!$A$1:$G$1,0))</f>
        <v>25.874999999999996</v>
      </c>
      <c r="O695" s="8">
        <f t="shared" si="32"/>
        <v>51.749999999999993</v>
      </c>
      <c r="P695" t="str">
        <f>_xlfn.XLOOKUP(Table1[[#This Row],[Customer ID]],customers!A693:A1693,customers!I693:I1693,,0)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 t="shared" si="30"/>
        <v>Excelsa</v>
      </c>
      <c r="K696" t="str">
        <f>INDEX(products!$A$1:$G$49,MATCH(orders!$D696,products!$A$1:$A$49,0),MATCH(orders!K$1,products!$A$1:$G$1,0))</f>
        <v>D</v>
      </c>
      <c r="L696" t="str">
        <f t="shared" si="31"/>
        <v>Dark</v>
      </c>
      <c r="M696" s="6">
        <f>INDEX(products!$A$1:$G$49,MATCH(orders!$D696,products!$A$1:$A$49,0),MATCH(orders!M$1,products!$A$1:$G$1,0))</f>
        <v>0.5</v>
      </c>
      <c r="N696" s="8">
        <f>INDEX(products!$A$1:$G$49,MATCH(orders!$D696,products!$A$1:$A$49,0),MATCH(orders!N$1,products!$A$1:$G$1,0))</f>
        <v>7.29</v>
      </c>
      <c r="O696" s="8">
        <f t="shared" si="32"/>
        <v>36.450000000000003</v>
      </c>
      <c r="P696" t="str">
        <f>_xlfn.XLOOKUP(Table1[[#This Row],[Customer ID]],customers!A694:A1694,customers!I694:I1694,,0)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 t="shared" si="30"/>
        <v>Liberica</v>
      </c>
      <c r="K697" t="str">
        <f>INDEX(products!$A$1:$G$49,MATCH(orders!$D697,products!$A$1:$A$49,0),MATCH(orders!K$1,products!$A$1:$G$1,0))</f>
        <v>L</v>
      </c>
      <c r="L697" t="str">
        <f t="shared" si="31"/>
        <v>Light</v>
      </c>
      <c r="M697" s="6">
        <f>INDEX(products!$A$1:$G$49,MATCH(orders!$D697,products!$A$1:$A$49,0),MATCH(orders!M$1,products!$A$1:$G$1,0))</f>
        <v>2.5</v>
      </c>
      <c r="N697" s="8">
        <f>INDEX(products!$A$1:$G$49,MATCH(orders!$D697,products!$A$1:$A$49,0),MATCH(orders!N$1,products!$A$1:$G$1,0))</f>
        <v>36.454999999999998</v>
      </c>
      <c r="O697" s="8">
        <f t="shared" si="32"/>
        <v>182.27499999999998</v>
      </c>
      <c r="P697" t="str">
        <f>_xlfn.XLOOKUP(Table1[[#This Row],[Customer ID]],customers!A695:A1695,customers!I695:I1695,,0)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 t="shared" si="30"/>
        <v>Liberica</v>
      </c>
      <c r="K698" t="str">
        <f>INDEX(products!$A$1:$G$49,MATCH(orders!$D698,products!$A$1:$A$49,0),MATCH(orders!K$1,products!$A$1:$G$1,0))</f>
        <v>D</v>
      </c>
      <c r="L698" t="str">
        <f t="shared" si="31"/>
        <v>Dark</v>
      </c>
      <c r="M698" s="6">
        <f>INDEX(products!$A$1:$G$49,MATCH(orders!$D698,products!$A$1:$A$49,0),MATCH(orders!M$1,products!$A$1:$G$1,0))</f>
        <v>0.5</v>
      </c>
      <c r="N698" s="8">
        <f>INDEX(products!$A$1:$G$49,MATCH(orders!$D698,products!$A$1:$A$49,0),MATCH(orders!N$1,products!$A$1:$G$1,0))</f>
        <v>7.77</v>
      </c>
      <c r="O698" s="8">
        <f t="shared" si="32"/>
        <v>31.08</v>
      </c>
      <c r="P698" t="str">
        <f>_xlfn.XLOOKUP(Table1[[#This Row],[Customer ID]],customers!A696:A1696,customers!I696:I1696,,0)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 t="shared" si="30"/>
        <v>Arabica</v>
      </c>
      <c r="K699" t="str">
        <f>INDEX(products!$A$1:$G$49,MATCH(orders!$D699,products!$A$1:$A$49,0),MATCH(orders!K$1,products!$A$1:$G$1,0))</f>
        <v>M</v>
      </c>
      <c r="L699" t="str">
        <f t="shared" si="31"/>
        <v>Medium</v>
      </c>
      <c r="M699" s="6">
        <f>INDEX(products!$A$1:$G$49,MATCH(orders!$D699,products!$A$1:$A$49,0),MATCH(orders!M$1,products!$A$1:$G$1,0))</f>
        <v>0.5</v>
      </c>
      <c r="N699" s="8">
        <f>INDEX(products!$A$1:$G$49,MATCH(orders!$D699,products!$A$1:$A$49,0),MATCH(orders!N$1,products!$A$1:$G$1,0))</f>
        <v>6.75</v>
      </c>
      <c r="O699" s="8">
        <f t="shared" si="32"/>
        <v>20.25</v>
      </c>
      <c r="P699" t="str">
        <f>_xlfn.XLOOKUP(Table1[[#This Row],[Customer ID]],customers!A697:A1697,customers!I697:I1697,,0)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 t="shared" si="30"/>
        <v>Liberica</v>
      </c>
      <c r="K700" t="str">
        <f>INDEX(products!$A$1:$G$49,MATCH(orders!$D700,products!$A$1:$A$49,0),MATCH(orders!K$1,products!$A$1:$G$1,0))</f>
        <v>D</v>
      </c>
      <c r="L700" t="str">
        <f t="shared" si="31"/>
        <v>Dark</v>
      </c>
      <c r="M700" s="6">
        <f>INDEX(products!$A$1:$G$49,MATCH(orders!$D700,products!$A$1:$A$49,0),MATCH(orders!M$1,products!$A$1:$G$1,0))</f>
        <v>1</v>
      </c>
      <c r="N700" s="8">
        <f>INDEX(products!$A$1:$G$49,MATCH(orders!$D700,products!$A$1:$A$49,0),MATCH(orders!N$1,products!$A$1:$G$1,0))</f>
        <v>12.95</v>
      </c>
      <c r="O700" s="8">
        <f t="shared" si="32"/>
        <v>25.9</v>
      </c>
      <c r="P700" t="str">
        <f>_xlfn.XLOOKUP(Table1[[#This Row],[Customer ID]],customers!A698:A1698,customers!I698:I1698,,0)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 t="shared" si="30"/>
        <v>Arabica</v>
      </c>
      <c r="K701" t="str">
        <f>INDEX(products!$A$1:$G$49,MATCH(orders!$D701,products!$A$1:$A$49,0),MATCH(orders!K$1,products!$A$1:$G$1,0))</f>
        <v>D</v>
      </c>
      <c r="L701" t="str">
        <f t="shared" si="31"/>
        <v>Dark</v>
      </c>
      <c r="M701" s="6">
        <f>INDEX(products!$A$1:$G$49,MATCH(orders!$D701,products!$A$1:$A$49,0),MATCH(orders!M$1,products!$A$1:$G$1,0))</f>
        <v>0.5</v>
      </c>
      <c r="N701" s="8">
        <f>INDEX(products!$A$1:$G$49,MATCH(orders!$D701,products!$A$1:$A$49,0),MATCH(orders!N$1,products!$A$1:$G$1,0))</f>
        <v>5.97</v>
      </c>
      <c r="O701" s="8">
        <f t="shared" si="32"/>
        <v>23.88</v>
      </c>
      <c r="P701" t="str">
        <f>_xlfn.XLOOKUP(Table1[[#This Row],[Customer ID]],customers!A699:A1699,customers!I699:I1699,,0)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 t="shared" si="30"/>
        <v>Liberica</v>
      </c>
      <c r="K702" t="str">
        <f>INDEX(products!$A$1:$G$49,MATCH(orders!$D702,products!$A$1:$A$49,0),MATCH(orders!K$1,products!$A$1:$G$1,0))</f>
        <v>L</v>
      </c>
      <c r="L702" t="str">
        <f t="shared" si="31"/>
        <v>Light</v>
      </c>
      <c r="M702" s="6">
        <f>INDEX(products!$A$1:$G$49,MATCH(orders!$D702,products!$A$1:$A$49,0),MATCH(orders!M$1,products!$A$1:$G$1,0))</f>
        <v>0.5</v>
      </c>
      <c r="N702" s="8">
        <f>INDEX(products!$A$1:$G$49,MATCH(orders!$D702,products!$A$1:$A$49,0),MATCH(orders!N$1,products!$A$1:$G$1,0))</f>
        <v>9.51</v>
      </c>
      <c r="O702" s="8">
        <f t="shared" si="32"/>
        <v>19.02</v>
      </c>
      <c r="P702" t="str">
        <f>_xlfn.XLOOKUP(Table1[[#This Row],[Customer ID]],customers!A700:A1700,customers!I700:I1700,,0)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 t="shared" si="30"/>
        <v>Arabica</v>
      </c>
      <c r="K703" t="str">
        <f>INDEX(products!$A$1:$G$49,MATCH(orders!$D703,products!$A$1:$A$49,0),MATCH(orders!K$1,products!$A$1:$G$1,0))</f>
        <v>D</v>
      </c>
      <c r="L703" t="str">
        <f t="shared" si="31"/>
        <v>Dark</v>
      </c>
      <c r="M703" s="6">
        <f>INDEX(products!$A$1:$G$49,MATCH(orders!$D703,products!$A$1:$A$49,0),MATCH(orders!M$1,products!$A$1:$G$1,0))</f>
        <v>0.5</v>
      </c>
      <c r="N703" s="8">
        <f>INDEX(products!$A$1:$G$49,MATCH(orders!$D703,products!$A$1:$A$49,0),MATCH(orders!N$1,products!$A$1:$G$1,0))</f>
        <v>5.97</v>
      </c>
      <c r="O703" s="8">
        <f t="shared" si="32"/>
        <v>29.849999999999998</v>
      </c>
      <c r="P703" t="str">
        <f>_xlfn.XLOOKUP(Table1[[#This Row],[Customer ID]],customers!A701:A1701,customers!I701:I1701,,0)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 t="shared" si="30"/>
        <v>Arabica</v>
      </c>
      <c r="K704" t="str">
        <f>INDEX(products!$A$1:$G$49,MATCH(orders!$D704,products!$A$1:$A$49,0),MATCH(orders!K$1,products!$A$1:$G$1,0))</f>
        <v>L</v>
      </c>
      <c r="L704" t="str">
        <f t="shared" si="31"/>
        <v>Light</v>
      </c>
      <c r="M704" s="6">
        <f>INDEX(products!$A$1:$G$49,MATCH(orders!$D704,products!$A$1:$A$49,0),MATCH(orders!M$1,products!$A$1:$G$1,0))</f>
        <v>0.5</v>
      </c>
      <c r="N704" s="8">
        <f>INDEX(products!$A$1:$G$49,MATCH(orders!$D704,products!$A$1:$A$49,0),MATCH(orders!N$1,products!$A$1:$G$1,0))</f>
        <v>7.77</v>
      </c>
      <c r="O704" s="8">
        <f t="shared" si="32"/>
        <v>7.77</v>
      </c>
      <c r="P704" t="str">
        <f>_xlfn.XLOOKUP(Table1[[#This Row],[Customer ID]],customers!A702:A1702,customers!I702:I1702,,0)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 t="shared" si="30"/>
        <v>Liberica</v>
      </c>
      <c r="K705" t="str">
        <f>INDEX(products!$A$1:$G$49,MATCH(orders!$D705,products!$A$1:$A$49,0),MATCH(orders!K$1,products!$A$1:$G$1,0))</f>
        <v>D</v>
      </c>
      <c r="L705" t="str">
        <f t="shared" si="31"/>
        <v>Dark</v>
      </c>
      <c r="M705" s="6">
        <f>INDEX(products!$A$1:$G$49,MATCH(orders!$D705,products!$A$1:$A$49,0),MATCH(orders!M$1,products!$A$1:$G$1,0))</f>
        <v>2.5</v>
      </c>
      <c r="N705" s="8">
        <f>INDEX(products!$A$1:$G$49,MATCH(orders!$D705,products!$A$1:$A$49,0),MATCH(orders!N$1,products!$A$1:$G$1,0))</f>
        <v>29.784999999999997</v>
      </c>
      <c r="O705" s="8">
        <f t="shared" si="32"/>
        <v>119.13999999999999</v>
      </c>
      <c r="P705" t="str">
        <f>_xlfn.XLOOKUP(Table1[[#This Row],[Customer ID]],customers!A703:A1703,customers!I703:I1703,,0)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 t="shared" si="30"/>
        <v>Excelsa</v>
      </c>
      <c r="K706" t="str">
        <f>INDEX(products!$A$1:$G$49,MATCH(orders!$D706,products!$A$1:$A$49,0),MATCH(orders!K$1,products!$A$1:$G$1,0))</f>
        <v>D</v>
      </c>
      <c r="L706" t="str">
        <f t="shared" si="31"/>
        <v>Dark</v>
      </c>
      <c r="M706" s="6">
        <f>INDEX(products!$A$1:$G$49,MATCH(orders!$D706,products!$A$1:$A$49,0),MATCH(orders!M$1,products!$A$1:$G$1,0))</f>
        <v>0.2</v>
      </c>
      <c r="N706" s="8">
        <f>INDEX(products!$A$1:$G$49,MATCH(orders!$D706,products!$A$1:$A$49,0),MATCH(orders!N$1,products!$A$1:$G$1,0))</f>
        <v>3.645</v>
      </c>
      <c r="O706" s="8">
        <f t="shared" si="32"/>
        <v>21.87</v>
      </c>
      <c r="P706" t="str">
        <f>_xlfn.XLOOKUP(Table1[[#This Row],[Customer ID]],customers!A704:A1704,customers!I704:I1704,,0)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 t="shared" ref="J707:J770" si="33">IF(I707="Rob","Robusta",IF(I707="Exc","Excelsa",IF(I707="Ara","Arabica",IF(I707="Lib","Liberica",))))</f>
        <v>Excelsa</v>
      </c>
      <c r="K707" t="str">
        <f>INDEX(products!$A$1:$G$49,MATCH(orders!$D707,products!$A$1:$A$49,0),MATCH(orders!K$1,products!$A$1:$G$1,0))</f>
        <v>L</v>
      </c>
      <c r="L707" t="str">
        <f t="shared" ref="L707:L770" si="34">IF(K707="M","Medium",(IF(K707="L","Light",IF(K707="D","Dark"))))</f>
        <v>Light</v>
      </c>
      <c r="M707" s="6">
        <f>INDEX(products!$A$1:$G$49,MATCH(orders!$D707,products!$A$1:$A$49,0),MATCH(orders!M$1,products!$A$1:$G$1,0))</f>
        <v>0.5</v>
      </c>
      <c r="N707" s="8">
        <f>INDEX(products!$A$1:$G$49,MATCH(orders!$D707,products!$A$1:$A$49,0),MATCH(orders!N$1,products!$A$1:$G$1,0))</f>
        <v>8.91</v>
      </c>
      <c r="O707" s="8">
        <f t="shared" ref="O707:O770" si="35">E707*N707</f>
        <v>17.82</v>
      </c>
      <c r="P707" t="str">
        <f>_xlfn.XLOOKUP(Table1[[#This Row],[Customer ID]],customers!A705:A1705,customers!I705:I1705,,0)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 t="shared" si="33"/>
        <v>Excelsa</v>
      </c>
      <c r="K708" t="str">
        <f>INDEX(products!$A$1:$G$49,MATCH(orders!$D708,products!$A$1:$A$49,0),MATCH(orders!K$1,products!$A$1:$G$1,0))</f>
        <v>M</v>
      </c>
      <c r="L708" t="str">
        <f t="shared" si="34"/>
        <v>Medium</v>
      </c>
      <c r="M708" s="6">
        <f>INDEX(products!$A$1:$G$49,MATCH(orders!$D708,products!$A$1:$A$49,0),MATCH(orders!M$1,products!$A$1:$G$1,0))</f>
        <v>0.2</v>
      </c>
      <c r="N708" s="8">
        <f>INDEX(products!$A$1:$G$49,MATCH(orders!$D708,products!$A$1:$A$49,0),MATCH(orders!N$1,products!$A$1:$G$1,0))</f>
        <v>4.125</v>
      </c>
      <c r="O708" s="8">
        <f t="shared" si="35"/>
        <v>12.375</v>
      </c>
      <c r="P708" t="str">
        <f>_xlfn.XLOOKUP(Table1[[#This Row],[Customer ID]],customers!A706:A1706,customers!I706:I1706,,0)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 t="shared" si="33"/>
        <v>Liberica</v>
      </c>
      <c r="K709" t="str">
        <f>INDEX(products!$A$1:$G$49,MATCH(orders!$D709,products!$A$1:$A$49,0),MATCH(orders!K$1,products!$A$1:$G$1,0))</f>
        <v>D</v>
      </c>
      <c r="L709" t="str">
        <f t="shared" si="34"/>
        <v>Dark</v>
      </c>
      <c r="M709" s="6">
        <f>INDEX(products!$A$1:$G$49,MATCH(orders!$D709,products!$A$1:$A$49,0),MATCH(orders!M$1,products!$A$1:$G$1,0))</f>
        <v>1</v>
      </c>
      <c r="N709" s="8">
        <f>INDEX(products!$A$1:$G$49,MATCH(orders!$D709,products!$A$1:$A$49,0),MATCH(orders!N$1,products!$A$1:$G$1,0))</f>
        <v>12.95</v>
      </c>
      <c r="O709" s="8">
        <f t="shared" si="35"/>
        <v>25.9</v>
      </c>
      <c r="P709" t="str">
        <f>_xlfn.XLOOKUP(Table1[[#This Row],[Customer ID]],customers!A707:A1707,customers!I707:I1707,,0)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 t="shared" si="33"/>
        <v>Arabica</v>
      </c>
      <c r="K710" t="str">
        <f>INDEX(products!$A$1:$G$49,MATCH(orders!$D710,products!$A$1:$A$49,0),MATCH(orders!K$1,products!$A$1:$G$1,0))</f>
        <v>M</v>
      </c>
      <c r="L710" t="str">
        <f t="shared" si="34"/>
        <v>Medium</v>
      </c>
      <c r="M710" s="6">
        <f>INDEX(products!$A$1:$G$49,MATCH(orders!$D710,products!$A$1:$A$49,0),MATCH(orders!M$1,products!$A$1:$G$1,0))</f>
        <v>0.5</v>
      </c>
      <c r="N710" s="8">
        <f>INDEX(products!$A$1:$G$49,MATCH(orders!$D710,products!$A$1:$A$49,0),MATCH(orders!N$1,products!$A$1:$G$1,0))</f>
        <v>6.75</v>
      </c>
      <c r="O710" s="8">
        <f t="shared" si="35"/>
        <v>13.5</v>
      </c>
      <c r="P710" t="str">
        <f>_xlfn.XLOOKUP(Table1[[#This Row],[Customer ID]],customers!A708:A1708,customers!I708:I1708,,0)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 t="shared" si="33"/>
        <v>Excelsa</v>
      </c>
      <c r="K711" t="str">
        <f>INDEX(products!$A$1:$G$49,MATCH(orders!$D711,products!$A$1:$A$49,0),MATCH(orders!K$1,products!$A$1:$G$1,0))</f>
        <v>L</v>
      </c>
      <c r="L711" t="str">
        <f t="shared" si="34"/>
        <v>Light</v>
      </c>
      <c r="M711" s="6">
        <f>INDEX(products!$A$1:$G$49,MATCH(orders!$D711,products!$A$1:$A$49,0),MATCH(orders!M$1,products!$A$1:$G$1,0))</f>
        <v>0.5</v>
      </c>
      <c r="N711" s="8">
        <f>INDEX(products!$A$1:$G$49,MATCH(orders!$D711,products!$A$1:$A$49,0),MATCH(orders!N$1,products!$A$1:$G$1,0))</f>
        <v>8.91</v>
      </c>
      <c r="O711" s="8">
        <f t="shared" si="35"/>
        <v>17.82</v>
      </c>
      <c r="P711" t="str">
        <f>_xlfn.XLOOKUP(Table1[[#This Row],[Customer ID]],customers!A709:A1709,customers!I709:I1709,,0)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 t="shared" si="33"/>
        <v>Excelsa</v>
      </c>
      <c r="K712" t="str">
        <f>INDEX(products!$A$1:$G$49,MATCH(orders!$D712,products!$A$1:$A$49,0),MATCH(orders!K$1,products!$A$1:$G$1,0))</f>
        <v>M</v>
      </c>
      <c r="L712" t="str">
        <f t="shared" si="34"/>
        <v>Medium</v>
      </c>
      <c r="M712" s="6">
        <f>INDEX(products!$A$1:$G$49,MATCH(orders!$D712,products!$A$1:$A$49,0),MATCH(orders!M$1,products!$A$1:$G$1,0))</f>
        <v>0.5</v>
      </c>
      <c r="N712" s="8">
        <f>INDEX(products!$A$1:$G$49,MATCH(orders!$D712,products!$A$1:$A$49,0),MATCH(orders!N$1,products!$A$1:$G$1,0))</f>
        <v>8.25</v>
      </c>
      <c r="O712" s="8">
        <f t="shared" si="35"/>
        <v>24.75</v>
      </c>
      <c r="P712" t="str">
        <f>_xlfn.XLOOKUP(Table1[[#This Row],[Customer ID]],customers!A710:A1710,customers!I710:I1710,,0)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 t="shared" si="33"/>
        <v>Robusta</v>
      </c>
      <c r="K713" t="str">
        <f>INDEX(products!$A$1:$G$49,MATCH(orders!$D713,products!$A$1:$A$49,0),MATCH(orders!K$1,products!$A$1:$G$1,0))</f>
        <v>M</v>
      </c>
      <c r="L713" t="str">
        <f t="shared" si="34"/>
        <v>Medium</v>
      </c>
      <c r="M713" s="6">
        <f>INDEX(products!$A$1:$G$49,MATCH(orders!$D713,products!$A$1:$A$49,0),MATCH(orders!M$1,products!$A$1:$G$1,0))</f>
        <v>0.2</v>
      </c>
      <c r="N713" s="8">
        <f>INDEX(products!$A$1:$G$49,MATCH(orders!$D713,products!$A$1:$A$49,0),MATCH(orders!N$1,products!$A$1:$G$1,0))</f>
        <v>2.9849999999999999</v>
      </c>
      <c r="O713" s="8">
        <f t="shared" si="35"/>
        <v>17.91</v>
      </c>
      <c r="P713" t="str">
        <f>_xlfn.XLOOKUP(Table1[[#This Row],[Customer ID]],customers!A711:A1711,customers!I711:I1711,,0)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 t="shared" si="33"/>
        <v>Excelsa</v>
      </c>
      <c r="K714" t="str">
        <f>INDEX(products!$A$1:$G$49,MATCH(orders!$D714,products!$A$1:$A$49,0),MATCH(orders!K$1,products!$A$1:$G$1,0))</f>
        <v>M</v>
      </c>
      <c r="L714" t="str">
        <f t="shared" si="34"/>
        <v>Medium</v>
      </c>
      <c r="M714" s="6">
        <f>INDEX(products!$A$1:$G$49,MATCH(orders!$D714,products!$A$1:$A$49,0),MATCH(orders!M$1,products!$A$1:$G$1,0))</f>
        <v>0.5</v>
      </c>
      <c r="N714" s="8">
        <f>INDEX(products!$A$1:$G$49,MATCH(orders!$D714,products!$A$1:$A$49,0),MATCH(orders!N$1,products!$A$1:$G$1,0))</f>
        <v>8.25</v>
      </c>
      <c r="O714" s="8">
        <f t="shared" si="35"/>
        <v>16.5</v>
      </c>
      <c r="P714" t="str">
        <f>_xlfn.XLOOKUP(Table1[[#This Row],[Customer ID]],customers!A712:A1712,customers!I712:I1712,,0)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 t="shared" si="33"/>
        <v>Robusta</v>
      </c>
      <c r="K715" t="str">
        <f>INDEX(products!$A$1:$G$49,MATCH(orders!$D715,products!$A$1:$A$49,0),MATCH(orders!K$1,products!$A$1:$G$1,0))</f>
        <v>M</v>
      </c>
      <c r="L715" t="str">
        <f t="shared" si="34"/>
        <v>Medium</v>
      </c>
      <c r="M715" s="6">
        <f>INDEX(products!$A$1:$G$49,MATCH(orders!$D715,products!$A$1:$A$49,0),MATCH(orders!M$1,products!$A$1:$G$1,0))</f>
        <v>0.2</v>
      </c>
      <c r="N715" s="8">
        <f>INDEX(products!$A$1:$G$49,MATCH(orders!$D715,products!$A$1:$A$49,0),MATCH(orders!N$1,products!$A$1:$G$1,0))</f>
        <v>2.9849999999999999</v>
      </c>
      <c r="O715" s="8">
        <f t="shared" si="35"/>
        <v>2.9849999999999999</v>
      </c>
      <c r="P715" t="str">
        <f>_xlfn.XLOOKUP(Table1[[#This Row],[Customer ID]],customers!A713:A1713,customers!I713:I1713,,0)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 t="shared" si="33"/>
        <v>Excelsa</v>
      </c>
      <c r="K716" t="str">
        <f>INDEX(products!$A$1:$G$49,MATCH(orders!$D716,products!$A$1:$A$49,0),MATCH(orders!K$1,products!$A$1:$G$1,0))</f>
        <v>D</v>
      </c>
      <c r="L716" t="str">
        <f t="shared" si="34"/>
        <v>Dark</v>
      </c>
      <c r="M716" s="6">
        <f>INDEX(products!$A$1:$G$49,MATCH(orders!$D716,products!$A$1:$A$49,0),MATCH(orders!M$1,products!$A$1:$G$1,0))</f>
        <v>0.2</v>
      </c>
      <c r="N716" s="8">
        <f>INDEX(products!$A$1:$G$49,MATCH(orders!$D716,products!$A$1:$A$49,0),MATCH(orders!N$1,products!$A$1:$G$1,0))</f>
        <v>3.645</v>
      </c>
      <c r="O716" s="8">
        <f t="shared" si="35"/>
        <v>14.58</v>
      </c>
      <c r="P716" t="str">
        <f>_xlfn.XLOOKUP(Table1[[#This Row],[Customer ID]],customers!A714:A1714,customers!I714:I1714,,0)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 t="shared" si="33"/>
        <v>Excelsa</v>
      </c>
      <c r="K717" t="str">
        <f>INDEX(products!$A$1:$G$49,MATCH(orders!$D717,products!$A$1:$A$49,0),MATCH(orders!K$1,products!$A$1:$G$1,0))</f>
        <v>L</v>
      </c>
      <c r="L717" t="str">
        <f t="shared" si="34"/>
        <v>Light</v>
      </c>
      <c r="M717" s="6">
        <f>INDEX(products!$A$1:$G$49,MATCH(orders!$D717,products!$A$1:$A$49,0),MATCH(orders!M$1,products!$A$1:$G$1,0))</f>
        <v>1</v>
      </c>
      <c r="N717" s="8">
        <f>INDEX(products!$A$1:$G$49,MATCH(orders!$D717,products!$A$1:$A$49,0),MATCH(orders!N$1,products!$A$1:$G$1,0))</f>
        <v>14.85</v>
      </c>
      <c r="O717" s="8">
        <f t="shared" si="35"/>
        <v>89.1</v>
      </c>
      <c r="P717" t="str">
        <f>_xlfn.XLOOKUP(Table1[[#This Row],[Customer ID]],customers!A715:A1715,customers!I715:I1715,,0)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 t="shared" si="33"/>
        <v>Robusta</v>
      </c>
      <c r="K718" t="str">
        <f>INDEX(products!$A$1:$G$49,MATCH(orders!$D718,products!$A$1:$A$49,0),MATCH(orders!K$1,products!$A$1:$G$1,0))</f>
        <v>L</v>
      </c>
      <c r="L718" t="str">
        <f t="shared" si="34"/>
        <v>Light</v>
      </c>
      <c r="M718" s="6">
        <f>INDEX(products!$A$1:$G$49,MATCH(orders!$D718,products!$A$1:$A$49,0),MATCH(orders!M$1,products!$A$1:$G$1,0))</f>
        <v>1</v>
      </c>
      <c r="N718" s="8">
        <f>INDEX(products!$A$1:$G$49,MATCH(orders!$D718,products!$A$1:$A$49,0),MATCH(orders!N$1,products!$A$1:$G$1,0))</f>
        <v>11.95</v>
      </c>
      <c r="O718" s="8">
        <f t="shared" si="35"/>
        <v>35.849999999999994</v>
      </c>
      <c r="P718" t="s">
        <v>6190</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 t="shared" si="33"/>
        <v>Arabica</v>
      </c>
      <c r="K719" t="str">
        <f>INDEX(products!$A$1:$G$49,MATCH(orders!$D719,products!$A$1:$A$49,0),MATCH(orders!K$1,products!$A$1:$G$1,0))</f>
        <v>D</v>
      </c>
      <c r="L719" t="str">
        <f t="shared" si="34"/>
        <v>Dark</v>
      </c>
      <c r="M719" s="6">
        <f>INDEX(products!$A$1:$G$49,MATCH(orders!$D719,products!$A$1:$A$49,0),MATCH(orders!M$1,products!$A$1:$G$1,0))</f>
        <v>2.5</v>
      </c>
      <c r="N719" s="8">
        <f>INDEX(products!$A$1:$G$49,MATCH(orders!$D719,products!$A$1:$A$49,0),MATCH(orders!N$1,products!$A$1:$G$1,0))</f>
        <v>22.884999999999998</v>
      </c>
      <c r="O719" s="8">
        <f t="shared" si="35"/>
        <v>68.655000000000001</v>
      </c>
      <c r="P719" t="str">
        <f>_xlfn.XLOOKUP(Table1[[#This Row],[Customer ID]],customers!A717:A1717,customers!I717:I1717,,0)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 t="shared" si="33"/>
        <v>Liberica</v>
      </c>
      <c r="K720" t="str">
        <f>INDEX(products!$A$1:$G$49,MATCH(orders!$D720,products!$A$1:$A$49,0),MATCH(orders!K$1,products!$A$1:$G$1,0))</f>
        <v>D</v>
      </c>
      <c r="L720" t="str">
        <f t="shared" si="34"/>
        <v>Dark</v>
      </c>
      <c r="M720" s="6">
        <f>INDEX(products!$A$1:$G$49,MATCH(orders!$D720,products!$A$1:$A$49,0),MATCH(orders!M$1,products!$A$1:$G$1,0))</f>
        <v>1</v>
      </c>
      <c r="N720" s="8">
        <f>INDEX(products!$A$1:$G$49,MATCH(orders!$D720,products!$A$1:$A$49,0),MATCH(orders!N$1,products!$A$1:$G$1,0))</f>
        <v>12.95</v>
      </c>
      <c r="O720" s="8">
        <f t="shared" si="35"/>
        <v>38.849999999999994</v>
      </c>
      <c r="P720" t="str">
        <f>_xlfn.XLOOKUP(Table1[[#This Row],[Customer ID]],customers!A718:A1718,customers!I718:I1718,,0)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 t="shared" si="33"/>
        <v>Liberica</v>
      </c>
      <c r="K721" t="str">
        <f>INDEX(products!$A$1:$G$49,MATCH(orders!$D721,products!$A$1:$A$49,0),MATCH(orders!K$1,products!$A$1:$G$1,0))</f>
        <v>L</v>
      </c>
      <c r="L721" t="str">
        <f t="shared" si="34"/>
        <v>Light</v>
      </c>
      <c r="M721" s="6">
        <f>INDEX(products!$A$1:$G$49,MATCH(orders!$D721,products!$A$1:$A$49,0),MATCH(orders!M$1,products!$A$1:$G$1,0))</f>
        <v>1</v>
      </c>
      <c r="N721" s="8">
        <f>INDEX(products!$A$1:$G$49,MATCH(orders!$D721,products!$A$1:$A$49,0),MATCH(orders!N$1,products!$A$1:$G$1,0))</f>
        <v>15.85</v>
      </c>
      <c r="O721" s="8">
        <f t="shared" si="35"/>
        <v>79.25</v>
      </c>
      <c r="P721" t="str">
        <f>_xlfn.XLOOKUP(Table1[[#This Row],[Customer ID]],customers!A719:A1719,customers!I719:I1719,,0)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 t="shared" si="33"/>
        <v>Excelsa</v>
      </c>
      <c r="K722" t="str">
        <f>INDEX(products!$A$1:$G$49,MATCH(orders!$D722,products!$A$1:$A$49,0),MATCH(orders!K$1,products!$A$1:$G$1,0))</f>
        <v>D</v>
      </c>
      <c r="L722" t="str">
        <f t="shared" si="34"/>
        <v>Dark</v>
      </c>
      <c r="M722" s="6">
        <f>INDEX(products!$A$1:$G$49,MATCH(orders!$D722,products!$A$1:$A$49,0),MATCH(orders!M$1,products!$A$1:$G$1,0))</f>
        <v>0.5</v>
      </c>
      <c r="N722" s="8">
        <f>INDEX(products!$A$1:$G$49,MATCH(orders!$D722,products!$A$1:$A$49,0),MATCH(orders!N$1,products!$A$1:$G$1,0))</f>
        <v>7.29</v>
      </c>
      <c r="O722" s="8">
        <f t="shared" si="35"/>
        <v>36.450000000000003</v>
      </c>
      <c r="P722" t="str">
        <f>_xlfn.XLOOKUP(Table1[[#This Row],[Customer ID]],customers!A720:A1720,customers!I720:I1720,,0)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 t="shared" si="33"/>
        <v>Robusta</v>
      </c>
      <c r="K723" t="str">
        <f>INDEX(products!$A$1:$G$49,MATCH(orders!$D723,products!$A$1:$A$49,0),MATCH(orders!K$1,products!$A$1:$G$1,0))</f>
        <v>M</v>
      </c>
      <c r="L723" t="str">
        <f t="shared" si="34"/>
        <v>Medium</v>
      </c>
      <c r="M723" s="6">
        <f>INDEX(products!$A$1:$G$49,MATCH(orders!$D723,products!$A$1:$A$49,0),MATCH(orders!M$1,products!$A$1:$G$1,0))</f>
        <v>0.2</v>
      </c>
      <c r="N723" s="8">
        <f>INDEX(products!$A$1:$G$49,MATCH(orders!$D723,products!$A$1:$A$49,0),MATCH(orders!N$1,products!$A$1:$G$1,0))</f>
        <v>2.9849999999999999</v>
      </c>
      <c r="O723" s="8">
        <f t="shared" si="35"/>
        <v>8.9550000000000001</v>
      </c>
      <c r="P723" t="str">
        <f>_xlfn.XLOOKUP(Table1[[#This Row],[Customer ID]],customers!A721:A1721,customers!I721:I1721,,0)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 t="shared" si="33"/>
        <v>Excelsa</v>
      </c>
      <c r="K724" t="str">
        <f>INDEX(products!$A$1:$G$49,MATCH(orders!$D724,products!$A$1:$A$49,0),MATCH(orders!K$1,products!$A$1:$G$1,0))</f>
        <v>D</v>
      </c>
      <c r="L724" t="str">
        <f t="shared" si="34"/>
        <v>Dark</v>
      </c>
      <c r="M724" s="6">
        <f>INDEX(products!$A$1:$G$49,MATCH(orders!$D724,products!$A$1:$A$49,0),MATCH(orders!M$1,products!$A$1:$G$1,0))</f>
        <v>1</v>
      </c>
      <c r="N724" s="8">
        <f>INDEX(products!$A$1:$G$49,MATCH(orders!$D724,products!$A$1:$A$49,0),MATCH(orders!N$1,products!$A$1:$G$1,0))</f>
        <v>12.15</v>
      </c>
      <c r="O724" s="8">
        <f t="shared" si="35"/>
        <v>24.3</v>
      </c>
      <c r="P724" t="str">
        <f>_xlfn.XLOOKUP(Table1[[#This Row],[Customer ID]],customers!A722:A1722,customers!I722:I1722,,0)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 t="shared" si="33"/>
        <v>Excelsa</v>
      </c>
      <c r="K725" t="str">
        <f>INDEX(products!$A$1:$G$49,MATCH(orders!$D725,products!$A$1:$A$49,0),MATCH(orders!K$1,products!$A$1:$G$1,0))</f>
        <v>M</v>
      </c>
      <c r="L725" t="str">
        <f t="shared" si="34"/>
        <v>Medium</v>
      </c>
      <c r="M725" s="6">
        <f>INDEX(products!$A$1:$G$49,MATCH(orders!$D725,products!$A$1:$A$49,0),MATCH(orders!M$1,products!$A$1:$G$1,0))</f>
        <v>2.5</v>
      </c>
      <c r="N725" s="8">
        <f>INDEX(products!$A$1:$G$49,MATCH(orders!$D725,products!$A$1:$A$49,0),MATCH(orders!N$1,products!$A$1:$G$1,0))</f>
        <v>31.624999999999996</v>
      </c>
      <c r="O725" s="8">
        <f t="shared" si="35"/>
        <v>63.249999999999993</v>
      </c>
      <c r="P725" t="str">
        <f>_xlfn.XLOOKUP(Table1[[#This Row],[Customer ID]],customers!A723:A1723,customers!I723:I1723,,0)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 t="shared" si="33"/>
        <v>Arabica</v>
      </c>
      <c r="K726" t="str">
        <f>INDEX(products!$A$1:$G$49,MATCH(orders!$D726,products!$A$1:$A$49,0),MATCH(orders!K$1,products!$A$1:$G$1,0))</f>
        <v>M</v>
      </c>
      <c r="L726" t="str">
        <f t="shared" si="34"/>
        <v>Medium</v>
      </c>
      <c r="M726" s="6">
        <f>INDEX(products!$A$1:$G$49,MATCH(orders!$D726,products!$A$1:$A$49,0),MATCH(orders!M$1,products!$A$1:$G$1,0))</f>
        <v>0.2</v>
      </c>
      <c r="N726" s="8">
        <f>INDEX(products!$A$1:$G$49,MATCH(orders!$D726,products!$A$1:$A$49,0),MATCH(orders!N$1,products!$A$1:$G$1,0))</f>
        <v>3.375</v>
      </c>
      <c r="O726" s="8">
        <f t="shared" si="35"/>
        <v>6.75</v>
      </c>
      <c r="P726" t="str">
        <f>_xlfn.XLOOKUP(Table1[[#This Row],[Customer ID]],customers!A724:A1724,customers!I724:I1724,,0)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 t="shared" si="33"/>
        <v>Arabica</v>
      </c>
      <c r="K727" t="str">
        <f>INDEX(products!$A$1:$G$49,MATCH(orders!$D727,products!$A$1:$A$49,0),MATCH(orders!K$1,products!$A$1:$G$1,0))</f>
        <v>L</v>
      </c>
      <c r="L727" t="str">
        <f t="shared" si="34"/>
        <v>Light</v>
      </c>
      <c r="M727" s="6">
        <f>INDEX(products!$A$1:$G$49,MATCH(orders!$D727,products!$A$1:$A$49,0),MATCH(orders!M$1,products!$A$1:$G$1,0))</f>
        <v>0.2</v>
      </c>
      <c r="N727" s="8">
        <f>INDEX(products!$A$1:$G$49,MATCH(orders!$D727,products!$A$1:$A$49,0),MATCH(orders!N$1,products!$A$1:$G$1,0))</f>
        <v>3.8849999999999998</v>
      </c>
      <c r="O727" s="8">
        <f t="shared" si="35"/>
        <v>23.31</v>
      </c>
      <c r="P727" t="str">
        <f>_xlfn.XLOOKUP(Table1[[#This Row],[Customer ID]],customers!A725:A1725,customers!I725:I1725,,0)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 t="shared" si="33"/>
        <v>Liberica</v>
      </c>
      <c r="K728" t="str">
        <f>INDEX(products!$A$1:$G$49,MATCH(orders!$D728,products!$A$1:$A$49,0),MATCH(orders!K$1,products!$A$1:$G$1,0))</f>
        <v>L</v>
      </c>
      <c r="L728" t="str">
        <f t="shared" si="34"/>
        <v>Light</v>
      </c>
      <c r="M728" s="6">
        <f>INDEX(products!$A$1:$G$49,MATCH(orders!$D728,products!$A$1:$A$49,0),MATCH(orders!M$1,products!$A$1:$G$1,0))</f>
        <v>2.5</v>
      </c>
      <c r="N728" s="8">
        <f>INDEX(products!$A$1:$G$49,MATCH(orders!$D728,products!$A$1:$A$49,0),MATCH(orders!N$1,products!$A$1:$G$1,0))</f>
        <v>36.454999999999998</v>
      </c>
      <c r="O728" s="8">
        <f t="shared" si="35"/>
        <v>145.82</v>
      </c>
      <c r="P728" t="str">
        <f>_xlfn.XLOOKUP(Table1[[#This Row],[Customer ID]],customers!A726:A1726,customers!I726:I1726,,0)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 t="shared" si="33"/>
        <v>Robusta</v>
      </c>
      <c r="K729" t="str">
        <f>INDEX(products!$A$1:$G$49,MATCH(orders!$D729,products!$A$1:$A$49,0),MATCH(orders!K$1,products!$A$1:$G$1,0))</f>
        <v>M</v>
      </c>
      <c r="L729" t="str">
        <f t="shared" si="34"/>
        <v>Medium</v>
      </c>
      <c r="M729" s="6">
        <f>INDEX(products!$A$1:$G$49,MATCH(orders!$D729,products!$A$1:$A$49,0),MATCH(orders!M$1,products!$A$1:$G$1,0))</f>
        <v>0.5</v>
      </c>
      <c r="N729" s="8">
        <f>INDEX(products!$A$1:$G$49,MATCH(orders!$D729,products!$A$1:$A$49,0),MATCH(orders!N$1,products!$A$1:$G$1,0))</f>
        <v>5.97</v>
      </c>
      <c r="O729" s="8">
        <f t="shared" si="35"/>
        <v>29.849999999999998</v>
      </c>
      <c r="P729" t="str">
        <f>_xlfn.XLOOKUP(Table1[[#This Row],[Customer ID]],customers!A727:A1727,customers!I727:I1727,,0)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 t="shared" si="33"/>
        <v>Excelsa</v>
      </c>
      <c r="K730" t="str">
        <f>INDEX(products!$A$1:$G$49,MATCH(orders!$D730,products!$A$1:$A$49,0),MATCH(orders!K$1,products!$A$1:$G$1,0))</f>
        <v>D</v>
      </c>
      <c r="L730" t="str">
        <f t="shared" si="34"/>
        <v>Dark</v>
      </c>
      <c r="M730" s="6">
        <f>INDEX(products!$A$1:$G$49,MATCH(orders!$D730,products!$A$1:$A$49,0),MATCH(orders!M$1,products!$A$1:$G$1,0))</f>
        <v>0.5</v>
      </c>
      <c r="N730" s="8">
        <f>INDEX(products!$A$1:$G$49,MATCH(orders!$D730,products!$A$1:$A$49,0),MATCH(orders!N$1,products!$A$1:$G$1,0))</f>
        <v>7.29</v>
      </c>
      <c r="O730" s="8">
        <f t="shared" si="35"/>
        <v>21.87</v>
      </c>
      <c r="P730" t="str">
        <f>_xlfn.XLOOKUP(Table1[[#This Row],[Customer ID]],customers!A728:A1728,customers!I728:I1728,,0)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 t="shared" si="33"/>
        <v>Liberica</v>
      </c>
      <c r="K731" t="str">
        <f>INDEX(products!$A$1:$G$49,MATCH(orders!$D731,products!$A$1:$A$49,0),MATCH(orders!K$1,products!$A$1:$G$1,0))</f>
        <v>M</v>
      </c>
      <c r="L731" t="str">
        <f t="shared" si="34"/>
        <v>Medium</v>
      </c>
      <c r="M731" s="6">
        <f>INDEX(products!$A$1:$G$49,MATCH(orders!$D731,products!$A$1:$A$49,0),MATCH(orders!M$1,products!$A$1:$G$1,0))</f>
        <v>0.2</v>
      </c>
      <c r="N731" s="8">
        <f>INDEX(products!$A$1:$G$49,MATCH(orders!$D731,products!$A$1:$A$49,0),MATCH(orders!N$1,products!$A$1:$G$1,0))</f>
        <v>4.3650000000000002</v>
      </c>
      <c r="O731" s="8">
        <f t="shared" si="35"/>
        <v>4.3650000000000002</v>
      </c>
      <c r="P731" t="str">
        <f>_xlfn.XLOOKUP(Table1[[#This Row],[Customer ID]],customers!A729:A1729,customers!I729:I1729,,0)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 t="shared" si="33"/>
        <v>Liberica</v>
      </c>
      <c r="K732" t="str">
        <f>INDEX(products!$A$1:$G$49,MATCH(orders!$D732,products!$A$1:$A$49,0),MATCH(orders!K$1,products!$A$1:$G$1,0))</f>
        <v>L</v>
      </c>
      <c r="L732" t="str">
        <f t="shared" si="34"/>
        <v>Light</v>
      </c>
      <c r="M732" s="6">
        <f>INDEX(products!$A$1:$G$49,MATCH(orders!$D732,products!$A$1:$A$49,0),MATCH(orders!M$1,products!$A$1:$G$1,0))</f>
        <v>2.5</v>
      </c>
      <c r="N732" s="8">
        <f>INDEX(products!$A$1:$G$49,MATCH(orders!$D732,products!$A$1:$A$49,0),MATCH(orders!N$1,products!$A$1:$G$1,0))</f>
        <v>36.454999999999998</v>
      </c>
      <c r="O732" s="8">
        <f t="shared" si="35"/>
        <v>36.454999999999998</v>
      </c>
      <c r="P732" t="str">
        <f>_xlfn.XLOOKUP(Table1[[#This Row],[Customer ID]],customers!A730:A1730,customers!I730:I1730,,0)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 t="shared" si="33"/>
        <v>Liberica</v>
      </c>
      <c r="K733" t="str">
        <f>INDEX(products!$A$1:$G$49,MATCH(orders!$D733,products!$A$1:$A$49,0),MATCH(orders!K$1,products!$A$1:$G$1,0))</f>
        <v>D</v>
      </c>
      <c r="L733" t="str">
        <f t="shared" si="34"/>
        <v>Dark</v>
      </c>
      <c r="M733" s="6">
        <f>INDEX(products!$A$1:$G$49,MATCH(orders!$D733,products!$A$1:$A$49,0),MATCH(orders!M$1,products!$A$1:$G$1,0))</f>
        <v>0.2</v>
      </c>
      <c r="N733" s="8">
        <f>INDEX(products!$A$1:$G$49,MATCH(orders!$D733,products!$A$1:$A$49,0),MATCH(orders!N$1,products!$A$1:$G$1,0))</f>
        <v>3.8849999999999998</v>
      </c>
      <c r="O733" s="8">
        <f t="shared" si="35"/>
        <v>15.54</v>
      </c>
      <c r="P733" t="str">
        <f>_xlfn.XLOOKUP(Table1[[#This Row],[Customer ID]],customers!A731:A1731,customers!I731:I1731,,0)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 t="shared" si="33"/>
        <v>Excelsa</v>
      </c>
      <c r="K734" t="str">
        <f>INDEX(products!$A$1:$G$49,MATCH(orders!$D734,products!$A$1:$A$49,0),MATCH(orders!K$1,products!$A$1:$G$1,0))</f>
        <v>L</v>
      </c>
      <c r="L734" t="str">
        <f t="shared" si="34"/>
        <v>Light</v>
      </c>
      <c r="M734" s="6">
        <f>INDEX(products!$A$1:$G$49,MATCH(orders!$D734,products!$A$1:$A$49,0),MATCH(orders!M$1,products!$A$1:$G$1,0))</f>
        <v>0.2</v>
      </c>
      <c r="N734" s="8">
        <f>INDEX(products!$A$1:$G$49,MATCH(orders!$D734,products!$A$1:$A$49,0),MATCH(orders!N$1,products!$A$1:$G$1,0))</f>
        <v>4.4550000000000001</v>
      </c>
      <c r="O734" s="8">
        <f t="shared" si="35"/>
        <v>8.91</v>
      </c>
      <c r="P734" t="str">
        <f>_xlfn.XLOOKUP(Table1[[#This Row],[Customer ID]],customers!A732:A1732,customers!I732:I1732,,0)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 t="shared" si="33"/>
        <v>Liberica</v>
      </c>
      <c r="K735" t="str">
        <f>INDEX(products!$A$1:$G$49,MATCH(orders!$D735,products!$A$1:$A$49,0),MATCH(orders!K$1,products!$A$1:$G$1,0))</f>
        <v>M</v>
      </c>
      <c r="L735" t="str">
        <f t="shared" si="34"/>
        <v>Medium</v>
      </c>
      <c r="M735" s="6">
        <f>INDEX(products!$A$1:$G$49,MATCH(orders!$D735,products!$A$1:$A$49,0),MATCH(orders!M$1,products!$A$1:$G$1,0))</f>
        <v>2.5</v>
      </c>
      <c r="N735" s="8">
        <f>INDEX(products!$A$1:$G$49,MATCH(orders!$D735,products!$A$1:$A$49,0),MATCH(orders!N$1,products!$A$1:$G$1,0))</f>
        <v>33.464999999999996</v>
      </c>
      <c r="O735" s="8">
        <f t="shared" si="35"/>
        <v>100.39499999999998</v>
      </c>
      <c r="P735" t="str">
        <f>_xlfn.XLOOKUP(Table1[[#This Row],[Customer ID]],customers!A733:A1733,customers!I733:I1733,,0)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 t="shared" si="33"/>
        <v>Robusta</v>
      </c>
      <c r="K736" t="str">
        <f>INDEX(products!$A$1:$G$49,MATCH(orders!$D736,products!$A$1:$A$49,0),MATCH(orders!K$1,products!$A$1:$G$1,0))</f>
        <v>D</v>
      </c>
      <c r="L736" t="str">
        <f t="shared" si="34"/>
        <v>Dark</v>
      </c>
      <c r="M736" s="6">
        <f>INDEX(products!$A$1:$G$49,MATCH(orders!$D736,products!$A$1:$A$49,0),MATCH(orders!M$1,products!$A$1:$G$1,0))</f>
        <v>0.2</v>
      </c>
      <c r="N736" s="8">
        <f>INDEX(products!$A$1:$G$49,MATCH(orders!$D736,products!$A$1:$A$49,0),MATCH(orders!N$1,products!$A$1:$G$1,0))</f>
        <v>2.6849999999999996</v>
      </c>
      <c r="O736" s="8">
        <f t="shared" si="35"/>
        <v>13.424999999999997</v>
      </c>
      <c r="P736" t="str">
        <f>_xlfn.XLOOKUP(Table1[[#This Row],[Customer ID]],customers!A734:A1734,customers!I734:I1734,,0)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 t="shared" si="33"/>
        <v>Excelsa</v>
      </c>
      <c r="K737" t="str">
        <f>INDEX(products!$A$1:$G$49,MATCH(orders!$D737,products!$A$1:$A$49,0),MATCH(orders!K$1,products!$A$1:$G$1,0))</f>
        <v>D</v>
      </c>
      <c r="L737" t="str">
        <f t="shared" si="34"/>
        <v>Dark</v>
      </c>
      <c r="M737" s="6">
        <f>INDEX(products!$A$1:$G$49,MATCH(orders!$D737,products!$A$1:$A$49,0),MATCH(orders!M$1,products!$A$1:$G$1,0))</f>
        <v>0.2</v>
      </c>
      <c r="N737" s="8">
        <f>INDEX(products!$A$1:$G$49,MATCH(orders!$D737,products!$A$1:$A$49,0),MATCH(orders!N$1,products!$A$1:$G$1,0))</f>
        <v>3.645</v>
      </c>
      <c r="O737" s="8">
        <f t="shared" si="35"/>
        <v>21.87</v>
      </c>
      <c r="P737" t="str">
        <f>_xlfn.XLOOKUP(Table1[[#This Row],[Customer ID]],customers!A735:A1735,customers!I735:I1735,,0)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 t="shared" si="33"/>
        <v>Liberica</v>
      </c>
      <c r="K738" t="str">
        <f>INDEX(products!$A$1:$G$49,MATCH(orders!$D738,products!$A$1:$A$49,0),MATCH(orders!K$1,products!$A$1:$G$1,0))</f>
        <v>D</v>
      </c>
      <c r="L738" t="str">
        <f t="shared" si="34"/>
        <v>Dark</v>
      </c>
      <c r="M738" s="6">
        <f>INDEX(products!$A$1:$G$49,MATCH(orders!$D738,products!$A$1:$A$49,0),MATCH(orders!M$1,products!$A$1:$G$1,0))</f>
        <v>1</v>
      </c>
      <c r="N738" s="8">
        <f>INDEX(products!$A$1:$G$49,MATCH(orders!$D738,products!$A$1:$A$49,0),MATCH(orders!N$1,products!$A$1:$G$1,0))</f>
        <v>12.95</v>
      </c>
      <c r="O738" s="8">
        <f t="shared" si="35"/>
        <v>25.9</v>
      </c>
      <c r="P738" t="str">
        <f>_xlfn.XLOOKUP(Table1[[#This Row],[Customer ID]],customers!A736:A1736,customers!I736:I1736,,0)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 t="shared" si="33"/>
        <v>Arabica</v>
      </c>
      <c r="K739" t="str">
        <f>INDEX(products!$A$1:$G$49,MATCH(orders!$D739,products!$A$1:$A$49,0),MATCH(orders!K$1,products!$A$1:$G$1,0))</f>
        <v>M</v>
      </c>
      <c r="L739" t="str">
        <f t="shared" si="34"/>
        <v>Medium</v>
      </c>
      <c r="M739" s="6">
        <f>INDEX(products!$A$1:$G$49,MATCH(orders!$D739,products!$A$1:$A$49,0),MATCH(orders!M$1,products!$A$1:$G$1,0))</f>
        <v>1</v>
      </c>
      <c r="N739" s="8">
        <f>INDEX(products!$A$1:$G$49,MATCH(orders!$D739,products!$A$1:$A$49,0),MATCH(orders!N$1,products!$A$1:$G$1,0))</f>
        <v>11.25</v>
      </c>
      <c r="O739" s="8">
        <f t="shared" si="35"/>
        <v>56.25</v>
      </c>
      <c r="P739" t="str">
        <f>_xlfn.XLOOKUP(Table1[[#This Row],[Customer ID]],customers!A737:A1737,customers!I737:I1737,,0)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 t="shared" si="33"/>
        <v>Robusta</v>
      </c>
      <c r="K740" t="str">
        <f>INDEX(products!$A$1:$G$49,MATCH(orders!$D740,products!$A$1:$A$49,0),MATCH(orders!K$1,products!$A$1:$G$1,0))</f>
        <v>L</v>
      </c>
      <c r="L740" t="str">
        <f t="shared" si="34"/>
        <v>Light</v>
      </c>
      <c r="M740" s="6">
        <f>INDEX(products!$A$1:$G$49,MATCH(orders!$D740,products!$A$1:$A$49,0),MATCH(orders!M$1,products!$A$1:$G$1,0))</f>
        <v>0.2</v>
      </c>
      <c r="N740" s="8">
        <f>INDEX(products!$A$1:$G$49,MATCH(orders!$D740,products!$A$1:$A$49,0),MATCH(orders!N$1,products!$A$1:$G$1,0))</f>
        <v>3.5849999999999995</v>
      </c>
      <c r="O740" s="8">
        <f t="shared" si="35"/>
        <v>10.754999999999999</v>
      </c>
      <c r="P740" t="str">
        <f>_xlfn.XLOOKUP(Table1[[#This Row],[Customer ID]],customers!A738:A1738,customers!I738:I1738,,0)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 t="shared" si="33"/>
        <v>Excelsa</v>
      </c>
      <c r="K741" t="str">
        <f>INDEX(products!$A$1:$G$49,MATCH(orders!$D741,products!$A$1:$A$49,0),MATCH(orders!K$1,products!$A$1:$G$1,0))</f>
        <v>D</v>
      </c>
      <c r="L741" t="str">
        <f t="shared" si="34"/>
        <v>Dark</v>
      </c>
      <c r="M741" s="6">
        <f>INDEX(products!$A$1:$G$49,MATCH(orders!$D741,products!$A$1:$A$49,0),MATCH(orders!M$1,products!$A$1:$G$1,0))</f>
        <v>0.2</v>
      </c>
      <c r="N741" s="8">
        <f>INDEX(products!$A$1:$G$49,MATCH(orders!$D741,products!$A$1:$A$49,0),MATCH(orders!N$1,products!$A$1:$G$1,0))</f>
        <v>3.645</v>
      </c>
      <c r="O741" s="8">
        <f t="shared" si="35"/>
        <v>18.225000000000001</v>
      </c>
      <c r="P741" t="s">
        <v>6190</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 t="shared" si="33"/>
        <v>Robusta</v>
      </c>
      <c r="K742" t="str">
        <f>INDEX(products!$A$1:$G$49,MATCH(orders!$D742,products!$A$1:$A$49,0),MATCH(orders!K$1,products!$A$1:$G$1,0))</f>
        <v>L</v>
      </c>
      <c r="L742" t="str">
        <f t="shared" si="34"/>
        <v>Light</v>
      </c>
      <c r="M742" s="6">
        <f>INDEX(products!$A$1:$G$49,MATCH(orders!$D742,products!$A$1:$A$49,0),MATCH(orders!M$1,products!$A$1:$G$1,0))</f>
        <v>0.5</v>
      </c>
      <c r="N742" s="8">
        <f>INDEX(products!$A$1:$G$49,MATCH(orders!$D742,products!$A$1:$A$49,0),MATCH(orders!N$1,products!$A$1:$G$1,0))</f>
        <v>7.169999999999999</v>
      </c>
      <c r="O742" s="8">
        <f t="shared" si="35"/>
        <v>28.679999999999996</v>
      </c>
      <c r="P742" t="str">
        <f>_xlfn.XLOOKUP(Table1[[#This Row],[Customer ID]],customers!A740:A1740,customers!I740:I1740,,0)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 t="shared" si="33"/>
        <v>Liberica</v>
      </c>
      <c r="K743" t="str">
        <f>INDEX(products!$A$1:$G$49,MATCH(orders!$D743,products!$A$1:$A$49,0),MATCH(orders!K$1,products!$A$1:$G$1,0))</f>
        <v>M</v>
      </c>
      <c r="L743" t="str">
        <f t="shared" si="34"/>
        <v>Medium</v>
      </c>
      <c r="M743" s="6">
        <f>INDEX(products!$A$1:$G$49,MATCH(orders!$D743,products!$A$1:$A$49,0),MATCH(orders!M$1,products!$A$1:$G$1,0))</f>
        <v>0.2</v>
      </c>
      <c r="N743" s="8">
        <f>INDEX(products!$A$1:$G$49,MATCH(orders!$D743,products!$A$1:$A$49,0),MATCH(orders!N$1,products!$A$1:$G$1,0))</f>
        <v>4.3650000000000002</v>
      </c>
      <c r="O743" s="8">
        <f t="shared" si="35"/>
        <v>8.73</v>
      </c>
      <c r="P743" t="str">
        <f>_xlfn.XLOOKUP(Table1[[#This Row],[Customer ID]],customers!A741:A1741,customers!I741:I1741,,0)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 t="shared" si="33"/>
        <v>Liberica</v>
      </c>
      <c r="K744" t="str">
        <f>INDEX(products!$A$1:$G$49,MATCH(orders!$D744,products!$A$1:$A$49,0),MATCH(orders!K$1,products!$A$1:$G$1,0))</f>
        <v>M</v>
      </c>
      <c r="L744" t="str">
        <f t="shared" si="34"/>
        <v>Medium</v>
      </c>
      <c r="M744" s="6">
        <f>INDEX(products!$A$1:$G$49,MATCH(orders!$D744,products!$A$1:$A$49,0),MATCH(orders!M$1,products!$A$1:$G$1,0))</f>
        <v>1</v>
      </c>
      <c r="N744" s="8">
        <f>INDEX(products!$A$1:$G$49,MATCH(orders!$D744,products!$A$1:$A$49,0),MATCH(orders!N$1,products!$A$1:$G$1,0))</f>
        <v>14.55</v>
      </c>
      <c r="O744" s="8">
        <f t="shared" si="35"/>
        <v>58.2</v>
      </c>
      <c r="P744" t="str">
        <f>_xlfn.XLOOKUP(Table1[[#This Row],[Customer ID]],customers!A742:A1742,customers!I742:I1742,,0)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 t="shared" si="33"/>
        <v>Arabica</v>
      </c>
      <c r="K745" t="str">
        <f>INDEX(products!$A$1:$G$49,MATCH(orders!$D745,products!$A$1:$A$49,0),MATCH(orders!K$1,products!$A$1:$G$1,0))</f>
        <v>D</v>
      </c>
      <c r="L745" t="str">
        <f t="shared" si="34"/>
        <v>Dark</v>
      </c>
      <c r="M745" s="6">
        <f>INDEX(products!$A$1:$G$49,MATCH(orders!$D745,products!$A$1:$A$49,0),MATCH(orders!M$1,products!$A$1:$G$1,0))</f>
        <v>0.5</v>
      </c>
      <c r="N745" s="8">
        <f>INDEX(products!$A$1:$G$49,MATCH(orders!$D745,products!$A$1:$A$49,0),MATCH(orders!N$1,products!$A$1:$G$1,0))</f>
        <v>5.97</v>
      </c>
      <c r="O745" s="8">
        <f t="shared" si="35"/>
        <v>17.91</v>
      </c>
      <c r="P745" t="str">
        <f>_xlfn.XLOOKUP(Table1[[#This Row],[Customer ID]],customers!A743:A1743,customers!I743:I1743,,0)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 t="shared" si="33"/>
        <v>Robusta</v>
      </c>
      <c r="K746" t="str">
        <f>INDEX(products!$A$1:$G$49,MATCH(orders!$D746,products!$A$1:$A$49,0),MATCH(orders!K$1,products!$A$1:$G$1,0))</f>
        <v>M</v>
      </c>
      <c r="L746" t="str">
        <f t="shared" si="34"/>
        <v>Medium</v>
      </c>
      <c r="M746" s="6">
        <f>INDEX(products!$A$1:$G$49,MATCH(orders!$D746,products!$A$1:$A$49,0),MATCH(orders!M$1,products!$A$1:$G$1,0))</f>
        <v>0.2</v>
      </c>
      <c r="N746" s="8">
        <f>INDEX(products!$A$1:$G$49,MATCH(orders!$D746,products!$A$1:$A$49,0),MATCH(orders!N$1,products!$A$1:$G$1,0))</f>
        <v>2.9849999999999999</v>
      </c>
      <c r="O746" s="8">
        <f t="shared" si="35"/>
        <v>17.91</v>
      </c>
      <c r="P746" t="str">
        <f>_xlfn.XLOOKUP(Table1[[#This Row],[Customer ID]],customers!A744:A1744,customers!I744:I1744,,0)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 t="shared" si="33"/>
        <v>Excelsa</v>
      </c>
      <c r="K747" t="str">
        <f>INDEX(products!$A$1:$G$49,MATCH(orders!$D747,products!$A$1:$A$49,0),MATCH(orders!K$1,products!$A$1:$G$1,0))</f>
        <v>D</v>
      </c>
      <c r="L747" t="str">
        <f t="shared" si="34"/>
        <v>Dark</v>
      </c>
      <c r="M747" s="6">
        <f>INDEX(products!$A$1:$G$49,MATCH(orders!$D747,products!$A$1:$A$49,0),MATCH(orders!M$1,products!$A$1:$G$1,0))</f>
        <v>0.5</v>
      </c>
      <c r="N747" s="8">
        <f>INDEX(products!$A$1:$G$49,MATCH(orders!$D747,products!$A$1:$A$49,0),MATCH(orders!N$1,products!$A$1:$G$1,0))</f>
        <v>7.29</v>
      </c>
      <c r="O747" s="8">
        <f t="shared" si="35"/>
        <v>14.58</v>
      </c>
      <c r="P747" t="str">
        <f>_xlfn.XLOOKUP(Table1[[#This Row],[Customer ID]],customers!A745:A1745,customers!I745:I1745,,0)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 t="shared" si="33"/>
        <v>Arabica</v>
      </c>
      <c r="K748" t="str">
        <f>INDEX(products!$A$1:$G$49,MATCH(orders!$D748,products!$A$1:$A$49,0),MATCH(orders!K$1,products!$A$1:$G$1,0))</f>
        <v>M</v>
      </c>
      <c r="L748" t="str">
        <f t="shared" si="34"/>
        <v>Medium</v>
      </c>
      <c r="M748" s="6">
        <f>INDEX(products!$A$1:$G$49,MATCH(orders!$D748,products!$A$1:$A$49,0),MATCH(orders!M$1,products!$A$1:$G$1,0))</f>
        <v>1</v>
      </c>
      <c r="N748" s="8">
        <f>INDEX(products!$A$1:$G$49,MATCH(orders!$D748,products!$A$1:$A$49,0),MATCH(orders!N$1,products!$A$1:$G$1,0))</f>
        <v>11.25</v>
      </c>
      <c r="O748" s="8">
        <f t="shared" si="35"/>
        <v>33.75</v>
      </c>
      <c r="P748" t="str">
        <f>_xlfn.XLOOKUP(Table1[[#This Row],[Customer ID]],customers!A746:A1746,customers!I746:I1746,,0)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 t="shared" si="33"/>
        <v>Liberica</v>
      </c>
      <c r="K749" t="str">
        <f>INDEX(products!$A$1:$G$49,MATCH(orders!$D749,products!$A$1:$A$49,0),MATCH(orders!K$1,products!$A$1:$G$1,0))</f>
        <v>M</v>
      </c>
      <c r="L749" t="str">
        <f t="shared" si="34"/>
        <v>Medium</v>
      </c>
      <c r="M749" s="6">
        <f>INDEX(products!$A$1:$G$49,MATCH(orders!$D749,products!$A$1:$A$49,0),MATCH(orders!M$1,products!$A$1:$G$1,0))</f>
        <v>0.5</v>
      </c>
      <c r="N749" s="8">
        <f>INDEX(products!$A$1:$G$49,MATCH(orders!$D749,products!$A$1:$A$49,0),MATCH(orders!N$1,products!$A$1:$G$1,0))</f>
        <v>8.73</v>
      </c>
      <c r="O749" s="8">
        <f t="shared" si="35"/>
        <v>34.92</v>
      </c>
      <c r="P749" t="str">
        <f>_xlfn.XLOOKUP(Table1[[#This Row],[Customer ID]],customers!A747:A1747,customers!I747:I1747,,0)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 t="shared" si="33"/>
        <v>Excelsa</v>
      </c>
      <c r="K750" t="str">
        <f>INDEX(products!$A$1:$G$49,MATCH(orders!$D750,products!$A$1:$A$49,0),MATCH(orders!K$1,products!$A$1:$G$1,0))</f>
        <v>D</v>
      </c>
      <c r="L750" t="str">
        <f t="shared" si="34"/>
        <v>Dark</v>
      </c>
      <c r="M750" s="6">
        <f>INDEX(products!$A$1:$G$49,MATCH(orders!$D750,products!$A$1:$A$49,0),MATCH(orders!M$1,products!$A$1:$G$1,0))</f>
        <v>0.5</v>
      </c>
      <c r="N750" s="8">
        <f>INDEX(products!$A$1:$G$49,MATCH(orders!$D750,products!$A$1:$A$49,0),MATCH(orders!N$1,products!$A$1:$G$1,0))</f>
        <v>7.29</v>
      </c>
      <c r="O750" s="8">
        <f t="shared" si="35"/>
        <v>14.58</v>
      </c>
      <c r="P750" t="str">
        <f>_xlfn.XLOOKUP(Table1[[#This Row],[Customer ID]],customers!A748:A1748,customers!I748:I1748,,0)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 t="shared" si="33"/>
        <v>Robusta</v>
      </c>
      <c r="K751" t="str">
        <f>INDEX(products!$A$1:$G$49,MATCH(orders!$D751,products!$A$1:$A$49,0),MATCH(orders!K$1,products!$A$1:$G$1,0))</f>
        <v>D</v>
      </c>
      <c r="L751" t="str">
        <f t="shared" si="34"/>
        <v>Dark</v>
      </c>
      <c r="M751" s="6">
        <f>INDEX(products!$A$1:$G$49,MATCH(orders!$D751,products!$A$1:$A$49,0),MATCH(orders!M$1,products!$A$1:$G$1,0))</f>
        <v>0.2</v>
      </c>
      <c r="N751" s="8">
        <f>INDEX(products!$A$1:$G$49,MATCH(orders!$D751,products!$A$1:$A$49,0),MATCH(orders!N$1,products!$A$1:$G$1,0))</f>
        <v>2.6849999999999996</v>
      </c>
      <c r="O751" s="8">
        <f t="shared" si="35"/>
        <v>5.3699999999999992</v>
      </c>
      <c r="P751" t="str">
        <f>_xlfn.XLOOKUP(Table1[[#This Row],[Customer ID]],customers!A749:A1749,customers!I749:I1749,,0)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 t="shared" si="33"/>
        <v>Robusta</v>
      </c>
      <c r="K752" t="str">
        <f>INDEX(products!$A$1:$G$49,MATCH(orders!$D752,products!$A$1:$A$49,0),MATCH(orders!K$1,products!$A$1:$G$1,0))</f>
        <v>M</v>
      </c>
      <c r="L752" t="str">
        <f t="shared" si="34"/>
        <v>Medium</v>
      </c>
      <c r="M752" s="6">
        <f>INDEX(products!$A$1:$G$49,MATCH(orders!$D752,products!$A$1:$A$49,0),MATCH(orders!M$1,products!$A$1:$G$1,0))</f>
        <v>0.5</v>
      </c>
      <c r="N752" s="8">
        <f>INDEX(products!$A$1:$G$49,MATCH(orders!$D752,products!$A$1:$A$49,0),MATCH(orders!N$1,products!$A$1:$G$1,0))</f>
        <v>5.97</v>
      </c>
      <c r="O752" s="8">
        <f t="shared" si="35"/>
        <v>5.97</v>
      </c>
      <c r="P752" t="str">
        <f>_xlfn.XLOOKUP(Table1[[#This Row],[Customer ID]],customers!A750:A1750,customers!I750:I1750,,0)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 t="shared" si="33"/>
        <v>Liberica</v>
      </c>
      <c r="K753" t="str">
        <f>INDEX(products!$A$1:$G$49,MATCH(orders!$D753,products!$A$1:$A$49,0),MATCH(orders!K$1,products!$A$1:$G$1,0))</f>
        <v>L</v>
      </c>
      <c r="L753" t="str">
        <f t="shared" si="34"/>
        <v>Light</v>
      </c>
      <c r="M753" s="6">
        <f>INDEX(products!$A$1:$G$49,MATCH(orders!$D753,products!$A$1:$A$49,0),MATCH(orders!M$1,products!$A$1:$G$1,0))</f>
        <v>0.5</v>
      </c>
      <c r="N753" s="8">
        <f>INDEX(products!$A$1:$G$49,MATCH(orders!$D753,products!$A$1:$A$49,0),MATCH(orders!N$1,products!$A$1:$G$1,0))</f>
        <v>9.51</v>
      </c>
      <c r="O753" s="8">
        <f t="shared" si="35"/>
        <v>19.02</v>
      </c>
      <c r="P753" t="str">
        <f>_xlfn.XLOOKUP(Table1[[#This Row],[Customer ID]],customers!A751:A1751,customers!I751:I1751,,0)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 t="shared" si="33"/>
        <v>Excelsa</v>
      </c>
      <c r="K754" t="str">
        <f>INDEX(products!$A$1:$G$49,MATCH(orders!$D754,products!$A$1:$A$49,0),MATCH(orders!K$1,products!$A$1:$G$1,0))</f>
        <v>M</v>
      </c>
      <c r="L754" t="str">
        <f t="shared" si="34"/>
        <v>Medium</v>
      </c>
      <c r="M754" s="6">
        <f>INDEX(products!$A$1:$G$49,MATCH(orders!$D754,products!$A$1:$A$49,0),MATCH(orders!M$1,products!$A$1:$G$1,0))</f>
        <v>1</v>
      </c>
      <c r="N754" s="8">
        <f>INDEX(products!$A$1:$G$49,MATCH(orders!$D754,products!$A$1:$A$49,0),MATCH(orders!N$1,products!$A$1:$G$1,0))</f>
        <v>13.75</v>
      </c>
      <c r="O754" s="8">
        <f t="shared" si="35"/>
        <v>27.5</v>
      </c>
      <c r="P754" t="str">
        <f>_xlfn.XLOOKUP(Table1[[#This Row],[Customer ID]],customers!A752:A1752,customers!I752:I1752,,0)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 t="shared" si="33"/>
        <v>Arabica</v>
      </c>
      <c r="K755" t="str">
        <f>INDEX(products!$A$1:$G$49,MATCH(orders!$D755,products!$A$1:$A$49,0),MATCH(orders!K$1,products!$A$1:$G$1,0))</f>
        <v>D</v>
      </c>
      <c r="L755" t="str">
        <f t="shared" si="34"/>
        <v>Dark</v>
      </c>
      <c r="M755" s="6">
        <f>INDEX(products!$A$1:$G$49,MATCH(orders!$D755,products!$A$1:$A$49,0),MATCH(orders!M$1,products!$A$1:$G$1,0))</f>
        <v>0.5</v>
      </c>
      <c r="N755" s="8">
        <f>INDEX(products!$A$1:$G$49,MATCH(orders!$D755,products!$A$1:$A$49,0),MATCH(orders!N$1,products!$A$1:$G$1,0))</f>
        <v>5.97</v>
      </c>
      <c r="O755" s="8">
        <f t="shared" si="35"/>
        <v>29.849999999999998</v>
      </c>
      <c r="P755" t="str">
        <f>_xlfn.XLOOKUP(Table1[[#This Row],[Customer ID]],customers!A753:A1753,customers!I753:I1753,,0)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 t="shared" si="33"/>
        <v>Arabica</v>
      </c>
      <c r="K756" t="str">
        <f>INDEX(products!$A$1:$G$49,MATCH(orders!$D756,products!$A$1:$A$49,0),MATCH(orders!K$1,products!$A$1:$G$1,0))</f>
        <v>D</v>
      </c>
      <c r="L756" t="str">
        <f t="shared" si="34"/>
        <v>Dark</v>
      </c>
      <c r="M756" s="6">
        <f>INDEX(products!$A$1:$G$49,MATCH(orders!$D756,products!$A$1:$A$49,0),MATCH(orders!M$1,products!$A$1:$G$1,0))</f>
        <v>0.2</v>
      </c>
      <c r="N756" s="8">
        <f>INDEX(products!$A$1:$G$49,MATCH(orders!$D756,products!$A$1:$A$49,0),MATCH(orders!N$1,products!$A$1:$G$1,0))</f>
        <v>2.9849999999999999</v>
      </c>
      <c r="O756" s="8">
        <f t="shared" si="35"/>
        <v>17.91</v>
      </c>
      <c r="P756" t="s">
        <v>6190</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 t="shared" si="33"/>
        <v>Liberica</v>
      </c>
      <c r="K757" t="str">
        <f>INDEX(products!$A$1:$G$49,MATCH(orders!$D757,products!$A$1:$A$49,0),MATCH(orders!K$1,products!$A$1:$G$1,0))</f>
        <v>L</v>
      </c>
      <c r="L757" t="str">
        <f t="shared" si="34"/>
        <v>Light</v>
      </c>
      <c r="M757" s="6">
        <f>INDEX(products!$A$1:$G$49,MATCH(orders!$D757,products!$A$1:$A$49,0),MATCH(orders!M$1,products!$A$1:$G$1,0))</f>
        <v>0.2</v>
      </c>
      <c r="N757" s="8">
        <f>INDEX(products!$A$1:$G$49,MATCH(orders!$D757,products!$A$1:$A$49,0),MATCH(orders!N$1,products!$A$1:$G$1,0))</f>
        <v>4.7549999999999999</v>
      </c>
      <c r="O757" s="8">
        <f t="shared" si="35"/>
        <v>28.53</v>
      </c>
      <c r="P757" t="str">
        <f>_xlfn.XLOOKUP(Table1[[#This Row],[Customer ID]],customers!A755:A1755,customers!I755:I1755,,0)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 t="shared" si="33"/>
        <v>Robusta</v>
      </c>
      <c r="K758" t="str">
        <f>INDEX(products!$A$1:$G$49,MATCH(orders!$D758,products!$A$1:$A$49,0),MATCH(orders!K$1,products!$A$1:$G$1,0))</f>
        <v>D</v>
      </c>
      <c r="L758" t="str">
        <f t="shared" si="34"/>
        <v>Dark</v>
      </c>
      <c r="M758" s="6">
        <f>INDEX(products!$A$1:$G$49,MATCH(orders!$D758,products!$A$1:$A$49,0),MATCH(orders!M$1,products!$A$1:$G$1,0))</f>
        <v>1</v>
      </c>
      <c r="N758" s="8">
        <f>INDEX(products!$A$1:$G$49,MATCH(orders!$D758,products!$A$1:$A$49,0),MATCH(orders!N$1,products!$A$1:$G$1,0))</f>
        <v>8.9499999999999993</v>
      </c>
      <c r="O758" s="8">
        <f t="shared" si="35"/>
        <v>35.799999999999997</v>
      </c>
      <c r="P758" t="str">
        <f>_xlfn.XLOOKUP(Table1[[#This Row],[Customer ID]],customers!A756:A1756,customers!I756:I1756,,0)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 t="shared" si="33"/>
        <v>Arabica</v>
      </c>
      <c r="K759" t="str">
        <f>INDEX(products!$A$1:$G$49,MATCH(orders!$D759,products!$A$1:$A$49,0),MATCH(orders!K$1,products!$A$1:$G$1,0))</f>
        <v>D</v>
      </c>
      <c r="L759" t="str">
        <f t="shared" si="34"/>
        <v>Dark</v>
      </c>
      <c r="M759" s="6">
        <f>INDEX(products!$A$1:$G$49,MATCH(orders!$D759,products!$A$1:$A$49,0),MATCH(orders!M$1,products!$A$1:$G$1,0))</f>
        <v>0.5</v>
      </c>
      <c r="N759" s="8">
        <f>INDEX(products!$A$1:$G$49,MATCH(orders!$D759,products!$A$1:$A$49,0),MATCH(orders!N$1,products!$A$1:$G$1,0))</f>
        <v>5.97</v>
      </c>
      <c r="O759" s="8">
        <f t="shared" si="35"/>
        <v>17.91</v>
      </c>
      <c r="P759" t="str">
        <f>_xlfn.XLOOKUP(Table1[[#This Row],[Customer ID]],customers!A757:A1757,customers!I757:I1757,,0)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 t="shared" si="33"/>
        <v>Robusta</v>
      </c>
      <c r="K760" t="str">
        <f>INDEX(products!$A$1:$G$49,MATCH(orders!$D760,products!$A$1:$A$49,0),MATCH(orders!K$1,products!$A$1:$G$1,0))</f>
        <v>D</v>
      </c>
      <c r="L760" t="str">
        <f t="shared" si="34"/>
        <v>Dark</v>
      </c>
      <c r="M760" s="6">
        <f>INDEX(products!$A$1:$G$49,MATCH(orders!$D760,products!$A$1:$A$49,0),MATCH(orders!M$1,products!$A$1:$G$1,0))</f>
        <v>1</v>
      </c>
      <c r="N760" s="8">
        <f>INDEX(products!$A$1:$G$49,MATCH(orders!$D760,products!$A$1:$A$49,0),MATCH(orders!N$1,products!$A$1:$G$1,0))</f>
        <v>8.9499999999999993</v>
      </c>
      <c r="O760" s="8">
        <f t="shared" si="35"/>
        <v>8.9499999999999993</v>
      </c>
      <c r="P760" t="str">
        <f>_xlfn.XLOOKUP(Table1[[#This Row],[Customer ID]],customers!A758:A1758,customers!I758:I1758,,0)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 t="shared" si="33"/>
        <v>Liberica</v>
      </c>
      <c r="K761" t="str">
        <f>INDEX(products!$A$1:$G$49,MATCH(orders!$D761,products!$A$1:$A$49,0),MATCH(orders!K$1,products!$A$1:$G$1,0))</f>
        <v>D</v>
      </c>
      <c r="L761" t="str">
        <f t="shared" si="34"/>
        <v>Dark</v>
      </c>
      <c r="M761" s="6">
        <f>INDEX(products!$A$1:$G$49,MATCH(orders!$D761,products!$A$1:$A$49,0),MATCH(orders!M$1,products!$A$1:$G$1,0))</f>
        <v>2.5</v>
      </c>
      <c r="N761" s="8">
        <f>INDEX(products!$A$1:$G$49,MATCH(orders!$D761,products!$A$1:$A$49,0),MATCH(orders!N$1,products!$A$1:$G$1,0))</f>
        <v>29.784999999999997</v>
      </c>
      <c r="O761" s="8">
        <f t="shared" si="35"/>
        <v>29.784999999999997</v>
      </c>
      <c r="P761" t="str">
        <f>_xlfn.XLOOKUP(Table1[[#This Row],[Customer ID]],customers!A759:A1759,customers!I759:I1759,,0)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 t="shared" si="33"/>
        <v>Excelsa</v>
      </c>
      <c r="K762" t="str">
        <f>INDEX(products!$A$1:$G$49,MATCH(orders!$D762,products!$A$1:$A$49,0),MATCH(orders!K$1,products!$A$1:$G$1,0))</f>
        <v>L</v>
      </c>
      <c r="L762" t="str">
        <f t="shared" si="34"/>
        <v>Light</v>
      </c>
      <c r="M762" s="6">
        <f>INDEX(products!$A$1:$G$49,MATCH(orders!$D762,products!$A$1:$A$49,0),MATCH(orders!M$1,products!$A$1:$G$1,0))</f>
        <v>0.5</v>
      </c>
      <c r="N762" s="8">
        <f>INDEX(products!$A$1:$G$49,MATCH(orders!$D762,products!$A$1:$A$49,0),MATCH(orders!N$1,products!$A$1:$G$1,0))</f>
        <v>8.91</v>
      </c>
      <c r="O762" s="8">
        <f t="shared" si="35"/>
        <v>44.55</v>
      </c>
      <c r="P762" t="str">
        <f>_xlfn.XLOOKUP(Table1[[#This Row],[Customer ID]],customers!A760:A1760,customers!I760:I1760,,0)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 t="shared" si="33"/>
        <v>Excelsa</v>
      </c>
      <c r="K763" t="str">
        <f>INDEX(products!$A$1:$G$49,MATCH(orders!$D763,products!$A$1:$A$49,0),MATCH(orders!K$1,products!$A$1:$G$1,0))</f>
        <v>L</v>
      </c>
      <c r="L763" t="str">
        <f t="shared" si="34"/>
        <v>Light</v>
      </c>
      <c r="M763" s="6">
        <f>INDEX(products!$A$1:$G$49,MATCH(orders!$D763,products!$A$1:$A$49,0),MATCH(orders!M$1,products!$A$1:$G$1,0))</f>
        <v>1</v>
      </c>
      <c r="N763" s="8">
        <f>INDEX(products!$A$1:$G$49,MATCH(orders!$D763,products!$A$1:$A$49,0),MATCH(orders!N$1,products!$A$1:$G$1,0))</f>
        <v>14.85</v>
      </c>
      <c r="O763" s="8">
        <f t="shared" si="35"/>
        <v>89.1</v>
      </c>
      <c r="P763" t="str">
        <f>_xlfn.XLOOKUP(Table1[[#This Row],[Customer ID]],customers!A761:A1761,customers!I761:I1761,,0)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 t="shared" si="33"/>
        <v>Liberica</v>
      </c>
      <c r="K764" t="str">
        <f>INDEX(products!$A$1:$G$49,MATCH(orders!$D764,products!$A$1:$A$49,0),MATCH(orders!K$1,products!$A$1:$G$1,0))</f>
        <v>M</v>
      </c>
      <c r="L764" t="str">
        <f t="shared" si="34"/>
        <v>Medium</v>
      </c>
      <c r="M764" s="6">
        <f>INDEX(products!$A$1:$G$49,MATCH(orders!$D764,products!$A$1:$A$49,0),MATCH(orders!M$1,products!$A$1:$G$1,0))</f>
        <v>0.5</v>
      </c>
      <c r="N764" s="8">
        <f>INDEX(products!$A$1:$G$49,MATCH(orders!$D764,products!$A$1:$A$49,0),MATCH(orders!N$1,products!$A$1:$G$1,0))</f>
        <v>8.73</v>
      </c>
      <c r="O764" s="8">
        <f t="shared" si="35"/>
        <v>43.650000000000006</v>
      </c>
      <c r="P764" t="str">
        <f>_xlfn.XLOOKUP(Table1[[#This Row],[Customer ID]],customers!A762:A1762,customers!I762:I1762,,0)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 t="shared" si="33"/>
        <v>Arabica</v>
      </c>
      <c r="K765" t="str">
        <f>INDEX(products!$A$1:$G$49,MATCH(orders!$D765,products!$A$1:$A$49,0),MATCH(orders!K$1,products!$A$1:$G$1,0))</f>
        <v>L</v>
      </c>
      <c r="L765" t="str">
        <f t="shared" si="34"/>
        <v>Light</v>
      </c>
      <c r="M765" s="6">
        <f>INDEX(products!$A$1:$G$49,MATCH(orders!$D765,products!$A$1:$A$49,0),MATCH(orders!M$1,products!$A$1:$G$1,0))</f>
        <v>0.5</v>
      </c>
      <c r="N765" s="8">
        <f>INDEX(products!$A$1:$G$49,MATCH(orders!$D765,products!$A$1:$A$49,0),MATCH(orders!N$1,products!$A$1:$G$1,0))</f>
        <v>7.77</v>
      </c>
      <c r="O765" s="8">
        <f t="shared" si="35"/>
        <v>23.31</v>
      </c>
      <c r="P765" t="str">
        <f>_xlfn.XLOOKUP(Table1[[#This Row],[Customer ID]],customers!A763:A1763,customers!I763:I1763,,0)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 t="shared" si="33"/>
        <v>Arabica</v>
      </c>
      <c r="K766" t="str">
        <f>INDEX(products!$A$1:$G$49,MATCH(orders!$D766,products!$A$1:$A$49,0),MATCH(orders!K$1,products!$A$1:$G$1,0))</f>
        <v>L</v>
      </c>
      <c r="L766" t="str">
        <f t="shared" si="34"/>
        <v>Light</v>
      </c>
      <c r="M766" s="6">
        <f>INDEX(products!$A$1:$G$49,MATCH(orders!$D766,products!$A$1:$A$49,0),MATCH(orders!M$1,products!$A$1:$G$1,0))</f>
        <v>2.5</v>
      </c>
      <c r="N766" s="8">
        <f>INDEX(products!$A$1:$G$49,MATCH(orders!$D766,products!$A$1:$A$49,0),MATCH(orders!N$1,products!$A$1:$G$1,0))</f>
        <v>29.784999999999997</v>
      </c>
      <c r="O766" s="8">
        <f t="shared" si="35"/>
        <v>178.70999999999998</v>
      </c>
      <c r="P766" t="str">
        <f>_xlfn.XLOOKUP(Table1[[#This Row],[Customer ID]],customers!A764:A1764,customers!I764:I1764,,0)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 t="shared" si="33"/>
        <v>Robusta</v>
      </c>
      <c r="K767" t="str">
        <f>INDEX(products!$A$1:$G$49,MATCH(orders!$D767,products!$A$1:$A$49,0),MATCH(orders!K$1,products!$A$1:$G$1,0))</f>
        <v>M</v>
      </c>
      <c r="L767" t="str">
        <f t="shared" si="34"/>
        <v>Medium</v>
      </c>
      <c r="M767" s="6">
        <f>INDEX(products!$A$1:$G$49,MATCH(orders!$D767,products!$A$1:$A$49,0),MATCH(orders!M$1,products!$A$1:$G$1,0))</f>
        <v>1</v>
      </c>
      <c r="N767" s="8">
        <f>INDEX(products!$A$1:$G$49,MATCH(orders!$D767,products!$A$1:$A$49,0),MATCH(orders!N$1,products!$A$1:$G$1,0))</f>
        <v>9.9499999999999993</v>
      </c>
      <c r="O767" s="8">
        <f t="shared" si="35"/>
        <v>59.699999999999996</v>
      </c>
      <c r="P767" t="str">
        <f>_xlfn.XLOOKUP(Table1[[#This Row],[Customer ID]],customers!A765:A1765,customers!I765:I1765,,0)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 t="shared" si="33"/>
        <v>Arabica</v>
      </c>
      <c r="K768" t="str">
        <f>INDEX(products!$A$1:$G$49,MATCH(orders!$D768,products!$A$1:$A$49,0),MATCH(orders!K$1,products!$A$1:$G$1,0))</f>
        <v>L</v>
      </c>
      <c r="L768" t="str">
        <f t="shared" si="34"/>
        <v>Light</v>
      </c>
      <c r="M768" s="6">
        <f>INDEX(products!$A$1:$G$49,MATCH(orders!$D768,products!$A$1:$A$49,0),MATCH(orders!M$1,products!$A$1:$G$1,0))</f>
        <v>0.5</v>
      </c>
      <c r="N768" s="8">
        <f>INDEX(products!$A$1:$G$49,MATCH(orders!$D768,products!$A$1:$A$49,0),MATCH(orders!N$1,products!$A$1:$G$1,0))</f>
        <v>7.77</v>
      </c>
      <c r="O768" s="8">
        <f t="shared" si="35"/>
        <v>15.54</v>
      </c>
      <c r="P768" t="str">
        <f>_xlfn.XLOOKUP(Table1[[#This Row],[Customer ID]],customers!A766:A1766,customers!I766:I1766,,0)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 t="shared" si="33"/>
        <v>Arabica</v>
      </c>
      <c r="K769" t="str">
        <f>INDEX(products!$A$1:$G$49,MATCH(orders!$D769,products!$A$1:$A$49,0),MATCH(orders!K$1,products!$A$1:$G$1,0))</f>
        <v>L</v>
      </c>
      <c r="L769" t="str">
        <f t="shared" si="34"/>
        <v>Light</v>
      </c>
      <c r="M769" s="6">
        <f>INDEX(products!$A$1:$G$49,MATCH(orders!$D769,products!$A$1:$A$49,0),MATCH(orders!M$1,products!$A$1:$G$1,0))</f>
        <v>2.5</v>
      </c>
      <c r="N769" s="8">
        <f>INDEX(products!$A$1:$G$49,MATCH(orders!$D769,products!$A$1:$A$49,0),MATCH(orders!N$1,products!$A$1:$G$1,0))</f>
        <v>29.784999999999997</v>
      </c>
      <c r="O769" s="8">
        <f t="shared" si="35"/>
        <v>89.35499999999999</v>
      </c>
      <c r="P769" t="s">
        <v>6190</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 t="shared" si="33"/>
        <v>Robusta</v>
      </c>
      <c r="K770" t="str">
        <f>INDEX(products!$A$1:$G$49,MATCH(orders!$D770,products!$A$1:$A$49,0),MATCH(orders!K$1,products!$A$1:$G$1,0))</f>
        <v>L</v>
      </c>
      <c r="L770" t="str">
        <f t="shared" si="34"/>
        <v>Light</v>
      </c>
      <c r="M770" s="6">
        <f>INDEX(products!$A$1:$G$49,MATCH(orders!$D770,products!$A$1:$A$49,0),MATCH(orders!M$1,products!$A$1:$G$1,0))</f>
        <v>1</v>
      </c>
      <c r="N770" s="8">
        <f>INDEX(products!$A$1:$G$49,MATCH(orders!$D770,products!$A$1:$A$49,0),MATCH(orders!N$1,products!$A$1:$G$1,0))</f>
        <v>11.95</v>
      </c>
      <c r="O770" s="8">
        <f t="shared" si="35"/>
        <v>23.9</v>
      </c>
      <c r="P770" t="s">
        <v>6190</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 t="shared" ref="J771:J834" si="36">IF(I771="Rob","Robusta",IF(I771="Exc","Excelsa",IF(I771="Ara","Arabica",IF(I771="Lib","Liberica",))))</f>
        <v>Robusta</v>
      </c>
      <c r="K771" t="str">
        <f>INDEX(products!$A$1:$G$49,MATCH(orders!$D771,products!$A$1:$A$49,0),MATCH(orders!K$1,products!$A$1:$G$1,0))</f>
        <v>M</v>
      </c>
      <c r="L771" t="str">
        <f t="shared" ref="L771:L834" si="37">IF(K771="M","Medium",(IF(K771="L","Light",IF(K771="D","Dark"))))</f>
        <v>Medium</v>
      </c>
      <c r="M771" s="6">
        <f>INDEX(products!$A$1:$G$49,MATCH(orders!$D771,products!$A$1:$A$49,0),MATCH(orders!M$1,products!$A$1:$G$1,0))</f>
        <v>2.5</v>
      </c>
      <c r="N771" s="8">
        <f>INDEX(products!$A$1:$G$49,MATCH(orders!$D771,products!$A$1:$A$49,0),MATCH(orders!N$1,products!$A$1:$G$1,0))</f>
        <v>22.884999999999998</v>
      </c>
      <c r="O771" s="8">
        <f t="shared" ref="O771:O834" si="38">E771*N771</f>
        <v>137.31</v>
      </c>
      <c r="P771" t="str">
        <f>_xlfn.XLOOKUP(Table1[[#This Row],[Customer ID]],customers!A769:A1769,customers!I769:I1769,,0)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 t="shared" si="36"/>
        <v>Arabica</v>
      </c>
      <c r="K772" t="str">
        <f>INDEX(products!$A$1:$G$49,MATCH(orders!$D772,products!$A$1:$A$49,0),MATCH(orders!K$1,products!$A$1:$G$1,0))</f>
        <v>D</v>
      </c>
      <c r="L772" t="str">
        <f t="shared" si="37"/>
        <v>Dark</v>
      </c>
      <c r="M772" s="6">
        <f>INDEX(products!$A$1:$G$49,MATCH(orders!$D772,products!$A$1:$A$49,0),MATCH(orders!M$1,products!$A$1:$G$1,0))</f>
        <v>1</v>
      </c>
      <c r="N772" s="8">
        <f>INDEX(products!$A$1:$G$49,MATCH(orders!$D772,products!$A$1:$A$49,0),MATCH(orders!N$1,products!$A$1:$G$1,0))</f>
        <v>9.9499999999999993</v>
      </c>
      <c r="O772" s="8">
        <f t="shared" si="38"/>
        <v>9.9499999999999993</v>
      </c>
      <c r="P772" t="str">
        <f>_xlfn.XLOOKUP(Table1[[#This Row],[Customer ID]],customers!A770:A1770,customers!I770:I1770,,0)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 t="shared" si="36"/>
        <v>Robusta</v>
      </c>
      <c r="K773" t="str">
        <f>INDEX(products!$A$1:$G$49,MATCH(orders!$D773,products!$A$1:$A$49,0),MATCH(orders!K$1,products!$A$1:$G$1,0))</f>
        <v>L</v>
      </c>
      <c r="L773" t="str">
        <f t="shared" si="37"/>
        <v>Light</v>
      </c>
      <c r="M773" s="6">
        <f>INDEX(products!$A$1:$G$49,MATCH(orders!$D773,products!$A$1:$A$49,0),MATCH(orders!M$1,products!$A$1:$G$1,0))</f>
        <v>0.5</v>
      </c>
      <c r="N773" s="8">
        <f>INDEX(products!$A$1:$G$49,MATCH(orders!$D773,products!$A$1:$A$49,0),MATCH(orders!N$1,products!$A$1:$G$1,0))</f>
        <v>7.169999999999999</v>
      </c>
      <c r="O773" s="8">
        <f t="shared" si="38"/>
        <v>21.509999999999998</v>
      </c>
      <c r="P773" t="str">
        <f>_xlfn.XLOOKUP(Table1[[#This Row],[Customer ID]],customers!A771:A1771,customers!I771:I1771,,0)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 t="shared" si="36"/>
        <v>Excelsa</v>
      </c>
      <c r="K774" t="str">
        <f>INDEX(products!$A$1:$G$49,MATCH(orders!$D774,products!$A$1:$A$49,0),MATCH(orders!K$1,products!$A$1:$G$1,0))</f>
        <v>M</v>
      </c>
      <c r="L774" t="str">
        <f t="shared" si="37"/>
        <v>Medium</v>
      </c>
      <c r="M774" s="6">
        <f>INDEX(products!$A$1:$G$49,MATCH(orders!$D774,products!$A$1:$A$49,0),MATCH(orders!M$1,products!$A$1:$G$1,0))</f>
        <v>1</v>
      </c>
      <c r="N774" s="8">
        <f>INDEX(products!$A$1:$G$49,MATCH(orders!$D774,products!$A$1:$A$49,0),MATCH(orders!N$1,products!$A$1:$G$1,0))</f>
        <v>13.75</v>
      </c>
      <c r="O774" s="8">
        <f t="shared" si="38"/>
        <v>82.5</v>
      </c>
      <c r="P774" t="str">
        <f>_xlfn.XLOOKUP(Table1[[#This Row],[Customer ID]],customers!A772:A1772,customers!I772:I1772,,0)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 t="shared" si="36"/>
        <v>Liberica</v>
      </c>
      <c r="K775" t="str">
        <f>INDEX(products!$A$1:$G$49,MATCH(orders!$D775,products!$A$1:$A$49,0),MATCH(orders!K$1,products!$A$1:$G$1,0))</f>
        <v>M</v>
      </c>
      <c r="L775" t="str">
        <f t="shared" si="37"/>
        <v>Medium</v>
      </c>
      <c r="M775" s="6">
        <f>INDEX(products!$A$1:$G$49,MATCH(orders!$D775,products!$A$1:$A$49,0),MATCH(orders!M$1,products!$A$1:$G$1,0))</f>
        <v>0.2</v>
      </c>
      <c r="N775" s="8">
        <f>INDEX(products!$A$1:$G$49,MATCH(orders!$D775,products!$A$1:$A$49,0),MATCH(orders!N$1,products!$A$1:$G$1,0))</f>
        <v>4.3650000000000002</v>
      </c>
      <c r="O775" s="8">
        <f t="shared" si="38"/>
        <v>8.73</v>
      </c>
      <c r="P775" t="str">
        <f>_xlfn.XLOOKUP(Table1[[#This Row],[Customer ID]],customers!A773:A1773,customers!I773:I1773,,0)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 t="shared" si="36"/>
        <v>Robusta</v>
      </c>
      <c r="K776" t="str">
        <f>INDEX(products!$A$1:$G$49,MATCH(orders!$D776,products!$A$1:$A$49,0),MATCH(orders!K$1,products!$A$1:$G$1,0))</f>
        <v>M</v>
      </c>
      <c r="L776" t="str">
        <f t="shared" si="37"/>
        <v>Medium</v>
      </c>
      <c r="M776" s="6">
        <f>INDEX(products!$A$1:$G$49,MATCH(orders!$D776,products!$A$1:$A$49,0),MATCH(orders!M$1,products!$A$1:$G$1,0))</f>
        <v>1</v>
      </c>
      <c r="N776" s="8">
        <f>INDEX(products!$A$1:$G$49,MATCH(orders!$D776,products!$A$1:$A$49,0),MATCH(orders!N$1,products!$A$1:$G$1,0))</f>
        <v>9.9499999999999993</v>
      </c>
      <c r="O776" s="8">
        <f t="shared" si="38"/>
        <v>19.899999999999999</v>
      </c>
      <c r="P776" t="str">
        <f>_xlfn.XLOOKUP(Table1[[#This Row],[Customer ID]],customers!A774:A1774,customers!I774:I1774,,0)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 t="shared" si="36"/>
        <v>Excelsa</v>
      </c>
      <c r="K777" t="str">
        <f>INDEX(products!$A$1:$G$49,MATCH(orders!$D777,products!$A$1:$A$49,0),MATCH(orders!K$1,products!$A$1:$G$1,0))</f>
        <v>L</v>
      </c>
      <c r="L777" t="str">
        <f t="shared" si="37"/>
        <v>Light</v>
      </c>
      <c r="M777" s="6">
        <f>INDEX(products!$A$1:$G$49,MATCH(orders!$D777,products!$A$1:$A$49,0),MATCH(orders!M$1,products!$A$1:$G$1,0))</f>
        <v>0.5</v>
      </c>
      <c r="N777" s="8">
        <f>INDEX(products!$A$1:$G$49,MATCH(orders!$D777,products!$A$1:$A$49,0),MATCH(orders!N$1,products!$A$1:$G$1,0))</f>
        <v>8.91</v>
      </c>
      <c r="O777" s="8">
        <f t="shared" si="38"/>
        <v>17.82</v>
      </c>
      <c r="P777" t="str">
        <f>_xlfn.XLOOKUP(Table1[[#This Row],[Customer ID]],customers!A775:A1775,customers!I775:I1775,,0)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 t="shared" si="36"/>
        <v>Arabica</v>
      </c>
      <c r="K778" t="str">
        <f>INDEX(products!$A$1:$G$49,MATCH(orders!$D778,products!$A$1:$A$49,0),MATCH(orders!K$1,products!$A$1:$G$1,0))</f>
        <v>M</v>
      </c>
      <c r="L778" t="str">
        <f t="shared" si="37"/>
        <v>Medium</v>
      </c>
      <c r="M778" s="6">
        <f>INDEX(products!$A$1:$G$49,MATCH(orders!$D778,products!$A$1:$A$49,0),MATCH(orders!M$1,products!$A$1:$G$1,0))</f>
        <v>0.5</v>
      </c>
      <c r="N778" s="8">
        <f>INDEX(products!$A$1:$G$49,MATCH(orders!$D778,products!$A$1:$A$49,0),MATCH(orders!N$1,products!$A$1:$G$1,0))</f>
        <v>6.75</v>
      </c>
      <c r="O778" s="8">
        <f t="shared" si="38"/>
        <v>20.25</v>
      </c>
      <c r="P778" t="str">
        <f>_xlfn.XLOOKUP(Table1[[#This Row],[Customer ID]],customers!A776:A1776,customers!I776:I1776,,0)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 t="shared" si="36"/>
        <v>Arabica</v>
      </c>
      <c r="K779" t="str">
        <f>INDEX(products!$A$1:$G$49,MATCH(orders!$D779,products!$A$1:$A$49,0),MATCH(orders!K$1,products!$A$1:$G$1,0))</f>
        <v>L</v>
      </c>
      <c r="L779" t="str">
        <f t="shared" si="37"/>
        <v>Light</v>
      </c>
      <c r="M779" s="6">
        <f>INDEX(products!$A$1:$G$49,MATCH(orders!$D779,products!$A$1:$A$49,0),MATCH(orders!M$1,products!$A$1:$G$1,0))</f>
        <v>2.5</v>
      </c>
      <c r="N779" s="8">
        <f>INDEX(products!$A$1:$G$49,MATCH(orders!$D779,products!$A$1:$A$49,0),MATCH(orders!N$1,products!$A$1:$G$1,0))</f>
        <v>29.784999999999997</v>
      </c>
      <c r="O779" s="8">
        <f t="shared" si="38"/>
        <v>59.569999999999993</v>
      </c>
      <c r="P779" t="str">
        <f>_xlfn.XLOOKUP(Table1[[#This Row],[Customer ID]],customers!A777:A1777,customers!I777:I1777,,0)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 t="shared" si="36"/>
        <v>Liberica</v>
      </c>
      <c r="K780" t="str">
        <f>INDEX(products!$A$1:$G$49,MATCH(orders!$D780,products!$A$1:$A$49,0),MATCH(orders!K$1,products!$A$1:$G$1,0))</f>
        <v>L</v>
      </c>
      <c r="L780" t="str">
        <f t="shared" si="37"/>
        <v>Light</v>
      </c>
      <c r="M780" s="6">
        <f>INDEX(products!$A$1:$G$49,MATCH(orders!$D780,products!$A$1:$A$49,0),MATCH(orders!M$1,products!$A$1:$G$1,0))</f>
        <v>0.5</v>
      </c>
      <c r="N780" s="8">
        <f>INDEX(products!$A$1:$G$49,MATCH(orders!$D780,products!$A$1:$A$49,0),MATCH(orders!N$1,products!$A$1:$G$1,0))</f>
        <v>9.51</v>
      </c>
      <c r="O780" s="8">
        <f t="shared" si="38"/>
        <v>19.02</v>
      </c>
      <c r="P780" t="str">
        <f>_xlfn.XLOOKUP(Table1[[#This Row],[Customer ID]],customers!A778:A1778,customers!I778:I1778,,0)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 t="shared" si="36"/>
        <v>Liberica</v>
      </c>
      <c r="K781" t="str">
        <f>INDEX(products!$A$1:$G$49,MATCH(orders!$D781,products!$A$1:$A$49,0),MATCH(orders!K$1,products!$A$1:$G$1,0))</f>
        <v>D</v>
      </c>
      <c r="L781" t="str">
        <f t="shared" si="37"/>
        <v>Dark</v>
      </c>
      <c r="M781" s="6">
        <f>INDEX(products!$A$1:$G$49,MATCH(orders!$D781,products!$A$1:$A$49,0),MATCH(orders!M$1,products!$A$1:$G$1,0))</f>
        <v>1</v>
      </c>
      <c r="N781" s="8">
        <f>INDEX(products!$A$1:$G$49,MATCH(orders!$D781,products!$A$1:$A$49,0),MATCH(orders!N$1,products!$A$1:$G$1,0))</f>
        <v>12.95</v>
      </c>
      <c r="O781" s="8">
        <f t="shared" si="38"/>
        <v>77.699999999999989</v>
      </c>
      <c r="P781" t="str">
        <f>_xlfn.XLOOKUP(Table1[[#This Row],[Customer ID]],customers!A779:A1779,customers!I779:I1779,,0)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 t="shared" si="36"/>
        <v>Excelsa</v>
      </c>
      <c r="K782" t="str">
        <f>INDEX(products!$A$1:$G$49,MATCH(orders!$D782,products!$A$1:$A$49,0),MATCH(orders!K$1,products!$A$1:$G$1,0))</f>
        <v>M</v>
      </c>
      <c r="L782" t="str">
        <f t="shared" si="37"/>
        <v>Medium</v>
      </c>
      <c r="M782" s="6">
        <f>INDEX(products!$A$1:$G$49,MATCH(orders!$D782,products!$A$1:$A$49,0),MATCH(orders!M$1,products!$A$1:$G$1,0))</f>
        <v>1</v>
      </c>
      <c r="N782" s="8">
        <f>INDEX(products!$A$1:$G$49,MATCH(orders!$D782,products!$A$1:$A$49,0),MATCH(orders!N$1,products!$A$1:$G$1,0))</f>
        <v>13.75</v>
      </c>
      <c r="O782" s="8">
        <f t="shared" si="38"/>
        <v>41.25</v>
      </c>
      <c r="P782" t="str">
        <f>_xlfn.XLOOKUP(Table1[[#This Row],[Customer ID]],customers!A780:A1780,customers!I780:I1780,,0)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 t="shared" si="36"/>
        <v>Liberica</v>
      </c>
      <c r="K783" t="str">
        <f>INDEX(products!$A$1:$G$49,MATCH(orders!$D783,products!$A$1:$A$49,0),MATCH(orders!K$1,products!$A$1:$G$1,0))</f>
        <v>L</v>
      </c>
      <c r="L783" t="str">
        <f t="shared" si="37"/>
        <v>Light</v>
      </c>
      <c r="M783" s="6">
        <f>INDEX(products!$A$1:$G$49,MATCH(orders!$D783,products!$A$1:$A$49,0),MATCH(orders!M$1,products!$A$1:$G$1,0))</f>
        <v>2.5</v>
      </c>
      <c r="N783" s="8">
        <f>INDEX(products!$A$1:$G$49,MATCH(orders!$D783,products!$A$1:$A$49,0),MATCH(orders!N$1,products!$A$1:$G$1,0))</f>
        <v>36.454999999999998</v>
      </c>
      <c r="O783" s="8">
        <f t="shared" si="38"/>
        <v>145.82</v>
      </c>
      <c r="P783" t="str">
        <f>_xlfn.XLOOKUP(Table1[[#This Row],[Customer ID]],customers!A781:A1781,customers!I781:I1781,,0)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 t="shared" si="36"/>
        <v>Excelsa</v>
      </c>
      <c r="K784" t="str">
        <f>INDEX(products!$A$1:$G$49,MATCH(orders!$D784,products!$A$1:$A$49,0),MATCH(orders!K$1,products!$A$1:$G$1,0))</f>
        <v>L</v>
      </c>
      <c r="L784" t="str">
        <f t="shared" si="37"/>
        <v>Light</v>
      </c>
      <c r="M784" s="6">
        <f>INDEX(products!$A$1:$G$49,MATCH(orders!$D784,products!$A$1:$A$49,0),MATCH(orders!M$1,products!$A$1:$G$1,0))</f>
        <v>0.2</v>
      </c>
      <c r="N784" s="8">
        <f>INDEX(products!$A$1:$G$49,MATCH(orders!$D784,products!$A$1:$A$49,0),MATCH(orders!N$1,products!$A$1:$G$1,0))</f>
        <v>4.4550000000000001</v>
      </c>
      <c r="O784" s="8">
        <f t="shared" si="38"/>
        <v>26.73</v>
      </c>
      <c r="P784" t="str">
        <f>_xlfn.XLOOKUP(Table1[[#This Row],[Customer ID]],customers!A782:A1782,customers!I782:I1782,,0)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 t="shared" si="36"/>
        <v>Liberica</v>
      </c>
      <c r="K785" t="str">
        <f>INDEX(products!$A$1:$G$49,MATCH(orders!$D785,products!$A$1:$A$49,0),MATCH(orders!K$1,products!$A$1:$G$1,0))</f>
        <v>M</v>
      </c>
      <c r="L785" t="str">
        <f t="shared" si="37"/>
        <v>Medium</v>
      </c>
      <c r="M785" s="6">
        <f>INDEX(products!$A$1:$G$49,MATCH(orders!$D785,products!$A$1:$A$49,0),MATCH(orders!M$1,products!$A$1:$G$1,0))</f>
        <v>0.5</v>
      </c>
      <c r="N785" s="8">
        <f>INDEX(products!$A$1:$G$49,MATCH(orders!$D785,products!$A$1:$A$49,0),MATCH(orders!N$1,products!$A$1:$G$1,0))</f>
        <v>8.73</v>
      </c>
      <c r="O785" s="8">
        <f t="shared" si="38"/>
        <v>43.650000000000006</v>
      </c>
      <c r="P785" t="str">
        <f>_xlfn.XLOOKUP(Table1[[#This Row],[Customer ID]],customers!A783:A1783,customers!I783:I1783,,0)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 t="shared" si="36"/>
        <v>Liberica</v>
      </c>
      <c r="K786" t="str">
        <f>INDEX(products!$A$1:$G$49,MATCH(orders!$D786,products!$A$1:$A$49,0),MATCH(orders!K$1,products!$A$1:$G$1,0))</f>
        <v>L</v>
      </c>
      <c r="L786" t="str">
        <f t="shared" si="37"/>
        <v>Light</v>
      </c>
      <c r="M786" s="6">
        <f>INDEX(products!$A$1:$G$49,MATCH(orders!$D786,products!$A$1:$A$49,0),MATCH(orders!M$1,products!$A$1:$G$1,0))</f>
        <v>1</v>
      </c>
      <c r="N786" s="8">
        <f>INDEX(products!$A$1:$G$49,MATCH(orders!$D786,products!$A$1:$A$49,0),MATCH(orders!N$1,products!$A$1:$G$1,0))</f>
        <v>15.85</v>
      </c>
      <c r="O786" s="8">
        <f t="shared" si="38"/>
        <v>31.7</v>
      </c>
      <c r="P786" t="str">
        <f>_xlfn.XLOOKUP(Table1[[#This Row],[Customer ID]],customers!A784:A1784,customers!I784:I1784,,0)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 t="shared" si="36"/>
        <v>Arabica</v>
      </c>
      <c r="K787" t="str">
        <f>INDEX(products!$A$1:$G$49,MATCH(orders!$D787,products!$A$1:$A$49,0),MATCH(orders!K$1,products!$A$1:$G$1,0))</f>
        <v>D</v>
      </c>
      <c r="L787" t="str">
        <f t="shared" si="37"/>
        <v>Dark</v>
      </c>
      <c r="M787" s="6">
        <f>INDEX(products!$A$1:$G$49,MATCH(orders!$D787,products!$A$1:$A$49,0),MATCH(orders!M$1,products!$A$1:$G$1,0))</f>
        <v>2.5</v>
      </c>
      <c r="N787" s="8">
        <f>INDEX(products!$A$1:$G$49,MATCH(orders!$D787,products!$A$1:$A$49,0),MATCH(orders!N$1,products!$A$1:$G$1,0))</f>
        <v>22.884999999999998</v>
      </c>
      <c r="O787" s="8">
        <f t="shared" si="38"/>
        <v>22.884999999999998</v>
      </c>
      <c r="P787" t="str">
        <f>_xlfn.XLOOKUP(Table1[[#This Row],[Customer ID]],customers!A785:A1785,customers!I785:I1785,,0)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 t="shared" si="36"/>
        <v>Excelsa</v>
      </c>
      <c r="K788" t="str">
        <f>INDEX(products!$A$1:$G$49,MATCH(orders!$D788,products!$A$1:$A$49,0),MATCH(orders!K$1,products!$A$1:$G$1,0))</f>
        <v>D</v>
      </c>
      <c r="L788" t="str">
        <f t="shared" si="37"/>
        <v>Dark</v>
      </c>
      <c r="M788" s="6">
        <f>INDEX(products!$A$1:$G$49,MATCH(orders!$D788,products!$A$1:$A$49,0),MATCH(orders!M$1,products!$A$1:$G$1,0))</f>
        <v>2.5</v>
      </c>
      <c r="N788" s="8">
        <f>INDEX(products!$A$1:$G$49,MATCH(orders!$D788,products!$A$1:$A$49,0),MATCH(orders!N$1,products!$A$1:$G$1,0))</f>
        <v>27.945</v>
      </c>
      <c r="O788" s="8">
        <f t="shared" si="38"/>
        <v>27.945</v>
      </c>
      <c r="P788" t="str">
        <f>_xlfn.XLOOKUP(Table1[[#This Row],[Customer ID]],customers!A786:A1786,customers!I786:I1786,,0)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 t="shared" si="36"/>
        <v>Excelsa</v>
      </c>
      <c r="K789" t="str">
        <f>INDEX(products!$A$1:$G$49,MATCH(orders!$D789,products!$A$1:$A$49,0),MATCH(orders!K$1,products!$A$1:$G$1,0))</f>
        <v>M</v>
      </c>
      <c r="L789" t="str">
        <f t="shared" si="37"/>
        <v>Medium</v>
      </c>
      <c r="M789" s="6">
        <f>INDEX(products!$A$1:$G$49,MATCH(orders!$D789,products!$A$1:$A$49,0),MATCH(orders!M$1,products!$A$1:$G$1,0))</f>
        <v>1</v>
      </c>
      <c r="N789" s="8">
        <f>INDEX(products!$A$1:$G$49,MATCH(orders!$D789,products!$A$1:$A$49,0),MATCH(orders!N$1,products!$A$1:$G$1,0))</f>
        <v>13.75</v>
      </c>
      <c r="O789" s="8">
        <f t="shared" si="38"/>
        <v>82.5</v>
      </c>
      <c r="P789" t="str">
        <f>_xlfn.XLOOKUP(Table1[[#This Row],[Customer ID]],customers!A787:A1787,customers!I787:I1787,,0)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 t="shared" si="36"/>
        <v>Robusta</v>
      </c>
      <c r="K790" t="str">
        <f>INDEX(products!$A$1:$G$49,MATCH(orders!$D790,products!$A$1:$A$49,0),MATCH(orders!K$1,products!$A$1:$G$1,0))</f>
        <v>M</v>
      </c>
      <c r="L790" t="str">
        <f t="shared" si="37"/>
        <v>Medium</v>
      </c>
      <c r="M790" s="6">
        <f>INDEX(products!$A$1:$G$49,MATCH(orders!$D790,products!$A$1:$A$49,0),MATCH(orders!M$1,products!$A$1:$G$1,0))</f>
        <v>2.5</v>
      </c>
      <c r="N790" s="8">
        <f>INDEX(products!$A$1:$G$49,MATCH(orders!$D790,products!$A$1:$A$49,0),MATCH(orders!N$1,products!$A$1:$G$1,0))</f>
        <v>22.884999999999998</v>
      </c>
      <c r="O790" s="8">
        <f t="shared" si="38"/>
        <v>45.769999999999996</v>
      </c>
      <c r="P790" t="str">
        <f>_xlfn.XLOOKUP(Table1[[#This Row],[Customer ID]],customers!A788:A1788,customers!I788:I1788,,0)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 t="shared" si="36"/>
        <v>Arabica</v>
      </c>
      <c r="K791" t="str">
        <f>INDEX(products!$A$1:$G$49,MATCH(orders!$D791,products!$A$1:$A$49,0),MATCH(orders!K$1,products!$A$1:$G$1,0))</f>
        <v>L</v>
      </c>
      <c r="L791" t="str">
        <f t="shared" si="37"/>
        <v>Light</v>
      </c>
      <c r="M791" s="6">
        <f>INDEX(products!$A$1:$G$49,MATCH(orders!$D791,products!$A$1:$A$49,0),MATCH(orders!M$1,products!$A$1:$G$1,0))</f>
        <v>1</v>
      </c>
      <c r="N791" s="8">
        <f>INDEX(products!$A$1:$G$49,MATCH(orders!$D791,products!$A$1:$A$49,0),MATCH(orders!N$1,products!$A$1:$G$1,0))</f>
        <v>12.95</v>
      </c>
      <c r="O791" s="8">
        <f t="shared" si="38"/>
        <v>77.699999999999989</v>
      </c>
      <c r="P791" t="str">
        <f>_xlfn.XLOOKUP(Table1[[#This Row],[Customer ID]],customers!A789:A1789,customers!I789:I1789,,0)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 t="shared" si="36"/>
        <v>Arabica</v>
      </c>
      <c r="K792" t="str">
        <f>INDEX(products!$A$1:$G$49,MATCH(orders!$D792,products!$A$1:$A$49,0),MATCH(orders!K$1,products!$A$1:$G$1,0))</f>
        <v>L</v>
      </c>
      <c r="L792" t="str">
        <f t="shared" si="37"/>
        <v>Light</v>
      </c>
      <c r="M792" s="6">
        <f>INDEX(products!$A$1:$G$49,MATCH(orders!$D792,products!$A$1:$A$49,0),MATCH(orders!M$1,products!$A$1:$G$1,0))</f>
        <v>0.5</v>
      </c>
      <c r="N792" s="8">
        <f>INDEX(products!$A$1:$G$49,MATCH(orders!$D792,products!$A$1:$A$49,0),MATCH(orders!N$1,products!$A$1:$G$1,0))</f>
        <v>7.77</v>
      </c>
      <c r="O792" s="8">
        <f t="shared" si="38"/>
        <v>23.31</v>
      </c>
      <c r="P792" t="str">
        <f>_xlfn.XLOOKUP(Table1[[#This Row],[Customer ID]],customers!A790:A1790,customers!I790:I1790,,0)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 t="shared" si="36"/>
        <v>Liberica</v>
      </c>
      <c r="K793" t="str">
        <f>INDEX(products!$A$1:$G$49,MATCH(orders!$D793,products!$A$1:$A$49,0),MATCH(orders!K$1,products!$A$1:$G$1,0))</f>
        <v>L</v>
      </c>
      <c r="L793" t="str">
        <f t="shared" si="37"/>
        <v>Light</v>
      </c>
      <c r="M793" s="6">
        <f>INDEX(products!$A$1:$G$49,MATCH(orders!$D793,products!$A$1:$A$49,0),MATCH(orders!M$1,products!$A$1:$G$1,0))</f>
        <v>0.2</v>
      </c>
      <c r="N793" s="8">
        <f>INDEX(products!$A$1:$G$49,MATCH(orders!$D793,products!$A$1:$A$49,0),MATCH(orders!N$1,products!$A$1:$G$1,0))</f>
        <v>4.7549999999999999</v>
      </c>
      <c r="O793" s="8">
        <f t="shared" si="38"/>
        <v>23.774999999999999</v>
      </c>
      <c r="P793" t="str">
        <f>_xlfn.XLOOKUP(Table1[[#This Row],[Customer ID]],customers!A791:A1791,customers!I791:I1791,,0)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 t="shared" si="36"/>
        <v>Liberica</v>
      </c>
      <c r="K794" t="str">
        <f>INDEX(products!$A$1:$G$49,MATCH(orders!$D794,products!$A$1:$A$49,0),MATCH(orders!K$1,products!$A$1:$G$1,0))</f>
        <v>M</v>
      </c>
      <c r="L794" t="str">
        <f t="shared" si="37"/>
        <v>Medium</v>
      </c>
      <c r="M794" s="6">
        <f>INDEX(products!$A$1:$G$49,MATCH(orders!$D794,products!$A$1:$A$49,0),MATCH(orders!M$1,products!$A$1:$G$1,0))</f>
        <v>0.5</v>
      </c>
      <c r="N794" s="8">
        <f>INDEX(products!$A$1:$G$49,MATCH(orders!$D794,products!$A$1:$A$49,0),MATCH(orders!N$1,products!$A$1:$G$1,0))</f>
        <v>8.73</v>
      </c>
      <c r="O794" s="8">
        <f t="shared" si="38"/>
        <v>52.38</v>
      </c>
      <c r="P794" t="str">
        <f>_xlfn.XLOOKUP(Table1[[#This Row],[Customer ID]],customers!A792:A1792,customers!I792:I1792,,0)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 t="shared" si="36"/>
        <v>Robusta</v>
      </c>
      <c r="K795" t="str">
        <f>INDEX(products!$A$1:$G$49,MATCH(orders!$D795,products!$A$1:$A$49,0),MATCH(orders!K$1,products!$A$1:$G$1,0))</f>
        <v>L</v>
      </c>
      <c r="L795" t="str">
        <f t="shared" si="37"/>
        <v>Light</v>
      </c>
      <c r="M795" s="6">
        <f>INDEX(products!$A$1:$G$49,MATCH(orders!$D795,products!$A$1:$A$49,0),MATCH(orders!M$1,products!$A$1:$G$1,0))</f>
        <v>0.2</v>
      </c>
      <c r="N795" s="8">
        <f>INDEX(products!$A$1:$G$49,MATCH(orders!$D795,products!$A$1:$A$49,0),MATCH(orders!N$1,products!$A$1:$G$1,0))</f>
        <v>3.5849999999999995</v>
      </c>
      <c r="O795" s="8">
        <f t="shared" si="38"/>
        <v>17.924999999999997</v>
      </c>
      <c r="P795" t="str">
        <f>_xlfn.XLOOKUP(Table1[[#This Row],[Customer ID]],customers!A793:A1793,customers!I793:I1793,,0)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 t="shared" si="36"/>
        <v>Arabica</v>
      </c>
      <c r="K796" t="str">
        <f>INDEX(products!$A$1:$G$49,MATCH(orders!$D796,products!$A$1:$A$49,0),MATCH(orders!K$1,products!$A$1:$G$1,0))</f>
        <v>L</v>
      </c>
      <c r="L796" t="str">
        <f t="shared" si="37"/>
        <v>Light</v>
      </c>
      <c r="M796" s="6">
        <f>INDEX(products!$A$1:$G$49,MATCH(orders!$D796,products!$A$1:$A$49,0),MATCH(orders!M$1,products!$A$1:$G$1,0))</f>
        <v>2.5</v>
      </c>
      <c r="N796" s="8">
        <f>INDEX(products!$A$1:$G$49,MATCH(orders!$D796,products!$A$1:$A$49,0),MATCH(orders!N$1,products!$A$1:$G$1,0))</f>
        <v>29.784999999999997</v>
      </c>
      <c r="O796" s="8">
        <f t="shared" si="38"/>
        <v>148.92499999999998</v>
      </c>
      <c r="P796" t="str">
        <f>_xlfn.XLOOKUP(Table1[[#This Row],[Customer ID]],customers!A794:A1794,customers!I794:I1794,,0)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 t="shared" si="36"/>
        <v>Robusta</v>
      </c>
      <c r="K797" t="str">
        <f>INDEX(products!$A$1:$G$49,MATCH(orders!$D797,products!$A$1:$A$49,0),MATCH(orders!K$1,products!$A$1:$G$1,0))</f>
        <v>L</v>
      </c>
      <c r="L797" t="str">
        <f t="shared" si="37"/>
        <v>Light</v>
      </c>
      <c r="M797" s="6">
        <f>INDEX(products!$A$1:$G$49,MATCH(orders!$D797,products!$A$1:$A$49,0),MATCH(orders!M$1,products!$A$1:$G$1,0))</f>
        <v>0.5</v>
      </c>
      <c r="N797" s="8">
        <f>INDEX(products!$A$1:$G$49,MATCH(orders!$D797,products!$A$1:$A$49,0),MATCH(orders!N$1,products!$A$1:$G$1,0))</f>
        <v>7.169999999999999</v>
      </c>
      <c r="O797" s="8">
        <f t="shared" si="38"/>
        <v>28.679999999999996</v>
      </c>
      <c r="P797" t="str">
        <f>_xlfn.XLOOKUP(Table1[[#This Row],[Customer ID]],customers!A795:A1795,customers!I795:I1795,,0)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 t="shared" si="36"/>
        <v>Liberica</v>
      </c>
      <c r="K798" t="str">
        <f>INDEX(products!$A$1:$G$49,MATCH(orders!$D798,products!$A$1:$A$49,0),MATCH(orders!K$1,products!$A$1:$G$1,0))</f>
        <v>L</v>
      </c>
      <c r="L798" t="str">
        <f t="shared" si="37"/>
        <v>Light</v>
      </c>
      <c r="M798" s="6">
        <f>INDEX(products!$A$1:$G$49,MATCH(orders!$D798,products!$A$1:$A$49,0),MATCH(orders!M$1,products!$A$1:$G$1,0))</f>
        <v>0.5</v>
      </c>
      <c r="N798" s="8">
        <f>INDEX(products!$A$1:$G$49,MATCH(orders!$D798,products!$A$1:$A$49,0),MATCH(orders!N$1,products!$A$1:$G$1,0))</f>
        <v>9.51</v>
      </c>
      <c r="O798" s="8">
        <f t="shared" si="38"/>
        <v>9.51</v>
      </c>
      <c r="P798" t="str">
        <f>_xlfn.XLOOKUP(Table1[[#This Row],[Customer ID]],customers!A796:A1796,customers!I796:I1796,,0)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 t="shared" si="36"/>
        <v>Arabica</v>
      </c>
      <c r="K799" t="str">
        <f>INDEX(products!$A$1:$G$49,MATCH(orders!$D799,products!$A$1:$A$49,0),MATCH(orders!K$1,products!$A$1:$G$1,0))</f>
        <v>L</v>
      </c>
      <c r="L799" t="str">
        <f t="shared" si="37"/>
        <v>Light</v>
      </c>
      <c r="M799" s="6">
        <f>INDEX(products!$A$1:$G$49,MATCH(orders!$D799,products!$A$1:$A$49,0),MATCH(orders!M$1,products!$A$1:$G$1,0))</f>
        <v>0.5</v>
      </c>
      <c r="N799" s="8">
        <f>INDEX(products!$A$1:$G$49,MATCH(orders!$D799,products!$A$1:$A$49,0),MATCH(orders!N$1,products!$A$1:$G$1,0))</f>
        <v>7.77</v>
      </c>
      <c r="O799" s="8">
        <f t="shared" si="38"/>
        <v>31.08</v>
      </c>
      <c r="P799" t="str">
        <f>_xlfn.XLOOKUP(Table1[[#This Row],[Customer ID]],customers!A797:A1797,customers!I797:I1797,,0)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 t="shared" si="36"/>
        <v>Robusta</v>
      </c>
      <c r="K800" t="str">
        <f>INDEX(products!$A$1:$G$49,MATCH(orders!$D800,products!$A$1:$A$49,0),MATCH(orders!K$1,products!$A$1:$G$1,0))</f>
        <v>D</v>
      </c>
      <c r="L800" t="str">
        <f t="shared" si="37"/>
        <v>Dark</v>
      </c>
      <c r="M800" s="6">
        <f>INDEX(products!$A$1:$G$49,MATCH(orders!$D800,products!$A$1:$A$49,0),MATCH(orders!M$1,products!$A$1:$G$1,0))</f>
        <v>0.2</v>
      </c>
      <c r="N800" s="8">
        <f>INDEX(products!$A$1:$G$49,MATCH(orders!$D800,products!$A$1:$A$49,0),MATCH(orders!N$1,products!$A$1:$G$1,0))</f>
        <v>2.6849999999999996</v>
      </c>
      <c r="O800" s="8">
        <f t="shared" si="38"/>
        <v>8.0549999999999997</v>
      </c>
      <c r="P800" t="str">
        <f>_xlfn.XLOOKUP(Table1[[#This Row],[Customer ID]],customers!A798:A1798,customers!I798:I1798,,0)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 t="shared" si="36"/>
        <v>Excelsa</v>
      </c>
      <c r="K801" t="str">
        <f>INDEX(products!$A$1:$G$49,MATCH(orders!$D801,products!$A$1:$A$49,0),MATCH(orders!K$1,products!$A$1:$G$1,0))</f>
        <v>D</v>
      </c>
      <c r="L801" t="str">
        <f t="shared" si="37"/>
        <v>Dark</v>
      </c>
      <c r="M801" s="6">
        <f>INDEX(products!$A$1:$G$49,MATCH(orders!$D801,products!$A$1:$A$49,0),MATCH(orders!M$1,products!$A$1:$G$1,0))</f>
        <v>1</v>
      </c>
      <c r="N801" s="8">
        <f>INDEX(products!$A$1:$G$49,MATCH(orders!$D801,products!$A$1:$A$49,0),MATCH(orders!N$1,products!$A$1:$G$1,0))</f>
        <v>12.15</v>
      </c>
      <c r="O801" s="8">
        <f t="shared" si="38"/>
        <v>36.450000000000003</v>
      </c>
      <c r="P801" t="str">
        <f>_xlfn.XLOOKUP(Table1[[#This Row],[Customer ID]],customers!A799:A1799,customers!I799:I1799,,0)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 t="shared" si="36"/>
        <v>Robusta</v>
      </c>
      <c r="K802" t="str">
        <f>INDEX(products!$A$1:$G$49,MATCH(orders!$D802,products!$A$1:$A$49,0),MATCH(orders!K$1,products!$A$1:$G$1,0))</f>
        <v>D</v>
      </c>
      <c r="L802" t="str">
        <f t="shared" si="37"/>
        <v>Dark</v>
      </c>
      <c r="M802" s="6">
        <f>INDEX(products!$A$1:$G$49,MATCH(orders!$D802,products!$A$1:$A$49,0),MATCH(orders!M$1,products!$A$1:$G$1,0))</f>
        <v>0.2</v>
      </c>
      <c r="N802" s="8">
        <f>INDEX(products!$A$1:$G$49,MATCH(orders!$D802,products!$A$1:$A$49,0),MATCH(orders!N$1,products!$A$1:$G$1,0))</f>
        <v>2.6849999999999996</v>
      </c>
      <c r="O802" s="8">
        <f t="shared" si="38"/>
        <v>16.11</v>
      </c>
      <c r="P802" t="str">
        <f>_xlfn.XLOOKUP(Table1[[#This Row],[Customer ID]],customers!A800:A1800,customers!I800:I1800,,0)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 t="shared" si="36"/>
        <v>Robusta</v>
      </c>
      <c r="K803" t="str">
        <f>INDEX(products!$A$1:$G$49,MATCH(orders!$D803,products!$A$1:$A$49,0),MATCH(orders!K$1,products!$A$1:$G$1,0))</f>
        <v>D</v>
      </c>
      <c r="L803" t="str">
        <f t="shared" si="37"/>
        <v>Dark</v>
      </c>
      <c r="M803" s="6">
        <f>INDEX(products!$A$1:$G$49,MATCH(orders!$D803,products!$A$1:$A$49,0),MATCH(orders!M$1,products!$A$1:$G$1,0))</f>
        <v>2.5</v>
      </c>
      <c r="N803" s="8">
        <f>INDEX(products!$A$1:$G$49,MATCH(orders!$D803,products!$A$1:$A$49,0),MATCH(orders!N$1,products!$A$1:$G$1,0))</f>
        <v>20.584999999999997</v>
      </c>
      <c r="O803" s="8">
        <f t="shared" si="38"/>
        <v>41.169999999999995</v>
      </c>
      <c r="P803" t="str">
        <f>_xlfn.XLOOKUP(Table1[[#This Row],[Customer ID]],customers!A801:A1801,customers!I801:I1801,,0)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 t="shared" si="36"/>
        <v>Robusta</v>
      </c>
      <c r="K804" t="str">
        <f>INDEX(products!$A$1:$G$49,MATCH(orders!$D804,products!$A$1:$A$49,0),MATCH(orders!K$1,products!$A$1:$G$1,0))</f>
        <v>D</v>
      </c>
      <c r="L804" t="str">
        <f t="shared" si="37"/>
        <v>Dark</v>
      </c>
      <c r="M804" s="6">
        <f>INDEX(products!$A$1:$G$49,MATCH(orders!$D804,products!$A$1:$A$49,0),MATCH(orders!M$1,products!$A$1:$G$1,0))</f>
        <v>0.2</v>
      </c>
      <c r="N804" s="8">
        <f>INDEX(products!$A$1:$G$49,MATCH(orders!$D804,products!$A$1:$A$49,0),MATCH(orders!N$1,products!$A$1:$G$1,0))</f>
        <v>2.6849999999999996</v>
      </c>
      <c r="O804" s="8">
        <f t="shared" si="38"/>
        <v>10.739999999999998</v>
      </c>
      <c r="P804" t="str">
        <f>_xlfn.XLOOKUP(Table1[[#This Row],[Customer ID]],customers!A802:A1802,customers!I802:I1802,,0)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 t="shared" si="36"/>
        <v>Excelsa</v>
      </c>
      <c r="K805" t="str">
        <f>INDEX(products!$A$1:$G$49,MATCH(orders!$D805,products!$A$1:$A$49,0),MATCH(orders!K$1,products!$A$1:$G$1,0))</f>
        <v>M</v>
      </c>
      <c r="L805" t="str">
        <f t="shared" si="37"/>
        <v>Medium</v>
      </c>
      <c r="M805" s="6">
        <f>INDEX(products!$A$1:$G$49,MATCH(orders!$D805,products!$A$1:$A$49,0),MATCH(orders!M$1,products!$A$1:$G$1,0))</f>
        <v>2.5</v>
      </c>
      <c r="N805" s="8">
        <f>INDEX(products!$A$1:$G$49,MATCH(orders!$D805,products!$A$1:$A$49,0),MATCH(orders!N$1,products!$A$1:$G$1,0))</f>
        <v>31.624999999999996</v>
      </c>
      <c r="O805" s="8">
        <f t="shared" si="38"/>
        <v>126.49999999999999</v>
      </c>
      <c r="P805" t="str">
        <f>_xlfn.XLOOKUP(Table1[[#This Row],[Customer ID]],customers!A803:A1803,customers!I803:I1803,,0)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 t="shared" si="36"/>
        <v>Robusta</v>
      </c>
      <c r="K806" t="str">
        <f>INDEX(products!$A$1:$G$49,MATCH(orders!$D806,products!$A$1:$A$49,0),MATCH(orders!K$1,products!$A$1:$G$1,0))</f>
        <v>L</v>
      </c>
      <c r="L806" t="str">
        <f t="shared" si="37"/>
        <v>Light</v>
      </c>
      <c r="M806" s="6">
        <f>INDEX(products!$A$1:$G$49,MATCH(orders!$D806,products!$A$1:$A$49,0),MATCH(orders!M$1,products!$A$1:$G$1,0))</f>
        <v>1</v>
      </c>
      <c r="N806" s="8">
        <f>INDEX(products!$A$1:$G$49,MATCH(orders!$D806,products!$A$1:$A$49,0),MATCH(orders!N$1,products!$A$1:$G$1,0))</f>
        <v>11.95</v>
      </c>
      <c r="O806" s="8">
        <f t="shared" si="38"/>
        <v>23.9</v>
      </c>
      <c r="P806" t="str">
        <f>_xlfn.XLOOKUP(Table1[[#This Row],[Customer ID]],customers!A804:A1804,customers!I804:I1804,,0)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 t="shared" si="36"/>
        <v>Robusta</v>
      </c>
      <c r="K807" t="str">
        <f>INDEX(products!$A$1:$G$49,MATCH(orders!$D807,products!$A$1:$A$49,0),MATCH(orders!K$1,products!$A$1:$G$1,0))</f>
        <v>M</v>
      </c>
      <c r="L807" t="str">
        <f t="shared" si="37"/>
        <v>Medium</v>
      </c>
      <c r="M807" s="6">
        <f>INDEX(products!$A$1:$G$49,MATCH(orders!$D807,products!$A$1:$A$49,0),MATCH(orders!M$1,products!$A$1:$G$1,0))</f>
        <v>0.5</v>
      </c>
      <c r="N807" s="8">
        <f>INDEX(products!$A$1:$G$49,MATCH(orders!$D807,products!$A$1:$A$49,0),MATCH(orders!N$1,products!$A$1:$G$1,0))</f>
        <v>5.97</v>
      </c>
      <c r="O807" s="8">
        <f t="shared" si="38"/>
        <v>5.97</v>
      </c>
      <c r="P807" t="str">
        <f>_xlfn.XLOOKUP(Table1[[#This Row],[Customer ID]],customers!A805:A1805,customers!I805:I1805,,0)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 t="shared" si="36"/>
        <v>Liberica</v>
      </c>
      <c r="K808" t="str">
        <f>INDEX(products!$A$1:$G$49,MATCH(orders!$D808,products!$A$1:$A$49,0),MATCH(orders!K$1,products!$A$1:$G$1,0))</f>
        <v>D</v>
      </c>
      <c r="L808" t="str">
        <f t="shared" si="37"/>
        <v>Dark</v>
      </c>
      <c r="M808" s="6">
        <f>INDEX(products!$A$1:$G$49,MATCH(orders!$D808,products!$A$1:$A$49,0),MATCH(orders!M$1,products!$A$1:$G$1,0))</f>
        <v>0.2</v>
      </c>
      <c r="N808" s="8">
        <f>INDEX(products!$A$1:$G$49,MATCH(orders!$D808,products!$A$1:$A$49,0),MATCH(orders!N$1,products!$A$1:$G$1,0))</f>
        <v>3.8849999999999998</v>
      </c>
      <c r="O808" s="8">
        <f t="shared" si="38"/>
        <v>7.77</v>
      </c>
      <c r="P808" t="str">
        <f>_xlfn.XLOOKUP(Table1[[#This Row],[Customer ID]],customers!A806:A1806,customers!I806:I1806,,0)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 t="shared" si="36"/>
        <v>Liberica</v>
      </c>
      <c r="K809" t="str">
        <f>INDEX(products!$A$1:$G$49,MATCH(orders!$D809,products!$A$1:$A$49,0),MATCH(orders!K$1,products!$A$1:$G$1,0))</f>
        <v>D</v>
      </c>
      <c r="L809" t="str">
        <f t="shared" si="37"/>
        <v>Dark</v>
      </c>
      <c r="M809" s="6">
        <f>INDEX(products!$A$1:$G$49,MATCH(orders!$D809,products!$A$1:$A$49,0),MATCH(orders!M$1,products!$A$1:$G$1,0))</f>
        <v>0.5</v>
      </c>
      <c r="N809" s="8">
        <f>INDEX(products!$A$1:$G$49,MATCH(orders!$D809,products!$A$1:$A$49,0),MATCH(orders!N$1,products!$A$1:$G$1,0))</f>
        <v>7.77</v>
      </c>
      <c r="O809" s="8">
        <f t="shared" si="38"/>
        <v>23.31</v>
      </c>
      <c r="P809" t="str">
        <f>_xlfn.XLOOKUP(Table1[[#This Row],[Customer ID]],customers!A807:A1807,customers!I807:I1807,,0)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 t="shared" si="36"/>
        <v>Robusta</v>
      </c>
      <c r="K810" t="str">
        <f>INDEX(products!$A$1:$G$49,MATCH(orders!$D810,products!$A$1:$A$49,0),MATCH(orders!K$1,products!$A$1:$G$1,0))</f>
        <v>L</v>
      </c>
      <c r="L810" t="str">
        <f t="shared" si="37"/>
        <v>Light</v>
      </c>
      <c r="M810" s="6">
        <f>INDEX(products!$A$1:$G$49,MATCH(orders!$D810,products!$A$1:$A$49,0),MATCH(orders!M$1,products!$A$1:$G$1,0))</f>
        <v>2.5</v>
      </c>
      <c r="N810" s="8">
        <f>INDEX(products!$A$1:$G$49,MATCH(orders!$D810,products!$A$1:$A$49,0),MATCH(orders!N$1,products!$A$1:$G$1,0))</f>
        <v>27.484999999999996</v>
      </c>
      <c r="O810" s="8">
        <f t="shared" si="38"/>
        <v>137.42499999999998</v>
      </c>
      <c r="P810" t="str">
        <f>_xlfn.XLOOKUP(Table1[[#This Row],[Customer ID]],customers!A808:A1808,customers!I808:I1808,,0)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 t="shared" si="36"/>
        <v>Robusta</v>
      </c>
      <c r="K811" t="str">
        <f>INDEX(products!$A$1:$G$49,MATCH(orders!$D811,products!$A$1:$A$49,0),MATCH(orders!K$1,products!$A$1:$G$1,0))</f>
        <v>D</v>
      </c>
      <c r="L811" t="str">
        <f t="shared" si="37"/>
        <v>Dark</v>
      </c>
      <c r="M811" s="6">
        <f>INDEX(products!$A$1:$G$49,MATCH(orders!$D811,products!$A$1:$A$49,0),MATCH(orders!M$1,products!$A$1:$G$1,0))</f>
        <v>0.2</v>
      </c>
      <c r="N811" s="8">
        <f>INDEX(products!$A$1:$G$49,MATCH(orders!$D811,products!$A$1:$A$49,0),MATCH(orders!N$1,products!$A$1:$G$1,0))</f>
        <v>2.6849999999999996</v>
      </c>
      <c r="O811" s="8">
        <f t="shared" si="38"/>
        <v>8.0549999999999997</v>
      </c>
      <c r="P811" t="str">
        <f>_xlfn.XLOOKUP(Table1[[#This Row],[Customer ID]],customers!A809:A1809,customers!I809:I1809,,0)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 t="shared" si="36"/>
        <v>Liberica</v>
      </c>
      <c r="K812" t="str">
        <f>INDEX(products!$A$1:$G$49,MATCH(orders!$D812,products!$A$1:$A$49,0),MATCH(orders!K$1,products!$A$1:$G$1,0))</f>
        <v>L</v>
      </c>
      <c r="L812" t="str">
        <f t="shared" si="37"/>
        <v>Light</v>
      </c>
      <c r="M812" s="6">
        <f>INDEX(products!$A$1:$G$49,MATCH(orders!$D812,products!$A$1:$A$49,0),MATCH(orders!M$1,products!$A$1:$G$1,0))</f>
        <v>0.5</v>
      </c>
      <c r="N812" s="8">
        <f>INDEX(products!$A$1:$G$49,MATCH(orders!$D812,products!$A$1:$A$49,0),MATCH(orders!N$1,products!$A$1:$G$1,0))</f>
        <v>9.51</v>
      </c>
      <c r="O812" s="8">
        <f t="shared" si="38"/>
        <v>28.53</v>
      </c>
      <c r="P812" t="str">
        <f>_xlfn.XLOOKUP(Table1[[#This Row],[Customer ID]],customers!A810:A1810,customers!I810:I1810,,0)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 t="shared" si="36"/>
        <v>Arabica</v>
      </c>
      <c r="K813" t="str">
        <f>INDEX(products!$A$1:$G$49,MATCH(orders!$D813,products!$A$1:$A$49,0),MATCH(orders!K$1,products!$A$1:$G$1,0))</f>
        <v>M</v>
      </c>
      <c r="L813" t="str">
        <f t="shared" si="37"/>
        <v>Medium</v>
      </c>
      <c r="M813" s="6">
        <f>INDEX(products!$A$1:$G$49,MATCH(orders!$D813,products!$A$1:$A$49,0),MATCH(orders!M$1,products!$A$1:$G$1,0))</f>
        <v>1</v>
      </c>
      <c r="N813" s="8">
        <f>INDEX(products!$A$1:$G$49,MATCH(orders!$D813,products!$A$1:$A$49,0),MATCH(orders!N$1,products!$A$1:$G$1,0))</f>
        <v>11.25</v>
      </c>
      <c r="O813" s="8">
        <f t="shared" si="38"/>
        <v>67.5</v>
      </c>
      <c r="P813" t="str">
        <f>_xlfn.XLOOKUP(Table1[[#This Row],[Customer ID]],customers!A811:A1811,customers!I811:I1811,,0)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 t="shared" si="36"/>
        <v>Liberica</v>
      </c>
      <c r="K814" t="str">
        <f>INDEX(products!$A$1:$G$49,MATCH(orders!$D814,products!$A$1:$A$49,0),MATCH(orders!K$1,products!$A$1:$G$1,0))</f>
        <v>D</v>
      </c>
      <c r="L814" t="str">
        <f t="shared" si="37"/>
        <v>Dark</v>
      </c>
      <c r="M814" s="6">
        <f>INDEX(products!$A$1:$G$49,MATCH(orders!$D814,products!$A$1:$A$49,0),MATCH(orders!M$1,products!$A$1:$G$1,0))</f>
        <v>2.5</v>
      </c>
      <c r="N814" s="8">
        <f>INDEX(products!$A$1:$G$49,MATCH(orders!$D814,products!$A$1:$A$49,0),MATCH(orders!N$1,products!$A$1:$G$1,0))</f>
        <v>29.784999999999997</v>
      </c>
      <c r="O814" s="8">
        <f t="shared" si="38"/>
        <v>178.70999999999998</v>
      </c>
      <c r="P814" t="str">
        <f>_xlfn.XLOOKUP(Table1[[#This Row],[Customer ID]],customers!A812:A1812,customers!I812:I1812,,0)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 t="shared" si="36"/>
        <v>Excelsa</v>
      </c>
      <c r="K815" t="str">
        <f>INDEX(products!$A$1:$G$49,MATCH(orders!$D815,products!$A$1:$A$49,0),MATCH(orders!K$1,products!$A$1:$G$1,0))</f>
        <v>M</v>
      </c>
      <c r="L815" t="str">
        <f t="shared" si="37"/>
        <v>Medium</v>
      </c>
      <c r="M815" s="6">
        <f>INDEX(products!$A$1:$G$49,MATCH(orders!$D815,products!$A$1:$A$49,0),MATCH(orders!M$1,products!$A$1:$G$1,0))</f>
        <v>2.5</v>
      </c>
      <c r="N815" s="8">
        <f>INDEX(products!$A$1:$G$49,MATCH(orders!$D815,products!$A$1:$A$49,0),MATCH(orders!N$1,products!$A$1:$G$1,0))</f>
        <v>31.624999999999996</v>
      </c>
      <c r="O815" s="8">
        <f t="shared" si="38"/>
        <v>31.624999999999996</v>
      </c>
      <c r="P815" t="str">
        <f>_xlfn.XLOOKUP(Table1[[#This Row],[Customer ID]],customers!A813:A1813,customers!I813:I1813,,0)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 t="shared" si="36"/>
        <v>Excelsa</v>
      </c>
      <c r="K816" t="str">
        <f>INDEX(products!$A$1:$G$49,MATCH(orders!$D816,products!$A$1:$A$49,0),MATCH(orders!K$1,products!$A$1:$G$1,0))</f>
        <v>L</v>
      </c>
      <c r="L816" t="str">
        <f t="shared" si="37"/>
        <v>Light</v>
      </c>
      <c r="M816" s="6">
        <f>INDEX(products!$A$1:$G$49,MATCH(orders!$D816,products!$A$1:$A$49,0),MATCH(orders!M$1,products!$A$1:$G$1,0))</f>
        <v>0.2</v>
      </c>
      <c r="N816" s="8">
        <f>INDEX(products!$A$1:$G$49,MATCH(orders!$D816,products!$A$1:$A$49,0),MATCH(orders!N$1,products!$A$1:$G$1,0))</f>
        <v>4.4550000000000001</v>
      </c>
      <c r="O816" s="8">
        <f t="shared" si="38"/>
        <v>8.91</v>
      </c>
      <c r="P816" t="str">
        <f>_xlfn.XLOOKUP(Table1[[#This Row],[Customer ID]],customers!A814:A1814,customers!I814:I1814,,0)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 t="shared" si="36"/>
        <v>Robusta</v>
      </c>
      <c r="K817" t="str">
        <f>INDEX(products!$A$1:$G$49,MATCH(orders!$D817,products!$A$1:$A$49,0),MATCH(orders!K$1,products!$A$1:$G$1,0))</f>
        <v>M</v>
      </c>
      <c r="L817" t="str">
        <f t="shared" si="37"/>
        <v>Medium</v>
      </c>
      <c r="M817" s="6">
        <f>INDEX(products!$A$1:$G$49,MATCH(orders!$D817,products!$A$1:$A$49,0),MATCH(orders!M$1,products!$A$1:$G$1,0))</f>
        <v>0.5</v>
      </c>
      <c r="N817" s="8">
        <f>INDEX(products!$A$1:$G$49,MATCH(orders!$D817,products!$A$1:$A$49,0),MATCH(orders!N$1,products!$A$1:$G$1,0))</f>
        <v>5.97</v>
      </c>
      <c r="O817" s="8">
        <f t="shared" si="38"/>
        <v>35.82</v>
      </c>
      <c r="P817" t="str">
        <f>_xlfn.XLOOKUP(Table1[[#This Row],[Customer ID]],customers!A815:A1815,customers!I815:I1815,,0)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 t="shared" si="36"/>
        <v>Liberica</v>
      </c>
      <c r="K818" t="str">
        <f>INDEX(products!$A$1:$G$49,MATCH(orders!$D818,products!$A$1:$A$49,0),MATCH(orders!K$1,products!$A$1:$G$1,0))</f>
        <v>L</v>
      </c>
      <c r="L818" t="str">
        <f t="shared" si="37"/>
        <v>Light</v>
      </c>
      <c r="M818" s="6">
        <f>INDEX(products!$A$1:$G$49,MATCH(orders!$D818,products!$A$1:$A$49,0),MATCH(orders!M$1,products!$A$1:$G$1,0))</f>
        <v>0.5</v>
      </c>
      <c r="N818" s="8">
        <f>INDEX(products!$A$1:$G$49,MATCH(orders!$D818,products!$A$1:$A$49,0),MATCH(orders!N$1,products!$A$1:$G$1,0))</f>
        <v>9.51</v>
      </c>
      <c r="O818" s="8">
        <f t="shared" si="38"/>
        <v>38.04</v>
      </c>
      <c r="P818" t="str">
        <f>_xlfn.XLOOKUP(Table1[[#This Row],[Customer ID]],customers!A816:A1816,customers!I816:I1816,,0)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 t="shared" si="36"/>
        <v>Liberica</v>
      </c>
      <c r="K819" t="str">
        <f>INDEX(products!$A$1:$G$49,MATCH(orders!$D819,products!$A$1:$A$49,0),MATCH(orders!K$1,products!$A$1:$G$1,0))</f>
        <v>D</v>
      </c>
      <c r="L819" t="str">
        <f t="shared" si="37"/>
        <v>Dark</v>
      </c>
      <c r="M819" s="6">
        <f>INDEX(products!$A$1:$G$49,MATCH(orders!$D819,products!$A$1:$A$49,0),MATCH(orders!M$1,products!$A$1:$G$1,0))</f>
        <v>0.5</v>
      </c>
      <c r="N819" s="8">
        <f>INDEX(products!$A$1:$G$49,MATCH(orders!$D819,products!$A$1:$A$49,0),MATCH(orders!N$1,products!$A$1:$G$1,0))</f>
        <v>7.77</v>
      </c>
      <c r="O819" s="8">
        <f t="shared" si="38"/>
        <v>15.54</v>
      </c>
      <c r="P819" t="str">
        <f>_xlfn.XLOOKUP(Table1[[#This Row],[Customer ID]],customers!A817:A1817,customers!I817:I1817,,0)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 t="shared" si="36"/>
        <v>Liberica</v>
      </c>
      <c r="K820" t="str">
        <f>INDEX(products!$A$1:$G$49,MATCH(orders!$D820,products!$A$1:$A$49,0),MATCH(orders!K$1,products!$A$1:$G$1,0))</f>
        <v>L</v>
      </c>
      <c r="L820" t="str">
        <f t="shared" si="37"/>
        <v>Light</v>
      </c>
      <c r="M820" s="6">
        <f>INDEX(products!$A$1:$G$49,MATCH(orders!$D820,products!$A$1:$A$49,0),MATCH(orders!M$1,products!$A$1:$G$1,0))</f>
        <v>1</v>
      </c>
      <c r="N820" s="8">
        <f>INDEX(products!$A$1:$G$49,MATCH(orders!$D820,products!$A$1:$A$49,0),MATCH(orders!N$1,products!$A$1:$G$1,0))</f>
        <v>15.85</v>
      </c>
      <c r="O820" s="8">
        <f t="shared" si="38"/>
        <v>79.25</v>
      </c>
      <c r="P820" t="str">
        <f>_xlfn.XLOOKUP(Table1[[#This Row],[Customer ID]],customers!A818:A1818,customers!I818:I1818,,0)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 t="shared" si="36"/>
        <v>Liberica</v>
      </c>
      <c r="K821" t="str">
        <f>INDEX(products!$A$1:$G$49,MATCH(orders!$D821,products!$A$1:$A$49,0),MATCH(orders!K$1,products!$A$1:$G$1,0))</f>
        <v>L</v>
      </c>
      <c r="L821" t="str">
        <f t="shared" si="37"/>
        <v>Light</v>
      </c>
      <c r="M821" s="6">
        <f>INDEX(products!$A$1:$G$49,MATCH(orders!$D821,products!$A$1:$A$49,0),MATCH(orders!M$1,products!$A$1:$G$1,0))</f>
        <v>0.2</v>
      </c>
      <c r="N821" s="8">
        <f>INDEX(products!$A$1:$G$49,MATCH(orders!$D821,products!$A$1:$A$49,0),MATCH(orders!N$1,products!$A$1:$G$1,0))</f>
        <v>4.7549999999999999</v>
      </c>
      <c r="O821" s="8">
        <f t="shared" si="38"/>
        <v>4.7549999999999999</v>
      </c>
      <c r="P821" t="str">
        <f>_xlfn.XLOOKUP(Table1[[#This Row],[Customer ID]],customers!A819:A1819,customers!I819:I1819,,0)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 t="shared" si="36"/>
        <v>Excelsa</v>
      </c>
      <c r="K822" t="str">
        <f>INDEX(products!$A$1:$G$49,MATCH(orders!$D822,products!$A$1:$A$49,0),MATCH(orders!K$1,products!$A$1:$G$1,0))</f>
        <v>M</v>
      </c>
      <c r="L822" t="str">
        <f t="shared" si="37"/>
        <v>Medium</v>
      </c>
      <c r="M822" s="6">
        <f>INDEX(products!$A$1:$G$49,MATCH(orders!$D822,products!$A$1:$A$49,0),MATCH(orders!M$1,products!$A$1:$G$1,0))</f>
        <v>1</v>
      </c>
      <c r="N822" s="8">
        <f>INDEX(products!$A$1:$G$49,MATCH(orders!$D822,products!$A$1:$A$49,0),MATCH(orders!N$1,products!$A$1:$G$1,0))</f>
        <v>13.75</v>
      </c>
      <c r="O822" s="8">
        <f t="shared" si="38"/>
        <v>55</v>
      </c>
      <c r="P822" t="str">
        <f>_xlfn.XLOOKUP(Table1[[#This Row],[Customer ID]],customers!A820:A1820,customers!I820:I1820,,0)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 t="shared" si="36"/>
        <v>Robusta</v>
      </c>
      <c r="K823" t="str">
        <f>INDEX(products!$A$1:$G$49,MATCH(orders!$D823,products!$A$1:$A$49,0),MATCH(orders!K$1,products!$A$1:$G$1,0))</f>
        <v>D</v>
      </c>
      <c r="L823" t="str">
        <f t="shared" si="37"/>
        <v>Dark</v>
      </c>
      <c r="M823" s="6">
        <f>INDEX(products!$A$1:$G$49,MATCH(orders!$D823,products!$A$1:$A$49,0),MATCH(orders!M$1,products!$A$1:$G$1,0))</f>
        <v>0.5</v>
      </c>
      <c r="N823" s="8">
        <f>INDEX(products!$A$1:$G$49,MATCH(orders!$D823,products!$A$1:$A$49,0),MATCH(orders!N$1,products!$A$1:$G$1,0))</f>
        <v>5.3699999999999992</v>
      </c>
      <c r="O823" s="8">
        <f t="shared" si="38"/>
        <v>26.849999999999994</v>
      </c>
      <c r="P823" t="str">
        <f>_xlfn.XLOOKUP(Table1[[#This Row],[Customer ID]],customers!A821:A1821,customers!I821:I1821,,0)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 t="shared" si="36"/>
        <v>Excelsa</v>
      </c>
      <c r="K824" t="str">
        <f>INDEX(products!$A$1:$G$49,MATCH(orders!$D824,products!$A$1:$A$49,0),MATCH(orders!K$1,products!$A$1:$G$1,0))</f>
        <v>L</v>
      </c>
      <c r="L824" t="str">
        <f t="shared" si="37"/>
        <v>Light</v>
      </c>
      <c r="M824" s="6">
        <f>INDEX(products!$A$1:$G$49,MATCH(orders!$D824,products!$A$1:$A$49,0),MATCH(orders!M$1,products!$A$1:$G$1,0))</f>
        <v>2.5</v>
      </c>
      <c r="N824" s="8">
        <f>INDEX(products!$A$1:$G$49,MATCH(orders!$D824,products!$A$1:$A$49,0),MATCH(orders!N$1,products!$A$1:$G$1,0))</f>
        <v>34.154999999999994</v>
      </c>
      <c r="O824" s="8">
        <f t="shared" si="38"/>
        <v>136.61999999999998</v>
      </c>
      <c r="P824" t="str">
        <f>_xlfn.XLOOKUP(Table1[[#This Row],[Customer ID]],customers!A822:A1822,customers!I822:I1822,,0)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 t="shared" si="36"/>
        <v>Liberica</v>
      </c>
      <c r="K825" t="str">
        <f>INDEX(products!$A$1:$G$49,MATCH(orders!$D825,products!$A$1:$A$49,0),MATCH(orders!K$1,products!$A$1:$G$1,0))</f>
        <v>L</v>
      </c>
      <c r="L825" t="str">
        <f t="shared" si="37"/>
        <v>Light</v>
      </c>
      <c r="M825" s="6">
        <f>INDEX(products!$A$1:$G$49,MATCH(orders!$D825,products!$A$1:$A$49,0),MATCH(orders!M$1,products!$A$1:$G$1,0))</f>
        <v>1</v>
      </c>
      <c r="N825" s="8">
        <f>INDEX(products!$A$1:$G$49,MATCH(orders!$D825,products!$A$1:$A$49,0),MATCH(orders!N$1,products!$A$1:$G$1,0))</f>
        <v>15.85</v>
      </c>
      <c r="O825" s="8">
        <f t="shared" si="38"/>
        <v>47.55</v>
      </c>
      <c r="P825" t="str">
        <f>_xlfn.XLOOKUP(Table1[[#This Row],[Customer ID]],customers!A823:A1823,customers!I823:I1823,,0)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 t="shared" si="36"/>
        <v>Arabica</v>
      </c>
      <c r="K826" t="str">
        <f>INDEX(products!$A$1:$G$49,MATCH(orders!$D826,products!$A$1:$A$49,0),MATCH(orders!K$1,products!$A$1:$G$1,0))</f>
        <v>M</v>
      </c>
      <c r="L826" t="str">
        <f t="shared" si="37"/>
        <v>Medium</v>
      </c>
      <c r="M826" s="6">
        <f>INDEX(products!$A$1:$G$49,MATCH(orders!$D826,products!$A$1:$A$49,0),MATCH(orders!M$1,products!$A$1:$G$1,0))</f>
        <v>0.2</v>
      </c>
      <c r="N826" s="8">
        <f>INDEX(products!$A$1:$G$49,MATCH(orders!$D826,products!$A$1:$A$49,0),MATCH(orders!N$1,products!$A$1:$G$1,0))</f>
        <v>3.375</v>
      </c>
      <c r="O826" s="8">
        <f t="shared" si="38"/>
        <v>16.875</v>
      </c>
      <c r="P826" t="str">
        <f>_xlfn.XLOOKUP(Table1[[#This Row],[Customer ID]],customers!A824:A1824,customers!I824:I1824,,0)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 t="shared" si="36"/>
        <v>Arabica</v>
      </c>
      <c r="K827" t="str">
        <f>INDEX(products!$A$1:$G$49,MATCH(orders!$D827,products!$A$1:$A$49,0),MATCH(orders!K$1,products!$A$1:$G$1,0))</f>
        <v>D</v>
      </c>
      <c r="L827" t="str">
        <f t="shared" si="37"/>
        <v>Dark</v>
      </c>
      <c r="M827" s="6">
        <f>INDEX(products!$A$1:$G$49,MATCH(orders!$D827,products!$A$1:$A$49,0),MATCH(orders!M$1,products!$A$1:$G$1,0))</f>
        <v>1</v>
      </c>
      <c r="N827" s="8">
        <f>INDEX(products!$A$1:$G$49,MATCH(orders!$D827,products!$A$1:$A$49,0),MATCH(orders!N$1,products!$A$1:$G$1,0))</f>
        <v>9.9499999999999993</v>
      </c>
      <c r="O827" s="8">
        <f t="shared" si="38"/>
        <v>29.849999999999998</v>
      </c>
      <c r="P827" t="str">
        <f>_xlfn.XLOOKUP(Table1[[#This Row],[Customer ID]],customers!A825:A1825,customers!I825:I1825,,0)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 t="shared" si="36"/>
        <v>Excelsa</v>
      </c>
      <c r="K828" t="str">
        <f>INDEX(products!$A$1:$G$49,MATCH(orders!$D828,products!$A$1:$A$49,0),MATCH(orders!K$1,products!$A$1:$G$1,0))</f>
        <v>M</v>
      </c>
      <c r="L828" t="str">
        <f t="shared" si="37"/>
        <v>Medium</v>
      </c>
      <c r="M828" s="6">
        <f>INDEX(products!$A$1:$G$49,MATCH(orders!$D828,products!$A$1:$A$49,0),MATCH(orders!M$1,products!$A$1:$G$1,0))</f>
        <v>0.5</v>
      </c>
      <c r="N828" s="8">
        <f>INDEX(products!$A$1:$G$49,MATCH(orders!$D828,products!$A$1:$A$49,0),MATCH(orders!N$1,products!$A$1:$G$1,0))</f>
        <v>8.25</v>
      </c>
      <c r="O828" s="8">
        <f t="shared" si="38"/>
        <v>41.25</v>
      </c>
      <c r="P828" t="str">
        <f>_xlfn.XLOOKUP(Table1[[#This Row],[Customer ID]],customers!A826:A1826,customers!I826:I1826,,0)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 t="shared" si="36"/>
        <v>Excelsa</v>
      </c>
      <c r="K829" t="str">
        <f>INDEX(products!$A$1:$G$49,MATCH(orders!$D829,products!$A$1:$A$49,0),MATCH(orders!K$1,products!$A$1:$G$1,0))</f>
        <v>M</v>
      </c>
      <c r="L829" t="str">
        <f t="shared" si="37"/>
        <v>Medium</v>
      </c>
      <c r="M829" s="6">
        <f>INDEX(products!$A$1:$G$49,MATCH(orders!$D829,products!$A$1:$A$49,0),MATCH(orders!M$1,products!$A$1:$G$1,0))</f>
        <v>0.2</v>
      </c>
      <c r="N829" s="8">
        <f>INDEX(products!$A$1:$G$49,MATCH(orders!$D829,products!$A$1:$A$49,0),MATCH(orders!N$1,products!$A$1:$G$1,0))</f>
        <v>4.125</v>
      </c>
      <c r="O829" s="8">
        <f t="shared" si="38"/>
        <v>20.625</v>
      </c>
      <c r="P829" t="str">
        <f>_xlfn.XLOOKUP(Table1[[#This Row],[Customer ID]],customers!A827:A1827,customers!I827:I1827,,0)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 t="shared" si="36"/>
        <v>Arabica</v>
      </c>
      <c r="K830" t="str">
        <f>INDEX(products!$A$1:$G$49,MATCH(orders!$D830,products!$A$1:$A$49,0),MATCH(orders!K$1,products!$A$1:$G$1,0))</f>
        <v>D</v>
      </c>
      <c r="L830" t="str">
        <f t="shared" si="37"/>
        <v>Dark</v>
      </c>
      <c r="M830" s="6">
        <f>INDEX(products!$A$1:$G$49,MATCH(orders!$D830,products!$A$1:$A$49,0),MATCH(orders!M$1,products!$A$1:$G$1,0))</f>
        <v>2.5</v>
      </c>
      <c r="N830" s="8">
        <f>INDEX(products!$A$1:$G$49,MATCH(orders!$D830,products!$A$1:$A$49,0),MATCH(orders!N$1,products!$A$1:$G$1,0))</f>
        <v>22.884999999999998</v>
      </c>
      <c r="O830" s="8">
        <f t="shared" si="38"/>
        <v>137.31</v>
      </c>
      <c r="P830" t="str">
        <f>_xlfn.XLOOKUP(Table1[[#This Row],[Customer ID]],customers!A828:A1828,customers!I828:I1828,,0)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 t="shared" si="36"/>
        <v>Arabica</v>
      </c>
      <c r="K831" t="str">
        <f>INDEX(products!$A$1:$G$49,MATCH(orders!$D831,products!$A$1:$A$49,0),MATCH(orders!K$1,products!$A$1:$G$1,0))</f>
        <v>D</v>
      </c>
      <c r="L831" t="str">
        <f t="shared" si="37"/>
        <v>Dark</v>
      </c>
      <c r="M831" s="6">
        <f>INDEX(products!$A$1:$G$49,MATCH(orders!$D831,products!$A$1:$A$49,0),MATCH(orders!M$1,products!$A$1:$G$1,0))</f>
        <v>0.2</v>
      </c>
      <c r="N831" s="8">
        <f>INDEX(products!$A$1:$G$49,MATCH(orders!$D831,products!$A$1:$A$49,0),MATCH(orders!N$1,products!$A$1:$G$1,0))</f>
        <v>2.9849999999999999</v>
      </c>
      <c r="O831" s="8">
        <f t="shared" si="38"/>
        <v>2.9849999999999999</v>
      </c>
      <c r="P831" t="str">
        <f>_xlfn.XLOOKUP(Table1[[#This Row],[Customer ID]],customers!A829:A1829,customers!I829:I1829,,0)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 t="shared" si="36"/>
        <v>Excelsa</v>
      </c>
      <c r="K832" t="str">
        <f>INDEX(products!$A$1:$G$49,MATCH(orders!$D832,products!$A$1:$A$49,0),MATCH(orders!K$1,products!$A$1:$G$1,0))</f>
        <v>M</v>
      </c>
      <c r="L832" t="str">
        <f t="shared" si="37"/>
        <v>Medium</v>
      </c>
      <c r="M832" s="6">
        <f>INDEX(products!$A$1:$G$49,MATCH(orders!$D832,products!$A$1:$A$49,0),MATCH(orders!M$1,products!$A$1:$G$1,0))</f>
        <v>1</v>
      </c>
      <c r="N832" s="8">
        <f>INDEX(products!$A$1:$G$49,MATCH(orders!$D832,products!$A$1:$A$49,0),MATCH(orders!N$1,products!$A$1:$G$1,0))</f>
        <v>13.75</v>
      </c>
      <c r="O832" s="8">
        <f t="shared" si="38"/>
        <v>27.5</v>
      </c>
      <c r="P832" t="str">
        <f>_xlfn.XLOOKUP(Table1[[#This Row],[Customer ID]],customers!A830:A1830,customers!I830:I1830,,0)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 t="shared" si="36"/>
        <v>Arabica</v>
      </c>
      <c r="K833" t="str">
        <f>INDEX(products!$A$1:$G$49,MATCH(orders!$D833,products!$A$1:$A$49,0),MATCH(orders!K$1,products!$A$1:$G$1,0))</f>
        <v>D</v>
      </c>
      <c r="L833" t="str">
        <f t="shared" si="37"/>
        <v>Dark</v>
      </c>
      <c r="M833" s="6">
        <f>INDEX(products!$A$1:$G$49,MATCH(orders!$D833,products!$A$1:$A$49,0),MATCH(orders!M$1,products!$A$1:$G$1,0))</f>
        <v>0.2</v>
      </c>
      <c r="N833" s="8">
        <f>INDEX(products!$A$1:$G$49,MATCH(orders!$D833,products!$A$1:$A$49,0),MATCH(orders!N$1,products!$A$1:$G$1,0))</f>
        <v>2.9849999999999999</v>
      </c>
      <c r="O833" s="8">
        <f t="shared" si="38"/>
        <v>5.97</v>
      </c>
      <c r="P833" t="str">
        <f>_xlfn.XLOOKUP(Table1[[#This Row],[Customer ID]],customers!A831:A1831,customers!I831:I1831,,0)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 t="shared" si="36"/>
        <v>Robusta</v>
      </c>
      <c r="K834" t="str">
        <f>INDEX(products!$A$1:$G$49,MATCH(orders!$D834,products!$A$1:$A$49,0),MATCH(orders!K$1,products!$A$1:$G$1,0))</f>
        <v>M</v>
      </c>
      <c r="L834" t="str">
        <f t="shared" si="37"/>
        <v>Medium</v>
      </c>
      <c r="M834" s="6">
        <f>INDEX(products!$A$1:$G$49,MATCH(orders!$D834,products!$A$1:$A$49,0),MATCH(orders!M$1,products!$A$1:$G$1,0))</f>
        <v>1</v>
      </c>
      <c r="N834" s="8">
        <f>INDEX(products!$A$1:$G$49,MATCH(orders!$D834,products!$A$1:$A$49,0),MATCH(orders!N$1,products!$A$1:$G$1,0))</f>
        <v>9.9499999999999993</v>
      </c>
      <c r="O834" s="8">
        <f t="shared" si="38"/>
        <v>59.699999999999996</v>
      </c>
      <c r="P834" t="str">
        <f>_xlfn.XLOOKUP(Table1[[#This Row],[Customer ID]],customers!A832:A1832,customers!I832:I1832,,0)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 t="shared" ref="J835:J898" si="39">IF(I835="Rob","Robusta",IF(I835="Exc","Excelsa",IF(I835="Ara","Arabica",IF(I835="Lib","Liberica",))))</f>
        <v>Robusta</v>
      </c>
      <c r="K835" t="str">
        <f>INDEX(products!$A$1:$G$49,MATCH(orders!$D835,products!$A$1:$A$49,0),MATCH(orders!K$1,products!$A$1:$G$1,0))</f>
        <v>D</v>
      </c>
      <c r="L835" t="str">
        <f t="shared" ref="L835:L898" si="40">IF(K835="M","Medium",(IF(K835="L","Light",IF(K835="D","Dark"))))</f>
        <v>Dark</v>
      </c>
      <c r="M835" s="6">
        <f>INDEX(products!$A$1:$G$49,MATCH(orders!$D835,products!$A$1:$A$49,0),MATCH(orders!M$1,products!$A$1:$G$1,0))</f>
        <v>2.5</v>
      </c>
      <c r="N835" s="8">
        <f>INDEX(products!$A$1:$G$49,MATCH(orders!$D835,products!$A$1:$A$49,0),MATCH(orders!N$1,products!$A$1:$G$1,0))</f>
        <v>20.584999999999997</v>
      </c>
      <c r="O835" s="8">
        <f t="shared" ref="O835:O898" si="41">E835*N835</f>
        <v>82.339999999999989</v>
      </c>
      <c r="P835" t="str">
        <f>_xlfn.XLOOKUP(Table1[[#This Row],[Customer ID]],customers!A833:A1833,customers!I833:I1833,,0)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 t="shared" si="39"/>
        <v>Arabica</v>
      </c>
      <c r="K836" t="str">
        <f>INDEX(products!$A$1:$G$49,MATCH(orders!$D836,products!$A$1:$A$49,0),MATCH(orders!K$1,products!$A$1:$G$1,0))</f>
        <v>D</v>
      </c>
      <c r="L836" t="str">
        <f t="shared" si="40"/>
        <v>Dark</v>
      </c>
      <c r="M836" s="6">
        <f>INDEX(products!$A$1:$G$49,MATCH(orders!$D836,products!$A$1:$A$49,0),MATCH(orders!M$1,products!$A$1:$G$1,0))</f>
        <v>2.5</v>
      </c>
      <c r="N836" s="8">
        <f>INDEX(products!$A$1:$G$49,MATCH(orders!$D836,products!$A$1:$A$49,0),MATCH(orders!N$1,products!$A$1:$G$1,0))</f>
        <v>22.884999999999998</v>
      </c>
      <c r="O836" s="8">
        <f t="shared" si="41"/>
        <v>22.884999999999998</v>
      </c>
      <c r="P836" t="str">
        <f>_xlfn.XLOOKUP(Table1[[#This Row],[Customer ID]],customers!A834:A1834,customers!I834:I1834,,0)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 t="shared" si="39"/>
        <v>Excelsa</v>
      </c>
      <c r="K837" t="str">
        <f>INDEX(products!$A$1:$G$49,MATCH(orders!$D837,products!$A$1:$A$49,0),MATCH(orders!K$1,products!$A$1:$G$1,0))</f>
        <v>L</v>
      </c>
      <c r="L837" t="str">
        <f t="shared" si="40"/>
        <v>Light</v>
      </c>
      <c r="M837" s="6">
        <f>INDEX(products!$A$1:$G$49,MATCH(orders!$D837,products!$A$1:$A$49,0),MATCH(orders!M$1,products!$A$1:$G$1,0))</f>
        <v>0.5</v>
      </c>
      <c r="N837" s="8">
        <f>INDEX(products!$A$1:$G$49,MATCH(orders!$D837,products!$A$1:$A$49,0),MATCH(orders!N$1,products!$A$1:$G$1,0))</f>
        <v>8.91</v>
      </c>
      <c r="O837" s="8">
        <f t="shared" si="41"/>
        <v>8.91</v>
      </c>
      <c r="P837" t="str">
        <f>_xlfn.XLOOKUP(Table1[[#This Row],[Customer ID]],customers!A835:A1835,customers!I835:I1835,,0)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 t="shared" si="39"/>
        <v>Arabica</v>
      </c>
      <c r="K838" t="str">
        <f>INDEX(products!$A$1:$G$49,MATCH(orders!$D838,products!$A$1:$A$49,0),MATCH(orders!K$1,products!$A$1:$G$1,0))</f>
        <v>D</v>
      </c>
      <c r="L838" t="str">
        <f t="shared" si="40"/>
        <v>Dark</v>
      </c>
      <c r="M838" s="6">
        <f>INDEX(products!$A$1:$G$49,MATCH(orders!$D838,products!$A$1:$A$49,0),MATCH(orders!M$1,products!$A$1:$G$1,0))</f>
        <v>0.2</v>
      </c>
      <c r="N838" s="8">
        <f>INDEX(products!$A$1:$G$49,MATCH(orders!$D838,products!$A$1:$A$49,0),MATCH(orders!N$1,products!$A$1:$G$1,0))</f>
        <v>2.9849999999999999</v>
      </c>
      <c r="O838" s="8">
        <f t="shared" si="41"/>
        <v>11.94</v>
      </c>
      <c r="P838" t="str">
        <f>_xlfn.XLOOKUP(Table1[[#This Row],[Customer ID]],customers!A836:A1836,customers!I836:I1836,,0)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 t="shared" si="39"/>
        <v>Liberica</v>
      </c>
      <c r="K839" t="str">
        <f>INDEX(products!$A$1:$G$49,MATCH(orders!$D839,products!$A$1:$A$49,0),MATCH(orders!K$1,products!$A$1:$G$1,0))</f>
        <v>M</v>
      </c>
      <c r="L839" t="str">
        <f t="shared" si="40"/>
        <v>Medium</v>
      </c>
      <c r="M839" s="6">
        <f>INDEX(products!$A$1:$G$49,MATCH(orders!$D839,products!$A$1:$A$49,0),MATCH(orders!M$1,products!$A$1:$G$1,0))</f>
        <v>2.5</v>
      </c>
      <c r="N839" s="8">
        <f>INDEX(products!$A$1:$G$49,MATCH(orders!$D839,products!$A$1:$A$49,0),MATCH(orders!N$1,products!$A$1:$G$1,0))</f>
        <v>33.464999999999996</v>
      </c>
      <c r="O839" s="8">
        <f t="shared" si="41"/>
        <v>100.39499999999998</v>
      </c>
      <c r="P839" t="s">
        <v>6190</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 t="shared" si="39"/>
        <v>Arabica</v>
      </c>
      <c r="K840" t="str">
        <f>INDEX(products!$A$1:$G$49,MATCH(orders!$D840,products!$A$1:$A$49,0),MATCH(orders!K$1,products!$A$1:$G$1,0))</f>
        <v>D</v>
      </c>
      <c r="L840" t="str">
        <f t="shared" si="40"/>
        <v>Dark</v>
      </c>
      <c r="M840" s="6">
        <f>INDEX(products!$A$1:$G$49,MATCH(orders!$D840,products!$A$1:$A$49,0),MATCH(orders!M$1,products!$A$1:$G$1,0))</f>
        <v>2.5</v>
      </c>
      <c r="N840" s="8">
        <f>INDEX(products!$A$1:$G$49,MATCH(orders!$D840,products!$A$1:$A$49,0),MATCH(orders!N$1,products!$A$1:$G$1,0))</f>
        <v>22.884999999999998</v>
      </c>
      <c r="O840" s="8">
        <f t="shared" si="41"/>
        <v>114.42499999999998</v>
      </c>
      <c r="P840" t="str">
        <f>_xlfn.XLOOKUP(Table1[[#This Row],[Customer ID]],customers!A838:A1838,customers!I838:I1838,,0)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 t="shared" si="39"/>
        <v>Excelsa</v>
      </c>
      <c r="K841" t="str">
        <f>INDEX(products!$A$1:$G$49,MATCH(orders!$D841,products!$A$1:$A$49,0),MATCH(orders!K$1,products!$A$1:$G$1,0))</f>
        <v>M</v>
      </c>
      <c r="L841" t="str">
        <f t="shared" si="40"/>
        <v>Medium</v>
      </c>
      <c r="M841" s="6">
        <f>INDEX(products!$A$1:$G$49,MATCH(orders!$D841,products!$A$1:$A$49,0),MATCH(orders!M$1,products!$A$1:$G$1,0))</f>
        <v>0.5</v>
      </c>
      <c r="N841" s="8">
        <f>INDEX(products!$A$1:$G$49,MATCH(orders!$D841,products!$A$1:$A$49,0),MATCH(orders!N$1,products!$A$1:$G$1,0))</f>
        <v>8.25</v>
      </c>
      <c r="O841" s="8">
        <f t="shared" si="41"/>
        <v>41.25</v>
      </c>
      <c r="P841" t="str">
        <f>_xlfn.XLOOKUP(Table1[[#This Row],[Customer ID]],customers!A839:A1839,customers!I839:I1839,,0)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 t="shared" si="39"/>
        <v>Robusta</v>
      </c>
      <c r="K842" t="str">
        <f>INDEX(products!$A$1:$G$49,MATCH(orders!$D842,products!$A$1:$A$49,0),MATCH(orders!K$1,products!$A$1:$G$1,0))</f>
        <v>L</v>
      </c>
      <c r="L842" t="str">
        <f t="shared" si="40"/>
        <v>Light</v>
      </c>
      <c r="M842" s="6">
        <f>INDEX(products!$A$1:$G$49,MATCH(orders!$D842,products!$A$1:$A$49,0),MATCH(orders!M$1,products!$A$1:$G$1,0))</f>
        <v>0.5</v>
      </c>
      <c r="N842" s="8">
        <f>INDEX(products!$A$1:$G$49,MATCH(orders!$D842,products!$A$1:$A$49,0),MATCH(orders!N$1,products!$A$1:$G$1,0))</f>
        <v>7.169999999999999</v>
      </c>
      <c r="O842" s="8">
        <f t="shared" si="41"/>
        <v>28.679999999999996</v>
      </c>
      <c r="P842" t="str">
        <f>_xlfn.XLOOKUP(Table1[[#This Row],[Customer ID]],customers!A840:A1840,customers!I840:I1840,,0)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 t="shared" si="39"/>
        <v>Liberica</v>
      </c>
      <c r="K843" t="str">
        <f>INDEX(products!$A$1:$G$49,MATCH(orders!$D843,products!$A$1:$A$49,0),MATCH(orders!K$1,products!$A$1:$G$1,0))</f>
        <v>M</v>
      </c>
      <c r="L843" t="str">
        <f t="shared" si="40"/>
        <v>Medium</v>
      </c>
      <c r="M843" s="6">
        <f>INDEX(products!$A$1:$G$49,MATCH(orders!$D843,products!$A$1:$A$49,0),MATCH(orders!M$1,products!$A$1:$G$1,0))</f>
        <v>0.2</v>
      </c>
      <c r="N843" s="8">
        <f>INDEX(products!$A$1:$G$49,MATCH(orders!$D843,products!$A$1:$A$49,0),MATCH(orders!N$1,products!$A$1:$G$1,0))</f>
        <v>4.3650000000000002</v>
      </c>
      <c r="O843" s="8">
        <f t="shared" si="41"/>
        <v>4.3650000000000002</v>
      </c>
      <c r="P843" t="str">
        <f>_xlfn.XLOOKUP(Table1[[#This Row],[Customer ID]],customers!A841:A1841,customers!I841:I1841,,0)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 t="shared" si="39"/>
        <v>Excelsa</v>
      </c>
      <c r="K844" t="str">
        <f>INDEX(products!$A$1:$G$49,MATCH(orders!$D844,products!$A$1:$A$49,0),MATCH(orders!K$1,products!$A$1:$G$1,0))</f>
        <v>M</v>
      </c>
      <c r="L844" t="str">
        <f t="shared" si="40"/>
        <v>Medium</v>
      </c>
      <c r="M844" s="6">
        <f>INDEX(products!$A$1:$G$49,MATCH(orders!$D844,products!$A$1:$A$49,0),MATCH(orders!M$1,products!$A$1:$G$1,0))</f>
        <v>0.2</v>
      </c>
      <c r="N844" s="8">
        <f>INDEX(products!$A$1:$G$49,MATCH(orders!$D844,products!$A$1:$A$49,0),MATCH(orders!N$1,products!$A$1:$G$1,0))</f>
        <v>4.125</v>
      </c>
      <c r="O844" s="8">
        <f t="shared" si="41"/>
        <v>8.25</v>
      </c>
      <c r="P844" t="s">
        <v>6190</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 t="shared" si="39"/>
        <v>Excelsa</v>
      </c>
      <c r="K845" t="str">
        <f>INDEX(products!$A$1:$G$49,MATCH(orders!$D845,products!$A$1:$A$49,0),MATCH(orders!K$1,products!$A$1:$G$1,0))</f>
        <v>M</v>
      </c>
      <c r="L845" t="str">
        <f t="shared" si="40"/>
        <v>Medium</v>
      </c>
      <c r="M845" s="6">
        <f>INDEX(products!$A$1:$G$49,MATCH(orders!$D845,products!$A$1:$A$49,0),MATCH(orders!M$1,products!$A$1:$G$1,0))</f>
        <v>0.2</v>
      </c>
      <c r="N845" s="8">
        <f>INDEX(products!$A$1:$G$49,MATCH(orders!$D845,products!$A$1:$A$49,0),MATCH(orders!N$1,products!$A$1:$G$1,0))</f>
        <v>4.125</v>
      </c>
      <c r="O845" s="8">
        <f t="shared" si="41"/>
        <v>8.25</v>
      </c>
      <c r="P845" t="str">
        <f>_xlfn.XLOOKUP(Table1[[#This Row],[Customer ID]],customers!A843:A1843,customers!I843:I1843,,0)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 t="shared" si="39"/>
        <v>Arabica</v>
      </c>
      <c r="K846" t="str">
        <f>INDEX(products!$A$1:$G$49,MATCH(orders!$D846,products!$A$1:$A$49,0),MATCH(orders!K$1,products!$A$1:$G$1,0))</f>
        <v>D</v>
      </c>
      <c r="L846" t="str">
        <f t="shared" si="40"/>
        <v>Dark</v>
      </c>
      <c r="M846" s="6">
        <f>INDEX(products!$A$1:$G$49,MATCH(orders!$D846,products!$A$1:$A$49,0),MATCH(orders!M$1,products!$A$1:$G$1,0))</f>
        <v>0.5</v>
      </c>
      <c r="N846" s="8">
        <f>INDEX(products!$A$1:$G$49,MATCH(orders!$D846,products!$A$1:$A$49,0),MATCH(orders!N$1,products!$A$1:$G$1,0))</f>
        <v>5.97</v>
      </c>
      <c r="O846" s="8">
        <f t="shared" si="41"/>
        <v>35.82</v>
      </c>
      <c r="P846" t="str">
        <f>_xlfn.XLOOKUP(Table1[[#This Row],[Customer ID]],customers!A844:A1844,customers!I844:I1844,,0)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 t="shared" si="39"/>
        <v>Excelsa</v>
      </c>
      <c r="K847" t="str">
        <f>INDEX(products!$A$1:$G$49,MATCH(orders!$D847,products!$A$1:$A$49,0),MATCH(orders!K$1,products!$A$1:$G$1,0))</f>
        <v>D</v>
      </c>
      <c r="L847" t="str">
        <f t="shared" si="40"/>
        <v>Dark</v>
      </c>
      <c r="M847" s="6">
        <f>INDEX(products!$A$1:$G$49,MATCH(orders!$D847,products!$A$1:$A$49,0),MATCH(orders!M$1,products!$A$1:$G$1,0))</f>
        <v>2.5</v>
      </c>
      <c r="N847" s="8">
        <f>INDEX(products!$A$1:$G$49,MATCH(orders!$D847,products!$A$1:$A$49,0),MATCH(orders!N$1,products!$A$1:$G$1,0))</f>
        <v>27.945</v>
      </c>
      <c r="O847" s="8">
        <f t="shared" si="41"/>
        <v>167.67000000000002</v>
      </c>
      <c r="P847" t="str">
        <f>_xlfn.XLOOKUP(Table1[[#This Row],[Customer ID]],customers!A845:A1845,customers!I845:I1845,,0)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 t="shared" si="39"/>
        <v>Arabica</v>
      </c>
      <c r="K848" t="str">
        <f>INDEX(products!$A$1:$G$49,MATCH(orders!$D848,products!$A$1:$A$49,0),MATCH(orders!K$1,products!$A$1:$G$1,0))</f>
        <v>M</v>
      </c>
      <c r="L848" t="str">
        <f t="shared" si="40"/>
        <v>Medium</v>
      </c>
      <c r="M848" s="6">
        <f>INDEX(products!$A$1:$G$49,MATCH(orders!$D848,products!$A$1:$A$49,0),MATCH(orders!M$1,products!$A$1:$G$1,0))</f>
        <v>2.5</v>
      </c>
      <c r="N848" s="8">
        <f>INDEX(products!$A$1:$G$49,MATCH(orders!$D848,products!$A$1:$A$49,0),MATCH(orders!N$1,products!$A$1:$G$1,0))</f>
        <v>25.874999999999996</v>
      </c>
      <c r="O848" s="8">
        <f t="shared" si="41"/>
        <v>51.749999999999993</v>
      </c>
      <c r="P848" t="str">
        <f>_xlfn.XLOOKUP(Table1[[#This Row],[Customer ID]],customers!A846:A1846,customers!I846:I1846,,0)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 t="shared" si="39"/>
        <v>Arabica</v>
      </c>
      <c r="K849" t="str">
        <f>INDEX(products!$A$1:$G$49,MATCH(orders!$D849,products!$A$1:$A$49,0),MATCH(orders!K$1,products!$A$1:$G$1,0))</f>
        <v>D</v>
      </c>
      <c r="L849" t="str">
        <f t="shared" si="40"/>
        <v>Dark</v>
      </c>
      <c r="M849" s="6">
        <f>INDEX(products!$A$1:$G$49,MATCH(orders!$D849,products!$A$1:$A$49,0),MATCH(orders!M$1,products!$A$1:$G$1,0))</f>
        <v>0.2</v>
      </c>
      <c r="N849" s="8">
        <f>INDEX(products!$A$1:$G$49,MATCH(orders!$D849,products!$A$1:$A$49,0),MATCH(orders!N$1,products!$A$1:$G$1,0))</f>
        <v>2.9849999999999999</v>
      </c>
      <c r="O849" s="8">
        <f t="shared" si="41"/>
        <v>8.9550000000000001</v>
      </c>
      <c r="P849" t="str">
        <f>_xlfn.XLOOKUP(Table1[[#This Row],[Customer ID]],customers!A847:A1847,customers!I847:I1847,,0)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 t="shared" si="39"/>
        <v>Excelsa</v>
      </c>
      <c r="K850" t="str">
        <f>INDEX(products!$A$1:$G$49,MATCH(orders!$D850,products!$A$1:$A$49,0),MATCH(orders!K$1,products!$A$1:$G$1,0))</f>
        <v>L</v>
      </c>
      <c r="L850" t="str">
        <f t="shared" si="40"/>
        <v>Light</v>
      </c>
      <c r="M850" s="6">
        <f>INDEX(products!$A$1:$G$49,MATCH(orders!$D850,products!$A$1:$A$49,0),MATCH(orders!M$1,products!$A$1:$G$1,0))</f>
        <v>0.5</v>
      </c>
      <c r="N850" s="8">
        <f>INDEX(products!$A$1:$G$49,MATCH(orders!$D850,products!$A$1:$A$49,0),MATCH(orders!N$1,products!$A$1:$G$1,0))</f>
        <v>8.91</v>
      </c>
      <c r="O850" s="8">
        <f t="shared" si="41"/>
        <v>53.46</v>
      </c>
      <c r="P850" t="str">
        <f>_xlfn.XLOOKUP(Table1[[#This Row],[Customer ID]],customers!A848:A1848,customers!I848:I1848,,0)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 t="shared" si="39"/>
        <v>Arabica</v>
      </c>
      <c r="K851" t="str">
        <f>INDEX(products!$A$1:$G$49,MATCH(orders!$D851,products!$A$1:$A$49,0),MATCH(orders!K$1,products!$A$1:$G$1,0))</f>
        <v>L</v>
      </c>
      <c r="L851" t="str">
        <f t="shared" si="40"/>
        <v>Light</v>
      </c>
      <c r="M851" s="6">
        <f>INDEX(products!$A$1:$G$49,MATCH(orders!$D851,products!$A$1:$A$49,0),MATCH(orders!M$1,products!$A$1:$G$1,0))</f>
        <v>0.2</v>
      </c>
      <c r="N851" s="8">
        <f>INDEX(products!$A$1:$G$49,MATCH(orders!$D851,products!$A$1:$A$49,0),MATCH(orders!N$1,products!$A$1:$G$1,0))</f>
        <v>3.8849999999999998</v>
      </c>
      <c r="O851" s="8">
        <f t="shared" si="41"/>
        <v>23.31</v>
      </c>
      <c r="P851" t="str">
        <f>_xlfn.XLOOKUP(Table1[[#This Row],[Customer ID]],customers!A849:A1849,customers!I849:I1849,,0)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 t="shared" si="39"/>
        <v>Arabica</v>
      </c>
      <c r="K852" t="str">
        <f>INDEX(products!$A$1:$G$49,MATCH(orders!$D852,products!$A$1:$A$49,0),MATCH(orders!K$1,products!$A$1:$G$1,0))</f>
        <v>M</v>
      </c>
      <c r="L852" t="str">
        <f t="shared" si="40"/>
        <v>Medium</v>
      </c>
      <c r="M852" s="6">
        <f>INDEX(products!$A$1:$G$49,MATCH(orders!$D852,products!$A$1:$A$49,0),MATCH(orders!M$1,products!$A$1:$G$1,0))</f>
        <v>0.2</v>
      </c>
      <c r="N852" s="8">
        <f>INDEX(products!$A$1:$G$49,MATCH(orders!$D852,products!$A$1:$A$49,0),MATCH(orders!N$1,products!$A$1:$G$1,0))</f>
        <v>3.375</v>
      </c>
      <c r="O852" s="8">
        <f t="shared" si="41"/>
        <v>6.75</v>
      </c>
      <c r="P852" t="str">
        <f>_xlfn.XLOOKUP(Table1[[#This Row],[Customer ID]],customers!A850:A1850,customers!I850:I1850,,0)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 t="shared" si="39"/>
        <v>Liberica</v>
      </c>
      <c r="K853" t="str">
        <f>INDEX(products!$A$1:$G$49,MATCH(orders!$D853,products!$A$1:$A$49,0),MATCH(orders!K$1,products!$A$1:$G$1,0))</f>
        <v>D</v>
      </c>
      <c r="L853" t="str">
        <f t="shared" si="40"/>
        <v>Dark</v>
      </c>
      <c r="M853" s="6">
        <f>INDEX(products!$A$1:$G$49,MATCH(orders!$D853,products!$A$1:$A$49,0),MATCH(orders!M$1,products!$A$1:$G$1,0))</f>
        <v>0.5</v>
      </c>
      <c r="N853" s="8">
        <f>INDEX(products!$A$1:$G$49,MATCH(orders!$D853,products!$A$1:$A$49,0),MATCH(orders!N$1,products!$A$1:$G$1,0))</f>
        <v>7.77</v>
      </c>
      <c r="O853" s="8">
        <f t="shared" si="41"/>
        <v>7.77</v>
      </c>
      <c r="P853" t="str">
        <f>_xlfn.XLOOKUP(Table1[[#This Row],[Customer ID]],customers!A851:A1851,customers!I851:I1851,,0)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 t="shared" si="39"/>
        <v>Liberica</v>
      </c>
      <c r="K854" t="str">
        <f>INDEX(products!$A$1:$G$49,MATCH(orders!$D854,products!$A$1:$A$49,0),MATCH(orders!K$1,products!$A$1:$G$1,0))</f>
        <v>D</v>
      </c>
      <c r="L854" t="str">
        <f t="shared" si="40"/>
        <v>Dark</v>
      </c>
      <c r="M854" s="6">
        <f>INDEX(products!$A$1:$G$49,MATCH(orders!$D854,products!$A$1:$A$49,0),MATCH(orders!M$1,products!$A$1:$G$1,0))</f>
        <v>2.5</v>
      </c>
      <c r="N854" s="8">
        <f>INDEX(products!$A$1:$G$49,MATCH(orders!$D854,products!$A$1:$A$49,0),MATCH(orders!N$1,products!$A$1:$G$1,0))</f>
        <v>29.784999999999997</v>
      </c>
      <c r="O854" s="8">
        <f t="shared" si="41"/>
        <v>119.13999999999999</v>
      </c>
      <c r="P854" t="str">
        <f>_xlfn.XLOOKUP(Table1[[#This Row],[Customer ID]],customers!A852:A1852,customers!I852:I1852,,0)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 t="shared" si="39"/>
        <v>Arabica</v>
      </c>
      <c r="K855" t="str">
        <f>INDEX(products!$A$1:$G$49,MATCH(orders!$D855,products!$A$1:$A$49,0),MATCH(orders!K$1,products!$A$1:$G$1,0))</f>
        <v>D</v>
      </c>
      <c r="L855" t="str">
        <f t="shared" si="40"/>
        <v>Dark</v>
      </c>
      <c r="M855" s="6">
        <f>INDEX(products!$A$1:$G$49,MATCH(orders!$D855,products!$A$1:$A$49,0),MATCH(orders!M$1,products!$A$1:$G$1,0))</f>
        <v>1</v>
      </c>
      <c r="N855" s="8">
        <f>INDEX(products!$A$1:$G$49,MATCH(orders!$D855,products!$A$1:$A$49,0),MATCH(orders!N$1,products!$A$1:$G$1,0))</f>
        <v>9.9499999999999993</v>
      </c>
      <c r="O855" s="8">
        <f t="shared" si="41"/>
        <v>19.899999999999999</v>
      </c>
      <c r="P855" t="str">
        <f>_xlfn.XLOOKUP(Table1[[#This Row],[Customer ID]],customers!A853:A1853,customers!I853:I1853,,0)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 t="shared" si="39"/>
        <v>Robusta</v>
      </c>
      <c r="K856" t="str">
        <f>INDEX(products!$A$1:$G$49,MATCH(orders!$D856,products!$A$1:$A$49,0),MATCH(orders!K$1,products!$A$1:$G$1,0))</f>
        <v>L</v>
      </c>
      <c r="L856" t="str">
        <f t="shared" si="40"/>
        <v>Light</v>
      </c>
      <c r="M856" s="6">
        <f>INDEX(products!$A$1:$G$49,MATCH(orders!$D856,products!$A$1:$A$49,0),MATCH(orders!M$1,products!$A$1:$G$1,0))</f>
        <v>0.5</v>
      </c>
      <c r="N856" s="8">
        <f>INDEX(products!$A$1:$G$49,MATCH(orders!$D856,products!$A$1:$A$49,0),MATCH(orders!N$1,products!$A$1:$G$1,0))</f>
        <v>7.169999999999999</v>
      </c>
      <c r="O856" s="8">
        <f t="shared" si="41"/>
        <v>35.849999999999994</v>
      </c>
      <c r="P856" t="str">
        <f>_xlfn.XLOOKUP(Table1[[#This Row],[Customer ID]],customers!A854:A1854,customers!I854:I1854,,0)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 t="shared" si="39"/>
        <v>Liberica</v>
      </c>
      <c r="K857" t="str">
        <f>INDEX(products!$A$1:$G$49,MATCH(orders!$D857,products!$A$1:$A$49,0),MATCH(orders!K$1,products!$A$1:$G$1,0))</f>
        <v>D</v>
      </c>
      <c r="L857" t="str">
        <f t="shared" si="40"/>
        <v>Dark</v>
      </c>
      <c r="M857" s="6">
        <f>INDEX(products!$A$1:$G$49,MATCH(orders!$D857,products!$A$1:$A$49,0),MATCH(orders!M$1,products!$A$1:$G$1,0))</f>
        <v>2.5</v>
      </c>
      <c r="N857" s="8">
        <f>INDEX(products!$A$1:$G$49,MATCH(orders!$D857,products!$A$1:$A$49,0),MATCH(orders!N$1,products!$A$1:$G$1,0))</f>
        <v>29.784999999999997</v>
      </c>
      <c r="O857" s="8">
        <f t="shared" si="41"/>
        <v>89.35499999999999</v>
      </c>
      <c r="P857" t="str">
        <f>_xlfn.XLOOKUP(Table1[[#This Row],[Customer ID]],customers!A855:A1855,customers!I855:I1855,,0)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 t="shared" si="39"/>
        <v>Liberica</v>
      </c>
      <c r="K858" t="str">
        <f>INDEX(products!$A$1:$G$49,MATCH(orders!$D858,products!$A$1:$A$49,0),MATCH(orders!K$1,products!$A$1:$G$1,0))</f>
        <v>M</v>
      </c>
      <c r="L858" t="str">
        <f t="shared" si="40"/>
        <v>Medium</v>
      </c>
      <c r="M858" s="6">
        <f>INDEX(products!$A$1:$G$49,MATCH(orders!$D858,products!$A$1:$A$49,0),MATCH(orders!M$1,products!$A$1:$G$1,0))</f>
        <v>0.2</v>
      </c>
      <c r="N858" s="8">
        <f>INDEX(products!$A$1:$G$49,MATCH(orders!$D858,products!$A$1:$A$49,0),MATCH(orders!N$1,products!$A$1:$G$1,0))</f>
        <v>4.3650000000000002</v>
      </c>
      <c r="O858" s="8">
        <f t="shared" si="41"/>
        <v>8.73</v>
      </c>
      <c r="P858" t="s">
        <v>6190</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 t="shared" si="39"/>
        <v>Robusta</v>
      </c>
      <c r="K859" t="str">
        <f>INDEX(products!$A$1:$G$49,MATCH(orders!$D859,products!$A$1:$A$49,0),MATCH(orders!K$1,products!$A$1:$G$1,0))</f>
        <v>L</v>
      </c>
      <c r="L859" t="str">
        <f t="shared" si="40"/>
        <v>Light</v>
      </c>
      <c r="M859" s="6">
        <f>INDEX(products!$A$1:$G$49,MATCH(orders!$D859,products!$A$1:$A$49,0),MATCH(orders!M$1,products!$A$1:$G$1,0))</f>
        <v>2.5</v>
      </c>
      <c r="N859" s="8">
        <f>INDEX(products!$A$1:$G$49,MATCH(orders!$D859,products!$A$1:$A$49,0),MATCH(orders!N$1,products!$A$1:$G$1,0))</f>
        <v>27.484999999999996</v>
      </c>
      <c r="O859" s="8">
        <f t="shared" si="41"/>
        <v>137.42499999999998</v>
      </c>
      <c r="P859" t="str">
        <f>_xlfn.XLOOKUP(Table1[[#This Row],[Customer ID]],customers!A857:A1857,customers!I857:I1857,,0)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 t="shared" si="39"/>
        <v>Liberica</v>
      </c>
      <c r="K860" t="str">
        <f>INDEX(products!$A$1:$G$49,MATCH(orders!$D860,products!$A$1:$A$49,0),MATCH(orders!K$1,products!$A$1:$G$1,0))</f>
        <v>M</v>
      </c>
      <c r="L860" t="str">
        <f t="shared" si="40"/>
        <v>Medium</v>
      </c>
      <c r="M860" s="6">
        <f>INDEX(products!$A$1:$G$49,MATCH(orders!$D860,products!$A$1:$A$49,0),MATCH(orders!M$1,products!$A$1:$G$1,0))</f>
        <v>0.5</v>
      </c>
      <c r="N860" s="8">
        <f>INDEX(products!$A$1:$G$49,MATCH(orders!$D860,products!$A$1:$A$49,0),MATCH(orders!N$1,products!$A$1:$G$1,0))</f>
        <v>8.73</v>
      </c>
      <c r="O860" s="8">
        <f t="shared" si="41"/>
        <v>34.92</v>
      </c>
      <c r="P860" t="str">
        <f>_xlfn.XLOOKUP(Table1[[#This Row],[Customer ID]],customers!A858:A1858,customers!I858:I1858,,0)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 t="shared" si="39"/>
        <v>Arabica</v>
      </c>
      <c r="K861" t="str">
        <f>INDEX(products!$A$1:$G$49,MATCH(orders!$D861,products!$A$1:$A$49,0),MATCH(orders!K$1,products!$A$1:$G$1,0))</f>
        <v>L</v>
      </c>
      <c r="L861" t="str">
        <f t="shared" si="40"/>
        <v>Light</v>
      </c>
      <c r="M861" s="6">
        <f>INDEX(products!$A$1:$G$49,MATCH(orders!$D861,products!$A$1:$A$49,0),MATCH(orders!M$1,products!$A$1:$G$1,0))</f>
        <v>2.5</v>
      </c>
      <c r="N861" s="8">
        <f>INDEX(products!$A$1:$G$49,MATCH(orders!$D861,products!$A$1:$A$49,0),MATCH(orders!N$1,products!$A$1:$G$1,0))</f>
        <v>29.784999999999997</v>
      </c>
      <c r="O861" s="8">
        <f t="shared" si="41"/>
        <v>178.70999999999998</v>
      </c>
      <c r="P861" t="str">
        <f>_xlfn.XLOOKUP(Table1[[#This Row],[Customer ID]],customers!A859:A1859,customers!I859:I1859,,0)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 t="shared" si="39"/>
        <v>Arabica</v>
      </c>
      <c r="K862" t="str">
        <f>INDEX(products!$A$1:$G$49,MATCH(orders!$D862,products!$A$1:$A$49,0),MATCH(orders!K$1,products!$A$1:$G$1,0))</f>
        <v>M</v>
      </c>
      <c r="L862" t="str">
        <f t="shared" si="40"/>
        <v>Medium</v>
      </c>
      <c r="M862" s="6">
        <f>INDEX(products!$A$1:$G$49,MATCH(orders!$D862,products!$A$1:$A$49,0),MATCH(orders!M$1,products!$A$1:$G$1,0))</f>
        <v>2.5</v>
      </c>
      <c r="N862" s="8">
        <f>INDEX(products!$A$1:$G$49,MATCH(orders!$D862,products!$A$1:$A$49,0),MATCH(orders!N$1,products!$A$1:$G$1,0))</f>
        <v>25.874999999999996</v>
      </c>
      <c r="O862" s="8">
        <f t="shared" si="41"/>
        <v>25.874999999999996</v>
      </c>
      <c r="P862" t="str">
        <f>_xlfn.XLOOKUP(Table1[[#This Row],[Customer ID]],customers!A860:A1860,customers!I860:I1860,,0)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 t="shared" si="39"/>
        <v>Liberica</v>
      </c>
      <c r="K863" t="str">
        <f>INDEX(products!$A$1:$G$49,MATCH(orders!$D863,products!$A$1:$A$49,0),MATCH(orders!K$1,products!$A$1:$G$1,0))</f>
        <v>D</v>
      </c>
      <c r="L863" t="str">
        <f t="shared" si="40"/>
        <v>Dark</v>
      </c>
      <c r="M863" s="6">
        <f>INDEX(products!$A$1:$G$49,MATCH(orders!$D863,products!$A$1:$A$49,0),MATCH(orders!M$1,products!$A$1:$G$1,0))</f>
        <v>1</v>
      </c>
      <c r="N863" s="8">
        <f>INDEX(products!$A$1:$G$49,MATCH(orders!$D863,products!$A$1:$A$49,0),MATCH(orders!N$1,products!$A$1:$G$1,0))</f>
        <v>12.95</v>
      </c>
      <c r="O863" s="8">
        <f t="shared" si="41"/>
        <v>77.699999999999989</v>
      </c>
      <c r="P863" t="str">
        <f>_xlfn.XLOOKUP(Table1[[#This Row],[Customer ID]],customers!A861:A1861,customers!I861:I1861,,0)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 t="shared" si="39"/>
        <v>Robusta</v>
      </c>
      <c r="K864" t="str">
        <f>INDEX(products!$A$1:$G$49,MATCH(orders!$D864,products!$A$1:$A$49,0),MATCH(orders!K$1,products!$A$1:$G$1,0))</f>
        <v>M</v>
      </c>
      <c r="L864" t="str">
        <f t="shared" si="40"/>
        <v>Medium</v>
      </c>
      <c r="M864" s="6">
        <f>INDEX(products!$A$1:$G$49,MATCH(orders!$D864,products!$A$1:$A$49,0),MATCH(orders!M$1,products!$A$1:$G$1,0))</f>
        <v>1</v>
      </c>
      <c r="N864" s="8">
        <f>INDEX(products!$A$1:$G$49,MATCH(orders!$D864,products!$A$1:$A$49,0),MATCH(orders!N$1,products!$A$1:$G$1,0))</f>
        <v>9.9499999999999993</v>
      </c>
      <c r="O864" s="8">
        <f t="shared" si="41"/>
        <v>9.9499999999999993</v>
      </c>
      <c r="P864" t="str">
        <f>_xlfn.XLOOKUP(Table1[[#This Row],[Customer ID]],customers!A862:A1862,customers!I862:I1862,,0)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 t="shared" si="39"/>
        <v>Liberica</v>
      </c>
      <c r="K865" t="str">
        <f>INDEX(products!$A$1:$G$49,MATCH(orders!$D865,products!$A$1:$A$49,0),MATCH(orders!K$1,products!$A$1:$G$1,0))</f>
        <v>M</v>
      </c>
      <c r="L865" t="str">
        <f t="shared" si="40"/>
        <v>Medium</v>
      </c>
      <c r="M865" s="6">
        <f>INDEX(products!$A$1:$G$49,MATCH(orders!$D865,products!$A$1:$A$49,0),MATCH(orders!M$1,products!$A$1:$G$1,0))</f>
        <v>1</v>
      </c>
      <c r="N865" s="8">
        <f>INDEX(products!$A$1:$G$49,MATCH(orders!$D865,products!$A$1:$A$49,0),MATCH(orders!N$1,products!$A$1:$G$1,0))</f>
        <v>14.55</v>
      </c>
      <c r="O865" s="8">
        <f t="shared" si="41"/>
        <v>29.1</v>
      </c>
      <c r="P865" t="str">
        <f>_xlfn.XLOOKUP(Table1[[#This Row],[Customer ID]],customers!A863:A1863,customers!I863:I1863,,0)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 t="shared" si="39"/>
        <v>Robusta</v>
      </c>
      <c r="K866" t="str">
        <f>INDEX(products!$A$1:$G$49,MATCH(orders!$D866,products!$A$1:$A$49,0),MATCH(orders!K$1,products!$A$1:$G$1,0))</f>
        <v>L</v>
      </c>
      <c r="L866" t="str">
        <f t="shared" si="40"/>
        <v>Light</v>
      </c>
      <c r="M866" s="6">
        <f>INDEX(products!$A$1:$G$49,MATCH(orders!$D866,products!$A$1:$A$49,0),MATCH(orders!M$1,products!$A$1:$G$1,0))</f>
        <v>0.2</v>
      </c>
      <c r="N866" s="8">
        <f>INDEX(products!$A$1:$G$49,MATCH(orders!$D866,products!$A$1:$A$49,0),MATCH(orders!N$1,products!$A$1:$G$1,0))</f>
        <v>3.5849999999999995</v>
      </c>
      <c r="O866" s="8">
        <f t="shared" si="41"/>
        <v>21.509999999999998</v>
      </c>
      <c r="P866" t="str">
        <f>_xlfn.XLOOKUP(Table1[[#This Row],[Customer ID]],customers!A864:A1864,customers!I864:I1864,,0)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 t="shared" si="39"/>
        <v>Arabica</v>
      </c>
      <c r="K867" t="str">
        <f>INDEX(products!$A$1:$G$49,MATCH(orders!$D867,products!$A$1:$A$49,0),MATCH(orders!K$1,products!$A$1:$G$1,0))</f>
        <v>M</v>
      </c>
      <c r="L867" t="str">
        <f t="shared" si="40"/>
        <v>Medium</v>
      </c>
      <c r="M867" s="6">
        <f>INDEX(products!$A$1:$G$49,MATCH(orders!$D867,products!$A$1:$A$49,0),MATCH(orders!M$1,products!$A$1:$G$1,0))</f>
        <v>0.5</v>
      </c>
      <c r="N867" s="8">
        <f>INDEX(products!$A$1:$G$49,MATCH(orders!$D867,products!$A$1:$A$49,0),MATCH(orders!N$1,products!$A$1:$G$1,0))</f>
        <v>6.75</v>
      </c>
      <c r="O867" s="8">
        <f t="shared" si="41"/>
        <v>6.75</v>
      </c>
      <c r="P867" t="str">
        <f>_xlfn.XLOOKUP(Table1[[#This Row],[Customer ID]],customers!A865:A1865,customers!I865:I1865,,0)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 t="shared" si="39"/>
        <v>Arabica</v>
      </c>
      <c r="K868" t="str">
        <f>INDEX(products!$A$1:$G$49,MATCH(orders!$D868,products!$A$1:$A$49,0),MATCH(orders!K$1,products!$A$1:$G$1,0))</f>
        <v>D</v>
      </c>
      <c r="L868" t="str">
        <f t="shared" si="40"/>
        <v>Dark</v>
      </c>
      <c r="M868" s="6">
        <f>INDEX(products!$A$1:$G$49,MATCH(orders!$D868,products!$A$1:$A$49,0),MATCH(orders!M$1,products!$A$1:$G$1,0))</f>
        <v>0.5</v>
      </c>
      <c r="N868" s="8">
        <f>INDEX(products!$A$1:$G$49,MATCH(orders!$D868,products!$A$1:$A$49,0),MATCH(orders!N$1,products!$A$1:$G$1,0))</f>
        <v>5.97</v>
      </c>
      <c r="O868" s="8">
        <f t="shared" si="41"/>
        <v>17.91</v>
      </c>
      <c r="P868" t="str">
        <f>_xlfn.XLOOKUP(Table1[[#This Row],[Customer ID]],customers!A866:A1866,customers!I866:I1866,,0)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 t="shared" si="39"/>
        <v>Arabica</v>
      </c>
      <c r="K869" t="str">
        <f>INDEX(products!$A$1:$G$49,MATCH(orders!$D869,products!$A$1:$A$49,0),MATCH(orders!K$1,products!$A$1:$G$1,0))</f>
        <v>L</v>
      </c>
      <c r="L869" t="str">
        <f t="shared" si="40"/>
        <v>Light</v>
      </c>
      <c r="M869" s="6">
        <f>INDEX(products!$A$1:$G$49,MATCH(orders!$D869,products!$A$1:$A$49,0),MATCH(orders!M$1,products!$A$1:$G$1,0))</f>
        <v>2.5</v>
      </c>
      <c r="N869" s="8">
        <f>INDEX(products!$A$1:$G$49,MATCH(orders!$D869,products!$A$1:$A$49,0),MATCH(orders!N$1,products!$A$1:$G$1,0))</f>
        <v>29.784999999999997</v>
      </c>
      <c r="O869" s="8">
        <f t="shared" si="41"/>
        <v>29.784999999999997</v>
      </c>
      <c r="P869" t="str">
        <f>_xlfn.XLOOKUP(Table1[[#This Row],[Customer ID]],customers!A867:A1867,customers!I867:I1867,,0)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 t="shared" si="39"/>
        <v>Excelsa</v>
      </c>
      <c r="K870" t="str">
        <f>INDEX(products!$A$1:$G$49,MATCH(orders!$D870,products!$A$1:$A$49,0),MATCH(orders!K$1,products!$A$1:$G$1,0))</f>
        <v>M</v>
      </c>
      <c r="L870" t="str">
        <f t="shared" si="40"/>
        <v>Medium</v>
      </c>
      <c r="M870" s="6">
        <f>INDEX(products!$A$1:$G$49,MATCH(orders!$D870,products!$A$1:$A$49,0),MATCH(orders!M$1,products!$A$1:$G$1,0))</f>
        <v>0.5</v>
      </c>
      <c r="N870" s="8">
        <f>INDEX(products!$A$1:$G$49,MATCH(orders!$D870,products!$A$1:$A$49,0),MATCH(orders!N$1,products!$A$1:$G$1,0))</f>
        <v>8.25</v>
      </c>
      <c r="O870" s="8">
        <f t="shared" si="41"/>
        <v>41.25</v>
      </c>
      <c r="P870" t="str">
        <f>_xlfn.XLOOKUP(Table1[[#This Row],[Customer ID]],customers!A868:A1868,customers!I868:I1868,,0)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 t="shared" si="39"/>
        <v>Robusta</v>
      </c>
      <c r="K871" t="str">
        <f>INDEX(products!$A$1:$G$49,MATCH(orders!$D871,products!$A$1:$A$49,0),MATCH(orders!K$1,products!$A$1:$G$1,0))</f>
        <v>M</v>
      </c>
      <c r="L871" t="str">
        <f t="shared" si="40"/>
        <v>Medium</v>
      </c>
      <c r="M871" s="6">
        <f>INDEX(products!$A$1:$G$49,MATCH(orders!$D871,products!$A$1:$A$49,0),MATCH(orders!M$1,products!$A$1:$G$1,0))</f>
        <v>0.5</v>
      </c>
      <c r="N871" s="8">
        <f>INDEX(products!$A$1:$G$49,MATCH(orders!$D871,products!$A$1:$A$49,0),MATCH(orders!N$1,products!$A$1:$G$1,0))</f>
        <v>5.97</v>
      </c>
      <c r="O871" s="8">
        <f t="shared" si="41"/>
        <v>17.91</v>
      </c>
      <c r="P871" t="str">
        <f>_xlfn.XLOOKUP(Table1[[#This Row],[Customer ID]],customers!A869:A1869,customers!I869:I1869,,0)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 t="shared" si="39"/>
        <v>Excelsa</v>
      </c>
      <c r="K872" t="str">
        <f>INDEX(products!$A$1:$G$49,MATCH(orders!$D872,products!$A$1:$A$49,0),MATCH(orders!K$1,products!$A$1:$G$1,0))</f>
        <v>D</v>
      </c>
      <c r="L872" t="str">
        <f t="shared" si="40"/>
        <v>Dark</v>
      </c>
      <c r="M872" s="6">
        <f>INDEX(products!$A$1:$G$49,MATCH(orders!$D872,products!$A$1:$A$49,0),MATCH(orders!M$1,products!$A$1:$G$1,0))</f>
        <v>0.5</v>
      </c>
      <c r="N872" s="8">
        <f>INDEX(products!$A$1:$G$49,MATCH(orders!$D872,products!$A$1:$A$49,0),MATCH(orders!N$1,products!$A$1:$G$1,0))</f>
        <v>7.29</v>
      </c>
      <c r="O872" s="8">
        <f t="shared" si="41"/>
        <v>7.29</v>
      </c>
      <c r="P872" t="str">
        <f>_xlfn.XLOOKUP(Table1[[#This Row],[Customer ID]],customers!A870:A1870,customers!I870:I1870,,0)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 t="shared" si="39"/>
        <v>Excelsa</v>
      </c>
      <c r="K873" t="str">
        <f>INDEX(products!$A$1:$G$49,MATCH(orders!$D873,products!$A$1:$A$49,0),MATCH(orders!K$1,products!$A$1:$G$1,0))</f>
        <v>L</v>
      </c>
      <c r="L873" t="str">
        <f t="shared" si="40"/>
        <v>Light</v>
      </c>
      <c r="M873" s="6">
        <f>INDEX(products!$A$1:$G$49,MATCH(orders!$D873,products!$A$1:$A$49,0),MATCH(orders!M$1,products!$A$1:$G$1,0))</f>
        <v>1</v>
      </c>
      <c r="N873" s="8">
        <f>INDEX(products!$A$1:$G$49,MATCH(orders!$D873,products!$A$1:$A$49,0),MATCH(orders!N$1,products!$A$1:$G$1,0))</f>
        <v>14.85</v>
      </c>
      <c r="O873" s="8">
        <f t="shared" si="41"/>
        <v>29.7</v>
      </c>
      <c r="P873" t="str">
        <f>_xlfn.XLOOKUP(Table1[[#This Row],[Customer ID]],customers!A871:A1871,customers!I871:I1871,,0)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 t="shared" si="39"/>
        <v>Arabica</v>
      </c>
      <c r="K874" t="str">
        <f>INDEX(products!$A$1:$G$49,MATCH(orders!$D874,products!$A$1:$A$49,0),MATCH(orders!K$1,products!$A$1:$G$1,0))</f>
        <v>M</v>
      </c>
      <c r="L874" t="str">
        <f t="shared" si="40"/>
        <v>Medium</v>
      </c>
      <c r="M874" s="6">
        <f>INDEX(products!$A$1:$G$49,MATCH(orders!$D874,products!$A$1:$A$49,0),MATCH(orders!M$1,products!$A$1:$G$1,0))</f>
        <v>1</v>
      </c>
      <c r="N874" s="8">
        <f>INDEX(products!$A$1:$G$49,MATCH(orders!$D874,products!$A$1:$A$49,0),MATCH(orders!N$1,products!$A$1:$G$1,0))</f>
        <v>11.25</v>
      </c>
      <c r="O874" s="8">
        <f t="shared" si="41"/>
        <v>22.5</v>
      </c>
      <c r="P874" t="str">
        <f>_xlfn.XLOOKUP(Table1[[#This Row],[Customer ID]],customers!A872:A1872,customers!I872:I1872,,0)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 t="shared" si="39"/>
        <v>Robusta</v>
      </c>
      <c r="K875" t="str">
        <f>INDEX(products!$A$1:$G$49,MATCH(orders!$D875,products!$A$1:$A$49,0),MATCH(orders!K$1,products!$A$1:$G$1,0))</f>
        <v>M</v>
      </c>
      <c r="L875" t="str">
        <f t="shared" si="40"/>
        <v>Medium</v>
      </c>
      <c r="M875" s="6">
        <f>INDEX(products!$A$1:$G$49,MATCH(orders!$D875,products!$A$1:$A$49,0),MATCH(orders!M$1,products!$A$1:$G$1,0))</f>
        <v>0.2</v>
      </c>
      <c r="N875" s="8">
        <f>INDEX(products!$A$1:$G$49,MATCH(orders!$D875,products!$A$1:$A$49,0),MATCH(orders!N$1,products!$A$1:$G$1,0))</f>
        <v>2.9849999999999999</v>
      </c>
      <c r="O875" s="8">
        <f t="shared" si="41"/>
        <v>11.94</v>
      </c>
      <c r="P875" t="str">
        <f>_xlfn.XLOOKUP(Table1[[#This Row],[Customer ID]],customers!A873:A1873,customers!I873:I1873,,0)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 t="shared" si="39"/>
        <v>Arabica</v>
      </c>
      <c r="K876" t="str">
        <f>INDEX(products!$A$1:$G$49,MATCH(orders!$D876,products!$A$1:$A$49,0),MATCH(orders!K$1,products!$A$1:$G$1,0))</f>
        <v>L</v>
      </c>
      <c r="L876" t="str">
        <f t="shared" si="40"/>
        <v>Light</v>
      </c>
      <c r="M876" s="6">
        <f>INDEX(products!$A$1:$G$49,MATCH(orders!$D876,products!$A$1:$A$49,0),MATCH(orders!M$1,products!$A$1:$G$1,0))</f>
        <v>1</v>
      </c>
      <c r="N876" s="8">
        <f>INDEX(products!$A$1:$G$49,MATCH(orders!$D876,products!$A$1:$A$49,0),MATCH(orders!N$1,products!$A$1:$G$1,0))</f>
        <v>12.95</v>
      </c>
      <c r="O876" s="8">
        <f t="shared" si="41"/>
        <v>25.9</v>
      </c>
      <c r="P876" t="str">
        <f>_xlfn.XLOOKUP(Table1[[#This Row],[Customer ID]],customers!A874:A1874,customers!I874:I1874,,0)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 t="shared" si="39"/>
        <v>Liberica</v>
      </c>
      <c r="K877" t="str">
        <f>INDEX(products!$A$1:$G$49,MATCH(orders!$D877,products!$A$1:$A$49,0),MATCH(orders!K$1,products!$A$1:$G$1,0))</f>
        <v>M</v>
      </c>
      <c r="L877" t="str">
        <f t="shared" si="40"/>
        <v>Medium</v>
      </c>
      <c r="M877" s="6">
        <f>INDEX(products!$A$1:$G$49,MATCH(orders!$D877,products!$A$1:$A$49,0),MATCH(orders!M$1,products!$A$1:$G$1,0))</f>
        <v>0.5</v>
      </c>
      <c r="N877" s="8">
        <f>INDEX(products!$A$1:$G$49,MATCH(orders!$D877,products!$A$1:$A$49,0),MATCH(orders!N$1,products!$A$1:$G$1,0))</f>
        <v>8.73</v>
      </c>
      <c r="O877" s="8">
        <f t="shared" si="41"/>
        <v>43.650000000000006</v>
      </c>
      <c r="P877" t="str">
        <f>_xlfn.XLOOKUP(Table1[[#This Row],[Customer ID]],customers!A875:A1875,customers!I875:I1875,,0)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 t="shared" si="39"/>
        <v>Arabica</v>
      </c>
      <c r="K878" t="str">
        <f>INDEX(products!$A$1:$G$49,MATCH(orders!$D878,products!$A$1:$A$49,0),MATCH(orders!K$1,products!$A$1:$G$1,0))</f>
        <v>L</v>
      </c>
      <c r="L878" t="str">
        <f t="shared" si="40"/>
        <v>Light</v>
      </c>
      <c r="M878" s="6">
        <f>INDEX(products!$A$1:$G$49,MATCH(orders!$D878,products!$A$1:$A$49,0),MATCH(orders!M$1,products!$A$1:$G$1,0))</f>
        <v>0.5</v>
      </c>
      <c r="N878" s="8">
        <f>INDEX(products!$A$1:$G$49,MATCH(orders!$D878,products!$A$1:$A$49,0),MATCH(orders!N$1,products!$A$1:$G$1,0))</f>
        <v>7.77</v>
      </c>
      <c r="O878" s="8">
        <f t="shared" si="41"/>
        <v>46.62</v>
      </c>
      <c r="P878" t="str">
        <f>_xlfn.XLOOKUP(Table1[[#This Row],[Customer ID]],customers!A876:A1876,customers!I876:I1876,,0)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 t="shared" si="39"/>
        <v>Liberica</v>
      </c>
      <c r="K879" t="str">
        <f>INDEX(products!$A$1:$G$49,MATCH(orders!$D879,products!$A$1:$A$49,0),MATCH(orders!K$1,products!$A$1:$G$1,0))</f>
        <v>L</v>
      </c>
      <c r="L879" t="str">
        <f t="shared" si="40"/>
        <v>Light</v>
      </c>
      <c r="M879" s="6">
        <f>INDEX(products!$A$1:$G$49,MATCH(orders!$D879,products!$A$1:$A$49,0),MATCH(orders!M$1,products!$A$1:$G$1,0))</f>
        <v>0.5</v>
      </c>
      <c r="N879" s="8">
        <f>INDEX(products!$A$1:$G$49,MATCH(orders!$D879,products!$A$1:$A$49,0),MATCH(orders!N$1,products!$A$1:$G$1,0))</f>
        <v>9.51</v>
      </c>
      <c r="O879" s="8">
        <f t="shared" si="41"/>
        <v>28.53</v>
      </c>
      <c r="P879" t="str">
        <f>_xlfn.XLOOKUP(Table1[[#This Row],[Customer ID]],customers!A877:A1877,customers!I877:I1877,,0)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 t="shared" si="39"/>
        <v>Robusta</v>
      </c>
      <c r="K880" t="str">
        <f>INDEX(products!$A$1:$G$49,MATCH(orders!$D880,products!$A$1:$A$49,0),MATCH(orders!K$1,products!$A$1:$G$1,0))</f>
        <v>L</v>
      </c>
      <c r="L880" t="str">
        <f t="shared" si="40"/>
        <v>Light</v>
      </c>
      <c r="M880" s="6">
        <f>INDEX(products!$A$1:$G$49,MATCH(orders!$D880,products!$A$1:$A$49,0),MATCH(orders!M$1,products!$A$1:$G$1,0))</f>
        <v>2.5</v>
      </c>
      <c r="N880" s="8">
        <f>INDEX(products!$A$1:$G$49,MATCH(orders!$D880,products!$A$1:$A$49,0),MATCH(orders!N$1,products!$A$1:$G$1,0))</f>
        <v>27.484999999999996</v>
      </c>
      <c r="O880" s="8">
        <f t="shared" si="41"/>
        <v>27.484999999999996</v>
      </c>
      <c r="P880" t="str">
        <f>_xlfn.XLOOKUP(Table1[[#This Row],[Customer ID]],customers!A878:A1878,customers!I878:I1878,,0)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 t="shared" si="39"/>
        <v>Excelsa</v>
      </c>
      <c r="K881" t="str">
        <f>INDEX(products!$A$1:$G$49,MATCH(orders!$D881,products!$A$1:$A$49,0),MATCH(orders!K$1,products!$A$1:$G$1,0))</f>
        <v>D</v>
      </c>
      <c r="L881" t="str">
        <f t="shared" si="40"/>
        <v>Dark</v>
      </c>
      <c r="M881" s="6">
        <f>INDEX(products!$A$1:$G$49,MATCH(orders!$D881,products!$A$1:$A$49,0),MATCH(orders!M$1,products!$A$1:$G$1,0))</f>
        <v>0.2</v>
      </c>
      <c r="N881" s="8">
        <f>INDEX(products!$A$1:$G$49,MATCH(orders!$D881,products!$A$1:$A$49,0),MATCH(orders!N$1,products!$A$1:$G$1,0))</f>
        <v>3.645</v>
      </c>
      <c r="O881" s="8">
        <f t="shared" si="41"/>
        <v>10.935</v>
      </c>
      <c r="P881" t="str">
        <f>_xlfn.XLOOKUP(Table1[[#This Row],[Customer ID]],customers!A879:A1879,customers!I879:I1879,,0)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 t="shared" si="39"/>
        <v>Robusta</v>
      </c>
      <c r="K882" t="str">
        <f>INDEX(products!$A$1:$G$49,MATCH(orders!$D882,products!$A$1:$A$49,0),MATCH(orders!K$1,products!$A$1:$G$1,0))</f>
        <v>L</v>
      </c>
      <c r="L882" t="str">
        <f t="shared" si="40"/>
        <v>Light</v>
      </c>
      <c r="M882" s="6">
        <f>INDEX(products!$A$1:$G$49,MATCH(orders!$D882,products!$A$1:$A$49,0),MATCH(orders!M$1,products!$A$1:$G$1,0))</f>
        <v>0.2</v>
      </c>
      <c r="N882" s="8">
        <f>INDEX(products!$A$1:$G$49,MATCH(orders!$D882,products!$A$1:$A$49,0),MATCH(orders!N$1,products!$A$1:$G$1,0))</f>
        <v>3.5849999999999995</v>
      </c>
      <c r="O882" s="8">
        <f t="shared" si="41"/>
        <v>7.169999999999999</v>
      </c>
      <c r="P882" t="str">
        <f>_xlfn.XLOOKUP(Table1[[#This Row],[Customer ID]],customers!A880:A1880,customers!I880:I1880,,0)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 t="shared" si="39"/>
        <v>Arabica</v>
      </c>
      <c r="K883" t="str">
        <f>INDEX(products!$A$1:$G$49,MATCH(orders!$D883,products!$A$1:$A$49,0),MATCH(orders!K$1,products!$A$1:$G$1,0))</f>
        <v>L</v>
      </c>
      <c r="L883" t="str">
        <f t="shared" si="40"/>
        <v>Light</v>
      </c>
      <c r="M883" s="6">
        <f>INDEX(products!$A$1:$G$49,MATCH(orders!$D883,products!$A$1:$A$49,0),MATCH(orders!M$1,products!$A$1:$G$1,0))</f>
        <v>0.2</v>
      </c>
      <c r="N883" s="8">
        <f>INDEX(products!$A$1:$G$49,MATCH(orders!$D883,products!$A$1:$A$49,0),MATCH(orders!N$1,products!$A$1:$G$1,0))</f>
        <v>3.8849999999999998</v>
      </c>
      <c r="O883" s="8">
        <f t="shared" si="41"/>
        <v>23.31</v>
      </c>
      <c r="P883" t="str">
        <f>_xlfn.XLOOKUP(Table1[[#This Row],[Customer ID]],customers!A881:A1881,customers!I881:I1881,,0)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 t="shared" si="39"/>
        <v>Arabica</v>
      </c>
      <c r="K884" t="str">
        <f>INDEX(products!$A$1:$G$49,MATCH(orders!$D884,products!$A$1:$A$49,0),MATCH(orders!K$1,products!$A$1:$G$1,0))</f>
        <v>D</v>
      </c>
      <c r="L884" t="str">
        <f t="shared" si="40"/>
        <v>Dark</v>
      </c>
      <c r="M884" s="6">
        <f>INDEX(products!$A$1:$G$49,MATCH(orders!$D884,products!$A$1:$A$49,0),MATCH(orders!M$1,products!$A$1:$G$1,0))</f>
        <v>2.5</v>
      </c>
      <c r="N884" s="8">
        <f>INDEX(products!$A$1:$G$49,MATCH(orders!$D884,products!$A$1:$A$49,0),MATCH(orders!N$1,products!$A$1:$G$1,0))</f>
        <v>22.884999999999998</v>
      </c>
      <c r="O884" s="8">
        <f t="shared" si="41"/>
        <v>114.42499999999998</v>
      </c>
      <c r="P884" t="str">
        <f>_xlfn.XLOOKUP(Table1[[#This Row],[Customer ID]],customers!A882:A1882,customers!I882:I1882,,0)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 t="shared" si="39"/>
        <v>Arabica</v>
      </c>
      <c r="K885" t="str">
        <f>INDEX(products!$A$1:$G$49,MATCH(orders!$D885,products!$A$1:$A$49,0),MATCH(orders!K$1,products!$A$1:$G$1,0))</f>
        <v>M</v>
      </c>
      <c r="L885" t="str">
        <f t="shared" si="40"/>
        <v>Medium</v>
      </c>
      <c r="M885" s="6">
        <f>INDEX(products!$A$1:$G$49,MATCH(orders!$D885,products!$A$1:$A$49,0),MATCH(orders!M$1,products!$A$1:$G$1,0))</f>
        <v>2.5</v>
      </c>
      <c r="N885" s="8">
        <f>INDEX(products!$A$1:$G$49,MATCH(orders!$D885,products!$A$1:$A$49,0),MATCH(orders!N$1,products!$A$1:$G$1,0))</f>
        <v>25.874999999999996</v>
      </c>
      <c r="O885" s="8">
        <f t="shared" si="41"/>
        <v>77.624999999999986</v>
      </c>
      <c r="P885" t="str">
        <f>_xlfn.XLOOKUP(Table1[[#This Row],[Customer ID]],customers!A883:A1883,customers!I883:I1883,,0)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 t="shared" si="39"/>
        <v>Robusta</v>
      </c>
      <c r="K886" t="str">
        <f>INDEX(products!$A$1:$G$49,MATCH(orders!$D886,products!$A$1:$A$49,0),MATCH(orders!K$1,products!$A$1:$G$1,0))</f>
        <v>D</v>
      </c>
      <c r="L886" t="str">
        <f t="shared" si="40"/>
        <v>Dark</v>
      </c>
      <c r="M886" s="6">
        <f>INDEX(products!$A$1:$G$49,MATCH(orders!$D886,products!$A$1:$A$49,0),MATCH(orders!M$1,products!$A$1:$G$1,0))</f>
        <v>0.5</v>
      </c>
      <c r="N886" s="8">
        <f>INDEX(products!$A$1:$G$49,MATCH(orders!$D886,products!$A$1:$A$49,0),MATCH(orders!N$1,products!$A$1:$G$1,0))</f>
        <v>5.3699999999999992</v>
      </c>
      <c r="O886" s="8">
        <f t="shared" si="41"/>
        <v>5.3699999999999992</v>
      </c>
      <c r="P886" t="str">
        <f>_xlfn.XLOOKUP(Table1[[#This Row],[Customer ID]],customers!A884:A1884,customers!I884:I1884,,0)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 t="shared" si="39"/>
        <v>Robusta</v>
      </c>
      <c r="K887" t="str">
        <f>INDEX(products!$A$1:$G$49,MATCH(orders!$D887,products!$A$1:$A$49,0),MATCH(orders!K$1,products!$A$1:$G$1,0))</f>
        <v>D</v>
      </c>
      <c r="L887" t="str">
        <f t="shared" si="40"/>
        <v>Dark</v>
      </c>
      <c r="M887" s="6">
        <f>INDEX(products!$A$1:$G$49,MATCH(orders!$D887,products!$A$1:$A$49,0),MATCH(orders!M$1,products!$A$1:$G$1,0))</f>
        <v>2.5</v>
      </c>
      <c r="N887" s="8">
        <f>INDEX(products!$A$1:$G$49,MATCH(orders!$D887,products!$A$1:$A$49,0),MATCH(orders!N$1,products!$A$1:$G$1,0))</f>
        <v>20.584999999999997</v>
      </c>
      <c r="O887" s="8">
        <f t="shared" si="41"/>
        <v>123.50999999999999</v>
      </c>
      <c r="P887" t="str">
        <f>_xlfn.XLOOKUP(Table1[[#This Row],[Customer ID]],customers!A885:A1885,customers!I885:I1885,,0)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 t="shared" si="39"/>
        <v>Liberica</v>
      </c>
      <c r="K888" t="str">
        <f>INDEX(products!$A$1:$G$49,MATCH(orders!$D888,products!$A$1:$A$49,0),MATCH(orders!K$1,products!$A$1:$G$1,0))</f>
        <v>M</v>
      </c>
      <c r="L888" t="str">
        <f t="shared" si="40"/>
        <v>Medium</v>
      </c>
      <c r="M888" s="6">
        <f>INDEX(products!$A$1:$G$49,MATCH(orders!$D888,products!$A$1:$A$49,0),MATCH(orders!M$1,products!$A$1:$G$1,0))</f>
        <v>0.5</v>
      </c>
      <c r="N888" s="8">
        <f>INDEX(products!$A$1:$G$49,MATCH(orders!$D888,products!$A$1:$A$49,0),MATCH(orders!N$1,products!$A$1:$G$1,0))</f>
        <v>8.73</v>
      </c>
      <c r="O888" s="8">
        <f t="shared" si="41"/>
        <v>17.46</v>
      </c>
      <c r="P888" t="str">
        <f>_xlfn.XLOOKUP(Table1[[#This Row],[Customer ID]],customers!A886:A1886,customers!I886:I1886,,0)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 t="shared" si="39"/>
        <v>Excelsa</v>
      </c>
      <c r="K889" t="str">
        <f>INDEX(products!$A$1:$G$49,MATCH(orders!$D889,products!$A$1:$A$49,0),MATCH(orders!K$1,products!$A$1:$G$1,0))</f>
        <v>L</v>
      </c>
      <c r="L889" t="str">
        <f t="shared" si="40"/>
        <v>Light</v>
      </c>
      <c r="M889" s="6">
        <f>INDEX(products!$A$1:$G$49,MATCH(orders!$D889,products!$A$1:$A$49,0),MATCH(orders!M$1,products!$A$1:$G$1,0))</f>
        <v>0.2</v>
      </c>
      <c r="N889" s="8">
        <f>INDEX(products!$A$1:$G$49,MATCH(orders!$D889,products!$A$1:$A$49,0),MATCH(orders!N$1,products!$A$1:$G$1,0))</f>
        <v>4.4550000000000001</v>
      </c>
      <c r="O889" s="8">
        <f t="shared" si="41"/>
        <v>13.365</v>
      </c>
      <c r="P889" t="str">
        <f>_xlfn.XLOOKUP(Table1[[#This Row],[Customer ID]],customers!A887:A1887,customers!I887:I1887,,0)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 t="shared" si="39"/>
        <v>Arabica</v>
      </c>
      <c r="K890" t="str">
        <f>INDEX(products!$A$1:$G$49,MATCH(orders!$D890,products!$A$1:$A$49,0),MATCH(orders!K$1,products!$A$1:$G$1,0))</f>
        <v>L</v>
      </c>
      <c r="L890" t="str">
        <f t="shared" si="40"/>
        <v>Light</v>
      </c>
      <c r="M890" s="6">
        <f>INDEX(products!$A$1:$G$49,MATCH(orders!$D890,products!$A$1:$A$49,0),MATCH(orders!M$1,products!$A$1:$G$1,0))</f>
        <v>0.2</v>
      </c>
      <c r="N890" s="8">
        <f>INDEX(products!$A$1:$G$49,MATCH(orders!$D890,products!$A$1:$A$49,0),MATCH(orders!N$1,products!$A$1:$G$1,0))</f>
        <v>3.8849999999999998</v>
      </c>
      <c r="O890" s="8">
        <f t="shared" si="41"/>
        <v>7.77</v>
      </c>
      <c r="P890" t="str">
        <f>_xlfn.XLOOKUP(Table1[[#This Row],[Customer ID]],customers!A888:A1888,customers!I888:I1888,,0)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 t="shared" si="39"/>
        <v>Robusta</v>
      </c>
      <c r="K891" t="str">
        <f>INDEX(products!$A$1:$G$49,MATCH(orders!$D891,products!$A$1:$A$49,0),MATCH(orders!K$1,products!$A$1:$G$1,0))</f>
        <v>D</v>
      </c>
      <c r="L891" t="str">
        <f t="shared" si="40"/>
        <v>Dark</v>
      </c>
      <c r="M891" s="6">
        <f>INDEX(products!$A$1:$G$49,MATCH(orders!$D891,products!$A$1:$A$49,0),MATCH(orders!M$1,products!$A$1:$G$1,0))</f>
        <v>0.2</v>
      </c>
      <c r="N891" s="8">
        <f>INDEX(products!$A$1:$G$49,MATCH(orders!$D891,products!$A$1:$A$49,0),MATCH(orders!N$1,products!$A$1:$G$1,0))</f>
        <v>2.6849999999999996</v>
      </c>
      <c r="O891" s="8">
        <f t="shared" si="41"/>
        <v>2.6849999999999996</v>
      </c>
      <c r="P891" t="str">
        <f>_xlfn.XLOOKUP(Table1[[#This Row],[Customer ID]],customers!A889:A1889,customers!I889:I1889,,0)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 t="shared" si="39"/>
        <v>Robusta</v>
      </c>
      <c r="K892" t="str">
        <f>INDEX(products!$A$1:$G$49,MATCH(orders!$D892,products!$A$1:$A$49,0),MATCH(orders!K$1,products!$A$1:$G$1,0))</f>
        <v>D</v>
      </c>
      <c r="L892" t="str">
        <f t="shared" si="40"/>
        <v>Dark</v>
      </c>
      <c r="M892" s="6">
        <f>INDEX(products!$A$1:$G$49,MATCH(orders!$D892,products!$A$1:$A$49,0),MATCH(orders!M$1,products!$A$1:$G$1,0))</f>
        <v>2.5</v>
      </c>
      <c r="N892" s="8">
        <f>INDEX(products!$A$1:$G$49,MATCH(orders!$D892,products!$A$1:$A$49,0),MATCH(orders!N$1,products!$A$1:$G$1,0))</f>
        <v>20.584999999999997</v>
      </c>
      <c r="O892" s="8">
        <f t="shared" si="41"/>
        <v>20.584999999999997</v>
      </c>
      <c r="P892" t="str">
        <f>_xlfn.XLOOKUP(Table1[[#This Row],[Customer ID]],customers!A890:A1890,customers!I890:I1890,,0)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 t="shared" si="39"/>
        <v>Arabica</v>
      </c>
      <c r="K893" t="str">
        <f>INDEX(products!$A$1:$G$49,MATCH(orders!$D893,products!$A$1:$A$49,0),MATCH(orders!K$1,products!$A$1:$G$1,0))</f>
        <v>D</v>
      </c>
      <c r="L893" t="str">
        <f t="shared" si="40"/>
        <v>Dark</v>
      </c>
      <c r="M893" s="6">
        <f>INDEX(products!$A$1:$G$49,MATCH(orders!$D893,products!$A$1:$A$49,0),MATCH(orders!M$1,products!$A$1:$G$1,0))</f>
        <v>2.5</v>
      </c>
      <c r="N893" s="8">
        <f>INDEX(products!$A$1:$G$49,MATCH(orders!$D893,products!$A$1:$A$49,0),MATCH(orders!N$1,products!$A$1:$G$1,0))</f>
        <v>22.884999999999998</v>
      </c>
      <c r="O893" s="8">
        <f t="shared" si="41"/>
        <v>114.42499999999998</v>
      </c>
      <c r="P893" t="str">
        <f>_xlfn.XLOOKUP(Table1[[#This Row],[Customer ID]],customers!A891:A1891,customers!I891:I1891,,0)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 t="shared" si="39"/>
        <v>Excelsa</v>
      </c>
      <c r="K894" t="str">
        <f>INDEX(products!$A$1:$G$49,MATCH(orders!$D894,products!$A$1:$A$49,0),MATCH(orders!K$1,products!$A$1:$G$1,0))</f>
        <v>M</v>
      </c>
      <c r="L894" t="str">
        <f t="shared" si="40"/>
        <v>Medium</v>
      </c>
      <c r="M894" s="6">
        <f>INDEX(products!$A$1:$G$49,MATCH(orders!$D894,products!$A$1:$A$49,0),MATCH(orders!M$1,products!$A$1:$G$1,0))</f>
        <v>0.2</v>
      </c>
      <c r="N894" s="8">
        <f>INDEX(products!$A$1:$G$49,MATCH(orders!$D894,products!$A$1:$A$49,0),MATCH(orders!N$1,products!$A$1:$G$1,0))</f>
        <v>4.125</v>
      </c>
      <c r="O894" s="8">
        <f t="shared" si="41"/>
        <v>20.625</v>
      </c>
      <c r="P894" t="str">
        <f>_xlfn.XLOOKUP(Table1[[#This Row],[Customer ID]],customers!A892:A1892,customers!I892:I1892,,0)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 t="shared" si="39"/>
        <v>Liberica</v>
      </c>
      <c r="K895" t="str">
        <f>INDEX(products!$A$1:$G$49,MATCH(orders!$D895,products!$A$1:$A$49,0),MATCH(orders!K$1,products!$A$1:$G$1,0))</f>
        <v>L</v>
      </c>
      <c r="L895" t="str">
        <f t="shared" si="40"/>
        <v>Light</v>
      </c>
      <c r="M895" s="6">
        <f>INDEX(products!$A$1:$G$49,MATCH(orders!$D895,products!$A$1:$A$49,0),MATCH(orders!M$1,products!$A$1:$G$1,0))</f>
        <v>0.5</v>
      </c>
      <c r="N895" s="8">
        <f>INDEX(products!$A$1:$G$49,MATCH(orders!$D895,products!$A$1:$A$49,0),MATCH(orders!N$1,products!$A$1:$G$1,0))</f>
        <v>9.51</v>
      </c>
      <c r="O895" s="8">
        <f t="shared" si="41"/>
        <v>57.06</v>
      </c>
      <c r="P895" t="str">
        <f>_xlfn.XLOOKUP(Table1[[#This Row],[Customer ID]],customers!A893:A1893,customers!I893:I1893,,0)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 t="shared" si="39"/>
        <v>Robusta</v>
      </c>
      <c r="K896" t="str">
        <f>INDEX(products!$A$1:$G$49,MATCH(orders!$D896,products!$A$1:$A$49,0),MATCH(orders!K$1,products!$A$1:$G$1,0))</f>
        <v>D</v>
      </c>
      <c r="L896" t="str">
        <f t="shared" si="40"/>
        <v>Dark</v>
      </c>
      <c r="M896" s="6">
        <f>INDEX(products!$A$1:$G$49,MATCH(orders!$D896,products!$A$1:$A$49,0),MATCH(orders!M$1,products!$A$1:$G$1,0))</f>
        <v>2.5</v>
      </c>
      <c r="N896" s="8">
        <f>INDEX(products!$A$1:$G$49,MATCH(orders!$D896,products!$A$1:$A$49,0),MATCH(orders!N$1,products!$A$1:$G$1,0))</f>
        <v>20.584999999999997</v>
      </c>
      <c r="O896" s="8">
        <f t="shared" si="41"/>
        <v>82.339999999999989</v>
      </c>
      <c r="P896" t="str">
        <f>_xlfn.XLOOKUP(Table1[[#This Row],[Customer ID]],customers!A894:A1894,customers!I894:I1894,,0)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 t="shared" si="39"/>
        <v>Excelsa</v>
      </c>
      <c r="K897" t="str">
        <f>INDEX(products!$A$1:$G$49,MATCH(orders!$D897,products!$A$1:$A$49,0),MATCH(orders!K$1,products!$A$1:$G$1,0))</f>
        <v>M</v>
      </c>
      <c r="L897" t="str">
        <f t="shared" si="40"/>
        <v>Medium</v>
      </c>
      <c r="M897" s="6">
        <f>INDEX(products!$A$1:$G$49,MATCH(orders!$D897,products!$A$1:$A$49,0),MATCH(orders!M$1,products!$A$1:$G$1,0))</f>
        <v>2.5</v>
      </c>
      <c r="N897" s="8">
        <f>INDEX(products!$A$1:$G$49,MATCH(orders!$D897,products!$A$1:$A$49,0),MATCH(orders!N$1,products!$A$1:$G$1,0))</f>
        <v>31.624999999999996</v>
      </c>
      <c r="O897" s="8">
        <f t="shared" si="41"/>
        <v>158.12499999999997</v>
      </c>
      <c r="P897" t="str">
        <f>_xlfn.XLOOKUP(Table1[[#This Row],[Customer ID]],customers!A895:A1895,customers!I895:I1895,,0)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 t="shared" si="39"/>
        <v>Robusta</v>
      </c>
      <c r="K898" t="str">
        <f>INDEX(products!$A$1:$G$49,MATCH(orders!$D898,products!$A$1:$A$49,0),MATCH(orders!K$1,products!$A$1:$G$1,0))</f>
        <v>D</v>
      </c>
      <c r="L898" t="str">
        <f t="shared" si="40"/>
        <v>Dark</v>
      </c>
      <c r="M898" s="6">
        <f>INDEX(products!$A$1:$G$49,MATCH(orders!$D898,products!$A$1:$A$49,0),MATCH(orders!M$1,products!$A$1:$G$1,0))</f>
        <v>0.5</v>
      </c>
      <c r="N898" s="8">
        <f>INDEX(products!$A$1:$G$49,MATCH(orders!$D898,products!$A$1:$A$49,0),MATCH(orders!N$1,products!$A$1:$G$1,0))</f>
        <v>5.3699999999999992</v>
      </c>
      <c r="O898" s="8">
        <f t="shared" si="41"/>
        <v>32.22</v>
      </c>
      <c r="P898" t="str">
        <f>_xlfn.XLOOKUP(Table1[[#This Row],[Customer ID]],customers!A896:A1896,customers!I896:I1896,,0)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 t="shared" ref="J899:J962" si="42">IF(I899="Rob","Robusta",IF(I899="Exc","Excelsa",IF(I899="Ara","Arabica",IF(I899="Lib","Liberica",))))</f>
        <v>Excelsa</v>
      </c>
      <c r="K899" t="str">
        <f>INDEX(products!$A$1:$G$49,MATCH(orders!$D899,products!$A$1:$A$49,0),MATCH(orders!K$1,products!$A$1:$G$1,0))</f>
        <v>D</v>
      </c>
      <c r="L899" t="str">
        <f t="shared" ref="L899:L962" si="43">IF(K899="M","Medium",(IF(K899="L","Light",IF(K899="D","Dark"))))</f>
        <v>Dark</v>
      </c>
      <c r="M899" s="6">
        <f>INDEX(products!$A$1:$G$49,MATCH(orders!$D899,products!$A$1:$A$49,0),MATCH(orders!M$1,products!$A$1:$G$1,0))</f>
        <v>1</v>
      </c>
      <c r="N899" s="8">
        <f>INDEX(products!$A$1:$G$49,MATCH(orders!$D899,products!$A$1:$A$49,0),MATCH(orders!N$1,products!$A$1:$G$1,0))</f>
        <v>12.15</v>
      </c>
      <c r="O899" s="8">
        <f t="shared" ref="O899:O962" si="44">E899*N899</f>
        <v>24.3</v>
      </c>
      <c r="P899" t="str">
        <f>_xlfn.XLOOKUP(Table1[[#This Row],[Customer ID]],customers!A897:A1897,customers!I897:I1897,,0)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 t="shared" si="42"/>
        <v>Robusta</v>
      </c>
      <c r="K900" t="str">
        <f>INDEX(products!$A$1:$G$49,MATCH(orders!$D900,products!$A$1:$A$49,0),MATCH(orders!K$1,products!$A$1:$G$1,0))</f>
        <v>L</v>
      </c>
      <c r="L900" t="str">
        <f t="shared" si="43"/>
        <v>Light</v>
      </c>
      <c r="M900" s="6">
        <f>INDEX(products!$A$1:$G$49,MATCH(orders!$D900,products!$A$1:$A$49,0),MATCH(orders!M$1,products!$A$1:$G$1,0))</f>
        <v>0.5</v>
      </c>
      <c r="N900" s="8">
        <f>INDEX(products!$A$1:$G$49,MATCH(orders!$D900,products!$A$1:$A$49,0),MATCH(orders!N$1,products!$A$1:$G$1,0))</f>
        <v>7.169999999999999</v>
      </c>
      <c r="O900" s="8">
        <f t="shared" si="44"/>
        <v>35.849999999999994</v>
      </c>
      <c r="P900" t="str">
        <f>_xlfn.XLOOKUP(Table1[[#This Row],[Customer ID]],customers!A898:A1898,customers!I898:I1898,,0)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 t="shared" si="42"/>
        <v>Liberica</v>
      </c>
      <c r="K901" t="str">
        <f>INDEX(products!$A$1:$G$49,MATCH(orders!$D901,products!$A$1:$A$49,0),MATCH(orders!K$1,products!$A$1:$G$1,0))</f>
        <v>M</v>
      </c>
      <c r="L901" t="str">
        <f t="shared" si="43"/>
        <v>Medium</v>
      </c>
      <c r="M901" s="6">
        <f>INDEX(products!$A$1:$G$49,MATCH(orders!$D901,products!$A$1:$A$49,0),MATCH(orders!M$1,products!$A$1:$G$1,0))</f>
        <v>1</v>
      </c>
      <c r="N901" s="8">
        <f>INDEX(products!$A$1:$G$49,MATCH(orders!$D901,products!$A$1:$A$49,0),MATCH(orders!N$1,products!$A$1:$G$1,0))</f>
        <v>14.55</v>
      </c>
      <c r="O901" s="8">
        <f t="shared" si="44"/>
        <v>72.75</v>
      </c>
      <c r="P901" t="s">
        <v>6190</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 t="shared" si="42"/>
        <v>Liberica</v>
      </c>
      <c r="K902" t="str">
        <f>INDEX(products!$A$1:$G$49,MATCH(orders!$D902,products!$A$1:$A$49,0),MATCH(orders!K$1,products!$A$1:$G$1,0))</f>
        <v>L</v>
      </c>
      <c r="L902" t="str">
        <f t="shared" si="43"/>
        <v>Light</v>
      </c>
      <c r="M902" s="6">
        <f>INDEX(products!$A$1:$G$49,MATCH(orders!$D902,products!$A$1:$A$49,0),MATCH(orders!M$1,products!$A$1:$G$1,0))</f>
        <v>1</v>
      </c>
      <c r="N902" s="8">
        <f>INDEX(products!$A$1:$G$49,MATCH(orders!$D902,products!$A$1:$A$49,0),MATCH(orders!N$1,products!$A$1:$G$1,0))</f>
        <v>15.85</v>
      </c>
      <c r="O902" s="8">
        <f t="shared" si="44"/>
        <v>47.55</v>
      </c>
      <c r="P902" t="str">
        <f>_xlfn.XLOOKUP(Table1[[#This Row],[Customer ID]],customers!A900:A1900,customers!I900:I1900,,0)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 t="shared" si="42"/>
        <v>Robusta</v>
      </c>
      <c r="K903" t="str">
        <f>INDEX(products!$A$1:$G$49,MATCH(orders!$D903,products!$A$1:$A$49,0),MATCH(orders!K$1,products!$A$1:$G$1,0))</f>
        <v>L</v>
      </c>
      <c r="L903" t="str">
        <f t="shared" si="43"/>
        <v>Light</v>
      </c>
      <c r="M903" s="6">
        <f>INDEX(products!$A$1:$G$49,MATCH(orders!$D903,products!$A$1:$A$49,0),MATCH(orders!M$1,products!$A$1:$G$1,0))</f>
        <v>0.2</v>
      </c>
      <c r="N903" s="8">
        <f>INDEX(products!$A$1:$G$49,MATCH(orders!$D903,products!$A$1:$A$49,0),MATCH(orders!N$1,products!$A$1:$G$1,0))</f>
        <v>3.5849999999999995</v>
      </c>
      <c r="O903" s="8">
        <f t="shared" si="44"/>
        <v>3.5849999999999995</v>
      </c>
      <c r="P903" t="str">
        <f>_xlfn.XLOOKUP(Table1[[#This Row],[Customer ID]],customers!A901:A1901,customers!I901:I1901,,0)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 t="shared" si="42"/>
        <v>Excelsa</v>
      </c>
      <c r="K904" t="str">
        <f>INDEX(products!$A$1:$G$49,MATCH(orders!$D904,products!$A$1:$A$49,0),MATCH(orders!K$1,products!$A$1:$G$1,0))</f>
        <v>M</v>
      </c>
      <c r="L904" t="str">
        <f t="shared" si="43"/>
        <v>Medium</v>
      </c>
      <c r="M904" s="6">
        <f>INDEX(products!$A$1:$G$49,MATCH(orders!$D904,products!$A$1:$A$49,0),MATCH(orders!M$1,products!$A$1:$G$1,0))</f>
        <v>2.5</v>
      </c>
      <c r="N904" s="8">
        <f>INDEX(products!$A$1:$G$49,MATCH(orders!$D904,products!$A$1:$A$49,0),MATCH(orders!N$1,products!$A$1:$G$1,0))</f>
        <v>31.624999999999996</v>
      </c>
      <c r="O904" s="8">
        <f t="shared" si="44"/>
        <v>158.12499999999997</v>
      </c>
      <c r="P904" t="str">
        <f>_xlfn.XLOOKUP(Table1[[#This Row],[Customer ID]],customers!A902:A1902,customers!I902:I1902,,0)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 t="shared" si="42"/>
        <v>Liberica</v>
      </c>
      <c r="K905" t="str">
        <f>INDEX(products!$A$1:$G$49,MATCH(orders!$D905,products!$A$1:$A$49,0),MATCH(orders!K$1,products!$A$1:$G$1,0))</f>
        <v>M</v>
      </c>
      <c r="L905" t="str">
        <f t="shared" si="43"/>
        <v>Medium</v>
      </c>
      <c r="M905" s="6">
        <f>INDEX(products!$A$1:$G$49,MATCH(orders!$D905,products!$A$1:$A$49,0),MATCH(orders!M$1,products!$A$1:$G$1,0))</f>
        <v>0.5</v>
      </c>
      <c r="N905" s="8">
        <f>INDEX(products!$A$1:$G$49,MATCH(orders!$D905,products!$A$1:$A$49,0),MATCH(orders!N$1,products!$A$1:$G$1,0))</f>
        <v>8.73</v>
      </c>
      <c r="O905" s="8">
        <f t="shared" si="44"/>
        <v>17.46</v>
      </c>
      <c r="P905" t="str">
        <f>_xlfn.XLOOKUP(Table1[[#This Row],[Customer ID]],customers!A903:A1903,customers!I903:I1903,,0)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 t="shared" si="42"/>
        <v>Arabica</v>
      </c>
      <c r="K906" t="str">
        <f>INDEX(products!$A$1:$G$49,MATCH(orders!$D906,products!$A$1:$A$49,0),MATCH(orders!K$1,products!$A$1:$G$1,0))</f>
        <v>L</v>
      </c>
      <c r="L906" t="str">
        <f t="shared" si="43"/>
        <v>Light</v>
      </c>
      <c r="M906" s="6">
        <f>INDEX(products!$A$1:$G$49,MATCH(orders!$D906,products!$A$1:$A$49,0),MATCH(orders!M$1,products!$A$1:$G$1,0))</f>
        <v>2.5</v>
      </c>
      <c r="N906" s="8">
        <f>INDEX(products!$A$1:$G$49,MATCH(orders!$D906,products!$A$1:$A$49,0),MATCH(orders!N$1,products!$A$1:$G$1,0))</f>
        <v>29.784999999999997</v>
      </c>
      <c r="O906" s="8">
        <f t="shared" si="44"/>
        <v>148.92499999999998</v>
      </c>
      <c r="P906" t="str">
        <f>_xlfn.XLOOKUP(Table1[[#This Row],[Customer ID]],customers!A904:A1904,customers!I904:I1904,,0)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 t="shared" si="42"/>
        <v>Arabica</v>
      </c>
      <c r="K907" t="str">
        <f>INDEX(products!$A$1:$G$49,MATCH(orders!$D907,products!$A$1:$A$49,0),MATCH(orders!K$1,products!$A$1:$G$1,0))</f>
        <v>M</v>
      </c>
      <c r="L907" t="str">
        <f t="shared" si="43"/>
        <v>Medium</v>
      </c>
      <c r="M907" s="6">
        <f>INDEX(products!$A$1:$G$49,MATCH(orders!$D907,products!$A$1:$A$49,0),MATCH(orders!M$1,products!$A$1:$G$1,0))</f>
        <v>0.5</v>
      </c>
      <c r="N907" s="8">
        <f>INDEX(products!$A$1:$G$49,MATCH(orders!$D907,products!$A$1:$A$49,0),MATCH(orders!N$1,products!$A$1:$G$1,0))</f>
        <v>6.75</v>
      </c>
      <c r="O907" s="8">
        <f t="shared" si="44"/>
        <v>40.5</v>
      </c>
      <c r="P907" t="str">
        <f>_xlfn.XLOOKUP(Table1[[#This Row],[Customer ID]],customers!A905:A1905,customers!I905:I1905,,0)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 t="shared" si="42"/>
        <v>Arabica</v>
      </c>
      <c r="K908" t="str">
        <f>INDEX(products!$A$1:$G$49,MATCH(orders!$D908,products!$A$1:$A$49,0),MATCH(orders!K$1,products!$A$1:$G$1,0))</f>
        <v>M</v>
      </c>
      <c r="L908" t="str">
        <f t="shared" si="43"/>
        <v>Medium</v>
      </c>
      <c r="M908" s="6">
        <f>INDEX(products!$A$1:$G$49,MATCH(orders!$D908,products!$A$1:$A$49,0),MATCH(orders!M$1,products!$A$1:$G$1,0))</f>
        <v>0.5</v>
      </c>
      <c r="N908" s="8">
        <f>INDEX(products!$A$1:$G$49,MATCH(orders!$D908,products!$A$1:$A$49,0),MATCH(orders!N$1,products!$A$1:$G$1,0))</f>
        <v>6.75</v>
      </c>
      <c r="O908" s="8">
        <f t="shared" si="44"/>
        <v>27</v>
      </c>
      <c r="P908" t="str">
        <f>_xlfn.XLOOKUP(Table1[[#This Row],[Customer ID]],customers!A906:A1906,customers!I906:I1906,,0)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 t="shared" si="42"/>
        <v>Liberica</v>
      </c>
      <c r="K909" t="str">
        <f>INDEX(products!$A$1:$G$49,MATCH(orders!$D909,products!$A$1:$A$49,0),MATCH(orders!K$1,products!$A$1:$G$1,0))</f>
        <v>D</v>
      </c>
      <c r="L909" t="str">
        <f t="shared" si="43"/>
        <v>Dark</v>
      </c>
      <c r="M909" s="6">
        <f>INDEX(products!$A$1:$G$49,MATCH(orders!$D909,products!$A$1:$A$49,0),MATCH(orders!M$1,products!$A$1:$G$1,0))</f>
        <v>1</v>
      </c>
      <c r="N909" s="8">
        <f>INDEX(products!$A$1:$G$49,MATCH(orders!$D909,products!$A$1:$A$49,0),MATCH(orders!N$1,products!$A$1:$G$1,0))</f>
        <v>12.95</v>
      </c>
      <c r="O909" s="8">
        <f t="shared" si="44"/>
        <v>38.849999999999994</v>
      </c>
      <c r="P909" t="str">
        <f>_xlfn.XLOOKUP(Table1[[#This Row],[Customer ID]],customers!A907:A1907,customers!I907:I1907,,0)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 t="shared" si="42"/>
        <v>Robusta</v>
      </c>
      <c r="K910" t="str">
        <f>INDEX(products!$A$1:$G$49,MATCH(orders!$D910,products!$A$1:$A$49,0),MATCH(orders!K$1,products!$A$1:$G$1,0))</f>
        <v>L</v>
      </c>
      <c r="L910" t="str">
        <f t="shared" si="43"/>
        <v>Light</v>
      </c>
      <c r="M910" s="6">
        <f>INDEX(products!$A$1:$G$49,MATCH(orders!$D910,products!$A$1:$A$49,0),MATCH(orders!M$1,products!$A$1:$G$1,0))</f>
        <v>1</v>
      </c>
      <c r="N910" s="8">
        <f>INDEX(products!$A$1:$G$49,MATCH(orders!$D910,products!$A$1:$A$49,0),MATCH(orders!N$1,products!$A$1:$G$1,0))</f>
        <v>11.95</v>
      </c>
      <c r="O910" s="8">
        <f t="shared" si="44"/>
        <v>59.75</v>
      </c>
      <c r="P910" t="str">
        <f>_xlfn.XLOOKUP(Table1[[#This Row],[Customer ID]],customers!A908:A1908,customers!I908:I1908,,0)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 t="shared" si="42"/>
        <v>Robusta</v>
      </c>
      <c r="K911" t="str">
        <f>INDEX(products!$A$1:$G$49,MATCH(orders!$D911,products!$A$1:$A$49,0),MATCH(orders!K$1,products!$A$1:$G$1,0))</f>
        <v>L</v>
      </c>
      <c r="L911" t="str">
        <f t="shared" si="43"/>
        <v>Light</v>
      </c>
      <c r="M911" s="6">
        <f>INDEX(products!$A$1:$G$49,MATCH(orders!$D911,products!$A$1:$A$49,0),MATCH(orders!M$1,products!$A$1:$G$1,0))</f>
        <v>0.2</v>
      </c>
      <c r="N911" s="8">
        <f>INDEX(products!$A$1:$G$49,MATCH(orders!$D911,products!$A$1:$A$49,0),MATCH(orders!N$1,products!$A$1:$G$1,0))</f>
        <v>3.5849999999999995</v>
      </c>
      <c r="O911" s="8">
        <f t="shared" si="44"/>
        <v>10.754999999999999</v>
      </c>
      <c r="P911" t="str">
        <f>_xlfn.XLOOKUP(Table1[[#This Row],[Customer ID]],customers!A909:A1909,customers!I909:I1909,,0)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 t="shared" si="42"/>
        <v>Arabica</v>
      </c>
      <c r="K912" t="str">
        <f>INDEX(products!$A$1:$G$49,MATCH(orders!$D912,products!$A$1:$A$49,0),MATCH(orders!K$1,products!$A$1:$G$1,0))</f>
        <v>D</v>
      </c>
      <c r="L912" t="str">
        <f t="shared" si="43"/>
        <v>Dark</v>
      </c>
      <c r="M912" s="6">
        <f>INDEX(products!$A$1:$G$49,MATCH(orders!$D912,products!$A$1:$A$49,0),MATCH(orders!M$1,products!$A$1:$G$1,0))</f>
        <v>2.5</v>
      </c>
      <c r="N912" s="8">
        <f>INDEX(products!$A$1:$G$49,MATCH(orders!$D912,products!$A$1:$A$49,0),MATCH(orders!N$1,products!$A$1:$G$1,0))</f>
        <v>22.884999999999998</v>
      </c>
      <c r="O912" s="8">
        <f t="shared" si="44"/>
        <v>91.539999999999992</v>
      </c>
      <c r="P912" t="str">
        <f>_xlfn.XLOOKUP(Table1[[#This Row],[Customer ID]],customers!A910:A1910,customers!I910:I1910,,0)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 t="shared" si="42"/>
        <v>Arabica</v>
      </c>
      <c r="K913" t="str">
        <f>INDEX(products!$A$1:$G$49,MATCH(orders!$D913,products!$A$1:$A$49,0),MATCH(orders!K$1,products!$A$1:$G$1,0))</f>
        <v>M</v>
      </c>
      <c r="L913" t="str">
        <f t="shared" si="43"/>
        <v>Medium</v>
      </c>
      <c r="M913" s="6">
        <f>INDEX(products!$A$1:$G$49,MATCH(orders!$D913,products!$A$1:$A$49,0),MATCH(orders!M$1,products!$A$1:$G$1,0))</f>
        <v>1</v>
      </c>
      <c r="N913" s="8">
        <f>INDEX(products!$A$1:$G$49,MATCH(orders!$D913,products!$A$1:$A$49,0),MATCH(orders!N$1,products!$A$1:$G$1,0))</f>
        <v>11.25</v>
      </c>
      <c r="O913" s="8">
        <f t="shared" si="44"/>
        <v>45</v>
      </c>
      <c r="P913" t="str">
        <f>_xlfn.XLOOKUP(Table1[[#This Row],[Customer ID]],customers!A911:A1911,customers!I911:I1911,,0)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 t="shared" si="42"/>
        <v>Robusta</v>
      </c>
      <c r="K914" t="str">
        <f>INDEX(products!$A$1:$G$49,MATCH(orders!$D914,products!$A$1:$A$49,0),MATCH(orders!K$1,products!$A$1:$G$1,0))</f>
        <v>M</v>
      </c>
      <c r="L914" t="str">
        <f t="shared" si="43"/>
        <v>Medium</v>
      </c>
      <c r="M914" s="6">
        <f>INDEX(products!$A$1:$G$49,MATCH(orders!$D914,products!$A$1:$A$49,0),MATCH(orders!M$1,products!$A$1:$G$1,0))</f>
        <v>2.5</v>
      </c>
      <c r="N914" s="8">
        <f>INDEX(products!$A$1:$G$49,MATCH(orders!$D914,products!$A$1:$A$49,0),MATCH(orders!N$1,products!$A$1:$G$1,0))</f>
        <v>22.884999999999998</v>
      </c>
      <c r="O914" s="8">
        <f t="shared" si="44"/>
        <v>137.31</v>
      </c>
      <c r="P914" t="str">
        <f>_xlfn.XLOOKUP(Table1[[#This Row],[Customer ID]],customers!A912:A1912,customers!I912:I1912,,0)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 t="shared" si="42"/>
        <v>Arabica</v>
      </c>
      <c r="K915" t="str">
        <f>INDEX(products!$A$1:$G$49,MATCH(orders!$D915,products!$A$1:$A$49,0),MATCH(orders!K$1,products!$A$1:$G$1,0))</f>
        <v>M</v>
      </c>
      <c r="L915" t="str">
        <f t="shared" si="43"/>
        <v>Medium</v>
      </c>
      <c r="M915" s="6">
        <f>INDEX(products!$A$1:$G$49,MATCH(orders!$D915,products!$A$1:$A$49,0),MATCH(orders!M$1,products!$A$1:$G$1,0))</f>
        <v>0.5</v>
      </c>
      <c r="N915" s="8">
        <f>INDEX(products!$A$1:$G$49,MATCH(orders!$D915,products!$A$1:$A$49,0),MATCH(orders!N$1,products!$A$1:$G$1,0))</f>
        <v>6.75</v>
      </c>
      <c r="O915" s="8">
        <f t="shared" si="44"/>
        <v>6.75</v>
      </c>
      <c r="P915" t="str">
        <f>_xlfn.XLOOKUP(Table1[[#This Row],[Customer ID]],customers!A913:A1913,customers!I913:I1913,,0)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 t="shared" si="42"/>
        <v>Arabica</v>
      </c>
      <c r="K916" t="str">
        <f>INDEX(products!$A$1:$G$49,MATCH(orders!$D916,products!$A$1:$A$49,0),MATCH(orders!K$1,products!$A$1:$G$1,0))</f>
        <v>M</v>
      </c>
      <c r="L916" t="str">
        <f t="shared" si="43"/>
        <v>Medium</v>
      </c>
      <c r="M916" s="6">
        <f>INDEX(products!$A$1:$G$49,MATCH(orders!$D916,products!$A$1:$A$49,0),MATCH(orders!M$1,products!$A$1:$G$1,0))</f>
        <v>1</v>
      </c>
      <c r="N916" s="8">
        <f>INDEX(products!$A$1:$G$49,MATCH(orders!$D916,products!$A$1:$A$49,0),MATCH(orders!N$1,products!$A$1:$G$1,0))</f>
        <v>11.25</v>
      </c>
      <c r="O916" s="8">
        <f t="shared" si="44"/>
        <v>45</v>
      </c>
      <c r="P916" t="str">
        <f>_xlfn.XLOOKUP(Table1[[#This Row],[Customer ID]],customers!A914:A1914,customers!I914:I1914,,0)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 t="shared" si="42"/>
        <v>Excelsa</v>
      </c>
      <c r="K917" t="str">
        <f>INDEX(products!$A$1:$G$49,MATCH(orders!$D917,products!$A$1:$A$49,0),MATCH(orders!K$1,products!$A$1:$G$1,0))</f>
        <v>D</v>
      </c>
      <c r="L917" t="str">
        <f t="shared" si="43"/>
        <v>Dark</v>
      </c>
      <c r="M917" s="6">
        <f>INDEX(products!$A$1:$G$49,MATCH(orders!$D917,products!$A$1:$A$49,0),MATCH(orders!M$1,products!$A$1:$G$1,0))</f>
        <v>2.5</v>
      </c>
      <c r="N917" s="8">
        <f>INDEX(products!$A$1:$G$49,MATCH(orders!$D917,products!$A$1:$A$49,0),MATCH(orders!N$1,products!$A$1:$G$1,0))</f>
        <v>27.945</v>
      </c>
      <c r="O917" s="8">
        <f t="shared" si="44"/>
        <v>83.835000000000008</v>
      </c>
      <c r="P917" t="str">
        <f>_xlfn.XLOOKUP(Table1[[#This Row],[Customer ID]],customers!A915:A1915,customers!I915:I1915,,0)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 t="shared" si="42"/>
        <v>Excelsa</v>
      </c>
      <c r="K918" t="str">
        <f>INDEX(products!$A$1:$G$49,MATCH(orders!$D918,products!$A$1:$A$49,0),MATCH(orders!K$1,products!$A$1:$G$1,0))</f>
        <v>D</v>
      </c>
      <c r="L918" t="str">
        <f t="shared" si="43"/>
        <v>Dark</v>
      </c>
      <c r="M918" s="6">
        <f>INDEX(products!$A$1:$G$49,MATCH(orders!$D918,products!$A$1:$A$49,0),MATCH(orders!M$1,products!$A$1:$G$1,0))</f>
        <v>0.2</v>
      </c>
      <c r="N918" s="8">
        <f>INDEX(products!$A$1:$G$49,MATCH(orders!$D918,products!$A$1:$A$49,0),MATCH(orders!N$1,products!$A$1:$G$1,0))</f>
        <v>3.645</v>
      </c>
      <c r="O918" s="8">
        <f t="shared" si="44"/>
        <v>3.645</v>
      </c>
      <c r="P918" t="str">
        <f>_xlfn.XLOOKUP(Table1[[#This Row],[Customer ID]],customers!A916:A1916,customers!I916:I1916,,0)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 t="shared" si="42"/>
        <v>Arabica</v>
      </c>
      <c r="K919" t="str">
        <f>INDEX(products!$A$1:$G$49,MATCH(orders!$D919,products!$A$1:$A$49,0),MATCH(orders!K$1,products!$A$1:$G$1,0))</f>
        <v>M</v>
      </c>
      <c r="L919" t="str">
        <f t="shared" si="43"/>
        <v>Medium</v>
      </c>
      <c r="M919" s="6">
        <f>INDEX(products!$A$1:$G$49,MATCH(orders!$D919,products!$A$1:$A$49,0),MATCH(orders!M$1,products!$A$1:$G$1,0))</f>
        <v>0.5</v>
      </c>
      <c r="N919" s="8">
        <f>INDEX(products!$A$1:$G$49,MATCH(orders!$D919,products!$A$1:$A$49,0),MATCH(orders!N$1,products!$A$1:$G$1,0))</f>
        <v>6.75</v>
      </c>
      <c r="O919" s="8">
        <f t="shared" si="44"/>
        <v>6.75</v>
      </c>
      <c r="P919" t="str">
        <f>_xlfn.XLOOKUP(Table1[[#This Row],[Customer ID]],customers!A917:A1917,customers!I917:I1917,,0)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 t="shared" si="42"/>
        <v>Excelsa</v>
      </c>
      <c r="K920" t="str">
        <f>INDEX(products!$A$1:$G$49,MATCH(orders!$D920,products!$A$1:$A$49,0),MATCH(orders!K$1,products!$A$1:$G$1,0))</f>
        <v>D</v>
      </c>
      <c r="L920" t="str">
        <f t="shared" si="43"/>
        <v>Dark</v>
      </c>
      <c r="M920" s="6">
        <f>INDEX(products!$A$1:$G$49,MATCH(orders!$D920,products!$A$1:$A$49,0),MATCH(orders!M$1,products!$A$1:$G$1,0))</f>
        <v>0.5</v>
      </c>
      <c r="N920" s="8">
        <f>INDEX(products!$A$1:$G$49,MATCH(orders!$D920,products!$A$1:$A$49,0),MATCH(orders!N$1,products!$A$1:$G$1,0))</f>
        <v>7.29</v>
      </c>
      <c r="O920" s="8">
        <f t="shared" si="44"/>
        <v>21.87</v>
      </c>
      <c r="P920" t="str">
        <f>_xlfn.XLOOKUP(Table1[[#This Row],[Customer ID]],customers!A918:A1918,customers!I918:I1918,,0)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 t="shared" si="42"/>
        <v>Robusta</v>
      </c>
      <c r="K921" t="str">
        <f>INDEX(products!$A$1:$G$49,MATCH(orders!$D921,products!$A$1:$A$49,0),MATCH(orders!K$1,products!$A$1:$G$1,0))</f>
        <v>D</v>
      </c>
      <c r="L921" t="str">
        <f t="shared" si="43"/>
        <v>Dark</v>
      </c>
      <c r="M921" s="6">
        <f>INDEX(products!$A$1:$G$49,MATCH(orders!$D921,products!$A$1:$A$49,0),MATCH(orders!M$1,products!$A$1:$G$1,0))</f>
        <v>0.2</v>
      </c>
      <c r="N921" s="8">
        <f>INDEX(products!$A$1:$G$49,MATCH(orders!$D921,products!$A$1:$A$49,0),MATCH(orders!N$1,products!$A$1:$G$1,0))</f>
        <v>2.6849999999999996</v>
      </c>
      <c r="O921" s="8">
        <f t="shared" si="44"/>
        <v>13.424999999999997</v>
      </c>
      <c r="P921" t="str">
        <f>_xlfn.XLOOKUP(Table1[[#This Row],[Customer ID]],customers!A919:A1919,customers!I919:I1919,,0)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 t="shared" si="42"/>
        <v>Robusta</v>
      </c>
      <c r="K922" t="str">
        <f>INDEX(products!$A$1:$G$49,MATCH(orders!$D922,products!$A$1:$A$49,0),MATCH(orders!K$1,products!$A$1:$G$1,0))</f>
        <v>D</v>
      </c>
      <c r="L922" t="str">
        <f t="shared" si="43"/>
        <v>Dark</v>
      </c>
      <c r="M922" s="6">
        <f>INDEX(products!$A$1:$G$49,MATCH(orders!$D922,products!$A$1:$A$49,0),MATCH(orders!M$1,products!$A$1:$G$1,0))</f>
        <v>2.5</v>
      </c>
      <c r="N922" s="8">
        <f>INDEX(products!$A$1:$G$49,MATCH(orders!$D922,products!$A$1:$A$49,0),MATCH(orders!N$1,products!$A$1:$G$1,0))</f>
        <v>20.584999999999997</v>
      </c>
      <c r="O922" s="8">
        <f t="shared" si="44"/>
        <v>123.50999999999999</v>
      </c>
      <c r="P922" t="str">
        <f>_xlfn.XLOOKUP(Table1[[#This Row],[Customer ID]],customers!A920:A1920,customers!I920:I1920,,0)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 t="shared" si="42"/>
        <v>Liberica</v>
      </c>
      <c r="K923" t="str">
        <f>INDEX(products!$A$1:$G$49,MATCH(orders!$D923,products!$A$1:$A$49,0),MATCH(orders!K$1,products!$A$1:$G$1,0))</f>
        <v>D</v>
      </c>
      <c r="L923" t="str">
        <f t="shared" si="43"/>
        <v>Dark</v>
      </c>
      <c r="M923" s="6">
        <f>INDEX(products!$A$1:$G$49,MATCH(orders!$D923,products!$A$1:$A$49,0),MATCH(orders!M$1,products!$A$1:$G$1,0))</f>
        <v>0.2</v>
      </c>
      <c r="N923" s="8">
        <f>INDEX(products!$A$1:$G$49,MATCH(orders!$D923,products!$A$1:$A$49,0),MATCH(orders!N$1,products!$A$1:$G$1,0))</f>
        <v>3.8849999999999998</v>
      </c>
      <c r="O923" s="8">
        <f t="shared" si="44"/>
        <v>7.77</v>
      </c>
      <c r="P923" t="str">
        <f>_xlfn.XLOOKUP(Table1[[#This Row],[Customer ID]],customers!A921:A1921,customers!I921:I1921,,0)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 t="shared" si="42"/>
        <v>Arabica</v>
      </c>
      <c r="K924" t="str">
        <f>INDEX(products!$A$1:$G$49,MATCH(orders!$D924,products!$A$1:$A$49,0),MATCH(orders!K$1,products!$A$1:$G$1,0))</f>
        <v>M</v>
      </c>
      <c r="L924" t="str">
        <f t="shared" si="43"/>
        <v>Medium</v>
      </c>
      <c r="M924" s="6">
        <f>INDEX(products!$A$1:$G$49,MATCH(orders!$D924,products!$A$1:$A$49,0),MATCH(orders!M$1,products!$A$1:$G$1,0))</f>
        <v>1</v>
      </c>
      <c r="N924" s="8">
        <f>INDEX(products!$A$1:$G$49,MATCH(orders!$D924,products!$A$1:$A$49,0),MATCH(orders!N$1,products!$A$1:$G$1,0))</f>
        <v>11.25</v>
      </c>
      <c r="O924" s="8">
        <f t="shared" si="44"/>
        <v>67.5</v>
      </c>
      <c r="P924" t="str">
        <f>_xlfn.XLOOKUP(Table1[[#This Row],[Customer ID]],customers!A922:A1922,customers!I922:I1922,,0)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 t="shared" si="42"/>
        <v>Excelsa</v>
      </c>
      <c r="K925" t="str">
        <f>INDEX(products!$A$1:$G$49,MATCH(orders!$D925,products!$A$1:$A$49,0),MATCH(orders!K$1,products!$A$1:$G$1,0))</f>
        <v>D</v>
      </c>
      <c r="L925" t="str">
        <f t="shared" si="43"/>
        <v>Dark</v>
      </c>
      <c r="M925" s="6">
        <f>INDEX(products!$A$1:$G$49,MATCH(orders!$D925,products!$A$1:$A$49,0),MATCH(orders!M$1,products!$A$1:$G$1,0))</f>
        <v>2.5</v>
      </c>
      <c r="N925" s="8">
        <f>INDEX(products!$A$1:$G$49,MATCH(orders!$D925,products!$A$1:$A$49,0),MATCH(orders!N$1,products!$A$1:$G$1,0))</f>
        <v>27.945</v>
      </c>
      <c r="O925" s="8">
        <f t="shared" si="44"/>
        <v>27.945</v>
      </c>
      <c r="P925" t="str">
        <f>_xlfn.XLOOKUP(Table1[[#This Row],[Customer ID]],customers!A923:A1923,customers!I923:I1923,,0)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 t="shared" si="42"/>
        <v>Arabica</v>
      </c>
      <c r="K926" t="str">
        <f>INDEX(products!$A$1:$G$49,MATCH(orders!$D926,products!$A$1:$A$49,0),MATCH(orders!K$1,products!$A$1:$G$1,0))</f>
        <v>L</v>
      </c>
      <c r="L926" t="str">
        <f t="shared" si="43"/>
        <v>Light</v>
      </c>
      <c r="M926" s="6">
        <f>INDEX(products!$A$1:$G$49,MATCH(orders!$D926,products!$A$1:$A$49,0),MATCH(orders!M$1,products!$A$1:$G$1,0))</f>
        <v>2.5</v>
      </c>
      <c r="N926" s="8">
        <f>INDEX(products!$A$1:$G$49,MATCH(orders!$D926,products!$A$1:$A$49,0),MATCH(orders!N$1,products!$A$1:$G$1,0))</f>
        <v>29.784999999999997</v>
      </c>
      <c r="O926" s="8">
        <f t="shared" si="44"/>
        <v>89.35499999999999</v>
      </c>
      <c r="P926" t="str">
        <f>_xlfn.XLOOKUP(Table1[[#This Row],[Customer ID]],customers!A924:A1924,customers!I924:I1924,,0)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 t="shared" si="42"/>
        <v>Arabica</v>
      </c>
      <c r="K927" t="str">
        <f>INDEX(products!$A$1:$G$49,MATCH(orders!$D927,products!$A$1:$A$49,0),MATCH(orders!K$1,products!$A$1:$G$1,0))</f>
        <v>M</v>
      </c>
      <c r="L927" t="str">
        <f t="shared" si="43"/>
        <v>Medium</v>
      </c>
      <c r="M927" s="6">
        <f>INDEX(products!$A$1:$G$49,MATCH(orders!$D927,products!$A$1:$A$49,0),MATCH(orders!M$1,products!$A$1:$G$1,0))</f>
        <v>0.5</v>
      </c>
      <c r="N927" s="8">
        <f>INDEX(products!$A$1:$G$49,MATCH(orders!$D927,products!$A$1:$A$49,0),MATCH(orders!N$1,products!$A$1:$G$1,0))</f>
        <v>6.75</v>
      </c>
      <c r="O927" s="8">
        <f t="shared" si="44"/>
        <v>20.25</v>
      </c>
      <c r="P927" t="s">
        <v>6190</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 t="shared" si="42"/>
        <v>Arabica</v>
      </c>
      <c r="K928" t="str">
        <f>INDEX(products!$A$1:$G$49,MATCH(orders!$D928,products!$A$1:$A$49,0),MATCH(orders!K$1,products!$A$1:$G$1,0))</f>
        <v>M</v>
      </c>
      <c r="L928" t="str">
        <f t="shared" si="43"/>
        <v>Medium</v>
      </c>
      <c r="M928" s="6">
        <f>INDEX(products!$A$1:$G$49,MATCH(orders!$D928,products!$A$1:$A$49,0),MATCH(orders!M$1,products!$A$1:$G$1,0))</f>
        <v>0.5</v>
      </c>
      <c r="N928" s="8">
        <f>INDEX(products!$A$1:$G$49,MATCH(orders!$D928,products!$A$1:$A$49,0),MATCH(orders!N$1,products!$A$1:$G$1,0))</f>
        <v>6.75</v>
      </c>
      <c r="O928" s="8">
        <f t="shared" si="44"/>
        <v>33.75</v>
      </c>
      <c r="P928" t="str">
        <f>_xlfn.XLOOKUP(Table1[[#This Row],[Customer ID]],customers!A926:A1926,customers!I926:I1926,,0)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 t="shared" si="42"/>
        <v>Excelsa</v>
      </c>
      <c r="K929" t="str">
        <f>INDEX(products!$A$1:$G$49,MATCH(orders!$D929,products!$A$1:$A$49,0),MATCH(orders!K$1,products!$A$1:$G$1,0))</f>
        <v>D</v>
      </c>
      <c r="L929" t="str">
        <f t="shared" si="43"/>
        <v>Dark</v>
      </c>
      <c r="M929" s="6">
        <f>INDEX(products!$A$1:$G$49,MATCH(orders!$D929,products!$A$1:$A$49,0),MATCH(orders!M$1,products!$A$1:$G$1,0))</f>
        <v>2.5</v>
      </c>
      <c r="N929" s="8">
        <f>INDEX(products!$A$1:$G$49,MATCH(orders!$D929,products!$A$1:$A$49,0),MATCH(orders!N$1,products!$A$1:$G$1,0))</f>
        <v>27.945</v>
      </c>
      <c r="O929" s="8">
        <f t="shared" si="44"/>
        <v>111.78</v>
      </c>
      <c r="P929" t="str">
        <f>_xlfn.XLOOKUP(Table1[[#This Row],[Customer ID]],customers!A927:A1927,customers!I927:I1927,,0)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 t="shared" si="42"/>
        <v>Excelsa</v>
      </c>
      <c r="K930" t="str">
        <f>INDEX(products!$A$1:$G$49,MATCH(orders!$D930,products!$A$1:$A$49,0),MATCH(orders!K$1,products!$A$1:$G$1,0))</f>
        <v>M</v>
      </c>
      <c r="L930" t="str">
        <f t="shared" si="43"/>
        <v>Medium</v>
      </c>
      <c r="M930" s="6">
        <f>INDEX(products!$A$1:$G$49,MATCH(orders!$D930,products!$A$1:$A$49,0),MATCH(orders!M$1,products!$A$1:$G$1,0))</f>
        <v>2.5</v>
      </c>
      <c r="N930" s="8">
        <f>INDEX(products!$A$1:$G$49,MATCH(orders!$D930,products!$A$1:$A$49,0),MATCH(orders!N$1,products!$A$1:$G$1,0))</f>
        <v>31.624999999999996</v>
      </c>
      <c r="O930" s="8">
        <f t="shared" si="44"/>
        <v>63.249999999999993</v>
      </c>
      <c r="P930" t="str">
        <f>_xlfn.XLOOKUP(Table1[[#This Row],[Customer ID]],customers!A928:A1928,customers!I928:I1928,,0)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 t="shared" si="42"/>
        <v>Excelsa</v>
      </c>
      <c r="K931" t="str">
        <f>INDEX(products!$A$1:$G$49,MATCH(orders!$D931,products!$A$1:$A$49,0),MATCH(orders!K$1,products!$A$1:$G$1,0))</f>
        <v>L</v>
      </c>
      <c r="L931" t="str">
        <f t="shared" si="43"/>
        <v>Light</v>
      </c>
      <c r="M931" s="6">
        <f>INDEX(products!$A$1:$G$49,MATCH(orders!$D931,products!$A$1:$A$49,0),MATCH(orders!M$1,products!$A$1:$G$1,0))</f>
        <v>0.2</v>
      </c>
      <c r="N931" s="8">
        <f>INDEX(products!$A$1:$G$49,MATCH(orders!$D931,products!$A$1:$A$49,0),MATCH(orders!N$1,products!$A$1:$G$1,0))</f>
        <v>4.4550000000000001</v>
      </c>
      <c r="O931" s="8">
        <f t="shared" si="44"/>
        <v>8.91</v>
      </c>
      <c r="P931" t="str">
        <f>_xlfn.XLOOKUP(Table1[[#This Row],[Customer ID]],customers!A929:A1929,customers!I929:I1929,,0)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 t="shared" si="42"/>
        <v>Excelsa</v>
      </c>
      <c r="K932" t="str">
        <f>INDEX(products!$A$1:$G$49,MATCH(orders!$D932,products!$A$1:$A$49,0),MATCH(orders!K$1,products!$A$1:$G$1,0))</f>
        <v>D</v>
      </c>
      <c r="L932" t="str">
        <f t="shared" si="43"/>
        <v>Dark</v>
      </c>
      <c r="M932" s="6">
        <f>INDEX(products!$A$1:$G$49,MATCH(orders!$D932,products!$A$1:$A$49,0),MATCH(orders!M$1,products!$A$1:$G$1,0))</f>
        <v>1</v>
      </c>
      <c r="N932" s="8">
        <f>INDEX(products!$A$1:$G$49,MATCH(orders!$D932,products!$A$1:$A$49,0),MATCH(orders!N$1,products!$A$1:$G$1,0))</f>
        <v>12.15</v>
      </c>
      <c r="O932" s="8">
        <f t="shared" si="44"/>
        <v>12.15</v>
      </c>
      <c r="P932" t="str">
        <f>_xlfn.XLOOKUP(Table1[[#This Row],[Customer ID]],customers!A930:A1930,customers!I930:I1930,,0)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 t="shared" si="42"/>
        <v>Arabica</v>
      </c>
      <c r="K933" t="str">
        <f>INDEX(products!$A$1:$G$49,MATCH(orders!$D933,products!$A$1:$A$49,0),MATCH(orders!K$1,products!$A$1:$G$1,0))</f>
        <v>D</v>
      </c>
      <c r="L933" t="str">
        <f t="shared" si="43"/>
        <v>Dark</v>
      </c>
      <c r="M933" s="6">
        <f>INDEX(products!$A$1:$G$49,MATCH(orders!$D933,products!$A$1:$A$49,0),MATCH(orders!M$1,products!$A$1:$G$1,0))</f>
        <v>0.5</v>
      </c>
      <c r="N933" s="8">
        <f>INDEX(products!$A$1:$G$49,MATCH(orders!$D933,products!$A$1:$A$49,0),MATCH(orders!N$1,products!$A$1:$G$1,0))</f>
        <v>5.97</v>
      </c>
      <c r="O933" s="8">
        <f t="shared" si="44"/>
        <v>23.88</v>
      </c>
      <c r="P933" t="str">
        <f>_xlfn.XLOOKUP(Table1[[#This Row],[Customer ID]],customers!A931:A1931,customers!I931:I1931,,0)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 t="shared" si="42"/>
        <v>Excelsa</v>
      </c>
      <c r="K934" t="str">
        <f>INDEX(products!$A$1:$G$49,MATCH(orders!$D934,products!$A$1:$A$49,0),MATCH(orders!K$1,products!$A$1:$G$1,0))</f>
        <v>M</v>
      </c>
      <c r="L934" t="str">
        <f t="shared" si="43"/>
        <v>Medium</v>
      </c>
      <c r="M934" s="6">
        <f>INDEX(products!$A$1:$G$49,MATCH(orders!$D934,products!$A$1:$A$49,0),MATCH(orders!M$1,products!$A$1:$G$1,0))</f>
        <v>1</v>
      </c>
      <c r="N934" s="8">
        <f>INDEX(products!$A$1:$G$49,MATCH(orders!$D934,products!$A$1:$A$49,0),MATCH(orders!N$1,products!$A$1:$G$1,0))</f>
        <v>13.75</v>
      </c>
      <c r="O934" s="8">
        <f t="shared" si="44"/>
        <v>55</v>
      </c>
      <c r="P934" t="str">
        <f>_xlfn.XLOOKUP(Table1[[#This Row],[Customer ID]],customers!A932:A1932,customers!I932:I1932,,0)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 t="shared" si="42"/>
        <v>Robusta</v>
      </c>
      <c r="K935" t="str">
        <f>INDEX(products!$A$1:$G$49,MATCH(orders!$D935,products!$A$1:$A$49,0),MATCH(orders!K$1,products!$A$1:$G$1,0))</f>
        <v>D</v>
      </c>
      <c r="L935" t="str">
        <f t="shared" si="43"/>
        <v>Dark</v>
      </c>
      <c r="M935" s="6">
        <f>INDEX(products!$A$1:$G$49,MATCH(orders!$D935,products!$A$1:$A$49,0),MATCH(orders!M$1,products!$A$1:$G$1,0))</f>
        <v>1</v>
      </c>
      <c r="N935" s="8">
        <f>INDEX(products!$A$1:$G$49,MATCH(orders!$D935,products!$A$1:$A$49,0),MATCH(orders!N$1,products!$A$1:$G$1,0))</f>
        <v>8.9499999999999993</v>
      </c>
      <c r="O935" s="8">
        <f t="shared" si="44"/>
        <v>26.849999999999998</v>
      </c>
      <c r="P935" t="str">
        <f>_xlfn.XLOOKUP(Table1[[#This Row],[Customer ID]],customers!A933:A1933,customers!I933:I1933,,0)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 t="shared" si="42"/>
        <v>Robusta</v>
      </c>
      <c r="K936" t="str">
        <f>INDEX(products!$A$1:$G$49,MATCH(orders!$D936,products!$A$1:$A$49,0),MATCH(orders!K$1,products!$A$1:$G$1,0))</f>
        <v>M</v>
      </c>
      <c r="L936" t="str">
        <f t="shared" si="43"/>
        <v>Medium</v>
      </c>
      <c r="M936" s="6">
        <f>INDEX(products!$A$1:$G$49,MATCH(orders!$D936,products!$A$1:$A$49,0),MATCH(orders!M$1,products!$A$1:$G$1,0))</f>
        <v>2.5</v>
      </c>
      <c r="N936" s="8">
        <f>INDEX(products!$A$1:$G$49,MATCH(orders!$D936,products!$A$1:$A$49,0),MATCH(orders!N$1,products!$A$1:$G$1,0))</f>
        <v>22.884999999999998</v>
      </c>
      <c r="O936" s="8">
        <f t="shared" si="44"/>
        <v>114.42499999999998</v>
      </c>
      <c r="P936" t="str">
        <f>_xlfn.XLOOKUP(Table1[[#This Row],[Customer ID]],customers!A934:A1934,customers!I934:I1934,,0)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 t="shared" si="42"/>
        <v>Arabica</v>
      </c>
      <c r="K937" t="str">
        <f>INDEX(products!$A$1:$G$49,MATCH(orders!$D937,products!$A$1:$A$49,0),MATCH(orders!K$1,products!$A$1:$G$1,0))</f>
        <v>M</v>
      </c>
      <c r="L937" t="str">
        <f t="shared" si="43"/>
        <v>Medium</v>
      </c>
      <c r="M937" s="6">
        <f>INDEX(products!$A$1:$G$49,MATCH(orders!$D937,products!$A$1:$A$49,0),MATCH(orders!M$1,products!$A$1:$G$1,0))</f>
        <v>2.5</v>
      </c>
      <c r="N937" s="8">
        <f>INDEX(products!$A$1:$G$49,MATCH(orders!$D937,products!$A$1:$A$49,0),MATCH(orders!N$1,products!$A$1:$G$1,0))</f>
        <v>25.874999999999996</v>
      </c>
      <c r="O937" s="8">
        <f t="shared" si="44"/>
        <v>155.24999999999997</v>
      </c>
      <c r="P937" t="str">
        <f>_xlfn.XLOOKUP(Table1[[#This Row],[Customer ID]],customers!A935:A1935,customers!I935:I1935,,0)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 t="shared" si="42"/>
        <v>Liberica</v>
      </c>
      <c r="K938" t="str">
        <f>INDEX(products!$A$1:$G$49,MATCH(orders!$D938,products!$A$1:$A$49,0),MATCH(orders!K$1,products!$A$1:$G$1,0))</f>
        <v>D</v>
      </c>
      <c r="L938" t="str">
        <f t="shared" si="43"/>
        <v>Dark</v>
      </c>
      <c r="M938" s="6">
        <f>INDEX(products!$A$1:$G$49,MATCH(orders!$D938,products!$A$1:$A$49,0),MATCH(orders!M$1,products!$A$1:$G$1,0))</f>
        <v>0.5</v>
      </c>
      <c r="N938" s="8">
        <f>INDEX(products!$A$1:$G$49,MATCH(orders!$D938,products!$A$1:$A$49,0),MATCH(orders!N$1,products!$A$1:$G$1,0))</f>
        <v>7.77</v>
      </c>
      <c r="O938" s="8">
        <f t="shared" si="44"/>
        <v>23.31</v>
      </c>
      <c r="P938" t="str">
        <f>_xlfn.XLOOKUP(Table1[[#This Row],[Customer ID]],customers!A936:A1936,customers!I936:I1936,,0)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 t="shared" si="42"/>
        <v>Robusta</v>
      </c>
      <c r="K939" t="str">
        <f>INDEX(products!$A$1:$G$49,MATCH(orders!$D939,products!$A$1:$A$49,0),MATCH(orders!K$1,products!$A$1:$G$1,0))</f>
        <v>M</v>
      </c>
      <c r="L939" t="str">
        <f t="shared" si="43"/>
        <v>Medium</v>
      </c>
      <c r="M939" s="6">
        <f>INDEX(products!$A$1:$G$49,MATCH(orders!$D939,products!$A$1:$A$49,0),MATCH(orders!M$1,products!$A$1:$G$1,0))</f>
        <v>2.5</v>
      </c>
      <c r="N939" s="8">
        <f>INDEX(products!$A$1:$G$49,MATCH(orders!$D939,products!$A$1:$A$49,0),MATCH(orders!N$1,products!$A$1:$G$1,0))</f>
        <v>22.884999999999998</v>
      </c>
      <c r="O939" s="8">
        <f t="shared" si="44"/>
        <v>91.539999999999992</v>
      </c>
      <c r="P939" t="str">
        <f>_xlfn.XLOOKUP(Table1[[#This Row],[Customer ID]],customers!A937:A1937,customers!I937:I1937,,0)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 t="shared" si="42"/>
        <v>Excelsa</v>
      </c>
      <c r="K940" t="str">
        <f>INDEX(products!$A$1:$G$49,MATCH(orders!$D940,products!$A$1:$A$49,0),MATCH(orders!K$1,products!$A$1:$G$1,0))</f>
        <v>L</v>
      </c>
      <c r="L940" t="str">
        <f t="shared" si="43"/>
        <v>Light</v>
      </c>
      <c r="M940" s="6">
        <f>INDEX(products!$A$1:$G$49,MATCH(orders!$D940,products!$A$1:$A$49,0),MATCH(orders!M$1,products!$A$1:$G$1,0))</f>
        <v>1</v>
      </c>
      <c r="N940" s="8">
        <f>INDEX(products!$A$1:$G$49,MATCH(orders!$D940,products!$A$1:$A$49,0),MATCH(orders!N$1,products!$A$1:$G$1,0))</f>
        <v>14.85</v>
      </c>
      <c r="O940" s="8">
        <f t="shared" si="44"/>
        <v>74.25</v>
      </c>
      <c r="P940" t="str">
        <f>_xlfn.XLOOKUP(Table1[[#This Row],[Customer ID]],customers!A938:A1938,customers!I938:I1938,,0)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 t="shared" si="42"/>
        <v>Liberica</v>
      </c>
      <c r="K941" t="str">
        <f>INDEX(products!$A$1:$G$49,MATCH(orders!$D941,products!$A$1:$A$49,0),MATCH(orders!K$1,products!$A$1:$G$1,0))</f>
        <v>L</v>
      </c>
      <c r="L941" t="str">
        <f t="shared" si="43"/>
        <v>Light</v>
      </c>
      <c r="M941" s="6">
        <f>INDEX(products!$A$1:$G$49,MATCH(orders!$D941,products!$A$1:$A$49,0),MATCH(orders!M$1,products!$A$1:$G$1,0))</f>
        <v>0.2</v>
      </c>
      <c r="N941" s="8">
        <f>INDEX(products!$A$1:$G$49,MATCH(orders!$D941,products!$A$1:$A$49,0),MATCH(orders!N$1,products!$A$1:$G$1,0))</f>
        <v>4.7549999999999999</v>
      </c>
      <c r="O941" s="8">
        <f t="shared" si="44"/>
        <v>28.53</v>
      </c>
      <c r="P941" t="str">
        <f>_xlfn.XLOOKUP(Table1[[#This Row],[Customer ID]],customers!A939:A1939,customers!I939:I1939,,0)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 t="shared" si="42"/>
        <v>Robusta</v>
      </c>
      <c r="K942" t="str">
        <f>INDEX(products!$A$1:$G$49,MATCH(orders!$D942,products!$A$1:$A$49,0),MATCH(orders!K$1,products!$A$1:$G$1,0))</f>
        <v>L</v>
      </c>
      <c r="L942" t="str">
        <f t="shared" si="43"/>
        <v>Light</v>
      </c>
      <c r="M942" s="6">
        <f>INDEX(products!$A$1:$G$49,MATCH(orders!$D942,products!$A$1:$A$49,0),MATCH(orders!M$1,products!$A$1:$G$1,0))</f>
        <v>0.5</v>
      </c>
      <c r="N942" s="8">
        <f>INDEX(products!$A$1:$G$49,MATCH(orders!$D942,products!$A$1:$A$49,0),MATCH(orders!N$1,products!$A$1:$G$1,0))</f>
        <v>7.169999999999999</v>
      </c>
      <c r="O942" s="8">
        <f t="shared" si="44"/>
        <v>14.339999999999998</v>
      </c>
      <c r="P942" t="str">
        <f>_xlfn.XLOOKUP(Table1[[#This Row],[Customer ID]],customers!A940:A1940,customers!I940:I1940,,0)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 t="shared" si="42"/>
        <v>Arabica</v>
      </c>
      <c r="K943" t="str">
        <f>INDEX(products!$A$1:$G$49,MATCH(orders!$D943,products!$A$1:$A$49,0),MATCH(orders!K$1,products!$A$1:$G$1,0))</f>
        <v>L</v>
      </c>
      <c r="L943" t="str">
        <f t="shared" si="43"/>
        <v>Light</v>
      </c>
      <c r="M943" s="6">
        <f>INDEX(products!$A$1:$G$49,MATCH(orders!$D943,products!$A$1:$A$49,0),MATCH(orders!M$1,products!$A$1:$G$1,0))</f>
        <v>0.5</v>
      </c>
      <c r="N943" s="8">
        <f>INDEX(products!$A$1:$G$49,MATCH(orders!$D943,products!$A$1:$A$49,0),MATCH(orders!N$1,products!$A$1:$G$1,0))</f>
        <v>7.77</v>
      </c>
      <c r="O943" s="8">
        <f t="shared" si="44"/>
        <v>15.54</v>
      </c>
      <c r="P943" t="str">
        <f>_xlfn.XLOOKUP(Table1[[#This Row],[Customer ID]],customers!A941:A1941,customers!I941:I1941,,0)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 t="shared" si="42"/>
        <v>Robusta</v>
      </c>
      <c r="K944" t="str">
        <f>INDEX(products!$A$1:$G$49,MATCH(orders!$D944,products!$A$1:$A$49,0),MATCH(orders!K$1,products!$A$1:$G$1,0))</f>
        <v>L</v>
      </c>
      <c r="L944" t="str">
        <f t="shared" si="43"/>
        <v>Light</v>
      </c>
      <c r="M944" s="6">
        <f>INDEX(products!$A$1:$G$49,MATCH(orders!$D944,products!$A$1:$A$49,0),MATCH(orders!M$1,products!$A$1:$G$1,0))</f>
        <v>1</v>
      </c>
      <c r="N944" s="8">
        <f>INDEX(products!$A$1:$G$49,MATCH(orders!$D944,products!$A$1:$A$49,0),MATCH(orders!N$1,products!$A$1:$G$1,0))</f>
        <v>11.95</v>
      </c>
      <c r="O944" s="8">
        <f t="shared" si="44"/>
        <v>35.849999999999994</v>
      </c>
      <c r="P944" t="str">
        <f>_xlfn.XLOOKUP(Table1[[#This Row],[Customer ID]],customers!A942:A1942,customers!I942:I1942,,0)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 t="shared" si="42"/>
        <v>Arabica</v>
      </c>
      <c r="K945" t="str">
        <f>INDEX(products!$A$1:$G$49,MATCH(orders!$D945,products!$A$1:$A$49,0),MATCH(orders!K$1,products!$A$1:$G$1,0))</f>
        <v>L</v>
      </c>
      <c r="L945" t="str">
        <f t="shared" si="43"/>
        <v>Light</v>
      </c>
      <c r="M945" s="6">
        <f>INDEX(products!$A$1:$G$49,MATCH(orders!$D945,products!$A$1:$A$49,0),MATCH(orders!M$1,products!$A$1:$G$1,0))</f>
        <v>0.5</v>
      </c>
      <c r="N945" s="8">
        <f>INDEX(products!$A$1:$G$49,MATCH(orders!$D945,products!$A$1:$A$49,0),MATCH(orders!N$1,products!$A$1:$G$1,0))</f>
        <v>7.77</v>
      </c>
      <c r="O945" s="8">
        <f t="shared" si="44"/>
        <v>46.62</v>
      </c>
      <c r="P945" t="str">
        <f>_xlfn.XLOOKUP(Table1[[#This Row],[Customer ID]],customers!A943:A1943,customers!I943:I1943,,0)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 t="shared" si="42"/>
        <v>Robusta</v>
      </c>
      <c r="K946" t="str">
        <f>INDEX(products!$A$1:$G$49,MATCH(orders!$D946,products!$A$1:$A$49,0),MATCH(orders!K$1,products!$A$1:$G$1,0))</f>
        <v>L</v>
      </c>
      <c r="L946" t="str">
        <f t="shared" si="43"/>
        <v>Light</v>
      </c>
      <c r="M946" s="6">
        <f>INDEX(products!$A$1:$G$49,MATCH(orders!$D946,products!$A$1:$A$49,0),MATCH(orders!M$1,products!$A$1:$G$1,0))</f>
        <v>0.5</v>
      </c>
      <c r="N946" s="8">
        <f>INDEX(products!$A$1:$G$49,MATCH(orders!$D946,products!$A$1:$A$49,0),MATCH(orders!N$1,products!$A$1:$G$1,0))</f>
        <v>7.169999999999999</v>
      </c>
      <c r="O946" s="8">
        <f t="shared" si="44"/>
        <v>35.849999999999994</v>
      </c>
      <c r="P946" t="str">
        <f>_xlfn.XLOOKUP(Table1[[#This Row],[Customer ID]],customers!A944:A1944,customers!I944:I1944,,0)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 t="shared" si="42"/>
        <v>Liberica</v>
      </c>
      <c r="K947" t="str">
        <f>INDEX(products!$A$1:$G$49,MATCH(orders!$D947,products!$A$1:$A$49,0),MATCH(orders!K$1,products!$A$1:$G$1,0))</f>
        <v>D</v>
      </c>
      <c r="L947" t="str">
        <f t="shared" si="43"/>
        <v>Dark</v>
      </c>
      <c r="M947" s="6">
        <f>INDEX(products!$A$1:$G$49,MATCH(orders!$D947,products!$A$1:$A$49,0),MATCH(orders!M$1,products!$A$1:$G$1,0))</f>
        <v>2.5</v>
      </c>
      <c r="N947" s="8">
        <f>INDEX(products!$A$1:$G$49,MATCH(orders!$D947,products!$A$1:$A$49,0),MATCH(orders!N$1,products!$A$1:$G$1,0))</f>
        <v>29.784999999999997</v>
      </c>
      <c r="O947" s="8">
        <f t="shared" si="44"/>
        <v>119.13999999999999</v>
      </c>
      <c r="P947" t="str">
        <f>_xlfn.XLOOKUP(Table1[[#This Row],[Customer ID]],customers!A945:A1945,customers!I945:I1945,,0)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 t="shared" si="42"/>
        <v>Liberica</v>
      </c>
      <c r="K948" t="str">
        <f>INDEX(products!$A$1:$G$49,MATCH(orders!$D948,products!$A$1:$A$49,0),MATCH(orders!K$1,products!$A$1:$G$1,0))</f>
        <v>D</v>
      </c>
      <c r="L948" t="str">
        <f t="shared" si="43"/>
        <v>Dark</v>
      </c>
      <c r="M948" s="6">
        <f>INDEX(products!$A$1:$G$49,MATCH(orders!$D948,products!$A$1:$A$49,0),MATCH(orders!M$1,products!$A$1:$G$1,0))</f>
        <v>0.5</v>
      </c>
      <c r="N948" s="8">
        <f>INDEX(products!$A$1:$G$49,MATCH(orders!$D948,products!$A$1:$A$49,0),MATCH(orders!N$1,products!$A$1:$G$1,0))</f>
        <v>7.77</v>
      </c>
      <c r="O948" s="8">
        <f t="shared" si="44"/>
        <v>23.31</v>
      </c>
      <c r="P948" t="str">
        <f>_xlfn.XLOOKUP(Table1[[#This Row],[Customer ID]],customers!A946:A1946,customers!I946:I1946,,0)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 t="shared" si="42"/>
        <v>Arabica</v>
      </c>
      <c r="K949" t="str">
        <f>INDEX(products!$A$1:$G$49,MATCH(orders!$D949,products!$A$1:$A$49,0),MATCH(orders!K$1,products!$A$1:$G$1,0))</f>
        <v>M</v>
      </c>
      <c r="L949" t="str">
        <f t="shared" si="43"/>
        <v>Medium</v>
      </c>
      <c r="M949" s="6">
        <f>INDEX(products!$A$1:$G$49,MATCH(orders!$D949,products!$A$1:$A$49,0),MATCH(orders!M$1,products!$A$1:$G$1,0))</f>
        <v>1</v>
      </c>
      <c r="N949" s="8">
        <f>INDEX(products!$A$1:$G$49,MATCH(orders!$D949,products!$A$1:$A$49,0),MATCH(orders!N$1,products!$A$1:$G$1,0))</f>
        <v>11.25</v>
      </c>
      <c r="O949" s="8">
        <f t="shared" si="44"/>
        <v>11.25</v>
      </c>
      <c r="P949" t="str">
        <f>_xlfn.XLOOKUP(Table1[[#This Row],[Customer ID]],customers!A947:A1947,customers!I947:I1947,,0)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 t="shared" si="42"/>
        <v>Excelsa</v>
      </c>
      <c r="K950" t="str">
        <f>INDEX(products!$A$1:$G$49,MATCH(orders!$D950,products!$A$1:$A$49,0),MATCH(orders!K$1,products!$A$1:$G$1,0))</f>
        <v>D</v>
      </c>
      <c r="L950" t="str">
        <f t="shared" si="43"/>
        <v>Dark</v>
      </c>
      <c r="M950" s="6">
        <f>INDEX(products!$A$1:$G$49,MATCH(orders!$D950,products!$A$1:$A$49,0),MATCH(orders!M$1,products!$A$1:$G$1,0))</f>
        <v>2.5</v>
      </c>
      <c r="N950" s="8">
        <f>INDEX(products!$A$1:$G$49,MATCH(orders!$D950,products!$A$1:$A$49,0),MATCH(orders!N$1,products!$A$1:$G$1,0))</f>
        <v>27.945</v>
      </c>
      <c r="O950" s="8">
        <f t="shared" si="44"/>
        <v>83.835000000000008</v>
      </c>
      <c r="P950" t="str">
        <f>_xlfn.XLOOKUP(Table1[[#This Row],[Customer ID]],customers!A948:A1948,customers!I948:I1948,,0)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 t="shared" si="42"/>
        <v>Robusta</v>
      </c>
      <c r="K951" t="str">
        <f>INDEX(products!$A$1:$G$49,MATCH(orders!$D951,products!$A$1:$A$49,0),MATCH(orders!K$1,products!$A$1:$G$1,0))</f>
        <v>L</v>
      </c>
      <c r="L951" t="str">
        <f t="shared" si="43"/>
        <v>Light</v>
      </c>
      <c r="M951" s="6">
        <f>INDEX(products!$A$1:$G$49,MATCH(orders!$D951,products!$A$1:$A$49,0),MATCH(orders!M$1,products!$A$1:$G$1,0))</f>
        <v>2.5</v>
      </c>
      <c r="N951" s="8">
        <f>INDEX(products!$A$1:$G$49,MATCH(orders!$D951,products!$A$1:$A$49,0),MATCH(orders!N$1,products!$A$1:$G$1,0))</f>
        <v>27.484999999999996</v>
      </c>
      <c r="O951" s="8">
        <f t="shared" si="44"/>
        <v>109.93999999999998</v>
      </c>
      <c r="P951" t="str">
        <f>_xlfn.XLOOKUP(Table1[[#This Row],[Customer ID]],customers!A949:A1949,customers!I949:I1949,,0)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 t="shared" si="42"/>
        <v>Robusta</v>
      </c>
      <c r="K952" t="str">
        <f>INDEX(products!$A$1:$G$49,MATCH(orders!$D952,products!$A$1:$A$49,0),MATCH(orders!K$1,products!$A$1:$G$1,0))</f>
        <v>L</v>
      </c>
      <c r="L952" t="str">
        <f t="shared" si="43"/>
        <v>Light</v>
      </c>
      <c r="M952" s="6">
        <f>INDEX(products!$A$1:$G$49,MATCH(orders!$D952,products!$A$1:$A$49,0),MATCH(orders!M$1,products!$A$1:$G$1,0))</f>
        <v>0.2</v>
      </c>
      <c r="N952" s="8">
        <f>INDEX(products!$A$1:$G$49,MATCH(orders!$D952,products!$A$1:$A$49,0),MATCH(orders!N$1,products!$A$1:$G$1,0))</f>
        <v>3.5849999999999995</v>
      </c>
      <c r="O952" s="8">
        <f t="shared" si="44"/>
        <v>14.339999999999998</v>
      </c>
      <c r="P952" t="str">
        <f>_xlfn.XLOOKUP(Table1[[#This Row],[Customer ID]],customers!A950:A1950,customers!I950:I1950,,0)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 t="shared" si="42"/>
        <v>Robusta</v>
      </c>
      <c r="K953" t="str">
        <f>INDEX(products!$A$1:$G$49,MATCH(orders!$D953,products!$A$1:$A$49,0),MATCH(orders!K$1,products!$A$1:$G$1,0))</f>
        <v>L</v>
      </c>
      <c r="L953" t="str">
        <f t="shared" si="43"/>
        <v>Light</v>
      </c>
      <c r="M953" s="6">
        <f>INDEX(products!$A$1:$G$49,MATCH(orders!$D953,products!$A$1:$A$49,0),MATCH(orders!M$1,products!$A$1:$G$1,0))</f>
        <v>0.2</v>
      </c>
      <c r="N953" s="8">
        <f>INDEX(products!$A$1:$G$49,MATCH(orders!$D953,products!$A$1:$A$49,0),MATCH(orders!N$1,products!$A$1:$G$1,0))</f>
        <v>3.5849999999999995</v>
      </c>
      <c r="O953" s="8">
        <f t="shared" si="44"/>
        <v>21.509999999999998</v>
      </c>
      <c r="P953" t="str">
        <f>_xlfn.XLOOKUP(Table1[[#This Row],[Customer ID]],customers!A951:A1951,customers!I951:I1951,,0)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 t="shared" si="42"/>
        <v>Arabica</v>
      </c>
      <c r="K954" t="str">
        <f>INDEX(products!$A$1:$G$49,MATCH(orders!$D954,products!$A$1:$A$49,0),MATCH(orders!K$1,products!$A$1:$G$1,0))</f>
        <v>M</v>
      </c>
      <c r="L954" t="str">
        <f t="shared" si="43"/>
        <v>Medium</v>
      </c>
      <c r="M954" s="6">
        <f>INDEX(products!$A$1:$G$49,MATCH(orders!$D954,products!$A$1:$A$49,0),MATCH(orders!M$1,products!$A$1:$G$1,0))</f>
        <v>1</v>
      </c>
      <c r="N954" s="8">
        <f>INDEX(products!$A$1:$G$49,MATCH(orders!$D954,products!$A$1:$A$49,0),MATCH(orders!N$1,products!$A$1:$G$1,0))</f>
        <v>11.25</v>
      </c>
      <c r="O954" s="8">
        <f t="shared" si="44"/>
        <v>22.5</v>
      </c>
      <c r="P954" t="str">
        <f>_xlfn.XLOOKUP(Table1[[#This Row],[Customer ID]],customers!A952:A1952,customers!I952:I1952,,0)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 t="shared" si="42"/>
        <v>Arabica</v>
      </c>
      <c r="K955" t="str">
        <f>INDEX(products!$A$1:$G$49,MATCH(orders!$D955,products!$A$1:$A$49,0),MATCH(orders!K$1,products!$A$1:$G$1,0))</f>
        <v>L</v>
      </c>
      <c r="L955" t="str">
        <f t="shared" si="43"/>
        <v>Light</v>
      </c>
      <c r="M955" s="6">
        <f>INDEX(products!$A$1:$G$49,MATCH(orders!$D955,products!$A$1:$A$49,0),MATCH(orders!M$1,products!$A$1:$G$1,0))</f>
        <v>0.2</v>
      </c>
      <c r="N955" s="8">
        <f>INDEX(products!$A$1:$G$49,MATCH(orders!$D955,products!$A$1:$A$49,0),MATCH(orders!N$1,products!$A$1:$G$1,0))</f>
        <v>3.8849999999999998</v>
      </c>
      <c r="O955" s="8">
        <f t="shared" si="44"/>
        <v>3.8849999999999998</v>
      </c>
      <c r="P955" t="s">
        <v>6190</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 t="shared" si="42"/>
        <v>Excelsa</v>
      </c>
      <c r="K956" t="str">
        <f>INDEX(products!$A$1:$G$49,MATCH(orders!$D956,products!$A$1:$A$49,0),MATCH(orders!K$1,products!$A$1:$G$1,0))</f>
        <v>D</v>
      </c>
      <c r="L956" t="str">
        <f t="shared" si="43"/>
        <v>Dark</v>
      </c>
      <c r="M956" s="6">
        <f>INDEX(products!$A$1:$G$49,MATCH(orders!$D956,products!$A$1:$A$49,0),MATCH(orders!M$1,products!$A$1:$G$1,0))</f>
        <v>2.5</v>
      </c>
      <c r="N956" s="8">
        <f>INDEX(products!$A$1:$G$49,MATCH(orders!$D956,products!$A$1:$A$49,0),MATCH(orders!N$1,products!$A$1:$G$1,0))</f>
        <v>27.945</v>
      </c>
      <c r="O956" s="8">
        <f t="shared" si="44"/>
        <v>27.945</v>
      </c>
      <c r="P956" t="s">
        <v>6190</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 t="shared" si="42"/>
        <v>Excelsa</v>
      </c>
      <c r="K957" t="str">
        <f>INDEX(products!$A$1:$G$49,MATCH(orders!$D957,products!$A$1:$A$49,0),MATCH(orders!K$1,products!$A$1:$G$1,0))</f>
        <v>L</v>
      </c>
      <c r="L957" t="str">
        <f t="shared" si="43"/>
        <v>Light</v>
      </c>
      <c r="M957" s="6">
        <f>INDEX(products!$A$1:$G$49,MATCH(orders!$D957,products!$A$1:$A$49,0),MATCH(orders!M$1,products!$A$1:$G$1,0))</f>
        <v>2.5</v>
      </c>
      <c r="N957" s="8">
        <f>INDEX(products!$A$1:$G$49,MATCH(orders!$D957,products!$A$1:$A$49,0),MATCH(orders!N$1,products!$A$1:$G$1,0))</f>
        <v>34.154999999999994</v>
      </c>
      <c r="O957" s="8">
        <f t="shared" si="44"/>
        <v>170.77499999999998</v>
      </c>
      <c r="P957" t="s">
        <v>6190</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 t="shared" si="42"/>
        <v>Robusta</v>
      </c>
      <c r="K958" t="str">
        <f>INDEX(products!$A$1:$G$49,MATCH(orders!$D958,products!$A$1:$A$49,0),MATCH(orders!K$1,products!$A$1:$G$1,0))</f>
        <v>L</v>
      </c>
      <c r="L958" t="str">
        <f t="shared" si="43"/>
        <v>Light</v>
      </c>
      <c r="M958" s="6">
        <f>INDEX(products!$A$1:$G$49,MATCH(orders!$D958,products!$A$1:$A$49,0),MATCH(orders!M$1,products!$A$1:$G$1,0))</f>
        <v>2.5</v>
      </c>
      <c r="N958" s="8">
        <f>INDEX(products!$A$1:$G$49,MATCH(orders!$D958,products!$A$1:$A$49,0),MATCH(orders!N$1,products!$A$1:$G$1,0))</f>
        <v>27.484999999999996</v>
      </c>
      <c r="O958" s="8">
        <f t="shared" si="44"/>
        <v>54.969999999999992</v>
      </c>
      <c r="P958" t="s">
        <v>6190</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 t="shared" si="42"/>
        <v>Excelsa</v>
      </c>
      <c r="K959" t="str">
        <f>INDEX(products!$A$1:$G$49,MATCH(orders!$D959,products!$A$1:$A$49,0),MATCH(orders!K$1,products!$A$1:$G$1,0))</f>
        <v>L</v>
      </c>
      <c r="L959" t="str">
        <f t="shared" si="43"/>
        <v>Light</v>
      </c>
      <c r="M959" s="6">
        <f>INDEX(products!$A$1:$G$49,MATCH(orders!$D959,products!$A$1:$A$49,0),MATCH(orders!M$1,products!$A$1:$G$1,0))</f>
        <v>1</v>
      </c>
      <c r="N959" s="8">
        <f>INDEX(products!$A$1:$G$49,MATCH(orders!$D959,products!$A$1:$A$49,0),MATCH(orders!N$1,products!$A$1:$G$1,0))</f>
        <v>14.85</v>
      </c>
      <c r="O959" s="8">
        <f t="shared" si="44"/>
        <v>14.85</v>
      </c>
      <c r="P959" t="s">
        <v>6190</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 t="shared" si="42"/>
        <v>Arabica</v>
      </c>
      <c r="K960" t="str">
        <f>INDEX(products!$A$1:$G$49,MATCH(orders!$D960,products!$A$1:$A$49,0),MATCH(orders!K$1,products!$A$1:$G$1,0))</f>
        <v>L</v>
      </c>
      <c r="L960" t="str">
        <f t="shared" si="43"/>
        <v>Light</v>
      </c>
      <c r="M960" s="6">
        <f>INDEX(products!$A$1:$G$49,MATCH(orders!$D960,products!$A$1:$A$49,0),MATCH(orders!M$1,products!$A$1:$G$1,0))</f>
        <v>0.2</v>
      </c>
      <c r="N960" s="8">
        <f>INDEX(products!$A$1:$G$49,MATCH(orders!$D960,products!$A$1:$A$49,0),MATCH(orders!N$1,products!$A$1:$G$1,0))</f>
        <v>3.8849999999999998</v>
      </c>
      <c r="O960" s="8">
        <f t="shared" si="44"/>
        <v>7.77</v>
      </c>
      <c r="P960" t="s">
        <v>6190</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 t="shared" si="42"/>
        <v>Liberica</v>
      </c>
      <c r="K961" t="str">
        <f>INDEX(products!$A$1:$G$49,MATCH(orders!$D961,products!$A$1:$A$49,0),MATCH(orders!K$1,products!$A$1:$G$1,0))</f>
        <v>L</v>
      </c>
      <c r="L961" t="str">
        <f t="shared" si="43"/>
        <v>Light</v>
      </c>
      <c r="M961" s="6">
        <f>INDEX(products!$A$1:$G$49,MATCH(orders!$D961,products!$A$1:$A$49,0),MATCH(orders!M$1,products!$A$1:$G$1,0))</f>
        <v>0.2</v>
      </c>
      <c r="N961" s="8">
        <f>INDEX(products!$A$1:$G$49,MATCH(orders!$D961,products!$A$1:$A$49,0),MATCH(orders!N$1,products!$A$1:$G$1,0))</f>
        <v>4.7549999999999999</v>
      </c>
      <c r="O961" s="8">
        <f t="shared" si="44"/>
        <v>23.774999999999999</v>
      </c>
      <c r="P961" t="str">
        <f>_xlfn.XLOOKUP(Table1[[#This Row],[Customer ID]],customers!A959:A1959,customers!I959:I1959,,0)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 t="shared" si="42"/>
        <v>Liberica</v>
      </c>
      <c r="K962" t="str">
        <f>INDEX(products!$A$1:$G$49,MATCH(orders!$D962,products!$A$1:$A$49,0),MATCH(orders!K$1,products!$A$1:$G$1,0))</f>
        <v>L</v>
      </c>
      <c r="L962" t="str">
        <f t="shared" si="43"/>
        <v>Light</v>
      </c>
      <c r="M962" s="6">
        <f>INDEX(products!$A$1:$G$49,MATCH(orders!$D962,products!$A$1:$A$49,0),MATCH(orders!M$1,products!$A$1:$G$1,0))</f>
        <v>1</v>
      </c>
      <c r="N962" s="8">
        <f>INDEX(products!$A$1:$G$49,MATCH(orders!$D962,products!$A$1:$A$49,0),MATCH(orders!N$1,products!$A$1:$G$1,0))</f>
        <v>15.85</v>
      </c>
      <c r="O962" s="8">
        <f t="shared" si="44"/>
        <v>79.25</v>
      </c>
      <c r="P962" t="str">
        <f>_xlfn.XLOOKUP(Table1[[#This Row],[Customer ID]],customers!A960:A1960,customers!I960:I1960,,0)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 t="shared" ref="J963:J1001" si="45">IF(I963="Rob","Robusta",IF(I963="Exc","Excelsa",IF(I963="Ara","Arabica",IF(I963="Lib","Liberica",))))</f>
        <v>Arabica</v>
      </c>
      <c r="K963" t="str">
        <f>INDEX(products!$A$1:$G$49,MATCH(orders!$D963,products!$A$1:$A$49,0),MATCH(orders!K$1,products!$A$1:$G$1,0))</f>
        <v>D</v>
      </c>
      <c r="L963" t="str">
        <f t="shared" ref="L963:L1001" si="46">IF(K963="M","Medium",(IF(K963="L","Light",IF(K963="D","Dark"))))</f>
        <v>Dark</v>
      </c>
      <c r="M963" s="6">
        <f>INDEX(products!$A$1:$G$49,MATCH(orders!$D963,products!$A$1:$A$49,0),MATCH(orders!M$1,products!$A$1:$G$1,0))</f>
        <v>2.5</v>
      </c>
      <c r="N963" s="8">
        <f>INDEX(products!$A$1:$G$49,MATCH(orders!$D963,products!$A$1:$A$49,0),MATCH(orders!N$1,products!$A$1:$G$1,0))</f>
        <v>22.884999999999998</v>
      </c>
      <c r="O963" s="8">
        <f t="shared" ref="O963:O1001" si="47">E963*N963</f>
        <v>45.769999999999996</v>
      </c>
      <c r="P963" t="str">
        <f>_xlfn.XLOOKUP(Table1[[#This Row],[Customer ID]],customers!A961:A1961,customers!I961:I1961,,0)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 t="shared" si="45"/>
        <v>Robusta</v>
      </c>
      <c r="K964" t="str">
        <f>INDEX(products!$A$1:$G$49,MATCH(orders!$D964,products!$A$1:$A$49,0),MATCH(orders!K$1,products!$A$1:$G$1,0))</f>
        <v>D</v>
      </c>
      <c r="L964" t="str">
        <f t="shared" si="46"/>
        <v>Dark</v>
      </c>
      <c r="M964" s="6">
        <f>INDEX(products!$A$1:$G$49,MATCH(orders!$D964,products!$A$1:$A$49,0),MATCH(orders!M$1,products!$A$1:$G$1,0))</f>
        <v>1</v>
      </c>
      <c r="N964" s="8">
        <f>INDEX(products!$A$1:$G$49,MATCH(orders!$D964,products!$A$1:$A$49,0),MATCH(orders!N$1,products!$A$1:$G$1,0))</f>
        <v>8.9499999999999993</v>
      </c>
      <c r="O964" s="8">
        <f t="shared" si="47"/>
        <v>8.9499999999999993</v>
      </c>
      <c r="P964" t="str">
        <f>_xlfn.XLOOKUP(Table1[[#This Row],[Customer ID]],customers!A962:A1962,customers!I962:I1962,,0)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 t="shared" si="45"/>
        <v>Robusta</v>
      </c>
      <c r="K965" t="str">
        <f>INDEX(products!$A$1:$G$49,MATCH(orders!$D965,products!$A$1:$A$49,0),MATCH(orders!K$1,products!$A$1:$G$1,0))</f>
        <v>M</v>
      </c>
      <c r="L965" t="str">
        <f t="shared" si="46"/>
        <v>Medium</v>
      </c>
      <c r="M965" s="6">
        <f>INDEX(products!$A$1:$G$49,MATCH(orders!$D965,products!$A$1:$A$49,0),MATCH(orders!M$1,products!$A$1:$G$1,0))</f>
        <v>0.5</v>
      </c>
      <c r="N965" s="8">
        <f>INDEX(products!$A$1:$G$49,MATCH(orders!$D965,products!$A$1:$A$49,0),MATCH(orders!N$1,products!$A$1:$G$1,0))</f>
        <v>5.97</v>
      </c>
      <c r="O965" s="8">
        <f t="shared" si="47"/>
        <v>23.88</v>
      </c>
      <c r="P965" t="str">
        <f>_xlfn.XLOOKUP(Table1[[#This Row],[Customer ID]],customers!A963:A1963,customers!I963:I1963,,0)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 t="shared" si="45"/>
        <v>Excelsa</v>
      </c>
      <c r="K966" t="str">
        <f>INDEX(products!$A$1:$G$49,MATCH(orders!$D966,products!$A$1:$A$49,0),MATCH(orders!K$1,products!$A$1:$G$1,0))</f>
        <v>L</v>
      </c>
      <c r="L966" t="str">
        <f t="shared" si="46"/>
        <v>Light</v>
      </c>
      <c r="M966" s="6">
        <f>INDEX(products!$A$1:$G$49,MATCH(orders!$D966,products!$A$1:$A$49,0),MATCH(orders!M$1,products!$A$1:$G$1,0))</f>
        <v>0.2</v>
      </c>
      <c r="N966" s="8">
        <f>INDEX(products!$A$1:$G$49,MATCH(orders!$D966,products!$A$1:$A$49,0),MATCH(orders!N$1,products!$A$1:$G$1,0))</f>
        <v>4.4550000000000001</v>
      </c>
      <c r="O966" s="8">
        <f t="shared" si="47"/>
        <v>22.274999999999999</v>
      </c>
      <c r="P966" t="str">
        <f>_xlfn.XLOOKUP(Table1[[#This Row],[Customer ID]],customers!A964:A1964,customers!I964:I1964,,0)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 t="shared" si="45"/>
        <v>Robusta</v>
      </c>
      <c r="K967" t="str">
        <f>INDEX(products!$A$1:$G$49,MATCH(orders!$D967,products!$A$1:$A$49,0),MATCH(orders!K$1,products!$A$1:$G$1,0))</f>
        <v>M</v>
      </c>
      <c r="L967" t="str">
        <f t="shared" si="46"/>
        <v>Medium</v>
      </c>
      <c r="M967" s="6">
        <f>INDEX(products!$A$1:$G$49,MATCH(orders!$D967,products!$A$1:$A$49,0),MATCH(orders!M$1,products!$A$1:$G$1,0))</f>
        <v>1</v>
      </c>
      <c r="N967" s="8">
        <f>INDEX(products!$A$1:$G$49,MATCH(orders!$D967,products!$A$1:$A$49,0),MATCH(orders!N$1,products!$A$1:$G$1,0))</f>
        <v>9.9499999999999993</v>
      </c>
      <c r="O967" s="8">
        <f t="shared" si="47"/>
        <v>29.849999999999998</v>
      </c>
      <c r="P967" t="str">
        <f>_xlfn.XLOOKUP(Table1[[#This Row],[Customer ID]],customers!A965:A1965,customers!I965:I1965,,0)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 t="shared" si="45"/>
        <v>Excelsa</v>
      </c>
      <c r="K968" t="str">
        <f>INDEX(products!$A$1:$G$49,MATCH(orders!$D968,products!$A$1:$A$49,0),MATCH(orders!K$1,products!$A$1:$G$1,0))</f>
        <v>L</v>
      </c>
      <c r="L968" t="str">
        <f t="shared" si="46"/>
        <v>Light</v>
      </c>
      <c r="M968" s="6">
        <f>INDEX(products!$A$1:$G$49,MATCH(orders!$D968,products!$A$1:$A$49,0),MATCH(orders!M$1,products!$A$1:$G$1,0))</f>
        <v>0.5</v>
      </c>
      <c r="N968" s="8">
        <f>INDEX(products!$A$1:$G$49,MATCH(orders!$D968,products!$A$1:$A$49,0),MATCH(orders!N$1,products!$A$1:$G$1,0))</f>
        <v>8.91</v>
      </c>
      <c r="O968" s="8">
        <f t="shared" si="47"/>
        <v>53.46</v>
      </c>
      <c r="P968" t="str">
        <f>_xlfn.XLOOKUP(Table1[[#This Row],[Customer ID]],customers!A966:A1966,customers!I966:I1966,,0)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 t="shared" si="45"/>
        <v>Robusta</v>
      </c>
      <c r="K969" t="str">
        <f>INDEX(products!$A$1:$G$49,MATCH(orders!$D969,products!$A$1:$A$49,0),MATCH(orders!K$1,products!$A$1:$G$1,0))</f>
        <v>D</v>
      </c>
      <c r="L969" t="str">
        <f t="shared" si="46"/>
        <v>Dark</v>
      </c>
      <c r="M969" s="6">
        <f>INDEX(products!$A$1:$G$49,MATCH(orders!$D969,products!$A$1:$A$49,0),MATCH(orders!M$1,products!$A$1:$G$1,0))</f>
        <v>0.2</v>
      </c>
      <c r="N969" s="8">
        <f>INDEX(products!$A$1:$G$49,MATCH(orders!$D969,products!$A$1:$A$49,0),MATCH(orders!N$1,products!$A$1:$G$1,0))</f>
        <v>2.6849999999999996</v>
      </c>
      <c r="O969" s="8">
        <f t="shared" si="47"/>
        <v>2.6849999999999996</v>
      </c>
      <c r="P969" t="str">
        <f>_xlfn.XLOOKUP(Table1[[#This Row],[Customer ID]],customers!A967:A1967,customers!I967:I1967,,0)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 t="shared" si="45"/>
        <v>Robusta</v>
      </c>
      <c r="K970" t="str">
        <f>INDEX(products!$A$1:$G$49,MATCH(orders!$D970,products!$A$1:$A$49,0),MATCH(orders!K$1,products!$A$1:$G$1,0))</f>
        <v>M</v>
      </c>
      <c r="L970" t="str">
        <f t="shared" si="46"/>
        <v>Medium</v>
      </c>
      <c r="M970" s="6">
        <f>INDEX(products!$A$1:$G$49,MATCH(orders!$D970,products!$A$1:$A$49,0),MATCH(orders!M$1,products!$A$1:$G$1,0))</f>
        <v>0.2</v>
      </c>
      <c r="N970" s="8">
        <f>INDEX(products!$A$1:$G$49,MATCH(orders!$D970,products!$A$1:$A$49,0),MATCH(orders!N$1,products!$A$1:$G$1,0))</f>
        <v>2.9849999999999999</v>
      </c>
      <c r="O970" s="8">
        <f t="shared" si="47"/>
        <v>5.97</v>
      </c>
      <c r="P970" t="str">
        <f>_xlfn.XLOOKUP(Table1[[#This Row],[Customer ID]],customers!A968:A1968,customers!I968:I1968,,0)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 t="shared" si="45"/>
        <v>Liberica</v>
      </c>
      <c r="K971" t="str">
        <f>INDEX(products!$A$1:$G$49,MATCH(orders!$D971,products!$A$1:$A$49,0),MATCH(orders!K$1,products!$A$1:$G$1,0))</f>
        <v>D</v>
      </c>
      <c r="L971" t="str">
        <f t="shared" si="46"/>
        <v>Dark</v>
      </c>
      <c r="M971" s="6">
        <f>INDEX(products!$A$1:$G$49,MATCH(orders!$D971,products!$A$1:$A$49,0),MATCH(orders!M$1,products!$A$1:$G$1,0))</f>
        <v>1</v>
      </c>
      <c r="N971" s="8">
        <f>INDEX(products!$A$1:$G$49,MATCH(orders!$D971,products!$A$1:$A$49,0),MATCH(orders!N$1,products!$A$1:$G$1,0))</f>
        <v>12.95</v>
      </c>
      <c r="O971" s="8">
        <f t="shared" si="47"/>
        <v>12.95</v>
      </c>
      <c r="P971" t="str">
        <f>_xlfn.XLOOKUP(Table1[[#This Row],[Customer ID]],customers!A969:A1969,customers!I969:I1969,,0)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 t="shared" si="45"/>
        <v>Excelsa</v>
      </c>
      <c r="K972" t="str">
        <f>INDEX(products!$A$1:$G$49,MATCH(orders!$D972,products!$A$1:$A$49,0),MATCH(orders!K$1,products!$A$1:$G$1,0))</f>
        <v>M</v>
      </c>
      <c r="L972" t="str">
        <f t="shared" si="46"/>
        <v>Medium</v>
      </c>
      <c r="M972" s="6">
        <f>INDEX(products!$A$1:$G$49,MATCH(orders!$D972,products!$A$1:$A$49,0),MATCH(orders!M$1,products!$A$1:$G$1,0))</f>
        <v>0.5</v>
      </c>
      <c r="N972" s="8">
        <f>INDEX(products!$A$1:$G$49,MATCH(orders!$D972,products!$A$1:$A$49,0),MATCH(orders!N$1,products!$A$1:$G$1,0))</f>
        <v>8.25</v>
      </c>
      <c r="O972" s="8">
        <f t="shared" si="47"/>
        <v>8.25</v>
      </c>
      <c r="P972" t="str">
        <f>_xlfn.XLOOKUP(Table1[[#This Row],[Customer ID]],customers!A970:A1970,customers!I970:I1970,,0)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 t="shared" si="45"/>
        <v>Arabica</v>
      </c>
      <c r="K973" t="str">
        <f>INDEX(products!$A$1:$G$49,MATCH(orders!$D973,products!$A$1:$A$49,0),MATCH(orders!K$1,products!$A$1:$G$1,0))</f>
        <v>L</v>
      </c>
      <c r="L973" t="str">
        <f t="shared" si="46"/>
        <v>Light</v>
      </c>
      <c r="M973" s="6">
        <f>INDEX(products!$A$1:$G$49,MATCH(orders!$D973,products!$A$1:$A$49,0),MATCH(orders!M$1,products!$A$1:$G$1,0))</f>
        <v>2.5</v>
      </c>
      <c r="N973" s="8">
        <f>INDEX(products!$A$1:$G$49,MATCH(orders!$D973,products!$A$1:$A$49,0),MATCH(orders!N$1,products!$A$1:$G$1,0))</f>
        <v>29.784999999999997</v>
      </c>
      <c r="O973" s="8">
        <f t="shared" si="47"/>
        <v>148.92499999999998</v>
      </c>
      <c r="P973" t="str">
        <f>_xlfn.XLOOKUP(Table1[[#This Row],[Customer ID]],customers!A971:A1971,customers!I971:I1971,,0)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 t="shared" si="45"/>
        <v>Arabica</v>
      </c>
      <c r="K974" t="str">
        <f>INDEX(products!$A$1:$G$49,MATCH(orders!$D974,products!$A$1:$A$49,0),MATCH(orders!K$1,products!$A$1:$G$1,0))</f>
        <v>L</v>
      </c>
      <c r="L974" t="str">
        <f t="shared" si="46"/>
        <v>Light</v>
      </c>
      <c r="M974" s="6">
        <f>INDEX(products!$A$1:$G$49,MATCH(orders!$D974,products!$A$1:$A$49,0),MATCH(orders!M$1,products!$A$1:$G$1,0))</f>
        <v>2.5</v>
      </c>
      <c r="N974" s="8">
        <f>INDEX(products!$A$1:$G$49,MATCH(orders!$D974,products!$A$1:$A$49,0),MATCH(orders!N$1,products!$A$1:$G$1,0))</f>
        <v>29.784999999999997</v>
      </c>
      <c r="O974" s="8">
        <f t="shared" si="47"/>
        <v>89.35499999999999</v>
      </c>
      <c r="P974" t="str">
        <f>_xlfn.XLOOKUP(Table1[[#This Row],[Customer ID]],customers!A972:A1972,customers!I972:I1972,,0)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 t="shared" si="45"/>
        <v>Liberica</v>
      </c>
      <c r="K975" t="str">
        <f>INDEX(products!$A$1:$G$49,MATCH(orders!$D975,products!$A$1:$A$49,0),MATCH(orders!K$1,products!$A$1:$G$1,0))</f>
        <v>M</v>
      </c>
      <c r="L975" t="str">
        <f t="shared" si="46"/>
        <v>Medium</v>
      </c>
      <c r="M975" s="6">
        <f>INDEX(products!$A$1:$G$49,MATCH(orders!$D975,products!$A$1:$A$49,0),MATCH(orders!M$1,products!$A$1:$G$1,0))</f>
        <v>1</v>
      </c>
      <c r="N975" s="8">
        <f>INDEX(products!$A$1:$G$49,MATCH(orders!$D975,products!$A$1:$A$49,0),MATCH(orders!N$1,products!$A$1:$G$1,0))</f>
        <v>14.55</v>
      </c>
      <c r="O975" s="8">
        <f t="shared" si="47"/>
        <v>87.300000000000011</v>
      </c>
      <c r="P975" t="str">
        <f>_xlfn.XLOOKUP(Table1[[#This Row],[Customer ID]],customers!A973:A1973,customers!I973:I1973,,0)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 t="shared" si="45"/>
        <v>Robusta</v>
      </c>
      <c r="K976" t="str">
        <f>INDEX(products!$A$1:$G$49,MATCH(orders!$D976,products!$A$1:$A$49,0),MATCH(orders!K$1,products!$A$1:$G$1,0))</f>
        <v>D</v>
      </c>
      <c r="L976" t="str">
        <f t="shared" si="46"/>
        <v>Dark</v>
      </c>
      <c r="M976" s="6">
        <f>INDEX(products!$A$1:$G$49,MATCH(orders!$D976,products!$A$1:$A$49,0),MATCH(orders!M$1,products!$A$1:$G$1,0))</f>
        <v>0.5</v>
      </c>
      <c r="N976" s="8">
        <f>INDEX(products!$A$1:$G$49,MATCH(orders!$D976,products!$A$1:$A$49,0),MATCH(orders!N$1,products!$A$1:$G$1,0))</f>
        <v>5.3699999999999992</v>
      </c>
      <c r="O976" s="8">
        <f t="shared" si="47"/>
        <v>5.3699999999999992</v>
      </c>
      <c r="P976" t="str">
        <f>_xlfn.XLOOKUP(Table1[[#This Row],[Customer ID]],customers!A974:A1974,customers!I974:I1974,,0)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 t="shared" si="45"/>
        <v>Arabica</v>
      </c>
      <c r="K977" t="str">
        <f>INDEX(products!$A$1:$G$49,MATCH(orders!$D977,products!$A$1:$A$49,0),MATCH(orders!K$1,products!$A$1:$G$1,0))</f>
        <v>D</v>
      </c>
      <c r="L977" t="str">
        <f t="shared" si="46"/>
        <v>Dark</v>
      </c>
      <c r="M977" s="6">
        <f>INDEX(products!$A$1:$G$49,MATCH(orders!$D977,products!$A$1:$A$49,0),MATCH(orders!M$1,products!$A$1:$G$1,0))</f>
        <v>0.2</v>
      </c>
      <c r="N977" s="8">
        <f>INDEX(products!$A$1:$G$49,MATCH(orders!$D977,products!$A$1:$A$49,0),MATCH(orders!N$1,products!$A$1:$G$1,0))</f>
        <v>2.9849999999999999</v>
      </c>
      <c r="O977" s="8">
        <f t="shared" si="47"/>
        <v>8.9550000000000001</v>
      </c>
      <c r="P977" t="str">
        <f>_xlfn.XLOOKUP(Table1[[#This Row],[Customer ID]],customers!A975:A1975,customers!I975:I1975,,0)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 t="shared" si="45"/>
        <v>Robusta</v>
      </c>
      <c r="K978" t="str">
        <f>INDEX(products!$A$1:$G$49,MATCH(orders!$D978,products!$A$1:$A$49,0),MATCH(orders!K$1,products!$A$1:$G$1,0))</f>
        <v>L</v>
      </c>
      <c r="L978" t="str">
        <f t="shared" si="46"/>
        <v>Light</v>
      </c>
      <c r="M978" s="6">
        <f>INDEX(products!$A$1:$G$49,MATCH(orders!$D978,products!$A$1:$A$49,0),MATCH(orders!M$1,products!$A$1:$G$1,0))</f>
        <v>2.5</v>
      </c>
      <c r="N978" s="8">
        <f>INDEX(products!$A$1:$G$49,MATCH(orders!$D978,products!$A$1:$A$49,0),MATCH(orders!N$1,products!$A$1:$G$1,0))</f>
        <v>27.484999999999996</v>
      </c>
      <c r="O978" s="8">
        <f t="shared" si="47"/>
        <v>137.42499999999998</v>
      </c>
      <c r="P978" t="str">
        <f>_xlfn.XLOOKUP(Table1[[#This Row],[Customer ID]],customers!A976:A1976,customers!I976:I1976,,0)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 t="shared" si="45"/>
        <v>Robusta</v>
      </c>
      <c r="K979" t="str">
        <f>INDEX(products!$A$1:$G$49,MATCH(orders!$D979,products!$A$1:$A$49,0),MATCH(orders!K$1,products!$A$1:$G$1,0))</f>
        <v>L</v>
      </c>
      <c r="L979" t="str">
        <f t="shared" si="46"/>
        <v>Light</v>
      </c>
      <c r="M979" s="6">
        <f>INDEX(products!$A$1:$G$49,MATCH(orders!$D979,products!$A$1:$A$49,0),MATCH(orders!M$1,products!$A$1:$G$1,0))</f>
        <v>1</v>
      </c>
      <c r="N979" s="8">
        <f>INDEX(products!$A$1:$G$49,MATCH(orders!$D979,products!$A$1:$A$49,0),MATCH(orders!N$1,products!$A$1:$G$1,0))</f>
        <v>11.95</v>
      </c>
      <c r="O979" s="8">
        <f t="shared" si="47"/>
        <v>59.75</v>
      </c>
      <c r="P979" t="str">
        <f>_xlfn.XLOOKUP(Table1[[#This Row],[Customer ID]],customers!A977:A1977,customers!I977:I1977,,0)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 t="shared" si="45"/>
        <v>Arabica</v>
      </c>
      <c r="K980" t="str">
        <f>INDEX(products!$A$1:$G$49,MATCH(orders!$D980,products!$A$1:$A$49,0),MATCH(orders!K$1,products!$A$1:$G$1,0))</f>
        <v>L</v>
      </c>
      <c r="L980" t="str">
        <f t="shared" si="46"/>
        <v>Light</v>
      </c>
      <c r="M980" s="6">
        <f>INDEX(products!$A$1:$G$49,MATCH(orders!$D980,products!$A$1:$A$49,0),MATCH(orders!M$1,products!$A$1:$G$1,0))</f>
        <v>0.5</v>
      </c>
      <c r="N980" s="8">
        <f>INDEX(products!$A$1:$G$49,MATCH(orders!$D980,products!$A$1:$A$49,0),MATCH(orders!N$1,products!$A$1:$G$1,0))</f>
        <v>7.77</v>
      </c>
      <c r="O980" s="8">
        <f t="shared" si="47"/>
        <v>23.31</v>
      </c>
      <c r="P980" t="s">
        <v>6190</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 t="shared" si="45"/>
        <v>Robusta</v>
      </c>
      <c r="K981" t="str">
        <f>INDEX(products!$A$1:$G$49,MATCH(orders!$D981,products!$A$1:$A$49,0),MATCH(orders!K$1,products!$A$1:$G$1,0))</f>
        <v>D</v>
      </c>
      <c r="L981" t="str">
        <f t="shared" si="46"/>
        <v>Dark</v>
      </c>
      <c r="M981" s="6">
        <f>INDEX(products!$A$1:$G$49,MATCH(orders!$D981,products!$A$1:$A$49,0),MATCH(orders!M$1,products!$A$1:$G$1,0))</f>
        <v>0.5</v>
      </c>
      <c r="N981" s="8">
        <f>INDEX(products!$A$1:$G$49,MATCH(orders!$D981,products!$A$1:$A$49,0),MATCH(orders!N$1,products!$A$1:$G$1,0))</f>
        <v>5.3699999999999992</v>
      </c>
      <c r="O981" s="8">
        <f t="shared" si="47"/>
        <v>10.739999999999998</v>
      </c>
      <c r="P981" t="str">
        <f>_xlfn.XLOOKUP(Table1[[#This Row],[Customer ID]],customers!A979:A1979,customers!I979:I1979,,0)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 t="shared" si="45"/>
        <v>Excelsa</v>
      </c>
      <c r="K982" t="str">
        <f>INDEX(products!$A$1:$G$49,MATCH(orders!$D982,products!$A$1:$A$49,0),MATCH(orders!K$1,products!$A$1:$G$1,0))</f>
        <v>D</v>
      </c>
      <c r="L982" t="str">
        <f t="shared" si="46"/>
        <v>Dark</v>
      </c>
      <c r="M982" s="6">
        <f>INDEX(products!$A$1:$G$49,MATCH(orders!$D982,products!$A$1:$A$49,0),MATCH(orders!M$1,products!$A$1:$G$1,0))</f>
        <v>2.5</v>
      </c>
      <c r="N982" s="8">
        <f>INDEX(products!$A$1:$G$49,MATCH(orders!$D982,products!$A$1:$A$49,0),MATCH(orders!N$1,products!$A$1:$G$1,0))</f>
        <v>27.945</v>
      </c>
      <c r="O982" s="8">
        <f t="shared" si="47"/>
        <v>167.67000000000002</v>
      </c>
      <c r="P982" t="str">
        <f>_xlfn.XLOOKUP(Table1[[#This Row],[Customer ID]],customers!A980:A1980,customers!I980:I1980,,0)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 t="shared" si="45"/>
        <v>Excelsa</v>
      </c>
      <c r="K983" t="str">
        <f>INDEX(products!$A$1:$G$49,MATCH(orders!$D983,products!$A$1:$A$49,0),MATCH(orders!K$1,products!$A$1:$G$1,0))</f>
        <v>D</v>
      </c>
      <c r="L983" t="str">
        <f t="shared" si="46"/>
        <v>Dark</v>
      </c>
      <c r="M983" s="6">
        <f>INDEX(products!$A$1:$G$49,MATCH(orders!$D983,products!$A$1:$A$49,0),MATCH(orders!M$1,products!$A$1:$G$1,0))</f>
        <v>0.2</v>
      </c>
      <c r="N983" s="8">
        <f>INDEX(products!$A$1:$G$49,MATCH(orders!$D983,products!$A$1:$A$49,0),MATCH(orders!N$1,products!$A$1:$G$1,0))</f>
        <v>3.645</v>
      </c>
      <c r="O983" s="8">
        <f t="shared" si="47"/>
        <v>21.87</v>
      </c>
      <c r="P983" t="str">
        <f>_xlfn.XLOOKUP(Table1[[#This Row],[Customer ID]],customers!A981:A1981,customers!I981:I1981,,0)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 t="shared" si="45"/>
        <v>Robusta</v>
      </c>
      <c r="K984" t="str">
        <f>INDEX(products!$A$1:$G$49,MATCH(orders!$D984,products!$A$1:$A$49,0),MATCH(orders!K$1,products!$A$1:$G$1,0))</f>
        <v>L</v>
      </c>
      <c r="L984" t="str">
        <f t="shared" si="46"/>
        <v>Light</v>
      </c>
      <c r="M984" s="6">
        <f>INDEX(products!$A$1:$G$49,MATCH(orders!$D984,products!$A$1:$A$49,0),MATCH(orders!M$1,products!$A$1:$G$1,0))</f>
        <v>1</v>
      </c>
      <c r="N984" s="8">
        <f>INDEX(products!$A$1:$G$49,MATCH(orders!$D984,products!$A$1:$A$49,0),MATCH(orders!N$1,products!$A$1:$G$1,0))</f>
        <v>11.95</v>
      </c>
      <c r="O984" s="8">
        <f t="shared" si="47"/>
        <v>23.9</v>
      </c>
      <c r="P984" t="str">
        <f>_xlfn.XLOOKUP(Table1[[#This Row],[Customer ID]],customers!A982:A1982,customers!I982:I1982,,0)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 t="shared" si="45"/>
        <v>Arabica</v>
      </c>
      <c r="K985" t="str">
        <f>INDEX(products!$A$1:$G$49,MATCH(orders!$D985,products!$A$1:$A$49,0),MATCH(orders!K$1,products!$A$1:$G$1,0))</f>
        <v>M</v>
      </c>
      <c r="L985" t="str">
        <f t="shared" si="46"/>
        <v>Medium</v>
      </c>
      <c r="M985" s="6">
        <f>INDEX(products!$A$1:$G$49,MATCH(orders!$D985,products!$A$1:$A$49,0),MATCH(orders!M$1,products!$A$1:$G$1,0))</f>
        <v>0.2</v>
      </c>
      <c r="N985" s="8">
        <f>INDEX(products!$A$1:$G$49,MATCH(orders!$D985,products!$A$1:$A$49,0),MATCH(orders!N$1,products!$A$1:$G$1,0))</f>
        <v>3.375</v>
      </c>
      <c r="O985" s="8">
        <f t="shared" si="47"/>
        <v>6.75</v>
      </c>
      <c r="P985" t="str">
        <f>_xlfn.XLOOKUP(Table1[[#This Row],[Customer ID]],customers!A983:A1983,customers!I983:I1983,,0)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 t="shared" si="45"/>
        <v>Excelsa</v>
      </c>
      <c r="K986" t="str">
        <f>INDEX(products!$A$1:$G$49,MATCH(orders!$D986,products!$A$1:$A$49,0),MATCH(orders!K$1,products!$A$1:$G$1,0))</f>
        <v>M</v>
      </c>
      <c r="L986" t="str">
        <f t="shared" si="46"/>
        <v>Medium</v>
      </c>
      <c r="M986" s="6">
        <f>INDEX(products!$A$1:$G$49,MATCH(orders!$D986,products!$A$1:$A$49,0),MATCH(orders!M$1,products!$A$1:$G$1,0))</f>
        <v>2.5</v>
      </c>
      <c r="N986" s="8">
        <f>INDEX(products!$A$1:$G$49,MATCH(orders!$D986,products!$A$1:$A$49,0),MATCH(orders!N$1,products!$A$1:$G$1,0))</f>
        <v>31.624999999999996</v>
      </c>
      <c r="O986" s="8">
        <f t="shared" si="47"/>
        <v>31.624999999999996</v>
      </c>
      <c r="P986" t="str">
        <f>_xlfn.XLOOKUP(Table1[[#This Row],[Customer ID]],customers!A984:A1984,customers!I984:I1984,,0)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 t="shared" si="45"/>
        <v>Robusta</v>
      </c>
      <c r="K987" t="str">
        <f>INDEX(products!$A$1:$G$49,MATCH(orders!$D987,products!$A$1:$A$49,0),MATCH(orders!K$1,products!$A$1:$G$1,0))</f>
        <v>L</v>
      </c>
      <c r="L987" t="str">
        <f t="shared" si="46"/>
        <v>Light</v>
      </c>
      <c r="M987" s="6">
        <f>INDEX(products!$A$1:$G$49,MATCH(orders!$D987,products!$A$1:$A$49,0),MATCH(orders!M$1,products!$A$1:$G$1,0))</f>
        <v>1</v>
      </c>
      <c r="N987" s="8">
        <f>INDEX(products!$A$1:$G$49,MATCH(orders!$D987,products!$A$1:$A$49,0),MATCH(orders!N$1,products!$A$1:$G$1,0))</f>
        <v>11.95</v>
      </c>
      <c r="O987" s="8">
        <f t="shared" si="47"/>
        <v>47.8</v>
      </c>
      <c r="P987" t="str">
        <f>_xlfn.XLOOKUP(Table1[[#This Row],[Customer ID]],customers!A985:A1985,customers!I985:I1985,,0)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 t="shared" si="45"/>
        <v>Liberica</v>
      </c>
      <c r="K988" t="str">
        <f>INDEX(products!$A$1:$G$49,MATCH(orders!$D988,products!$A$1:$A$49,0),MATCH(orders!K$1,products!$A$1:$G$1,0))</f>
        <v>M</v>
      </c>
      <c r="L988" t="str">
        <f t="shared" si="46"/>
        <v>Medium</v>
      </c>
      <c r="M988" s="6">
        <f>INDEX(products!$A$1:$G$49,MATCH(orders!$D988,products!$A$1:$A$49,0),MATCH(orders!M$1,products!$A$1:$G$1,0))</f>
        <v>2.5</v>
      </c>
      <c r="N988" s="8">
        <f>INDEX(products!$A$1:$G$49,MATCH(orders!$D988,products!$A$1:$A$49,0),MATCH(orders!N$1,products!$A$1:$G$1,0))</f>
        <v>33.464999999999996</v>
      </c>
      <c r="O988" s="8">
        <f t="shared" si="47"/>
        <v>33.464999999999996</v>
      </c>
      <c r="P988" t="str">
        <f>_xlfn.XLOOKUP(Table1[[#This Row],[Customer ID]],customers!A986:A1986,customers!I986:I1986,,0)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 t="shared" si="45"/>
        <v>Arabica</v>
      </c>
      <c r="K989" t="str">
        <f>INDEX(products!$A$1:$G$49,MATCH(orders!$D989,products!$A$1:$A$49,0),MATCH(orders!K$1,products!$A$1:$G$1,0))</f>
        <v>D</v>
      </c>
      <c r="L989" t="str">
        <f t="shared" si="46"/>
        <v>Dark</v>
      </c>
      <c r="M989" s="6">
        <f>INDEX(products!$A$1:$G$49,MATCH(orders!$D989,products!$A$1:$A$49,0),MATCH(orders!M$1,products!$A$1:$G$1,0))</f>
        <v>0.5</v>
      </c>
      <c r="N989" s="8">
        <f>INDEX(products!$A$1:$G$49,MATCH(orders!$D989,products!$A$1:$A$49,0),MATCH(orders!N$1,products!$A$1:$G$1,0))</f>
        <v>5.97</v>
      </c>
      <c r="O989" s="8">
        <f t="shared" si="47"/>
        <v>29.849999999999998</v>
      </c>
      <c r="P989" t="str">
        <f>_xlfn.XLOOKUP(Table1[[#This Row],[Customer ID]],customers!A987:A1987,customers!I987:I1987,,0)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 t="shared" si="45"/>
        <v>Robusta</v>
      </c>
      <c r="K990" t="str">
        <f>INDEX(products!$A$1:$G$49,MATCH(orders!$D990,products!$A$1:$A$49,0),MATCH(orders!K$1,products!$A$1:$G$1,0))</f>
        <v>M</v>
      </c>
      <c r="L990" t="str">
        <f t="shared" si="46"/>
        <v>Medium</v>
      </c>
      <c r="M990" s="6">
        <f>INDEX(products!$A$1:$G$49,MATCH(orders!$D990,products!$A$1:$A$49,0),MATCH(orders!M$1,products!$A$1:$G$1,0))</f>
        <v>1</v>
      </c>
      <c r="N990" s="8">
        <f>INDEX(products!$A$1:$G$49,MATCH(orders!$D990,products!$A$1:$A$49,0),MATCH(orders!N$1,products!$A$1:$G$1,0))</f>
        <v>9.9499999999999993</v>
      </c>
      <c r="O990" s="8">
        <f t="shared" si="47"/>
        <v>29.849999999999998</v>
      </c>
      <c r="P990" t="str">
        <f>_xlfn.XLOOKUP(Table1[[#This Row],[Customer ID]],customers!A988:A1988,customers!I988:I1988,,0)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 t="shared" si="45"/>
        <v>Arabica</v>
      </c>
      <c r="K991" t="str">
        <f>INDEX(products!$A$1:$G$49,MATCH(orders!$D991,products!$A$1:$A$49,0),MATCH(orders!K$1,products!$A$1:$G$1,0))</f>
        <v>M</v>
      </c>
      <c r="L991" t="str">
        <f t="shared" si="46"/>
        <v>Medium</v>
      </c>
      <c r="M991" s="6">
        <f>INDEX(products!$A$1:$G$49,MATCH(orders!$D991,products!$A$1:$A$49,0),MATCH(orders!M$1,products!$A$1:$G$1,0))</f>
        <v>2.5</v>
      </c>
      <c r="N991" s="8">
        <f>INDEX(products!$A$1:$G$49,MATCH(orders!$D991,products!$A$1:$A$49,0),MATCH(orders!N$1,products!$A$1:$G$1,0))</f>
        <v>25.874999999999996</v>
      </c>
      <c r="O991" s="8">
        <f t="shared" si="47"/>
        <v>155.24999999999997</v>
      </c>
      <c r="P991" t="str">
        <f>_xlfn.XLOOKUP(Table1[[#This Row],[Customer ID]],customers!A989:A1989,customers!I989:I1989,,0)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 t="shared" si="45"/>
        <v>Excelsa</v>
      </c>
      <c r="K992" t="str">
        <f>INDEX(products!$A$1:$G$49,MATCH(orders!$D992,products!$A$1:$A$49,0),MATCH(orders!K$1,products!$A$1:$G$1,0))</f>
        <v>D</v>
      </c>
      <c r="L992" t="str">
        <f t="shared" si="46"/>
        <v>Dark</v>
      </c>
      <c r="M992" s="6">
        <f>INDEX(products!$A$1:$G$49,MATCH(orders!$D992,products!$A$1:$A$49,0),MATCH(orders!M$1,products!$A$1:$G$1,0))</f>
        <v>0.2</v>
      </c>
      <c r="N992" s="8">
        <f>INDEX(products!$A$1:$G$49,MATCH(orders!$D992,products!$A$1:$A$49,0),MATCH(orders!N$1,products!$A$1:$G$1,0))</f>
        <v>3.645</v>
      </c>
      <c r="O992" s="8">
        <f t="shared" si="47"/>
        <v>18.225000000000001</v>
      </c>
      <c r="P992" t="str">
        <f>_xlfn.XLOOKUP(Table1[[#This Row],[Customer ID]],customers!A990:A1990,customers!I990:I1990,,0)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 t="shared" si="45"/>
        <v>Liberica</v>
      </c>
      <c r="K993" t="str">
        <f>INDEX(products!$A$1:$G$49,MATCH(orders!$D993,products!$A$1:$A$49,0),MATCH(orders!K$1,products!$A$1:$G$1,0))</f>
        <v>D</v>
      </c>
      <c r="L993" t="str">
        <f t="shared" si="46"/>
        <v>Dark</v>
      </c>
      <c r="M993" s="6">
        <f>INDEX(products!$A$1:$G$49,MATCH(orders!$D993,products!$A$1:$A$49,0),MATCH(orders!M$1,products!$A$1:$G$1,0))</f>
        <v>0.5</v>
      </c>
      <c r="N993" s="8">
        <f>INDEX(products!$A$1:$G$49,MATCH(orders!$D993,products!$A$1:$A$49,0),MATCH(orders!N$1,products!$A$1:$G$1,0))</f>
        <v>7.77</v>
      </c>
      <c r="O993" s="8">
        <f t="shared" si="47"/>
        <v>15.54</v>
      </c>
      <c r="P993" t="str">
        <f>_xlfn.XLOOKUP(Table1[[#This Row],[Customer ID]],customers!A991:A1991,customers!I991:I1991,,0)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 t="shared" si="45"/>
        <v>Liberica</v>
      </c>
      <c r="K994" t="str">
        <f>INDEX(products!$A$1:$G$49,MATCH(orders!$D994,products!$A$1:$A$49,0),MATCH(orders!K$1,products!$A$1:$G$1,0))</f>
        <v>L</v>
      </c>
      <c r="L994" t="str">
        <f t="shared" si="46"/>
        <v>Light</v>
      </c>
      <c r="M994" s="6">
        <f>INDEX(products!$A$1:$G$49,MATCH(orders!$D994,products!$A$1:$A$49,0),MATCH(orders!M$1,products!$A$1:$G$1,0))</f>
        <v>2.5</v>
      </c>
      <c r="N994" s="8">
        <f>INDEX(products!$A$1:$G$49,MATCH(orders!$D994,products!$A$1:$A$49,0),MATCH(orders!N$1,products!$A$1:$G$1,0))</f>
        <v>36.454999999999998</v>
      </c>
      <c r="O994" s="8">
        <f t="shared" si="47"/>
        <v>109.36499999999999</v>
      </c>
      <c r="P994" t="str">
        <f>_xlfn.XLOOKUP(Table1[[#This Row],[Customer ID]],customers!A992:A1992,customers!I992:I1992,,0)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 t="shared" si="45"/>
        <v>Arabica</v>
      </c>
      <c r="K995" t="str">
        <f>INDEX(products!$A$1:$G$49,MATCH(orders!$D995,products!$A$1:$A$49,0),MATCH(orders!K$1,products!$A$1:$G$1,0))</f>
        <v>L</v>
      </c>
      <c r="L995" t="str">
        <f t="shared" si="46"/>
        <v>Light</v>
      </c>
      <c r="M995" s="6">
        <f>INDEX(products!$A$1:$G$49,MATCH(orders!$D995,products!$A$1:$A$49,0),MATCH(orders!M$1,products!$A$1:$G$1,0))</f>
        <v>1</v>
      </c>
      <c r="N995" s="8">
        <f>INDEX(products!$A$1:$G$49,MATCH(orders!$D995,products!$A$1:$A$49,0),MATCH(orders!N$1,products!$A$1:$G$1,0))</f>
        <v>12.95</v>
      </c>
      <c r="O995" s="8">
        <f t="shared" si="47"/>
        <v>77.699999999999989</v>
      </c>
      <c r="P995" t="str">
        <f>_xlfn.XLOOKUP(Table1[[#This Row],[Customer ID]],customers!A993:A1993,customers!I993:I1993,,0)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 t="shared" si="45"/>
        <v>Arabica</v>
      </c>
      <c r="K996" t="str">
        <f>INDEX(products!$A$1:$G$49,MATCH(orders!$D996,products!$A$1:$A$49,0),MATCH(orders!K$1,products!$A$1:$G$1,0))</f>
        <v>D</v>
      </c>
      <c r="L996" t="str">
        <f t="shared" si="46"/>
        <v>Dark</v>
      </c>
      <c r="M996" s="6">
        <f>INDEX(products!$A$1:$G$49,MATCH(orders!$D996,products!$A$1:$A$49,0),MATCH(orders!M$1,products!$A$1:$G$1,0))</f>
        <v>0.2</v>
      </c>
      <c r="N996" s="8">
        <f>INDEX(products!$A$1:$G$49,MATCH(orders!$D996,products!$A$1:$A$49,0),MATCH(orders!N$1,products!$A$1:$G$1,0))</f>
        <v>2.9849999999999999</v>
      </c>
      <c r="O996" s="8">
        <f t="shared" si="47"/>
        <v>8.9550000000000001</v>
      </c>
      <c r="P996" t="str">
        <f>_xlfn.XLOOKUP(Table1[[#This Row],[Customer ID]],customers!A994:A1994,customers!I994:I1994,,0)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 t="shared" si="45"/>
        <v>Robusta</v>
      </c>
      <c r="K997" t="str">
        <f>INDEX(products!$A$1:$G$49,MATCH(orders!$D997,products!$A$1:$A$49,0),MATCH(orders!K$1,products!$A$1:$G$1,0))</f>
        <v>L</v>
      </c>
      <c r="L997" t="str">
        <f t="shared" si="46"/>
        <v>Light</v>
      </c>
      <c r="M997" s="6">
        <f>INDEX(products!$A$1:$G$49,MATCH(orders!$D997,products!$A$1:$A$49,0),MATCH(orders!M$1,products!$A$1:$G$1,0))</f>
        <v>2.5</v>
      </c>
      <c r="N997" s="8">
        <f>INDEX(products!$A$1:$G$49,MATCH(orders!$D997,products!$A$1:$A$49,0),MATCH(orders!N$1,products!$A$1:$G$1,0))</f>
        <v>27.484999999999996</v>
      </c>
      <c r="O997" s="8">
        <f t="shared" si="47"/>
        <v>27.484999999999996</v>
      </c>
      <c r="P997" t="str">
        <f>_xlfn.XLOOKUP(Table1[[#This Row],[Customer ID]],customers!A995:A1995,customers!I995:I1995,,0)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 t="shared" si="45"/>
        <v>Robusta</v>
      </c>
      <c r="K998" t="str">
        <f>INDEX(products!$A$1:$G$49,MATCH(orders!$D998,products!$A$1:$A$49,0),MATCH(orders!K$1,products!$A$1:$G$1,0))</f>
        <v>M</v>
      </c>
      <c r="L998" t="str">
        <f t="shared" si="46"/>
        <v>Medium</v>
      </c>
      <c r="M998" s="6">
        <f>INDEX(products!$A$1:$G$49,MATCH(orders!$D998,products!$A$1:$A$49,0),MATCH(orders!M$1,products!$A$1:$G$1,0))</f>
        <v>0.5</v>
      </c>
      <c r="N998" s="8">
        <f>INDEX(products!$A$1:$G$49,MATCH(orders!$D998,products!$A$1:$A$49,0),MATCH(orders!N$1,products!$A$1:$G$1,0))</f>
        <v>5.97</v>
      </c>
      <c r="O998" s="8">
        <f t="shared" si="47"/>
        <v>29.849999999999998</v>
      </c>
      <c r="P998" t="str">
        <f>_xlfn.XLOOKUP(Table1[[#This Row],[Customer ID]],customers!A996:A1996,customers!I996:I1996,,0)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 t="shared" si="45"/>
        <v>Arabica</v>
      </c>
      <c r="K999" t="str">
        <f>INDEX(products!$A$1:$G$49,MATCH(orders!$D999,products!$A$1:$A$49,0),MATCH(orders!K$1,products!$A$1:$G$1,0))</f>
        <v>M</v>
      </c>
      <c r="L999" t="str">
        <f t="shared" si="46"/>
        <v>Medium</v>
      </c>
      <c r="M999" s="6">
        <f>INDEX(products!$A$1:$G$49,MATCH(orders!$D999,products!$A$1:$A$49,0),MATCH(orders!M$1,products!$A$1:$G$1,0))</f>
        <v>0.5</v>
      </c>
      <c r="N999" s="8">
        <f>INDEX(products!$A$1:$G$49,MATCH(orders!$D999,products!$A$1:$A$49,0),MATCH(orders!N$1,products!$A$1:$G$1,0))</f>
        <v>6.75</v>
      </c>
      <c r="O999" s="8">
        <f t="shared" si="47"/>
        <v>27</v>
      </c>
      <c r="P999" t="str">
        <f>_xlfn.XLOOKUP(Table1[[#This Row],[Customer ID]],customers!A997:A1997,customers!I997:I1997,,0)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 t="shared" si="45"/>
        <v>Arabica</v>
      </c>
      <c r="K1000" t="str">
        <f>INDEX(products!$A$1:$G$49,MATCH(orders!$D1000,products!$A$1:$A$49,0),MATCH(orders!K$1,products!$A$1:$G$1,0))</f>
        <v>D</v>
      </c>
      <c r="L1000" t="str">
        <f t="shared" si="46"/>
        <v>Dark</v>
      </c>
      <c r="M1000" s="6">
        <f>INDEX(products!$A$1:$G$49,MATCH(orders!$D1000,products!$A$1:$A$49,0),MATCH(orders!M$1,products!$A$1:$G$1,0))</f>
        <v>1</v>
      </c>
      <c r="N1000" s="8">
        <f>INDEX(products!$A$1:$G$49,MATCH(orders!$D1000,products!$A$1:$A$49,0),MATCH(orders!N$1,products!$A$1:$G$1,0))</f>
        <v>9.9499999999999993</v>
      </c>
      <c r="O1000" s="8">
        <f t="shared" si="47"/>
        <v>9.9499999999999993</v>
      </c>
      <c r="P1000" t="str">
        <f>_xlfn.XLOOKUP(Table1[[#This Row],[Customer ID]],customers!A998:A1998,customers!I998:I1998,,0)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 t="shared" si="45"/>
        <v>Excelsa</v>
      </c>
      <c r="K1001" t="str">
        <f>INDEX(products!$A$1:$G$49,MATCH(orders!$D1001,products!$A$1:$A$49,0),MATCH(orders!K$1,products!$A$1:$G$1,0))</f>
        <v>M</v>
      </c>
      <c r="L1001" t="str">
        <f t="shared" si="46"/>
        <v>Medium</v>
      </c>
      <c r="M1001" s="6">
        <f>INDEX(products!$A$1:$G$49,MATCH(orders!$D1001,products!$A$1:$A$49,0),MATCH(orders!M$1,products!$A$1:$G$1,0))</f>
        <v>0.2</v>
      </c>
      <c r="N1001" s="8">
        <f>INDEX(products!$A$1:$G$49,MATCH(orders!$D1001,products!$A$1:$A$49,0),MATCH(orders!N$1,products!$A$1:$G$1,0))</f>
        <v>4.125</v>
      </c>
      <c r="O1001" s="8">
        <f t="shared" si="47"/>
        <v>12.375</v>
      </c>
      <c r="P1001" t="str">
        <f>_xlfn.XLOOKUP(Table1[[#This Row],[Customer ID]],customers!A999:A1999,customers!I999:I1999,,0)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7F32-2EF1-45AD-82E4-B0869D8004C0}">
  <dimension ref="A3:F75"/>
  <sheetViews>
    <sheetView zoomScale="32" zoomScaleNormal="100" workbookViewId="0">
      <selection activeCell="O60" sqref="O60"/>
    </sheetView>
  </sheetViews>
  <sheetFormatPr defaultRowHeight="14.4" x14ac:dyDescent="0.3"/>
  <cols>
    <col min="1" max="1" width="23" bestFit="1" customWidth="1"/>
    <col min="2" max="2" width="17.77734375" bestFit="1" customWidth="1"/>
    <col min="3" max="3" width="32.44140625" bestFit="1" customWidth="1"/>
    <col min="4" max="4" width="11.88671875" bestFit="1" customWidth="1"/>
    <col min="5" max="5" width="12.6640625" bestFit="1" customWidth="1"/>
    <col min="6" max="6" width="11.88671875" bestFit="1" customWidth="1"/>
  </cols>
  <sheetData>
    <row r="3" spans="1:6" x14ac:dyDescent="0.3">
      <c r="A3" s="10" t="s">
        <v>6208</v>
      </c>
      <c r="C3" s="10" t="s">
        <v>6196</v>
      </c>
    </row>
    <row r="4" spans="1:6" x14ac:dyDescent="0.3">
      <c r="A4" s="10" t="s">
        <v>6220</v>
      </c>
      <c r="B4" s="10" t="s">
        <v>6221</v>
      </c>
      <c r="C4" t="s">
        <v>6200</v>
      </c>
      <c r="D4" t="s">
        <v>6199</v>
      </c>
      <c r="E4" t="s">
        <v>6201</v>
      </c>
      <c r="F4" t="s">
        <v>6198</v>
      </c>
    </row>
    <row r="5" spans="1:6" x14ac:dyDescent="0.3">
      <c r="A5" t="s">
        <v>6209</v>
      </c>
      <c r="B5" t="s">
        <v>6213</v>
      </c>
      <c r="C5" s="12">
        <v>584.79</v>
      </c>
      <c r="D5" s="12">
        <v>357.42999999999989</v>
      </c>
      <c r="E5" s="12">
        <v>355.33999999999992</v>
      </c>
      <c r="F5" s="12">
        <v>140.88</v>
      </c>
    </row>
    <row r="6" spans="1:6" x14ac:dyDescent="0.3">
      <c r="B6" t="s">
        <v>6214</v>
      </c>
      <c r="C6" s="12">
        <v>430.61999999999995</v>
      </c>
      <c r="D6" s="12">
        <v>227.42500000000001</v>
      </c>
      <c r="E6" s="12">
        <v>236.315</v>
      </c>
      <c r="F6" s="12">
        <v>414.58499999999998</v>
      </c>
    </row>
    <row r="7" spans="1:6" x14ac:dyDescent="0.3">
      <c r="B7" t="s">
        <v>6215</v>
      </c>
      <c r="C7" s="12">
        <v>22.5</v>
      </c>
      <c r="D7" s="12">
        <v>77.72</v>
      </c>
      <c r="E7" s="12">
        <v>60.5</v>
      </c>
      <c r="F7" s="12">
        <v>139.67999999999998</v>
      </c>
    </row>
    <row r="8" spans="1:6" x14ac:dyDescent="0.3">
      <c r="B8" t="s">
        <v>6216</v>
      </c>
      <c r="C8" s="12">
        <v>126.14999999999999</v>
      </c>
      <c r="D8" s="12">
        <v>195.11</v>
      </c>
      <c r="E8" s="12">
        <v>89.13</v>
      </c>
      <c r="F8" s="12">
        <v>302.65999999999997</v>
      </c>
    </row>
    <row r="9" spans="1:6" x14ac:dyDescent="0.3">
      <c r="B9" t="s">
        <v>6217</v>
      </c>
      <c r="C9" s="12">
        <v>376.03</v>
      </c>
      <c r="D9" s="12">
        <v>523.24</v>
      </c>
      <c r="E9" s="12">
        <v>440.96499999999992</v>
      </c>
      <c r="F9" s="12">
        <v>174.46999999999997</v>
      </c>
    </row>
    <row r="10" spans="1:6" x14ac:dyDescent="0.3">
      <c r="B10" t="s">
        <v>6218</v>
      </c>
      <c r="C10" s="12">
        <v>515.17999999999995</v>
      </c>
      <c r="D10" s="12">
        <v>142.56</v>
      </c>
      <c r="E10" s="12">
        <v>347.04</v>
      </c>
      <c r="F10" s="12">
        <v>104.08499999999999</v>
      </c>
    </row>
    <row r="11" spans="1:6" x14ac:dyDescent="0.3">
      <c r="B11" t="s">
        <v>6219</v>
      </c>
      <c r="C11" s="12">
        <v>95.86</v>
      </c>
      <c r="D11" s="12">
        <v>484.76</v>
      </c>
      <c r="E11" s="12">
        <v>94.17</v>
      </c>
      <c r="F11" s="12">
        <v>77.10499999999999</v>
      </c>
    </row>
    <row r="12" spans="1:6" x14ac:dyDescent="0.3">
      <c r="A12" t="s">
        <v>6210</v>
      </c>
      <c r="B12" t="s">
        <v>6211</v>
      </c>
      <c r="C12" s="12">
        <v>258.34499999999997</v>
      </c>
      <c r="D12" s="12">
        <v>139.625</v>
      </c>
      <c r="E12" s="12">
        <v>279.52000000000004</v>
      </c>
      <c r="F12" s="12">
        <v>160.19499999999999</v>
      </c>
    </row>
    <row r="13" spans="1:6" x14ac:dyDescent="0.3">
      <c r="B13" t="s">
        <v>6212</v>
      </c>
      <c r="C13" s="12">
        <v>342.19999999999993</v>
      </c>
      <c r="D13" s="12">
        <v>284.25</v>
      </c>
      <c r="E13" s="12">
        <v>251.83</v>
      </c>
      <c r="F13" s="12">
        <v>80.55</v>
      </c>
    </row>
    <row r="54" spans="1:2" x14ac:dyDescent="0.3">
      <c r="A54" s="10" t="s">
        <v>6207</v>
      </c>
      <c r="B54" t="s">
        <v>6208</v>
      </c>
    </row>
    <row r="55" spans="1:2" x14ac:dyDescent="0.3">
      <c r="A55" s="11" t="s">
        <v>28</v>
      </c>
      <c r="B55" s="13">
        <v>713.16499999999996</v>
      </c>
    </row>
    <row r="56" spans="1:2" x14ac:dyDescent="0.3">
      <c r="A56" s="11" t="s">
        <v>318</v>
      </c>
      <c r="B56" s="13">
        <v>1497.6150000000005</v>
      </c>
    </row>
    <row r="57" spans="1:2" x14ac:dyDescent="0.3">
      <c r="A57" s="11" t="s">
        <v>19</v>
      </c>
      <c r="B57" s="13">
        <v>6722.0350000000017</v>
      </c>
    </row>
    <row r="67" spans="1:2" x14ac:dyDescent="0.3">
      <c r="A67" s="10" t="s">
        <v>6207</v>
      </c>
      <c r="B67" t="s">
        <v>6208</v>
      </c>
    </row>
    <row r="68" spans="1:2" x14ac:dyDescent="0.3">
      <c r="A68" s="11" t="s">
        <v>2846</v>
      </c>
      <c r="B68" s="9">
        <v>148.92499999999998</v>
      </c>
    </row>
    <row r="69" spans="1:2" x14ac:dyDescent="0.3">
      <c r="A69" s="11" t="s">
        <v>3907</v>
      </c>
      <c r="B69" s="9">
        <v>148.92499999999998</v>
      </c>
    </row>
    <row r="70" spans="1:2" x14ac:dyDescent="0.3">
      <c r="A70" s="11" t="s">
        <v>1235</v>
      </c>
      <c r="B70" s="9">
        <v>148.92499999999998</v>
      </c>
    </row>
    <row r="71" spans="1:2" x14ac:dyDescent="0.3">
      <c r="A71" s="11" t="s">
        <v>4981</v>
      </c>
      <c r="B71" s="9">
        <v>148.92499999999998</v>
      </c>
    </row>
    <row r="72" spans="1:2" x14ac:dyDescent="0.3">
      <c r="A72" s="11" t="s">
        <v>1847</v>
      </c>
      <c r="B72" s="9">
        <v>155.24999999999997</v>
      </c>
    </row>
    <row r="73" spans="1:2" x14ac:dyDescent="0.3">
      <c r="A73" s="11" t="s">
        <v>5776</v>
      </c>
      <c r="B73" s="9">
        <v>155.24999999999997</v>
      </c>
    </row>
    <row r="74" spans="1:2" x14ac:dyDescent="0.3">
      <c r="A74" s="11" t="s">
        <v>555</v>
      </c>
      <c r="B74" s="9">
        <v>170.77499999999998</v>
      </c>
    </row>
    <row r="75" spans="1:2" x14ac:dyDescent="0.3">
      <c r="A75" s="11" t="s">
        <v>5075</v>
      </c>
      <c r="B75" s="9">
        <v>246.20999999999998</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4299-E24D-4B30-8D61-738CCBF90F9A}">
  <dimension ref="A1:S5"/>
  <sheetViews>
    <sheetView tabSelected="1" topLeftCell="A2" zoomScale="74" zoomScaleNormal="74" workbookViewId="0">
      <selection activeCell="U29" sqref="U29"/>
    </sheetView>
  </sheetViews>
  <sheetFormatPr defaultRowHeight="14.4" x14ac:dyDescent="0.3"/>
  <sheetData>
    <row r="1" spans="1:19" x14ac:dyDescent="0.3">
      <c r="A1" s="14" t="s">
        <v>6223</v>
      </c>
      <c r="B1" s="14"/>
      <c r="C1" s="14"/>
      <c r="D1" s="14"/>
      <c r="E1" s="14"/>
      <c r="F1" s="14"/>
      <c r="G1" s="14"/>
      <c r="H1" s="14"/>
      <c r="I1" s="14"/>
      <c r="J1" s="14"/>
      <c r="K1" s="14"/>
      <c r="L1" s="14"/>
      <c r="M1" s="14"/>
      <c r="N1" s="14"/>
      <c r="O1" s="14"/>
      <c r="P1" s="14"/>
      <c r="Q1" s="14"/>
      <c r="R1" s="14"/>
      <c r="S1" s="14"/>
    </row>
    <row r="2" spans="1:19" x14ac:dyDescent="0.3">
      <c r="A2" s="14"/>
      <c r="B2" s="14"/>
      <c r="C2" s="14"/>
      <c r="D2" s="14"/>
      <c r="E2" s="14"/>
      <c r="F2" s="14"/>
      <c r="G2" s="14"/>
      <c r="H2" s="14"/>
      <c r="I2" s="14"/>
      <c r="J2" s="14"/>
      <c r="K2" s="14"/>
      <c r="L2" s="14"/>
      <c r="M2" s="14"/>
      <c r="N2" s="14"/>
      <c r="O2" s="14"/>
      <c r="P2" s="14"/>
      <c r="Q2" s="14"/>
      <c r="R2" s="14"/>
      <c r="S2" s="14"/>
    </row>
    <row r="3" spans="1:19" x14ac:dyDescent="0.3">
      <c r="A3" s="14"/>
      <c r="B3" s="14"/>
      <c r="C3" s="14"/>
      <c r="D3" s="14"/>
      <c r="E3" s="14"/>
      <c r="F3" s="14"/>
      <c r="G3" s="14"/>
      <c r="H3" s="14"/>
      <c r="I3" s="14"/>
      <c r="J3" s="14"/>
      <c r="K3" s="14"/>
      <c r="L3" s="14"/>
      <c r="M3" s="14"/>
      <c r="N3" s="14"/>
      <c r="O3" s="14"/>
      <c r="P3" s="14"/>
      <c r="Q3" s="14"/>
      <c r="R3" s="14"/>
      <c r="S3" s="14"/>
    </row>
    <row r="4" spans="1:19" x14ac:dyDescent="0.3">
      <c r="A4" s="14"/>
      <c r="B4" s="14"/>
      <c r="C4" s="14"/>
      <c r="D4" s="14"/>
      <c r="E4" s="14"/>
      <c r="F4" s="14"/>
      <c r="G4" s="14"/>
      <c r="H4" s="14"/>
      <c r="I4" s="14"/>
      <c r="J4" s="14"/>
      <c r="K4" s="14"/>
      <c r="L4" s="14"/>
      <c r="M4" s="14"/>
      <c r="N4" s="14"/>
      <c r="O4" s="14"/>
      <c r="P4" s="14"/>
      <c r="Q4" s="14"/>
      <c r="R4" s="14"/>
      <c r="S4" s="14"/>
    </row>
    <row r="5" spans="1:19" x14ac:dyDescent="0.3">
      <c r="A5" s="14"/>
      <c r="B5" s="14"/>
      <c r="C5" s="14"/>
      <c r="D5" s="14"/>
      <c r="E5" s="14"/>
      <c r="F5" s="14"/>
      <c r="G5" s="14"/>
      <c r="H5" s="14"/>
      <c r="I5" s="14"/>
      <c r="J5" s="14"/>
      <c r="K5" s="14"/>
      <c r="L5" s="14"/>
      <c r="M5" s="14"/>
      <c r="N5" s="14"/>
      <c r="O5" s="14"/>
      <c r="P5" s="14"/>
      <c r="Q5" s="14"/>
      <c r="R5" s="14"/>
      <c r="S5" s="14"/>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customers</vt:lpstr>
      <vt:lpstr>products</vt:lpstr>
      <vt:lpstr>orders</vt:lpstr>
      <vt:lpstr>Pivot</vt:lpstr>
      <vt:lpstr>Dashboard</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MADHAV KUMAR</cp:lastModifiedBy>
  <cp:revision/>
  <dcterms:created xsi:type="dcterms:W3CDTF">2022-11-26T09:51:45Z</dcterms:created>
  <dcterms:modified xsi:type="dcterms:W3CDTF">2025-01-30T16:02:09Z</dcterms:modified>
  <cp:category/>
  <cp:contentStatus/>
</cp:coreProperties>
</file>