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  <externalReference r:id="rId4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52511" concurrentCalc="0"/>
</workbook>
</file>

<file path=xl/calcChain.xml><?xml version="1.0" encoding="utf-8"?>
<calcChain xmlns="http://schemas.openxmlformats.org/spreadsheetml/2006/main">
  <c r="E42" i="1" l="1"/>
  <c r="D42" i="1"/>
  <c r="E41" i="1"/>
  <c r="D41" i="1"/>
  <c r="E40" i="1"/>
  <c r="E39" i="1"/>
  <c r="D43" i="1"/>
  <c r="D40" i="1"/>
  <c r="E38" i="1"/>
  <c r="D38" i="1"/>
  <c r="D39" i="1"/>
  <c r="E28" i="1"/>
  <c r="D37" i="1"/>
  <c r="E30" i="1"/>
  <c r="E29" i="1"/>
  <c r="D30" i="1"/>
  <c r="D29" i="1"/>
  <c r="D28" i="1"/>
  <c r="E26" i="1"/>
  <c r="D26" i="1"/>
  <c r="E25" i="1"/>
  <c r="D27" i="1"/>
  <c r="D25" i="1"/>
  <c r="D24" i="1"/>
  <c r="D20" i="1"/>
  <c r="D23" i="1"/>
  <c r="E24" i="1"/>
  <c r="E27" i="1"/>
  <c r="E37" i="1"/>
  <c r="E43" i="1"/>
  <c r="D31" i="1"/>
  <c r="E31" i="1"/>
  <c r="D32" i="1"/>
  <c r="E32" i="1"/>
  <c r="D33" i="1"/>
  <c r="D34" i="1"/>
  <c r="D35" i="1"/>
  <c r="D36" i="1"/>
  <c r="E36" i="1"/>
  <c r="E35" i="1"/>
  <c r="E34" i="1"/>
  <c r="E33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E23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<sst xmlns="http://schemas.openxmlformats.org/spreadsheetml/2006/main" count="61" uniqueCount="43">
  <si>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</si>
  <si>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</si>
  <si>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</si>
  <si>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</si>
  <si>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</si>
  <si>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</si>
  <si>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</si>
  <si>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</si>
  <si>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</si>
  <si>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</si>
  <si>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</si>
  <si>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</si>
  <si>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</si>
  <si>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</si>
  <si>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</si>
  <si>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</si>
  <si>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</si>
  <si>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</si>
  <si>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</si>
  <si>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</si>
  <si>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Panel Górny</t>
  </si>
  <si>
    <t>Damian</t>
  </si>
  <si>
    <t>Panel Logowania</t>
  </si>
  <si>
    <t>Skrypt do obrazów</t>
  </si>
  <si>
    <t>Wymaganie funkcjonalne/niefunkcjonalne</t>
  </si>
  <si>
    <t>Diagram przypadków użycia</t>
  </si>
  <si>
    <t>Diagram sekwencji</t>
  </si>
  <si>
    <t>Diagramy komunikacji</t>
  </si>
  <si>
    <t>Diagramy czynności</t>
  </si>
  <si>
    <t>Diagramy przeglądu interakcji</t>
  </si>
  <si>
    <t>Diagramy harmonogramowania</t>
  </si>
  <si>
    <t>Diagram pakietów</t>
  </si>
  <si>
    <t>KTO</t>
  </si>
  <si>
    <t>Magda</t>
  </si>
  <si>
    <t>Adam i Mateusz</t>
  </si>
  <si>
    <t>Upload plików</t>
  </si>
  <si>
    <t>Połączenie z bazą danych</t>
  </si>
  <si>
    <t>Integracja Fancybox</t>
  </si>
  <si>
    <t>Przygotowanie platofrmy Github</t>
  </si>
  <si>
    <t>Autoscroll</t>
  </si>
  <si>
    <t>Automove</t>
  </si>
  <si>
    <t>Filtr Zdjęć</t>
  </si>
  <si>
    <t>Usuwanie plików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</si>
</sst>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PRZYGOTOWANIE PLATOFRMY GITHUB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9.3000000000000007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DIAGRAM GANTTA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9.3000000000000007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8.3000000000000007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STRONA POWITALNA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7.3000000000000007</c:v>
                </c:pt>
                <c:pt idx="22">
                  <c:v>7.3000000000000007</c:v>
                </c:pt>
                <c:pt idx="23">
                  <c:v>7.3000000000000007</c:v>
                </c:pt>
                <c:pt idx="24">
                  <c:v>7.3000000000000007</c:v>
                </c:pt>
                <c:pt idx="25">
                  <c:v>7.3000000000000007</c:v>
                </c:pt>
                <c:pt idx="26">
                  <c:v>7.3000000000000007</c:v>
                </c:pt>
                <c:pt idx="27">
                  <c:v>7.3000000000000007</c:v>
                </c:pt>
                <c:pt idx="28">
                  <c:v>7.3000000000000007</c:v>
                </c:pt>
                <c:pt idx="29">
                  <c:v>7.3000000000000007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PANEL GÓRNY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6.3000000000000007</c:v>
                </c:pt>
                <c:pt idx="18">
                  <c:v>6.3000000000000007</c:v>
                </c:pt>
                <c:pt idx="19">
                  <c:v>6.3000000000000007</c:v>
                </c:pt>
                <c:pt idx="20">
                  <c:v>6.3000000000000007</c:v>
                </c:pt>
                <c:pt idx="21">
                  <c:v>6.3000000000000007</c:v>
                </c:pt>
                <c:pt idx="22">
                  <c:v>6.3000000000000007</c:v>
                </c:pt>
                <c:pt idx="23">
                  <c:v>6.3000000000000007</c:v>
                </c:pt>
                <c:pt idx="24">
                  <c:v>6.3000000000000007</c:v>
                </c:pt>
                <c:pt idx="25">
                  <c:v>6.3000000000000007</c:v>
                </c:pt>
                <c:pt idx="26">
                  <c:v>6.3000000000000007</c:v>
                </c:pt>
                <c:pt idx="27">
                  <c:v>6.3000000000000007</c:v>
                </c:pt>
                <c:pt idx="28">
                  <c:v>6.3000000000000007</c:v>
                </c:pt>
                <c:pt idx="29">
                  <c:v>6.3000000000000007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SKRYPT DO OBRAZÓW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849275362318842"/>
                      <c:h val="0.1115596076806188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WYMAGANIE FUNKCJONALNE/NIEFUNKCJONALNE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544927536231882"/>
                      <c:h val="0.12715414959095026"/>
                    </c:manualLayout>
                  </c15:layout>
                </c:ext>
              </c:extLst>
            </c:dLbl>
            <c:dLbl>
              <c:idx val="14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443478260869565"/>
                      <c:h val="0.10766097220303603"/>
                    </c:manualLayout>
                  </c15:layout>
                </c:ext>
              </c:extLst>
            </c:dLbl>
            <c:dLbl>
              <c:idx val="15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588405797101447"/>
                      <c:h val="0.12325551411336741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DIAGRAM PRZYPADKÓW UŻYCIA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587686865228805"/>
                      <c:h val="9.9064327485380119E-2"/>
                    </c:manualLayout>
                  </c15:layout>
                </c:ext>
              </c:extLst>
            </c:dLbl>
            <c:dLbl>
              <c:idx val="22"/>
              <c:layout/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007976720301268"/>
                      <c:h val="0.10686159844054581"/>
                    </c:manualLayout>
                  </c15:layout>
                </c:ext>
              </c:extLst>
            </c:dLbl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3628894214311"/>
                      <c:h val="9.5165692007797273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DIAGRAM SEKWENCJI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wrz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paź 2014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paź 2014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wrz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0.5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Obliczenia!$E$72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{BD68B9C1-4A5A-4870-A22B-25AB11E94C5A}</c15:txfldGUID>
                      <c15:f>Obliczenia!$E$72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{A467D5BD-C9AA-42BE-B647-847083E49C1D}</c15:txfldGUID>
                      <c15:f>Obliczenia!$F$72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{98E5BFE4-76EF-4674-A779-F31337CB9DDF}</c15:txfldGUID>
                      <c15:f>Obliczenia!$G$72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{AFD56239-9995-49A0-A31E-6B410043DD02}</c15:txfldGUID>
                      <c15:f>Obliczenia!$H$72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{A5F6037D-95D9-4914-8008-502B4E238260}</c15:txfldGUID>
                      <c15:f>Obliczenia!$I$72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{56C8885B-33BE-4B45-98CC-1C0882544D4A}</c15:txfldGUID>
                      <c15:f>Obliczenia!$J$72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{4F47BB1A-7C37-46D3-A6DF-27B04BC51157}</c15:txfldGUID>
                      <c15:f>Obliczenia!$K$72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{8F5237FF-F552-4496-82CC-7EB229BD4226}</c15:txfldGUID>
                      <c15:f>Obliczenia!$L$72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{663C88C6-2DC5-4502-A6AE-9A487263AEB3}</c15:txfldGUID>
                      <c15:f>Obliczenia!$M$72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{C122D4F6-A94C-49C0-9AE7-1EB58788FC5E}</c15:txfldGUID>
                      <c15:f>Obliczenia!$N$72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{577A49FC-3CA5-4621-9BB8-277BA91E2BEB}</c15:txfldGUID>
                      <c15:f>Obliczenia!$O$72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{9BDB1F05-0490-41E8-86C2-09DE65F8AFB0}</c15:txfldGUID>
                      <c15:f>Obliczenia!$P$72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{5564A27A-C8E2-40D5-8774-E8C839F6D2EB}</c15:txfldGUID>
                      <c15:f>Obliczenia!$Q$72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{546EE44F-9D40-48F0-81AF-441A3BE6DCDF}</c15:txfldGUID>
                      <c15:f>Obliczenia!$R$72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{A670565D-6FD0-4D0A-812B-508AB13CB3AB}</c15:txfldGUID>
                      <c15:f>Obliczenia!$S$72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{5D67A851-0189-47CA-A05D-AE71AD29C20E}</c15:txfldGUID>
                      <c15:f>Obliczenia!$T$72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{4B97754D-CA37-4E5B-B125-D68464F92EE0}</c15:txfldGUID>
                      <c15:f>Obliczenia!$U$72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{03B52842-D752-43B6-8639-E1369A83A7B1}</c15:txfldGUID>
                      <c15:f>Obliczenia!$V$72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{22E9D5B3-7A3B-4AFD-861B-F184E39BF1D5}</c15:txfldGUID>
                      <c15:f>Obliczenia!$W$72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{8C4B461A-7FFD-4370-A1C6-578D54531333}</c15:txfldGUID>
                      <c15:f>Obliczenia!$X$72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{3DF7F8CD-12C3-4E14-82EA-F075EA74EB5F}</c15:txfldGUID>
                      <c15:f>Obliczenia!$Y$72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{B21C1CFF-6643-41FA-B6E2-1D8077255EE8}</c15:txfldGUID>
                      <c15:f>Obliczenia!$Z$72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{7C385FF6-65C5-49B2-A515-99C2A449983D}</c15:txfldGUID>
                      <c15:f>Obliczenia!$AA$72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{EAFAF699-072B-4403-A186-4A729D139898}</c15:txfldGUID>
                      <c15:f>Obliczenia!$AB$72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{7BC4C4EF-1E34-4CCC-8321-6540CDACD2E5}</c15:txfldGUID>
                      <c15:f>Obliczenia!$AC$72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{46748847-C536-4546-A338-2905F748D306}</c15:txfldGUID>
                      <c15:f>Obliczenia!$AD$72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{442B6EBB-D9FE-4248-8DB9-49502CA53EE9}</c15:txfldGUID>
                      <c15:f>Obliczenia!$AE$72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{F1AC4B58-E847-415D-9F5D-2D79F8A16977}</c15:txfldGUID>
                      <c15:f>Obliczenia!$AF$72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{B5316CE4-DEC0-4CF8-8144-6D7D0711B8D9}</c15:txfldGUID>
                      <c15:f>Obliczenia!$AG$72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{9DE182A5-0D86-4254-9F6E-30B99AD64D46}</c15:txfldGUID>
                      <c15:f>Obliczenia!$AH$72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Obliczenia!$E$70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{9508B7A7-CEF9-4453-9649-10D8D2D8D997}</c15:txfldGUID>
                      <c15:f>Obliczenia!$E$70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{4E646EC5-52A5-464A-AC9D-19182E21B2B8}</c15:txfldGUID>
                      <c15:f>Obliczenia!$F$70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{832489DC-DA0E-4440-B9BF-9A92233638C8}</c15:txfldGUID>
                      <c15:f>Obliczenia!$G$70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{C3828953-B2FB-4BC0-A573-200F6FB65FB0}</c15:txfldGUID>
                      <c15:f>Obliczenia!$H$70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{ECDBCB79-82C7-495E-90A4-4033D2C58329}</c15:txfldGUID>
                      <c15:f>Obliczenia!$I$70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{B4713153-B802-4281-A028-64262596E5F5}</c15:txfldGUID>
                      <c15:f>Obliczenia!$J$70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{99D3F386-658F-4E1F-9A03-760FB4C06398}</c15:txfldGUID>
                      <c15:f>Obliczenia!$K$70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{09BB47A4-B2DF-41DB-8DA6-8D99481DD4F2}</c15:txfldGUID>
                      <c15:f>Obliczenia!$L$70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{A75635B7-9471-461E-B153-F376ED670478}</c15:txfldGUID>
                      <c15:f>Obliczenia!$M$70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{4DB8959F-7355-4C7B-BA3B-53E23F6F1F28}</c15:txfldGUID>
                      <c15:f>Obliczenia!$N$70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{47943242-25EE-442D-A84C-FC56235CA4A0}</c15:txfldGUID>
                      <c15:f>Obliczenia!$O$70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{277313F5-DD8A-40F7-928B-42593C9842B2}</c15:txfldGUID>
                      <c15:f>Obliczenia!$P$70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{6CB1BB7A-7688-4031-8845-64C0DE20FF0C}</c15:txfldGUID>
                      <c15:f>Obliczenia!$Q$70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{43CDCDFF-97EE-4D04-AF8A-A5481900DC37}</c15:txfldGUID>
                      <c15:f>Obliczenia!$R$70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{4F49B01D-42E4-4ADC-B274-560FFF2E9B32}</c15:txfldGUID>
                      <c15:f>Obliczenia!$S$70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{1355C2A7-EA4C-49EA-A8EB-44C3D26BAF31}</c15:txfldGUID>
                      <c15:f>Obliczenia!$T$70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{95240F3D-0452-4136-B3A2-371C60F6ADEA}</c15:txfldGUID>
                      <c15:f>Obliczenia!$U$70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{AD0D972B-CF1C-48A9-BAD4-57948E383BCB}</c15:txfldGUID>
                      <c15:f>Obliczenia!$V$70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{76C5D664-3055-4AE2-A6F2-339AD6DDB01C}</c15:txfldGUID>
                      <c15:f>Obliczenia!$W$70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{CE10A0CA-FAE5-4BAF-A509-25050292B657}</c15:txfldGUID>
                      <c15:f>Obliczenia!$X$70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{17FA0249-5B45-4226-9A49-25F05F9D4893}</c15:txfldGUID>
                      <c15:f>Obliczenia!$Y$70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{E07E426A-F6D3-4D7A-87A4-AB9079A95210}</c15:txfldGUID>
                      <c15:f>Obliczenia!$Z$70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{AA5AE7FC-7204-429D-B552-3C160746ABFB}</c15:txfldGUID>
                      <c15:f>Obliczenia!$AA$70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{D6FFF905-EC32-472A-A600-FB5C8370E2DA}</c15:txfldGUID>
                      <c15:f>Obliczenia!$AB$70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{E5525BBC-8B55-4151-8927-2247F3F6CDEE}</c15:txfldGUID>
                      <c15:f>Obliczenia!$AC$70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{C8896AC8-E1B0-4250-BBFD-1CADBCFA5050}</c15:txfldGUID>
                      <c15:f>Obliczenia!$AD$70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{2956ECDC-79C7-4B12-AA48-AF0DC36FEB7A}</c15:txfldGUID>
                      <c15:f>Obliczenia!$AE$70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{747D560F-B2BD-444E-90B5-8396357D6837}</c15:txfldGUID>
                      <c15:f>Obliczenia!$AF$70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{7F4C5C23-C577-43F0-9730-AA73445FED79}</c15:txfldGUID>
                      <c15:f>Obliczenia!$AG$70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{E4D37F47-6DA8-4C5F-A670-F0F10CF0C9AB}</c15:txfldGUID>
                      <c15:f>Obliczenia!$AH$70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wrz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paź 2014 -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561744"/>
        <c:axId val="251562920"/>
      </c:lineChart>
      <c:catAx>
        <c:axId val="251561744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251562920"/>
        <c:crosses val="autoZero"/>
        <c:auto val="1"/>
        <c:lblAlgn val="ctr"/>
        <c:lblOffset val="100"/>
        <c:noMultiLvlLbl val="1"/>
      </c:catAx>
      <c:valAx>
        <c:axId val="251562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5156174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mian\Desktop\O&#347;%20czasu%20projektu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ś czasu projektu"/>
      <sheetName val="Obliczenia"/>
      <sheetName val="Oś czasu projektu12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4" totalsRowShown="0" headerRowDxfId="6" dataDxfId="5">
  <autoFilter ref="B22:F44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4"/>
  <sheetViews>
    <sheetView showGridLines="0" tabSelected="1" topLeftCell="A3" zoomScaleNormal="100" workbookViewId="0">
      <selection activeCell="E19" sqref="E19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32</v>
      </c>
    </row>
    <row r="23" spans="2:6" ht="17.25" customHeight="1" x14ac:dyDescent="0.2">
      <c r="B23" s="12">
        <f t="shared" ref="B23:B28" si="0">N(B22)+1</f>
        <v>1</v>
      </c>
      <c r="C23" s="14" t="s">
        <v>38</v>
      </c>
      <c r="D23" s="19">
        <f>D20</f>
        <v>41883</v>
      </c>
      <c r="E23" s="19">
        <f>[1]!Działania[[#This Row],[ROZPOCZĘCIE]]</f>
        <v>41883</v>
      </c>
      <c r="F23" s="14" t="s">
        <v>21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21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21</v>
      </c>
    </row>
    <row r="26" spans="2:6" ht="17.25" customHeight="1" x14ac:dyDescent="0.2">
      <c r="B26" s="12">
        <f t="shared" si="0"/>
        <v>4</v>
      </c>
      <c r="C26" s="14" t="s">
        <v>20</v>
      </c>
      <c r="D26" s="19">
        <f>E25+3</f>
        <v>41904</v>
      </c>
      <c r="E26" s="19">
        <f>Działania[[#This Row],[ROZPOCZĘCIE]]+14</f>
        <v>41918</v>
      </c>
      <c r="F26" s="14" t="s">
        <v>21</v>
      </c>
    </row>
    <row r="27" spans="2:6" ht="17.25" customHeight="1" x14ac:dyDescent="0.2">
      <c r="B27" s="12">
        <f t="shared" si="0"/>
        <v>5</v>
      </c>
      <c r="C27" s="14" t="s">
        <v>22</v>
      </c>
      <c r="D27" s="19">
        <f>E26+1</f>
        <v>41919</v>
      </c>
      <c r="E27" s="19">
        <f>Działania[[#This Row],[ROZPOCZĘCIE]]+7</f>
        <v>41926</v>
      </c>
      <c r="F27" s="14" t="s">
        <v>21</v>
      </c>
    </row>
    <row r="28" spans="2:6" ht="17.25" customHeight="1" x14ac:dyDescent="0.2">
      <c r="B28" s="12">
        <f t="shared" si="0"/>
        <v>6</v>
      </c>
      <c r="C28" s="14" t="s">
        <v>23</v>
      </c>
      <c r="D28" s="19">
        <f>D25</f>
        <v>41891</v>
      </c>
      <c r="E28" s="19">
        <f>Działania[[#This Row],[ROZPOCZĘCIE]]+59</f>
        <v>41950</v>
      </c>
      <c r="F28" s="14" t="s">
        <v>34</v>
      </c>
    </row>
    <row r="29" spans="2:6" ht="17.25" customHeight="1" x14ac:dyDescent="0.2">
      <c r="B29" s="15">
        <f t="shared" ref="B29:B34" si="1">N(B28)+1</f>
        <v>7</v>
      </c>
      <c r="C29" s="14" t="s">
        <v>24</v>
      </c>
      <c r="D29" s="19">
        <f>D25</f>
        <v>41891</v>
      </c>
      <c r="E29" s="19">
        <f>Działania[[#This Row],[ROZPOCZĘCIE]]+7</f>
        <v>41898</v>
      </c>
      <c r="F29" s="14" t="s">
        <v>33</v>
      </c>
    </row>
    <row r="30" spans="2:6" ht="17.25" customHeight="1" x14ac:dyDescent="0.2">
      <c r="B30" s="15">
        <f t="shared" si="1"/>
        <v>8</v>
      </c>
      <c r="C30" s="14" t="s">
        <v>25</v>
      </c>
      <c r="D30" s="19">
        <f>E29+1</f>
        <v>41899</v>
      </c>
      <c r="E30" s="19">
        <f>Działania[[#This Row],[ROZPOCZĘCIE]]+7</f>
        <v>41906</v>
      </c>
      <c r="F30" s="14" t="s">
        <v>33</v>
      </c>
    </row>
    <row r="31" spans="2:6" ht="17.25" customHeight="1" x14ac:dyDescent="0.2">
      <c r="B31" s="15">
        <f t="shared" si="1"/>
        <v>9</v>
      </c>
      <c r="C31" s="14" t="s">
        <v>26</v>
      </c>
      <c r="D31" s="19">
        <f>E30+1</f>
        <v>41907</v>
      </c>
      <c r="E31" s="19">
        <f>Działania[[#This Row],[ROZPOCZĘCIE]]+7</f>
        <v>41914</v>
      </c>
      <c r="F31" s="14" t="s">
        <v>33</v>
      </c>
    </row>
    <row r="32" spans="2:6" ht="17.25" customHeight="1" x14ac:dyDescent="0.2">
      <c r="B32" s="15">
        <f t="shared" si="1"/>
        <v>10</v>
      </c>
      <c r="C32" s="14" t="s">
        <v>27</v>
      </c>
      <c r="D32" s="19">
        <f>E31+1</f>
        <v>41915</v>
      </c>
      <c r="E32" s="19">
        <f>Działania[[#This Row],[ROZPOCZĘCIE]]+7</f>
        <v>41922</v>
      </c>
      <c r="F32" s="14" t="s">
        <v>33</v>
      </c>
    </row>
    <row r="33" spans="2:6" ht="17.25" customHeight="1" x14ac:dyDescent="0.2">
      <c r="B33" s="15">
        <f t="shared" si="1"/>
        <v>11</v>
      </c>
      <c r="C33" s="14" t="s">
        <v>28</v>
      </c>
      <c r="D33" s="19">
        <f>E32+1</f>
        <v>41923</v>
      </c>
      <c r="E33" s="19">
        <f>Działania[[#This Row],[ROZPOCZĘCIE]]+7</f>
        <v>41930</v>
      </c>
      <c r="F33" s="14" t="s">
        <v>33</v>
      </c>
    </row>
    <row r="34" spans="2:6" ht="17.25" customHeight="1" x14ac:dyDescent="0.2">
      <c r="B34" s="15">
        <f t="shared" si="1"/>
        <v>12</v>
      </c>
      <c r="C34" s="14" t="s">
        <v>29</v>
      </c>
      <c r="D34" s="19">
        <f t="shared" ref="D34:D36" si="2">D33+8</f>
        <v>41931</v>
      </c>
      <c r="E34" s="19">
        <f>Działania[[#This Row],[ROZPOCZĘCIE]]+7</f>
        <v>41938</v>
      </c>
      <c r="F34" s="14" t="s">
        <v>33</v>
      </c>
    </row>
    <row r="35" spans="2:6" ht="17.25" customHeight="1" x14ac:dyDescent="0.2">
      <c r="B35" s="8">
        <f t="shared" ref="B35:B39" si="3">N(B34)+1</f>
        <v>13</v>
      </c>
      <c r="C35" s="14" t="s">
        <v>30</v>
      </c>
      <c r="D35" s="19">
        <f t="shared" si="2"/>
        <v>41939</v>
      </c>
      <c r="E35" s="19">
        <f>Działania[[#This Row],[ROZPOCZĘCIE]]+7</f>
        <v>41946</v>
      </c>
      <c r="F35" s="14" t="s">
        <v>33</v>
      </c>
    </row>
    <row r="36" spans="2:6" ht="17.25" customHeight="1" x14ac:dyDescent="0.2">
      <c r="B36" s="8">
        <f t="shared" si="3"/>
        <v>14</v>
      </c>
      <c r="C36" s="14" t="s">
        <v>31</v>
      </c>
      <c r="D36" s="19">
        <f t="shared" si="2"/>
        <v>41947</v>
      </c>
      <c r="E36" s="19">
        <f>Działania[[#This Row],[ROZPOCZĘCIE]]+7</f>
        <v>41954</v>
      </c>
      <c r="F36" s="14" t="s">
        <v>33</v>
      </c>
    </row>
    <row r="37" spans="2:6" ht="17.25" customHeight="1" x14ac:dyDescent="0.2">
      <c r="B37" s="8">
        <f t="shared" si="3"/>
        <v>15</v>
      </c>
      <c r="C37" s="14" t="s">
        <v>35</v>
      </c>
      <c r="D37" s="19">
        <f>E27+6</f>
        <v>41932</v>
      </c>
      <c r="E37" s="19">
        <f>Działania[[#This Row],[ROZPOCZĘCIE]]+14</f>
        <v>41946</v>
      </c>
      <c r="F37" s="14" t="s">
        <v>21</v>
      </c>
    </row>
    <row r="38" spans="2:6" ht="17.25" customHeight="1" x14ac:dyDescent="0.2">
      <c r="B38" s="8">
        <f t="shared" si="3"/>
        <v>16</v>
      </c>
      <c r="C38" s="20" t="s">
        <v>39</v>
      </c>
      <c r="D38" s="21">
        <f>E28+3</f>
        <v>41953</v>
      </c>
      <c r="E38" s="19">
        <f>Działania[[#This Row],[ROZPOCZĘCIE]]+6</f>
        <v>41959</v>
      </c>
      <c r="F38" s="20" t="s">
        <v>34</v>
      </c>
    </row>
    <row r="39" spans="2:6" ht="17.25" customHeight="1" x14ac:dyDescent="0.2">
      <c r="B39" s="8">
        <f t="shared" si="3"/>
        <v>17</v>
      </c>
      <c r="C39" s="14" t="s">
        <v>36</v>
      </c>
      <c r="D39" s="19">
        <f>E37+5</f>
        <v>41951</v>
      </c>
      <c r="E39" s="19">
        <f>Działania[[#This Row],[ROZPOCZĘCIE]]+22</f>
        <v>41973</v>
      </c>
      <c r="F39" s="14" t="s">
        <v>21</v>
      </c>
    </row>
    <row r="40" spans="2:6" ht="17.25" customHeight="1" x14ac:dyDescent="0.2">
      <c r="B40" s="8">
        <f t="shared" ref="B40:B44" si="4">N(B39)+1</f>
        <v>18</v>
      </c>
      <c r="C40" s="20" t="s">
        <v>40</v>
      </c>
      <c r="D40" s="21">
        <f>E38+1</f>
        <v>41960</v>
      </c>
      <c r="E40" s="19">
        <f>Działania[[#This Row],[ROZPOCZĘCIE]]+6</f>
        <v>41966</v>
      </c>
      <c r="F40" s="20" t="s">
        <v>34</v>
      </c>
    </row>
    <row r="41" spans="2:6" ht="17.25" customHeight="1" x14ac:dyDescent="0.2">
      <c r="B41" s="8">
        <f t="shared" si="4"/>
        <v>19</v>
      </c>
      <c r="C41" s="14" t="s">
        <v>37</v>
      </c>
      <c r="D41" s="19">
        <f>E39+1</f>
        <v>41974</v>
      </c>
      <c r="E41" s="19">
        <f>Działania[[#This Row],[ROZPOCZĘCIE]]+11</f>
        <v>41985</v>
      </c>
      <c r="F41" s="14" t="s">
        <v>21</v>
      </c>
    </row>
    <row r="42" spans="2:6" ht="17.25" customHeight="1" x14ac:dyDescent="0.2">
      <c r="B42" s="8">
        <f t="shared" si="4"/>
        <v>20</v>
      </c>
      <c r="C42" s="20" t="s">
        <v>41</v>
      </c>
      <c r="D42" s="21">
        <f>E41+3</f>
        <v>41988</v>
      </c>
      <c r="E42" s="19">
        <f>Działania[[#This Row],[ROZPOCZĘCIE]]+13</f>
        <v>42001</v>
      </c>
      <c r="F42" s="20" t="s">
        <v>21</v>
      </c>
    </row>
    <row r="43" spans="2:6" ht="17.25" customHeight="1" x14ac:dyDescent="0.2">
      <c r="B43" s="8">
        <f t="shared" si="4"/>
        <v>21</v>
      </c>
      <c r="C43" s="20" t="s">
        <v>42</v>
      </c>
      <c r="D43" s="21">
        <f>E40+1</f>
        <v>41967</v>
      </c>
      <c r="E43" s="19">
        <f>Działania[[#This Row],[ROZPOCZĘCIE]]+14</f>
        <v>41981</v>
      </c>
      <c r="F43" s="20" t="s">
        <v>34</v>
      </c>
    </row>
    <row r="44" spans="2:6" ht="17.25" customHeight="1" x14ac:dyDescent="0.2">
      <c r="B44" s="8">
        <f t="shared" si="4"/>
        <v>22</v>
      </c>
      <c r="C44" s="20"/>
      <c r="D44" s="21"/>
      <c r="E44" s="21"/>
      <c r="F44" s="20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41883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8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1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1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2</v>
      </c>
      <c r="F16">
        <f t="shared" ca="1" si="0"/>
        <v>1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3</v>
      </c>
      <c r="F17">
        <f t="shared" ca="1" si="0"/>
        <v>2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4</v>
      </c>
      <c r="F18">
        <f t="shared" ca="1" si="0"/>
        <v>3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6</v>
      </c>
      <c r="F19">
        <f t="shared" ca="1" si="0"/>
        <v>4</v>
      </c>
    </row>
    <row r="20" spans="1:35" x14ac:dyDescent="0.2">
      <c r="E20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7</v>
      </c>
      <c r="F20">
        <f t="shared" ca="1" si="0"/>
        <v>6</v>
      </c>
    </row>
    <row r="21" spans="1:35" x14ac:dyDescent="0.2">
      <c r="E21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8</v>
      </c>
      <c r="F21">
        <f t="shared" ca="1" si="0"/>
        <v>7</v>
      </c>
    </row>
    <row r="22" spans="1:35" x14ac:dyDescent="0.2">
      <c r="E22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9</v>
      </c>
      <c r="F22">
        <f t="shared" ca="1" si="0"/>
        <v>8</v>
      </c>
    </row>
    <row r="23" spans="1:35" x14ac:dyDescent="0.2">
      <c r="E23" t="e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#N/A</v>
      </c>
      <c r="F23">
        <f t="shared" ca="1" si="0"/>
        <v>9</v>
      </c>
    </row>
    <row r="25" spans="1:35" x14ac:dyDescent="0.2">
      <c r="C25" t="s">
        <v>4</v>
      </c>
      <c r="D25" s="1">
        <f>DataRozpoczęcia+Okno_Przesunięcie</f>
        <v>41883</v>
      </c>
    </row>
    <row r="26" spans="1:35" x14ac:dyDescent="0.2">
      <c r="C26" t="s">
        <v>3</v>
      </c>
      <c r="D26">
        <v>0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41883</v>
      </c>
      <c r="F31" s="1">
        <f t="shared" ref="F31:AI31" si="1">E31+1</f>
        <v>41884</v>
      </c>
      <c r="G31" s="1">
        <f t="shared" si="1"/>
        <v>41885</v>
      </c>
      <c r="H31" s="1">
        <f t="shared" si="1"/>
        <v>41886</v>
      </c>
      <c r="I31" s="1">
        <f t="shared" si="1"/>
        <v>41887</v>
      </c>
      <c r="J31" s="1">
        <f t="shared" si="1"/>
        <v>41888</v>
      </c>
      <c r="K31" s="1">
        <f t="shared" si="1"/>
        <v>41889</v>
      </c>
      <c r="L31" s="1">
        <f t="shared" si="1"/>
        <v>41890</v>
      </c>
      <c r="M31" s="1">
        <f t="shared" si="1"/>
        <v>41891</v>
      </c>
      <c r="N31" s="1">
        <f t="shared" si="1"/>
        <v>41892</v>
      </c>
      <c r="O31" s="1">
        <f t="shared" si="1"/>
        <v>41893</v>
      </c>
      <c r="P31" s="1">
        <f t="shared" si="1"/>
        <v>41894</v>
      </c>
      <c r="Q31" s="1">
        <f t="shared" si="1"/>
        <v>41895</v>
      </c>
      <c r="R31" s="1">
        <f t="shared" si="1"/>
        <v>41896</v>
      </c>
      <c r="S31" s="1">
        <f t="shared" si="1"/>
        <v>41897</v>
      </c>
      <c r="T31" s="1">
        <f t="shared" si="1"/>
        <v>41898</v>
      </c>
      <c r="U31" s="1">
        <f t="shared" si="1"/>
        <v>41899</v>
      </c>
      <c r="V31" s="1">
        <f t="shared" si="1"/>
        <v>41900</v>
      </c>
      <c r="W31" s="1">
        <f t="shared" si="1"/>
        <v>41901</v>
      </c>
      <c r="X31" s="1">
        <f t="shared" si="1"/>
        <v>41902</v>
      </c>
      <c r="Y31" s="1">
        <f t="shared" si="1"/>
        <v>41903</v>
      </c>
      <c r="Z31" s="1">
        <f t="shared" si="1"/>
        <v>41904</v>
      </c>
      <c r="AA31" s="1">
        <f t="shared" si="1"/>
        <v>41905</v>
      </c>
      <c r="AB31" s="1">
        <f t="shared" si="1"/>
        <v>41906</v>
      </c>
      <c r="AC31" s="1">
        <f t="shared" si="1"/>
        <v>41907</v>
      </c>
      <c r="AD31" s="1">
        <f t="shared" si="1"/>
        <v>41908</v>
      </c>
      <c r="AE31" s="1">
        <f t="shared" si="1"/>
        <v>41909</v>
      </c>
      <c r="AF31" s="1">
        <f t="shared" si="1"/>
        <v>41910</v>
      </c>
      <c r="AG31" s="1">
        <f t="shared" si="1"/>
        <v>41911</v>
      </c>
      <c r="AH31" s="1">
        <f t="shared" si="1"/>
        <v>41912</v>
      </c>
      <c r="AI31" s="1">
        <f t="shared" si="1"/>
        <v>41913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INDEX(Działania[DZIAŁANIE],MATCH($C32,Działania[Identyfikator],0))</f>
        <v>#N/A</v>
      </c>
      <c r="E32" t="e">
        <f ca="1">Kalkulatorsiatkowy</f>
        <v>#N/A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>
        <f t="shared" ca="1" si="2"/>
        <v>1</v>
      </c>
      <c r="D33" t="str">
        <f ca="1">INDEX(Działania[DZIAŁANIE],MATCH($C33,Działania[Identyfikator],0))</f>
        <v>Przygotowanie platofrmy Github</v>
      </c>
      <c r="E33">
        <f ca="1">Kalkulatorsiatkowy</f>
        <v>10.3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>
        <f t="shared" ca="1" si="2"/>
        <v>2</v>
      </c>
      <c r="D34" t="str">
        <f ca="1">INDEX(Działania[DZIAŁANIE],MATCH($C34,Działania[Identyfikator],0))</f>
        <v>Diagram Gantta</v>
      </c>
      <c r="E34">
        <f ca="1">Kalkulatorsiatkowy</f>
        <v>9.3000000000000007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 t="e">
        <f ca="1">Kalkulatorsiatkowy</f>
        <v>#N/A</v>
      </c>
      <c r="N34" t="e">
        <f ca="1">Kalkulatorsiatkowy</f>
        <v>#N/A</v>
      </c>
      <c r="O34" t="e">
        <f ca="1">Kalkulatorsiatkowy</f>
        <v>#N/A</v>
      </c>
      <c r="P34" t="e">
        <f ca="1">Kalkulatorsiatkowy</f>
        <v>#N/A</v>
      </c>
      <c r="Q34" t="e">
        <f ca="1">Kalkulatorsiatkowy</f>
        <v>#N/A</v>
      </c>
      <c r="R34" t="e">
        <f ca="1">Kalkulatorsiatkowy</f>
        <v>#N/A</v>
      </c>
      <c r="S34" t="e">
        <f ca="1">Kalkulatorsiatkowy</f>
        <v>#N/A</v>
      </c>
      <c r="T34" t="e">
        <f ca="1">Kalkulatorsiatkowy</f>
        <v>#N/A</v>
      </c>
      <c r="U34" t="e">
        <f ca="1">Kalkulatorsiatkowy</f>
        <v>#N/A</v>
      </c>
      <c r="V34" t="e">
        <f ca="1">Kalkulatorsiatkowy</f>
        <v>#N/A</v>
      </c>
      <c r="W34" t="e">
        <f ca="1">Kalkulatorsiatkowy</f>
        <v>#N/A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>
        <f t="shared" ca="1" si="2"/>
        <v>3</v>
      </c>
      <c r="D35" t="str">
        <f ca="1">INDEX(Działania[DZIAŁANIE],MATCH($C35,Działania[Identyfikator],0))</f>
        <v>Strona powitalna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>
        <f ca="1">Kalkulatorsiatkowy</f>
        <v>8.3000000000000007</v>
      </c>
      <c r="N35">
        <f ca="1">Kalkulatorsiatkowy</f>
        <v>8.3000000000000007</v>
      </c>
      <c r="O35">
        <f ca="1">Kalkulatorsiatkowy</f>
        <v>8.3000000000000007</v>
      </c>
      <c r="P35">
        <f ca="1">Kalkulatorsiatkowy</f>
        <v>8.3000000000000007</v>
      </c>
      <c r="Q35">
        <f ca="1">Kalkulatorsiatkowy</f>
        <v>8.3000000000000007</v>
      </c>
      <c r="R35">
        <f ca="1">Kalkulatorsiatkowy</f>
        <v>8.3000000000000007</v>
      </c>
      <c r="S35">
        <f ca="1">Kalkulatorsiatkowy</f>
        <v>8.3000000000000007</v>
      </c>
      <c r="T35">
        <f ca="1">Kalkulatorsiatkowy</f>
        <v>8.3000000000000007</v>
      </c>
      <c r="U35">
        <f ca="1">Kalkulatorsiatkowy</f>
        <v>8.3000000000000007</v>
      </c>
      <c r="V35">
        <f ca="1">Kalkulatorsiatkowy</f>
        <v>8.3000000000000007</v>
      </c>
      <c r="W35">
        <f ca="1">Kalkulatorsiatkowy</f>
        <v>8.3000000000000007</v>
      </c>
      <c r="X35" t="e">
        <f ca="1">Kalkulatorsiatkowy</f>
        <v>#N/A</v>
      </c>
      <c r="Y35" t="e">
        <f ca="1">Kalkulatorsiatkowy</f>
        <v>#N/A</v>
      </c>
      <c r="Z35" t="e">
        <f ca="1">Kalkulatorsiatkowy</f>
        <v>#N/A</v>
      </c>
      <c r="AA35" t="e">
        <f ca="1">Kalkulatorsiatkowy</f>
        <v>#N/A</v>
      </c>
      <c r="AB35" t="e">
        <f ca="1">Kalkulatorsiatkowy</f>
        <v>#N/A</v>
      </c>
      <c r="AC35" t="e">
        <f ca="1">Kalkulatorsiatkowy</f>
        <v>#N/A</v>
      </c>
      <c r="AD35" t="e">
        <f ca="1">Kalkulatorsiatkowy</f>
        <v>#N/A</v>
      </c>
      <c r="AE35" t="e">
        <f ca="1">Kalkulatorsiatkowy</f>
        <v>#N/A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4</v>
      </c>
      <c r="D36" t="str">
        <f ca="1">INDEX(Działania[DZIAŁANIE],MATCH($C36,Działania[Identyfikator],0))</f>
        <v>Panel Górny</v>
      </c>
      <c r="E36" t="e">
        <f ca="1">Kalkulatorsiatkowy</f>
        <v>#N/A</v>
      </c>
      <c r="F36" t="e">
        <f ca="1">Kalkulatorsiatkowy</f>
        <v>#N/A</v>
      </c>
      <c r="G36" t="e">
        <f ca="1">Kalkulatorsiatkowy</f>
        <v>#N/A</v>
      </c>
      <c r="H36" t="e">
        <f ca="1">Kalkulatorsiatkowy</f>
        <v>#N/A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 t="e">
        <f ca="1">Kalkulatorsiatkowy</f>
        <v>#N/A</v>
      </c>
      <c r="Y36" t="e">
        <f ca="1">Kalkulatorsiatkowy</f>
        <v>#N/A</v>
      </c>
      <c r="Z36">
        <f ca="1">Kalkulatorsiatkowy</f>
        <v>7.3000000000000007</v>
      </c>
      <c r="AA36">
        <f ca="1">Kalkulatorsiatkowy</f>
        <v>7.3000000000000007</v>
      </c>
      <c r="AB36">
        <f ca="1">Kalkulatorsiatkowy</f>
        <v>7.3000000000000007</v>
      </c>
      <c r="AC36">
        <f ca="1">Kalkulatorsiatkowy</f>
        <v>7.3000000000000007</v>
      </c>
      <c r="AD36">
        <f ca="1">Kalkulatorsiatkowy</f>
        <v>7.3000000000000007</v>
      </c>
      <c r="AE36">
        <f ca="1">Kalkulatorsiatkowy</f>
        <v>7.3000000000000007</v>
      </c>
      <c r="AF36">
        <f ca="1">Kalkulatorsiatkowy</f>
        <v>7.3000000000000007</v>
      </c>
      <c r="AG36">
        <f ca="1">Kalkulatorsiatkowy</f>
        <v>7.3000000000000007</v>
      </c>
      <c r="AH36">
        <f ca="1">Kalkulatorsiatkowy</f>
        <v>7.3000000000000007</v>
      </c>
      <c r="AI36">
        <f ca="1">Kalkulatorsiatkowy</f>
        <v>7.3000000000000007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6</v>
      </c>
      <c r="D37" t="str">
        <f ca="1">INDEX(Działania[DZIAŁANIE],MATCH($C37,Działania[Identyfikator],0))</f>
        <v>Skrypt do obrazów</v>
      </c>
      <c r="E37" t="e">
        <f ca="1">Kalkulatorsiatkowy</f>
        <v>#N/A</v>
      </c>
      <c r="F37" t="e">
        <f ca="1">Kalkulatorsiatkowy</f>
        <v>#N/A</v>
      </c>
      <c r="G37" t="e">
        <f ca="1">Kalkulatorsiatkowy</f>
        <v>#N/A</v>
      </c>
      <c r="H37" t="e">
        <f ca="1">Kalkulatorsiatkowy</f>
        <v>#N/A</v>
      </c>
      <c r="I37" t="e">
        <f ca="1">Kalkulatorsiatkowy</f>
        <v>#N/A</v>
      </c>
      <c r="J37" t="e">
        <f ca="1">Kalkulatorsiatkowy</f>
        <v>#N/A</v>
      </c>
      <c r="K37" t="e">
        <f ca="1">Kalkulatorsiatkowy</f>
        <v>#N/A</v>
      </c>
      <c r="L37" t="e">
        <f ca="1">Kalkulatorsiatkowy</f>
        <v>#N/A</v>
      </c>
      <c r="M37">
        <f ca="1">Kalkulatorsiatkowy</f>
        <v>6.3000000000000007</v>
      </c>
      <c r="N37">
        <f ca="1">Kalkulatorsiatkowy</f>
        <v>6.3000000000000007</v>
      </c>
      <c r="O37">
        <f ca="1">Kalkulatorsiatkowy</f>
        <v>6.3000000000000007</v>
      </c>
      <c r="P37">
        <f ca="1">Kalkulatorsiatkowy</f>
        <v>6.3000000000000007</v>
      </c>
      <c r="Q37">
        <f ca="1">Kalkulatorsiatkowy</f>
        <v>6.3000000000000007</v>
      </c>
      <c r="R37">
        <f ca="1">Kalkulatorsiatkowy</f>
        <v>6.3000000000000007</v>
      </c>
      <c r="S37">
        <f ca="1">Kalkulatorsiatkowy</f>
        <v>6.3000000000000007</v>
      </c>
      <c r="T37">
        <f ca="1">Kalkulatorsiatkowy</f>
        <v>6.3000000000000007</v>
      </c>
      <c r="U37">
        <f ca="1">Kalkulatorsiatkowy</f>
        <v>6.3000000000000007</v>
      </c>
      <c r="V37">
        <f ca="1">Kalkulatorsiatkowy</f>
        <v>6.3000000000000007</v>
      </c>
      <c r="W37">
        <f ca="1">Kalkulatorsiatkowy</f>
        <v>6.3000000000000007</v>
      </c>
      <c r="X37">
        <f ca="1">Kalkulatorsiatkowy</f>
        <v>6.3000000000000007</v>
      </c>
      <c r="Y37">
        <f ca="1">Kalkulatorsiatkowy</f>
        <v>6.3000000000000007</v>
      </c>
      <c r="Z37">
        <f ca="1">Kalkulatorsiatkowy</f>
        <v>6.3000000000000007</v>
      </c>
      <c r="AA37">
        <f ca="1">Kalkulatorsiatkowy</f>
        <v>6.3000000000000007</v>
      </c>
      <c r="AB37">
        <f ca="1">Kalkulatorsiatkowy</f>
        <v>6.3000000000000007</v>
      </c>
      <c r="AC37">
        <f ca="1">Kalkulatorsiatkowy</f>
        <v>6.3000000000000007</v>
      </c>
      <c r="AD37">
        <f ca="1">Kalkulatorsiatkowy</f>
        <v>6.3000000000000007</v>
      </c>
      <c r="AE37">
        <f ca="1">Kalkulatorsiatkowy</f>
        <v>6.3000000000000007</v>
      </c>
      <c r="AF37">
        <f ca="1">Kalkulatorsiatkowy</f>
        <v>6.3000000000000007</v>
      </c>
      <c r="AG37">
        <f ca="1">Kalkulatorsiatkowy</f>
        <v>6.3000000000000007</v>
      </c>
      <c r="AH37">
        <f ca="1">Kalkulatorsiatkowy</f>
        <v>6.3000000000000007</v>
      </c>
      <c r="AI37">
        <f ca="1">Kalkulatorsiatkowy</f>
        <v>6.3000000000000007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7</v>
      </c>
      <c r="D38" t="str">
        <f ca="1">INDEX(Działania[DZIAŁANIE],MATCH($C38,Działania[Identyfikator],0))</f>
        <v>Wymaganie funkcjonalne/niefunkcjonalne</v>
      </c>
      <c r="E38" t="e">
        <f ca="1">Kalkulatorsiatkowy</f>
        <v>#N/A</v>
      </c>
      <c r="F38" t="e">
        <f ca="1">Kalkulatorsiatkowy</f>
        <v>#N/A</v>
      </c>
      <c r="G38" t="e">
        <f ca="1">Kalkulatorsiatkowy</f>
        <v>#N/A</v>
      </c>
      <c r="H38" t="e">
        <f ca="1">Kalkulatorsiatkowy</f>
        <v>#N/A</v>
      </c>
      <c r="I38" t="e">
        <f ca="1">Kalkulatorsiatkowy</f>
        <v>#N/A</v>
      </c>
      <c r="J38" t="e">
        <f ca="1">Kalkulatorsiatkowy</f>
        <v>#N/A</v>
      </c>
      <c r="K38" t="e">
        <f ca="1">Kalkulatorsiatkowy</f>
        <v>#N/A</v>
      </c>
      <c r="L38" t="e">
        <f ca="1">Kalkulatorsiatkowy</f>
        <v>#N/A</v>
      </c>
      <c r="M38">
        <f ca="1">Kalkulatorsiatkowy</f>
        <v>5.3000000000000007</v>
      </c>
      <c r="N38">
        <f ca="1">Kalkulatorsiatkowy</f>
        <v>5.3000000000000007</v>
      </c>
      <c r="O38">
        <f ca="1">Kalkulatorsiatkowy</f>
        <v>5.3000000000000007</v>
      </c>
      <c r="P38">
        <f ca="1">Kalkulatorsiatkowy</f>
        <v>5.3000000000000007</v>
      </c>
      <c r="Q38">
        <f ca="1">Kalkulatorsiatkowy</f>
        <v>5.3000000000000007</v>
      </c>
      <c r="R38">
        <f ca="1">Kalkulatorsiatkowy</f>
        <v>5.3000000000000007</v>
      </c>
      <c r="S38">
        <f ca="1">Kalkulatorsiatkowy</f>
        <v>5.3000000000000007</v>
      </c>
      <c r="T38">
        <f ca="1">Kalkulatorsiatkowy</f>
        <v>5.3000000000000007</v>
      </c>
      <c r="U38" t="e">
        <f ca="1">Kalkulatorsiatkowy</f>
        <v>#N/A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8</v>
      </c>
      <c r="D39" t="str">
        <f ca="1">INDEX(Działania[DZIAŁANIE],MATCH($C39,Działania[Identyfikator],0))</f>
        <v>Diagram przypadków użycia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 t="e">
        <f ca="1">Kalkulatorsiatkowy</f>
        <v>#N/A</v>
      </c>
      <c r="L39" t="e">
        <f ca="1">Kalkulatorsiatkowy</f>
        <v>#N/A</v>
      </c>
      <c r="M39" t="e">
        <f ca="1">Kalkulatorsiatkowy</f>
        <v>#N/A</v>
      </c>
      <c r="N39" t="e">
        <f ca="1">Kalkulatorsiatkowy</f>
        <v>#N/A</v>
      </c>
      <c r="O39" t="e">
        <f ca="1">Kalkulatorsiatkowy</f>
        <v>#N/A</v>
      </c>
      <c r="P39" t="e">
        <f ca="1">Kalkulatorsiatkowy</f>
        <v>#N/A</v>
      </c>
      <c r="Q39" t="e">
        <f ca="1">Kalkulatorsiatkowy</f>
        <v>#N/A</v>
      </c>
      <c r="R39" t="e">
        <f ca="1">Kalkulatorsiatkowy</f>
        <v>#N/A</v>
      </c>
      <c r="S39" t="e">
        <f ca="1">Kalkulatorsiatkowy</f>
        <v>#N/A</v>
      </c>
      <c r="T39" t="e">
        <f ca="1">Kalkulatorsiatkowy</f>
        <v>#N/A</v>
      </c>
      <c r="U39">
        <f ca="1">Kalkulatorsiatkowy</f>
        <v>4.3000000000000007</v>
      </c>
      <c r="V39">
        <f ca="1">Kalkulatorsiatkowy</f>
        <v>4.3000000000000007</v>
      </c>
      <c r="W39">
        <f ca="1">Kalkulatorsiatkowy</f>
        <v>4.3000000000000007</v>
      </c>
      <c r="X39">
        <f ca="1">Kalkulatorsiatkowy</f>
        <v>4.3000000000000007</v>
      </c>
      <c r="Y39">
        <f ca="1">Kalkulatorsiatkowy</f>
        <v>4.3000000000000007</v>
      </c>
      <c r="Z39">
        <f ca="1">Kalkulatorsiatkowy</f>
        <v>4.3000000000000007</v>
      </c>
      <c r="AA39">
        <f ca="1">Kalkulatorsiatkowy</f>
        <v>4.3000000000000007</v>
      </c>
      <c r="AB39">
        <f ca="1">Kalkulatorsiatkowy</f>
        <v>4.3000000000000007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9</v>
      </c>
      <c r="D40" t="str">
        <f ca="1">INDEX(Działania[DZIAŁANIE],MATCH($C40,Działania[Identyfikator],0))</f>
        <v>Diagram sekwencji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 t="e">
        <f ca="1">Kalkulatorsiatkowy</f>
        <v>#N/A</v>
      </c>
      <c r="W40" t="e">
        <f ca="1">Kalkulatorsiatkowy</f>
        <v>#N/A</v>
      </c>
      <c r="X40" t="e">
        <f ca="1">Kalkulatorsiatkowy</f>
        <v>#N/A</v>
      </c>
      <c r="Y40" t="e">
        <f ca="1">Kalkulatorsiatkowy</f>
        <v>#N/A</v>
      </c>
      <c r="Z40" t="e">
        <f ca="1">Kalkulatorsiatkowy</f>
        <v>#N/A</v>
      </c>
      <c r="AA40" t="e">
        <f ca="1">Kalkulatorsiatkowy</f>
        <v>#N/A</v>
      </c>
      <c r="AB40" t="e">
        <f ca="1">Kalkulatorsiatkowy</f>
        <v>#N/A</v>
      </c>
      <c r="AC40">
        <f ca="1">Kalkulatorsiatkowy</f>
        <v>3.3000000000000007</v>
      </c>
      <c r="AD40">
        <f ca="1">Kalkulatorsiatkowy</f>
        <v>3.3000000000000007</v>
      </c>
      <c r="AE40">
        <f ca="1">Kalkulatorsiatkowy</f>
        <v>3.3000000000000007</v>
      </c>
      <c r="AF40">
        <f ca="1">Kalkulatorsiatkowy</f>
        <v>3.3000000000000007</v>
      </c>
      <c r="AG40">
        <f ca="1">Kalkulatorsiatkowy</f>
        <v>3.3000000000000007</v>
      </c>
      <c r="AH40">
        <f ca="1">Kalkulatorsiatkowy</f>
        <v>3.3000000000000007</v>
      </c>
      <c r="AI40">
        <f ca="1">Kalkulatorsiatkowy</f>
        <v>3.3000000000000007</v>
      </c>
    </row>
    <row r="43" spans="1:35" x14ac:dyDescent="0.2">
      <c r="E43" s="1">
        <f>E31</f>
        <v>41883</v>
      </c>
      <c r="F43" s="1">
        <f t="shared" ref="F43:AH43" si="4">F31</f>
        <v>41884</v>
      </c>
      <c r="G43" s="1">
        <f t="shared" si="4"/>
        <v>41885</v>
      </c>
      <c r="H43" s="1">
        <f t="shared" si="4"/>
        <v>41886</v>
      </c>
      <c r="I43" s="1">
        <f t="shared" si="4"/>
        <v>41887</v>
      </c>
      <c r="J43" s="1">
        <f t="shared" si="4"/>
        <v>41888</v>
      </c>
      <c r="K43" s="1">
        <f t="shared" si="4"/>
        <v>41889</v>
      </c>
      <c r="L43" s="1">
        <f t="shared" si="4"/>
        <v>41890</v>
      </c>
      <c r="M43" s="1">
        <f t="shared" si="4"/>
        <v>41891</v>
      </c>
      <c r="N43" s="1">
        <f t="shared" si="4"/>
        <v>41892</v>
      </c>
      <c r="O43" s="1">
        <f t="shared" si="4"/>
        <v>41893</v>
      </c>
      <c r="P43" s="1">
        <f t="shared" si="4"/>
        <v>41894</v>
      </c>
      <c r="Q43" s="1">
        <f t="shared" si="4"/>
        <v>41895</v>
      </c>
      <c r="R43" s="1">
        <f t="shared" si="4"/>
        <v>41896</v>
      </c>
      <c r="S43" s="1">
        <f t="shared" si="4"/>
        <v>41897</v>
      </c>
      <c r="T43" s="1">
        <f t="shared" si="4"/>
        <v>41898</v>
      </c>
      <c r="U43" s="1">
        <f t="shared" si="4"/>
        <v>41899</v>
      </c>
      <c r="V43" s="1">
        <f t="shared" si="4"/>
        <v>41900</v>
      </c>
      <c r="W43" s="1">
        <f t="shared" si="4"/>
        <v>41901</v>
      </c>
      <c r="X43" s="1">
        <f t="shared" si="4"/>
        <v>41902</v>
      </c>
      <c r="Y43" s="1">
        <f t="shared" si="4"/>
        <v>41903</v>
      </c>
      <c r="Z43" s="1">
        <f t="shared" si="4"/>
        <v>41904</v>
      </c>
      <c r="AA43" s="1">
        <f t="shared" si="4"/>
        <v>41905</v>
      </c>
      <c r="AB43" s="1">
        <f t="shared" si="4"/>
        <v>41906</v>
      </c>
      <c r="AC43" s="1">
        <f t="shared" si="4"/>
        <v>41907</v>
      </c>
      <c r="AD43" s="1">
        <f t="shared" si="4"/>
        <v>41908</v>
      </c>
      <c r="AE43" s="1">
        <f t="shared" si="4"/>
        <v>41909</v>
      </c>
      <c r="AF43" s="1">
        <f t="shared" si="4"/>
        <v>41910</v>
      </c>
      <c r="AG43" s="1">
        <f t="shared" si="4"/>
        <v>41911</v>
      </c>
      <c r="AH43" s="1">
        <f t="shared" si="4"/>
        <v>41912</v>
      </c>
    </row>
    <row r="44" spans="1:35" x14ac:dyDescent="0.2">
      <c r="C44" t="e">
        <f ca="1">C32</f>
        <v>#N/A</v>
      </c>
      <c r="D44" t="e">
        <f ca="1">UPPER(INDEX(Działania[DZIAŁANIE],MATCH($C44,Działania[Identyfikator],0)))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>
        <f t="shared" ref="C45:C52" ca="1" si="6">C33</f>
        <v>1</v>
      </c>
      <c r="D45" t="str">
        <f ca="1">UPPER(INDEX(Działania[DZIAŁANIE],MATCH($C45,Działania[Identyfikator],0)))</f>
        <v>PRZYGOTOWANIE PLATOFRMY GITHUB</v>
      </c>
      <c r="E45">
        <f t="shared" ref="E45:AH45" ca="1" si="7">IF(ISERROR(F33),E33,NA())</f>
        <v>10.3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>
        <f t="shared" ca="1" si="6"/>
        <v>2</v>
      </c>
      <c r="D46" t="str">
        <f ca="1">UPPER(INDEX(Działania[DZIAŁANIE],MATCH($C46,Działania[Identyfikator],0)))</f>
        <v>DIAGRAM GANTTA</v>
      </c>
      <c r="E46">
        <f t="shared" ref="E46:AH46" ca="1" si="8">IF(ISERROR(F34),E34,NA())</f>
        <v>9.3000000000000007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>
        <f t="shared" ca="1" si="6"/>
        <v>3</v>
      </c>
      <c r="D47" t="str">
        <f ca="1">UPPER(INDEX(Działania[DZIAŁANIE],MATCH($C47,Działania[Identyfikator],0)))</f>
        <v>STRONA POWITALNA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>
        <f t="shared" ca="1" si="9"/>
        <v>8.3000000000000007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4</v>
      </c>
      <c r="D48" t="str">
        <f ca="1">UPPER(INDEX(Działania[DZIAŁANIE],MATCH($C48,Działania[Identyfikator],0)))</f>
        <v>PANEL GÓRNY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6</v>
      </c>
      <c r="D49" t="str">
        <f ca="1">UPPER(INDEX(Działania[DZIAŁANIE],MATCH($C49,Działania[Identyfikator],0)))</f>
        <v>SKRYPT DO OBRAZÓW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7</v>
      </c>
      <c r="D50" t="str">
        <f ca="1">UPPER(INDEX(Działania[DZIAŁANIE],MATCH($C50,Działania[Identyfikator],0)))</f>
        <v>WYMAGANIE FUNKCJONALNE/NIEFUNKCJONALNE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>
        <f t="shared" ca="1" si="12"/>
        <v>5.3000000000000007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8</v>
      </c>
      <c r="D51" t="str">
        <f ca="1">UPPER(INDEX(Działania[DZIAŁANIE],MATCH($C51,Działania[Identyfikator],0)))</f>
        <v>DIAGRAM PRZYPADKÓW UŻYCIA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>
        <f t="shared" ca="1" si="13"/>
        <v>4.3000000000000007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9</v>
      </c>
      <c r="D52" t="str">
        <f ca="1">UPPER(INDEX(Działania[DZIAŁANIE],MATCH($C52,Działania[Identyfikator],0)))</f>
        <v>DIAGRAM SEKWENCJI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41883</v>
      </c>
      <c r="F55" s="1">
        <f t="shared" ref="F55:AH55" si="15">F31</f>
        <v>41884</v>
      </c>
      <c r="G55" s="1">
        <f t="shared" si="15"/>
        <v>41885</v>
      </c>
      <c r="H55" s="1">
        <f t="shared" si="15"/>
        <v>41886</v>
      </c>
      <c r="I55" s="1">
        <f t="shared" si="15"/>
        <v>41887</v>
      </c>
      <c r="J55" s="1">
        <f t="shared" si="15"/>
        <v>41888</v>
      </c>
      <c r="K55" s="1">
        <f t="shared" si="15"/>
        <v>41889</v>
      </c>
      <c r="L55" s="1">
        <f t="shared" si="15"/>
        <v>41890</v>
      </c>
      <c r="M55" s="1">
        <f t="shared" si="15"/>
        <v>41891</v>
      </c>
      <c r="N55" s="1">
        <f t="shared" si="15"/>
        <v>41892</v>
      </c>
      <c r="O55" s="1">
        <f t="shared" si="15"/>
        <v>41893</v>
      </c>
      <c r="P55" s="1">
        <f t="shared" si="15"/>
        <v>41894</v>
      </c>
      <c r="Q55" s="1">
        <f t="shared" si="15"/>
        <v>41895</v>
      </c>
      <c r="R55" s="1">
        <f t="shared" si="15"/>
        <v>41896</v>
      </c>
      <c r="S55" s="1">
        <f t="shared" si="15"/>
        <v>41897</v>
      </c>
      <c r="T55" s="1">
        <f t="shared" si="15"/>
        <v>41898</v>
      </c>
      <c r="U55" s="1">
        <f t="shared" si="15"/>
        <v>41899</v>
      </c>
      <c r="V55" s="1">
        <f t="shared" si="15"/>
        <v>41900</v>
      </c>
      <c r="W55" s="1">
        <f t="shared" si="15"/>
        <v>41901</v>
      </c>
      <c r="X55" s="1">
        <f t="shared" si="15"/>
        <v>41902</v>
      </c>
      <c r="Y55" s="1">
        <f t="shared" si="15"/>
        <v>41903</v>
      </c>
      <c r="Z55" s="1">
        <f t="shared" si="15"/>
        <v>41904</v>
      </c>
      <c r="AA55" s="1">
        <f t="shared" si="15"/>
        <v>41905</v>
      </c>
      <c r="AB55" s="1">
        <f t="shared" si="15"/>
        <v>41906</v>
      </c>
      <c r="AC55" s="1">
        <f t="shared" si="15"/>
        <v>41907</v>
      </c>
      <c r="AD55" s="1">
        <f t="shared" si="15"/>
        <v>41908</v>
      </c>
      <c r="AE55" s="1">
        <f t="shared" si="15"/>
        <v>41909</v>
      </c>
      <c r="AF55" s="1">
        <f t="shared" si="15"/>
        <v>41910</v>
      </c>
      <c r="AG55" s="1">
        <f t="shared" si="15"/>
        <v>41911</v>
      </c>
      <c r="AH55" s="1">
        <f t="shared" si="15"/>
        <v>41912</v>
      </c>
    </row>
    <row r="56" spans="3:34" x14ac:dyDescent="0.2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41883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>
        <f t="shared" si="17"/>
        <v>0.5</v>
      </c>
      <c r="AG58">
        <f t="shared" si="17"/>
        <v>0.5</v>
      </c>
      <c r="AH58">
        <f t="shared" si="17"/>
        <v>0.5</v>
      </c>
    </row>
    <row r="59" spans="3:34" x14ac:dyDescent="0.2">
      <c r="D59" s="3" t="str">
        <f>TEXT(D58,"mmm rrrr") &amp; " - Top Band"</f>
        <v>wrz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>
        <f t="shared" si="18"/>
        <v>13</v>
      </c>
      <c r="AG59">
        <f t="shared" si="18"/>
        <v>13</v>
      </c>
      <c r="AH59">
        <f t="shared" si="18"/>
        <v>13</v>
      </c>
    </row>
    <row r="60" spans="3:34" x14ac:dyDescent="0.2">
      <c r="D60" s="3"/>
    </row>
    <row r="61" spans="3:34" x14ac:dyDescent="0.2">
      <c r="D61" s="3">
        <f>EOMONTH(D58,0)+1</f>
        <v>41913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 t="e">
        <f t="shared" si="19"/>
        <v>#N/A</v>
      </c>
      <c r="AG61" t="e">
        <f t="shared" si="19"/>
        <v>#N/A</v>
      </c>
      <c r="AH61" t="e">
        <f t="shared" si="19"/>
        <v>#N/A</v>
      </c>
    </row>
    <row r="62" spans="3:34" x14ac:dyDescent="0.2">
      <c r="D62" s="3" t="str">
        <f>TEXT(D61,"mmm rrrr") &amp; " - Top Band"</f>
        <v>paź 2014 -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 t="e">
        <f t="shared" si="20"/>
        <v>#N/A</v>
      </c>
      <c r="AG62" t="e">
        <f t="shared" si="20"/>
        <v>#N/A</v>
      </c>
      <c r="AH62" t="e">
        <f t="shared" si="20"/>
        <v>#N/A</v>
      </c>
    </row>
    <row r="63" spans="3:34" x14ac:dyDescent="0.2">
      <c r="D63" s="3"/>
    </row>
    <row r="65" spans="4:34" x14ac:dyDescent="0.2">
      <c r="D65" s="3">
        <f>D58+1</f>
        <v>41884</v>
      </c>
      <c r="E65" t="e">
        <f>IF(MEDIAN($D65,E$55)=E$55,0.5,NA())</f>
        <v>#N/A</v>
      </c>
      <c r="F65">
        <f t="shared" ref="F65:AH66" si="21">IF(MEDIAN($D65,F$55)=F$55,0.5,NA())</f>
        <v>0.5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41914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PN</v>
      </c>
      <c r="F70" t="str">
        <f t="shared" ref="F70:AH70" si="23">LEFT(UPPER(TEXT(F55,"ddd")),$D70)</f>
        <v>WT</v>
      </c>
      <c r="G70" t="str">
        <f t="shared" si="23"/>
        <v>ŚR</v>
      </c>
      <c r="H70" t="str">
        <f t="shared" si="23"/>
        <v>CZ</v>
      </c>
      <c r="I70" t="str">
        <f t="shared" si="23"/>
        <v>PT</v>
      </c>
      <c r="J70" t="str">
        <f t="shared" si="23"/>
        <v>SO</v>
      </c>
      <c r="K70" t="str">
        <f t="shared" si="23"/>
        <v>N</v>
      </c>
      <c r="L70" t="str">
        <f t="shared" si="23"/>
        <v>PN</v>
      </c>
      <c r="M70" t="str">
        <f t="shared" si="23"/>
        <v>WT</v>
      </c>
      <c r="N70" t="str">
        <f t="shared" si="23"/>
        <v>ŚR</v>
      </c>
      <c r="O70" t="str">
        <f t="shared" si="23"/>
        <v>CZ</v>
      </c>
      <c r="P70" t="str">
        <f t="shared" si="23"/>
        <v>PT</v>
      </c>
      <c r="Q70" t="str">
        <f t="shared" si="23"/>
        <v>SO</v>
      </c>
      <c r="R70" t="str">
        <f t="shared" si="23"/>
        <v>N</v>
      </c>
      <c r="S70" t="str">
        <f t="shared" si="23"/>
        <v>PN</v>
      </c>
      <c r="T70" t="str">
        <f t="shared" si="23"/>
        <v>WT</v>
      </c>
      <c r="U70" t="str">
        <f t="shared" si="23"/>
        <v>ŚR</v>
      </c>
      <c r="V70" t="str">
        <f t="shared" si="23"/>
        <v>CZ</v>
      </c>
      <c r="W70" t="str">
        <f t="shared" si="23"/>
        <v>PT</v>
      </c>
      <c r="X70" t="str">
        <f t="shared" si="23"/>
        <v>SO</v>
      </c>
      <c r="Y70" t="str">
        <f t="shared" si="23"/>
        <v>N</v>
      </c>
      <c r="Z70" t="str">
        <f t="shared" si="23"/>
        <v>PN</v>
      </c>
      <c r="AA70" t="str">
        <f t="shared" si="23"/>
        <v>WT</v>
      </c>
      <c r="AB70" t="str">
        <f t="shared" si="23"/>
        <v>ŚR</v>
      </c>
      <c r="AC70" t="str">
        <f t="shared" si="23"/>
        <v>CZ</v>
      </c>
      <c r="AD70" t="str">
        <f t="shared" si="23"/>
        <v>PT</v>
      </c>
      <c r="AE70" t="str">
        <f t="shared" si="23"/>
        <v>SO</v>
      </c>
      <c r="AF70" t="str">
        <f t="shared" si="23"/>
        <v>N</v>
      </c>
      <c r="AG70" t="str">
        <f t="shared" si="23"/>
        <v>PN</v>
      </c>
      <c r="AH70" t="str">
        <f t="shared" si="23"/>
        <v>WT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01</v>
      </c>
      <c r="F72" t="str">
        <f t="shared" ref="F72:AH72" si="24">TEXT(F55,"dd")</f>
        <v>02</v>
      </c>
      <c r="G72" t="str">
        <f t="shared" si="24"/>
        <v>03</v>
      </c>
      <c r="H72" t="str">
        <f t="shared" si="24"/>
        <v>04</v>
      </c>
      <c r="I72" t="str">
        <f t="shared" si="24"/>
        <v>05</v>
      </c>
      <c r="J72" t="str">
        <f t="shared" si="24"/>
        <v>06</v>
      </c>
      <c r="K72" t="str">
        <f t="shared" si="24"/>
        <v>07</v>
      </c>
      <c r="L72" t="str">
        <f t="shared" si="24"/>
        <v>08</v>
      </c>
      <c r="M72" t="str">
        <f t="shared" si="24"/>
        <v>09</v>
      </c>
      <c r="N72" t="str">
        <f t="shared" si="24"/>
        <v>10</v>
      </c>
      <c r="O72" t="str">
        <f t="shared" si="24"/>
        <v>11</v>
      </c>
      <c r="P72" t="str">
        <f t="shared" si="24"/>
        <v>12</v>
      </c>
      <c r="Q72" t="str">
        <f t="shared" si="24"/>
        <v>13</v>
      </c>
      <c r="R72" t="str">
        <f t="shared" si="24"/>
        <v>14</v>
      </c>
      <c r="S72" t="str">
        <f t="shared" si="24"/>
        <v>15</v>
      </c>
      <c r="T72" t="str">
        <f t="shared" si="24"/>
        <v>16</v>
      </c>
      <c r="U72" t="str">
        <f t="shared" si="24"/>
        <v>17</v>
      </c>
      <c r="V72" t="str">
        <f t="shared" si="24"/>
        <v>18</v>
      </c>
      <c r="W72" t="str">
        <f t="shared" si="24"/>
        <v>19</v>
      </c>
      <c r="X72" t="str">
        <f t="shared" si="24"/>
        <v>20</v>
      </c>
      <c r="Y72" t="str">
        <f t="shared" si="24"/>
        <v>21</v>
      </c>
      <c r="Z72" t="str">
        <f t="shared" si="24"/>
        <v>22</v>
      </c>
      <c r="AA72" t="str">
        <f t="shared" si="24"/>
        <v>23</v>
      </c>
      <c r="AB72" t="str">
        <f t="shared" si="24"/>
        <v>24</v>
      </c>
      <c r="AC72" t="str">
        <f t="shared" si="24"/>
        <v>25</v>
      </c>
      <c r="AD72" t="str">
        <f t="shared" si="24"/>
        <v>26</v>
      </c>
      <c r="AE72" t="str">
        <f t="shared" si="24"/>
        <v>27</v>
      </c>
      <c r="AF72" t="str">
        <f t="shared" si="24"/>
        <v>28</v>
      </c>
      <c r="AG72" t="str">
        <f t="shared" si="24"/>
        <v>29</v>
      </c>
      <c r="AH72" t="str">
        <f t="shared" si="24"/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2014-09-01T12:51:41Z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