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eu\Desktop\advw\"/>
    </mc:Choice>
  </mc:AlternateContent>
  <bookViews>
    <workbookView xWindow="0" yWindow="0" windowWidth="20160" windowHeight="7620"/>
  </bookViews>
  <sheets>
    <sheet name="Feuil1" sheetId="1" r:id="rId1"/>
    <sheet name="Feuil2" sheetId="4" r:id="rId2"/>
    <sheet name="Compte" sheetId="3" r:id="rId3"/>
  </sheets>
  <definedNames>
    <definedName name="_xlnm._FilterDatabase" localSheetId="0" hidden="1">Feuil1!$L$8:$AH$68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1" l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9" i="1"/>
  <c r="V60" i="1" l="1"/>
  <c r="W60" i="1"/>
  <c r="X60" i="1"/>
  <c r="Y60" i="1"/>
  <c r="W59" i="1"/>
  <c r="X59" i="1"/>
  <c r="Y59" i="1"/>
  <c r="V59" i="1"/>
  <c r="X61" i="1" l="1"/>
  <c r="W61" i="1"/>
  <c r="Y61" i="1"/>
  <c r="V61" i="1"/>
  <c r="C36" i="1"/>
  <c r="W62" i="1" l="1"/>
  <c r="V62" i="1"/>
  <c r="X62" i="1"/>
  <c r="Y62" i="1"/>
  <c r="V64" i="1"/>
  <c r="W64" i="1"/>
  <c r="X64" i="1"/>
  <c r="Y64" i="1"/>
  <c r="V65" i="1"/>
  <c r="W65" i="1"/>
  <c r="X65" i="1"/>
  <c r="Y65" i="1"/>
  <c r="V66" i="1"/>
  <c r="W66" i="1"/>
  <c r="X66" i="1"/>
  <c r="Y66" i="1"/>
  <c r="W63" i="1"/>
  <c r="X63" i="1"/>
  <c r="Y63" i="1"/>
  <c r="V63" i="1"/>
  <c r="R64" i="1"/>
  <c r="S64" i="1"/>
  <c r="T64" i="1"/>
  <c r="U64" i="1"/>
  <c r="R65" i="1"/>
  <c r="S65" i="1"/>
  <c r="T65" i="1"/>
  <c r="U65" i="1"/>
  <c r="R66" i="1"/>
  <c r="S66" i="1"/>
  <c r="T66" i="1"/>
  <c r="U66" i="1"/>
  <c r="S63" i="1"/>
  <c r="T63" i="1"/>
  <c r="U63" i="1"/>
  <c r="R63" i="1"/>
  <c r="AH4" i="1"/>
  <c r="AH3" i="1"/>
  <c r="R57" i="1"/>
  <c r="V57" i="1"/>
  <c r="W57" i="1"/>
  <c r="X57" i="1"/>
  <c r="Y57" i="1"/>
  <c r="S57" i="1"/>
  <c r="U57" i="1"/>
  <c r="T57" i="1"/>
  <c r="F35" i="1"/>
  <c r="F36" i="1"/>
  <c r="E36" i="1"/>
  <c r="D36" i="1"/>
  <c r="G36" i="1"/>
  <c r="G35" i="1"/>
  <c r="E35" i="1"/>
  <c r="D35" i="1"/>
  <c r="C35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D29" i="1"/>
  <c r="E29" i="1"/>
  <c r="F29" i="1"/>
  <c r="G29" i="1"/>
  <c r="C29" i="1"/>
  <c r="E2" i="3"/>
  <c r="F2" i="3"/>
  <c r="G2" i="3"/>
  <c r="D2" i="3"/>
  <c r="AE9" i="1"/>
  <c r="AG9" i="1"/>
  <c r="AG14" i="1"/>
  <c r="AF10" i="1"/>
  <c r="AF11" i="1"/>
  <c r="AF12" i="1"/>
  <c r="AF13" i="1"/>
  <c r="AF14" i="1"/>
  <c r="AF15" i="1"/>
  <c r="AF16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9" i="1"/>
  <c r="AE10" i="1"/>
  <c r="AE11" i="1"/>
  <c r="AE12" i="1"/>
  <c r="AE13" i="1"/>
  <c r="AE14" i="1"/>
  <c r="AE15" i="1"/>
  <c r="AE1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G16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9" i="1"/>
  <c r="C8" i="3"/>
  <c r="AG19" i="1"/>
  <c r="AG20" i="1"/>
  <c r="AG44" i="1"/>
  <c r="AG31" i="1"/>
  <c r="AG52" i="1"/>
  <c r="AG53" i="1"/>
  <c r="AG48" i="1"/>
  <c r="AG41" i="1"/>
  <c r="AG42" i="1"/>
  <c r="AG49" i="1"/>
  <c r="AG46" i="1"/>
  <c r="AG21" i="1"/>
  <c r="AG22" i="1"/>
  <c r="AG32" i="1"/>
  <c r="AG36" i="1"/>
  <c r="AG39" i="1"/>
  <c r="AG23" i="1"/>
  <c r="AG54" i="1"/>
  <c r="AG55" i="1"/>
  <c r="AG24" i="1"/>
  <c r="AG37" i="1"/>
  <c r="AG45" i="1"/>
  <c r="AG26" i="1"/>
  <c r="AG43" i="1"/>
  <c r="AG50" i="1"/>
  <c r="AG56" i="1"/>
  <c r="AG33" i="1"/>
  <c r="AG17" i="1"/>
  <c r="AG27" i="1"/>
  <c r="AG10" i="1"/>
  <c r="AG47" i="1"/>
  <c r="AG34" i="1"/>
  <c r="AG40" i="1"/>
  <c r="AG11" i="1"/>
  <c r="AG51" i="1"/>
  <c r="AG38" i="1"/>
  <c r="AG28" i="1"/>
  <c r="AG29" i="1"/>
  <c r="AG18" i="1"/>
  <c r="AG25" i="1"/>
  <c r="AG30" i="1"/>
  <c r="AG12" i="1"/>
  <c r="AG13" i="1"/>
  <c r="AG15" i="1"/>
  <c r="AG35" i="1"/>
  <c r="C3" i="3"/>
  <c r="C4" i="3"/>
  <c r="C5" i="3"/>
  <c r="C6" i="3"/>
  <c r="C7" i="3"/>
  <c r="C9" i="3"/>
  <c r="C2" i="3"/>
  <c r="N48" i="1"/>
  <c r="N41" i="1"/>
  <c r="N42" i="1"/>
  <c r="N49" i="1"/>
  <c r="N26" i="1"/>
  <c r="N43" i="1"/>
  <c r="N50" i="1"/>
  <c r="N9" i="1"/>
  <c r="N27" i="1"/>
  <c r="N11" i="1"/>
  <c r="N51" i="1"/>
  <c r="N28" i="1"/>
  <c r="N29" i="1"/>
  <c r="N30" i="1"/>
  <c r="N12" i="1"/>
  <c r="N15" i="1"/>
  <c r="G26" i="1"/>
  <c r="F26" i="1"/>
  <c r="E26" i="1"/>
  <c r="D26" i="1"/>
  <c r="C26" i="1"/>
  <c r="B26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U58" i="1" l="1"/>
  <c r="R58" i="1"/>
  <c r="S58" i="1"/>
  <c r="T58" i="1"/>
  <c r="E34" i="1"/>
  <c r="E37" i="1" s="1"/>
  <c r="T67" i="1"/>
  <c r="T68" i="1" s="1"/>
  <c r="X67" i="1"/>
  <c r="S67" i="1"/>
  <c r="S68" i="1" s="1"/>
  <c r="W67" i="1"/>
  <c r="U67" i="1"/>
  <c r="U68" i="1" s="1"/>
  <c r="Y67" i="1"/>
  <c r="R67" i="1"/>
  <c r="R68" i="1" s="1"/>
  <c r="V67" i="1"/>
  <c r="AH5" i="1"/>
  <c r="AE17" i="1"/>
  <c r="AF17" i="1"/>
  <c r="D34" i="1"/>
  <c r="D37" i="1" s="1"/>
  <c r="C34" i="1"/>
  <c r="C37" i="1" s="1"/>
  <c r="G34" i="1"/>
  <c r="G37" i="1" s="1"/>
  <c r="F34" i="1"/>
  <c r="F37" i="1" s="1"/>
  <c r="C10" i="3"/>
</calcChain>
</file>

<file path=xl/sharedStrings.xml><?xml version="1.0" encoding="utf-8"?>
<sst xmlns="http://schemas.openxmlformats.org/spreadsheetml/2006/main" count="429" uniqueCount="200">
  <si>
    <t>Niveau</t>
  </si>
  <si>
    <t>Unité</t>
  </si>
  <si>
    <t>Spawn</t>
  </si>
  <si>
    <t>Chargeur</t>
  </si>
  <si>
    <t>Portée</t>
  </si>
  <si>
    <t>Santé</t>
  </si>
  <si>
    <t>Mouvement</t>
  </si>
  <si>
    <t>Munition</t>
  </si>
  <si>
    <t>Coût</t>
  </si>
  <si>
    <t>Production</t>
  </si>
  <si>
    <t>Effet</t>
  </si>
  <si>
    <t>Fusilier</t>
  </si>
  <si>
    <t>D VS A</t>
  </si>
  <si>
    <t>Bazooka</t>
  </si>
  <si>
    <t>Jeep</t>
  </si>
  <si>
    <t>Char</t>
  </si>
  <si>
    <t>Mortier</t>
  </si>
  <si>
    <t>+</t>
  </si>
  <si>
    <t>Acierie</t>
  </si>
  <si>
    <t>Cimenterie</t>
  </si>
  <si>
    <t>Aéroport commercial</t>
  </si>
  <si>
    <t>Base aérienne</t>
  </si>
  <si>
    <t>Base militaire</t>
  </si>
  <si>
    <t>Mémorial</t>
  </si>
  <si>
    <t>Déchèterie</t>
  </si>
  <si>
    <t>Bras robot</t>
  </si>
  <si>
    <t>Labo secret</t>
  </si>
  <si>
    <t>Serveurs informatique</t>
  </si>
  <si>
    <t>Pyramide</t>
  </si>
  <si>
    <t>Centre de recherche</t>
  </si>
  <si>
    <t>Centre spatial</t>
  </si>
  <si>
    <t>Tour de contrôle</t>
  </si>
  <si>
    <t>Barrage hydro-elec</t>
  </si>
  <si>
    <t>Colossius</t>
  </si>
  <si>
    <t>Guardian</t>
  </si>
  <si>
    <t>Eolienne</t>
  </si>
  <si>
    <t>Centrale nucleaire</t>
  </si>
  <si>
    <t>Centrale fusion froide</t>
  </si>
  <si>
    <t>Marchés publiques</t>
  </si>
  <si>
    <t>Loi de libre-échange</t>
  </si>
  <si>
    <t>Déforestation</t>
  </si>
  <si>
    <t>Port spatial</t>
  </si>
  <si>
    <t>Service secret</t>
  </si>
  <si>
    <t>Bouclier anti-missile</t>
  </si>
  <si>
    <t>Zaibatsu (conglomérat)</t>
  </si>
  <si>
    <t>Plateforme pétrolière</t>
  </si>
  <si>
    <t>Exposition universelle</t>
  </si>
  <si>
    <t>Aquaponie</t>
  </si>
  <si>
    <t>Poste avancé</t>
  </si>
  <si>
    <t>Carrière</t>
  </si>
  <si>
    <t>Gratte-ciel</t>
  </si>
  <si>
    <t>Programme de santé</t>
  </si>
  <si>
    <t>Bataille</t>
  </si>
  <si>
    <t>B</t>
  </si>
  <si>
    <t>V</t>
  </si>
  <si>
    <t>Puits de pétrole</t>
  </si>
  <si>
    <t>Permet de construire une base aérienne</t>
  </si>
  <si>
    <t>Permet d'améliorer les unités Char et Mortier</t>
  </si>
  <si>
    <t>Permet d'améliorer les unités Jeep</t>
  </si>
  <si>
    <t>Produit 5 unité de pétrole à la construction. Ne produit plus rien ensuite.</t>
  </si>
  <si>
    <t>Les unités amies adjacentes à la ville ne peuvent pas être attaquées par un mortier.</t>
  </si>
  <si>
    <t>Sans effet</t>
  </si>
  <si>
    <t>Ecole de pilotage</t>
  </si>
  <si>
    <t>Hopital de campagne</t>
  </si>
  <si>
    <t>Soigne 1 santé supplémentaire en phase récolte à toutes les unités amies adjacentes</t>
  </si>
  <si>
    <t>Type</t>
  </si>
  <si>
    <t>Déblocage</t>
  </si>
  <si>
    <t>Attaque</t>
  </si>
  <si>
    <t>Reload</t>
  </si>
  <si>
    <t>Défense</t>
  </si>
  <si>
    <t>P</t>
  </si>
  <si>
    <t>N/A</t>
  </si>
  <si>
    <t>D</t>
  </si>
  <si>
    <t>Total</t>
  </si>
  <si>
    <t>Nombre</t>
  </si>
  <si>
    <t>Bonus</t>
  </si>
  <si>
    <t>Cost</t>
  </si>
  <si>
    <t>Permet d'améliorer les unités fusiliers</t>
  </si>
  <si>
    <t>Permet d'améliorer les unités Bazooka</t>
  </si>
  <si>
    <t>Fabrique d'explosifs</t>
  </si>
  <si>
    <t>Recharge d'1 munition supplémentaire en phase de récolte à toutes les unités amies adjacentes</t>
  </si>
  <si>
    <t>Loi sur les emballages</t>
  </si>
  <si>
    <t>Marché</t>
  </si>
  <si>
    <t>Permet de lancer une attaque aérienne sur une unité ennemies (sur tout le plateau) à chaque phase de temps court. Consomme 1 unité de pétrole pour attaquer, la cible perd systématiquement 2 santé</t>
  </si>
  <si>
    <t>La ville augmente la production 2 unité de Matériaux et 1 unité de devise à chaque phase de récolte</t>
  </si>
  <si>
    <t>Occurrence</t>
  </si>
  <si>
    <t>Prod +</t>
  </si>
  <si>
    <t>Stock +</t>
  </si>
  <si>
    <t>Stock</t>
  </si>
  <si>
    <t>A</t>
  </si>
  <si>
    <t>M</t>
  </si>
  <si>
    <t>Produit 1 unité de Matériaux et 1 PV à la construction. Ne produit plus rien ensuite.</t>
  </si>
  <si>
    <t>Augmente la production 1 unité d'acier</t>
  </si>
  <si>
    <t>Augmente la production 1 unité de devise</t>
  </si>
  <si>
    <t>Augmente la production 1 unité de Matériaux</t>
  </si>
  <si>
    <t>Augmente la production 1 unité de pétrole</t>
  </si>
  <si>
    <t>La ville augmente la production 1 unité de devise</t>
  </si>
  <si>
    <t>La ville augmente la production 1 unité de pétrole</t>
  </si>
  <si>
    <t>Augmente la production 2 unités de pétrole</t>
  </si>
  <si>
    <t>Augmente la production 1 unité d'acier et 1 unité de Matériaux</t>
  </si>
  <si>
    <t>Augmente la production 2 unité de pétrole</t>
  </si>
  <si>
    <t>La ville augmente la production 1 unité d'acier et 1 unité de devise</t>
  </si>
  <si>
    <t>La ville augmente la production 2 unité de devise</t>
  </si>
  <si>
    <t>Augmente la production 3 unité de pétrole</t>
  </si>
  <si>
    <t>La ville augmente la production 3 unité de Matériaux</t>
  </si>
  <si>
    <t>La ville est considérée en état de siège si 4 unités ennemies sont adjacentes à la ville. La production de pétrole est réduite de 5.</t>
  </si>
  <si>
    <t>Protège les unités amies située à 2 cases d'une attaque aérienne</t>
  </si>
  <si>
    <t>Les fusiliers soignées par la ville reçoive 1 santé supplémentaire</t>
  </si>
  <si>
    <t>Satellite IEM</t>
  </si>
  <si>
    <t>Empeche une ville ennemie de produire ses ressources pendant 1 tour. Ne fonctionne qu'une fois</t>
  </si>
  <si>
    <t>-1 +5</t>
  </si>
  <si>
    <t>Terrain</t>
  </si>
  <si>
    <t>Plaine</t>
  </si>
  <si>
    <t>Forêt</t>
  </si>
  <si>
    <t>Montagne</t>
  </si>
  <si>
    <t>Forêt Montagne</t>
  </si>
  <si>
    <t>Forêt Plaine</t>
  </si>
  <si>
    <t>Montagne Plaine</t>
  </si>
  <si>
    <t>Forêt Montagne Plaine</t>
  </si>
  <si>
    <t>Rivière</t>
  </si>
  <si>
    <t>Augmente la production de 2 unités de matériaux.</t>
  </si>
  <si>
    <t>Scierie</t>
  </si>
  <si>
    <t>Moyenne</t>
  </si>
  <si>
    <t>DD</t>
  </si>
  <si>
    <t>Equilibrage</t>
  </si>
  <si>
    <t>Constructions</t>
  </si>
  <si>
    <t>Ecole de guerre</t>
  </si>
  <si>
    <t>Permet de constuire une base militaire</t>
  </si>
  <si>
    <t>total</t>
  </si>
  <si>
    <t>somprod</t>
  </si>
  <si>
    <t>Nombre de carte unité</t>
  </si>
  <si>
    <t>5 par joueur</t>
  </si>
  <si>
    <t>Somme</t>
  </si>
  <si>
    <t>nombre de cubes nécéssaires</t>
  </si>
  <si>
    <t>Incinérateur</t>
  </si>
  <si>
    <t>La ville augmente la poduction de 2 unité de pétrole</t>
  </si>
  <si>
    <t>Transports collectifs gratuits</t>
  </si>
  <si>
    <t>La ville augmente la production de 1 unité de pétrole</t>
  </si>
  <si>
    <t>T</t>
  </si>
  <si>
    <t>La ville augmente la production 1 unité d'acier, 1 unité de pétrole et 1 unité de Matériaux</t>
  </si>
  <si>
    <t>La ville augmente la production d'1 unité d'acier et 2 unité de matériaux</t>
  </si>
  <si>
    <t>La ville augmente la production 1 unité d'acier et 1 unité de matériaux</t>
  </si>
  <si>
    <t>Economie d'énergie</t>
  </si>
  <si>
    <t>Casino</t>
  </si>
  <si>
    <t>Ligne de métro</t>
  </si>
  <si>
    <t>Acier</t>
  </si>
  <si>
    <t>Pétrole</t>
  </si>
  <si>
    <t>Matériaux</t>
  </si>
  <si>
    <t>Devises</t>
  </si>
  <si>
    <t>Augmente la production de 2 unités d'acier et 2 unités de matériaux</t>
  </si>
  <si>
    <t>Fôret</t>
  </si>
  <si>
    <t>Augmente la production 3 unité de devise</t>
  </si>
  <si>
    <t>{1,1,1,0,0,3,0,0,1,0,0,1,-1,0,0,0,0}</t>
  </si>
  <si>
    <t>{2,1,3,0,5,1,4,0,0,0,0,3,-1,1,50,1,0}</t>
  </si>
  <si>
    <t>{3,1,1,0,0,0,6,0,2,0,0,1,-1,0,0,0,0}</t>
  </si>
  <si>
    <t>{4,1,1,0,0,0,3,0,1,0,0,1,-1,0,0,0,0}</t>
  </si>
  <si>
    <t>{5,2,2,1,0,3,0,0,0,0,0,2,1,0,0,0,0}</t>
  </si>
  <si>
    <t>{6,2,1,1,1,2,0,0,0,2,0,1,2,0,0,0,0}</t>
  </si>
  <si>
    <t>{7,1,5,0,0,1,5,0,0,0,0,3,-1,0,0,0,0}</t>
  </si>
  <si>
    <t>{8,2,6,0,0,-1,1,0,0,0,0,0,1,0,0,0,0}</t>
  </si>
  <si>
    <t>{9,2,6,0,-1,0,0,0,0,0,0,0,1,0,0,0,0}</t>
  </si>
  <si>
    <t>{10,2,3,1,0,1,0,0,0,0,0,1,2,1,50,1,0}</t>
  </si>
  <si>
    <t>{11,2,1,0,0,2,0,1,0,0,0,1,1,0,0,0,0}</t>
  </si>
  <si>
    <t>{12,2,1,0,0,2,0,0,0,0,1,1,1,0,0,0,0}</t>
  </si>
  <si>
    <t>{13,2,1,0,0,2,0,0,0,0,1,1,1,0,0,0,0}</t>
  </si>
  <si>
    <t>{14,2,1,0,0,2,0,0,0,1,0,1,1,0,0,0,0}</t>
  </si>
  <si>
    <t>{15,2,1,0,0,2,0,0,1,0,0,1,1,0,0,0,0}</t>
  </si>
  <si>
    <t>{16,2,1,0,0,2,0,0,1,0,0,1,1,0,0,0,0}</t>
  </si>
  <si>
    <t>{17,2,1,0,0,2,0,1,0,0,0,1,1,0,0,0,0}</t>
  </si>
  <si>
    <t>{18,1,1,0,0,0,3,0,0,0,1,1,-1,0,0,0,0}</t>
  </si>
  <si>
    <t>{19,1,1,0,0,3,0,0,0,0,1,1,-1,0,0,0,0}</t>
  </si>
  <si>
    <t>{20,1,1,0,0,3,0,0,1,0,0,1,-1,0,0,0,0}</t>
  </si>
  <si>
    <t>{21,1,1,0,0,3,0,0,0,0,1,1,-1,0,0,0,0}</t>
  </si>
  <si>
    <t>{22,1,1,0,0,3,0,0,0,0,1,1,-1,0,0,0,0}</t>
  </si>
  <si>
    <t>{23,2,2,1,0,3,0,0,0,0,0,2,1,0,0,0,0}</t>
  </si>
  <si>
    <t>{24,2,2,1,0,3,0,0,0,0,0,2,1,0,0,0,0}</t>
  </si>
  <si>
    <t>{25,2,2,1,0,3,0,0,0,0,0,2,1,0,0,0,0}</t>
  </si>
  <si>
    <t>{26,2,2,1,0,3,0,0,0,0,0,2,1,0,0,0,0}</t>
  </si>
  <si>
    <t>{27,2,1,2,0,1,1,0,2,0,0,1,2,0,0,0,0}</t>
  </si>
  <si>
    <t>{28,2,1,2,0,2,0,1,0,1,0,1,2,0,0,0,0}</t>
  </si>
  <si>
    <t>{29,2,1,1,0,3,0,0,2,0,0,1,2,0,0,0,0}</t>
  </si>
  <si>
    <t>{30,2,1,2,0,2,0,0,2,0,0,1,2,0,0,0,0}</t>
  </si>
  <si>
    <t>{31,2,5,3,0,2,0,0,0,0,0,3,2,0,0,0,0}</t>
  </si>
  <si>
    <t>{32,2,5,2,1,2,0,0,0,0,0,3,2,0,0,0,0}</t>
  </si>
  <si>
    <t>{33,1,1,2,0,3,1,1,0,1,0,1,-1,0,0,0,0}</t>
  </si>
  <si>
    <t>{34,1,1,3,0,1,2,1,0,0,1,1,-1,0,0,0,0}</t>
  </si>
  <si>
    <t>{35,1,1,0,0,0,6,0,0,0,2,1,-1,0,0,0,0}</t>
  </si>
  <si>
    <t>{36,2,1,1,0,3,2,0,0,0,3,1,3,0,0,0,0}</t>
  </si>
  <si>
    <t>{37,2,1,4,0,2,0,0,3,0,0,1,3,0,0,0,0}</t>
  </si>
  <si>
    <t>{38,2,2,2,0,6,0,0,0,0,0,2,2,0,0,0,0}</t>
  </si>
  <si>
    <t>{39,2,1,3,3,1,1,2,0,2,0,1,4,0,0,0,0}</t>
  </si>
  <si>
    <t>{40,1,1,0,0,0,9,0,0,3,0,1,-1,0,0,0,0}</t>
  </si>
  <si>
    <t>{41,1,1,3,3,0,3,0,0,2,1,1,-1,0,0,0,0}</t>
  </si>
  <si>
    <t>{42,1,1,0,0,0,9,1,1,1,0,1,-1,0,0,0,0}</t>
  </si>
  <si>
    <t>{43,1,1,0,0,0,9,1,0,2,0,1,-1,0,0,0,0}</t>
  </si>
  <si>
    <t>{44,2,3,2,0,8,0,0,0,0,0,3,2,1,50,1,0}</t>
  </si>
  <si>
    <t>{45,2,5,2,0,8,0,0,0,0,0,3,2,0,0,0,0}</t>
  </si>
  <si>
    <t>{46,2,5,0,0,5,5,0,-5,0,0,3,2,0,0,0,0}</t>
  </si>
  <si>
    <t>{47,2,5,5,0,0,5,0,-5,0,0,3,2,0,0,0,0}</t>
  </si>
  <si>
    <t>{48,2,5,1,0,1,8,0,0,0,0,3,2,0,0,0,0}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</si>
</sst>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9" fontId="0" fillId="0" borderId="0" xfId="1" applyFont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 applyBorder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8"/>
  <sheetViews>
    <sheetView tabSelected="1" topLeftCell="I1" zoomScale="70" zoomScaleNormal="70" workbookViewId="0">
      <pane ySplit="8" topLeftCell="A32" activePane="bottomLeft" state="frozen"/>
      <selection pane="bottomLeft" activeCell="I50" sqref="A50:XFD50"/>
    </sheetView>
  </sheetViews>
  <sheetFormatPr baseColWidth="10" defaultRowHeight="15" outlineLevelCol="1" x14ac:dyDescent="0.25"/>
  <cols>
    <col min="12" max="12" width="23.7109375" customWidth="1"/>
    <col min="13" max="13" width="10.28515625" customWidth="1"/>
    <col min="14" max="17" width="10.28515625" hidden="1" customWidth="1"/>
    <col min="18" max="19" width="5.42578125" customWidth="1"/>
    <col min="20" max="20" width="6.7109375" customWidth="1"/>
    <col min="21" max="22" width="5.42578125" customWidth="1"/>
    <col min="23" max="23" width="7.28515625" customWidth="1"/>
    <col min="24" max="25" width="5.42578125" customWidth="1"/>
    <col min="26" max="26" width="59.85546875" style="14" hidden="1" customWidth="1"/>
    <col min="27" max="27" width="14.7109375" style="18" bestFit="1" customWidth="1"/>
    <col min="28" max="28" width="13.85546875" style="18" customWidth="1"/>
    <col min="29" max="29" width="23.28515625" style="18" customWidth="1"/>
    <col min="30" max="30" width="12.5703125" style="18" customWidth="1"/>
    <col min="31" max="31" width="11.85546875" style="18" hidden="1" customWidth="1" outlineLevel="1"/>
    <col min="32" max="32" width="14.28515625" style="18" hidden="1" customWidth="1" outlineLevel="1"/>
    <col min="33" max="33" width="13.42578125" style="18" hidden="1" customWidth="1" outlineLevel="1"/>
    <col min="34" max="34" width="17.5703125" style="18" customWidth="1" collapsed="1"/>
    <col min="35" max="35" width="33.42578125" bestFit="1" customWidth="1"/>
    <col min="37" max="37" width="15.57031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2"/>
      <c r="M1" s="77" t="s">
        <v>52</v>
      </c>
      <c r="N1" s="78"/>
      <c r="O1" s="78"/>
      <c r="P1" s="78"/>
      <c r="Q1" s="79"/>
      <c r="R1" s="71" t="s">
        <v>88</v>
      </c>
      <c r="S1" s="72"/>
      <c r="T1" s="72"/>
      <c r="U1" s="73"/>
      <c r="V1" s="71" t="s">
        <v>9</v>
      </c>
      <c r="W1" s="72"/>
      <c r="X1" s="72"/>
      <c r="Y1" s="73"/>
      <c r="Z1" s="12" t="s">
        <v>10</v>
      </c>
      <c r="AA1" s="1" t="s">
        <v>65</v>
      </c>
      <c r="AB1" s="1" t="s">
        <v>2</v>
      </c>
      <c r="AC1" s="1" t="s">
        <v>111</v>
      </c>
      <c r="AD1" s="1" t="s">
        <v>5</v>
      </c>
      <c r="AE1" s="1" t="s">
        <v>76</v>
      </c>
      <c r="AF1" s="1" t="s">
        <v>87</v>
      </c>
      <c r="AG1" s="1" t="s">
        <v>86</v>
      </c>
      <c r="AH1" s="1" t="s">
        <v>85</v>
      </c>
    </row>
    <row r="2" spans="1:36" ht="15.75" thickBot="1" x14ac:dyDescent="0.3">
      <c r="A2" s="5">
        <v>0</v>
      </c>
      <c r="B2" s="5" t="s">
        <v>11</v>
      </c>
      <c r="C2" s="5">
        <v>0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/>
      <c r="J2" s="5"/>
      <c r="K2" s="5"/>
      <c r="L2" s="6" t="s">
        <v>12</v>
      </c>
      <c r="M2" s="6" t="s">
        <v>11</v>
      </c>
      <c r="N2" s="7" t="s">
        <v>13</v>
      </c>
      <c r="O2" s="7" t="s">
        <v>14</v>
      </c>
      <c r="P2" s="7" t="s">
        <v>15</v>
      </c>
      <c r="Q2" s="8" t="s">
        <v>16</v>
      </c>
      <c r="R2" s="5" t="s">
        <v>89</v>
      </c>
      <c r="S2" s="5" t="s">
        <v>70</v>
      </c>
      <c r="T2" s="5" t="s">
        <v>90</v>
      </c>
      <c r="U2" s="8" t="s">
        <v>72</v>
      </c>
      <c r="V2" s="5" t="s">
        <v>89</v>
      </c>
      <c r="W2" s="5" t="s">
        <v>70</v>
      </c>
      <c r="X2" s="5" t="s">
        <v>90</v>
      </c>
      <c r="Y2" s="8" t="s">
        <v>72</v>
      </c>
      <c r="Z2" s="13"/>
      <c r="AA2" s="5"/>
      <c r="AB2" s="5"/>
      <c r="AC2" s="5"/>
      <c r="AD2" s="5"/>
      <c r="AE2" s="5"/>
      <c r="AF2" s="5"/>
      <c r="AG2" s="5"/>
      <c r="AH2" s="5"/>
    </row>
    <row r="3" spans="1:36" x14ac:dyDescent="0.25">
      <c r="A3" s="1">
        <v>0</v>
      </c>
      <c r="B3" s="1" t="s">
        <v>13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/>
      <c r="J3" s="1"/>
      <c r="K3" s="1"/>
      <c r="L3" s="2" t="s">
        <v>11</v>
      </c>
      <c r="M3" s="2">
        <v>4</v>
      </c>
      <c r="N3" s="3">
        <v>5</v>
      </c>
      <c r="O3" s="3">
        <v>3</v>
      </c>
      <c r="P3" s="3">
        <v>3</v>
      </c>
      <c r="Q3" s="4">
        <v>4</v>
      </c>
      <c r="R3" s="3">
        <v>-1</v>
      </c>
      <c r="S3" s="3">
        <v>0</v>
      </c>
      <c r="T3" s="3">
        <v>0</v>
      </c>
      <c r="U3" s="4">
        <v>-1</v>
      </c>
      <c r="V3" s="3">
        <v>0</v>
      </c>
      <c r="W3" s="3">
        <v>0</v>
      </c>
      <c r="X3" s="3">
        <v>0</v>
      </c>
      <c r="Y3" s="4">
        <v>0</v>
      </c>
      <c r="Z3" s="19"/>
      <c r="AA3" s="4"/>
      <c r="AB3" s="4"/>
      <c r="AC3" s="4"/>
      <c r="AD3" s="4">
        <v>1</v>
      </c>
      <c r="AE3" s="4"/>
      <c r="AF3" s="4"/>
      <c r="AG3" s="4" t="s">
        <v>54</v>
      </c>
      <c r="AH3" s="4">
        <f>SUMIF($M$9:$M$56,AG3,$AH$9:$AH$56)</f>
        <v>18</v>
      </c>
    </row>
    <row r="4" spans="1:36" x14ac:dyDescent="0.25">
      <c r="A4" s="5">
        <v>0</v>
      </c>
      <c r="B4" s="5" t="s">
        <v>14</v>
      </c>
      <c r="C4" s="5">
        <v>1</v>
      </c>
      <c r="D4" s="5">
        <v>1</v>
      </c>
      <c r="E4" s="5">
        <v>1</v>
      </c>
      <c r="F4" s="5">
        <v>1</v>
      </c>
      <c r="G4" s="5">
        <v>4</v>
      </c>
      <c r="H4" s="5">
        <v>2</v>
      </c>
      <c r="I4" s="5"/>
      <c r="J4" s="5"/>
      <c r="K4" s="5"/>
      <c r="L4" s="6" t="s">
        <v>13</v>
      </c>
      <c r="M4" s="6">
        <v>3</v>
      </c>
      <c r="N4" s="7">
        <v>4</v>
      </c>
      <c r="O4" s="7">
        <v>3</v>
      </c>
      <c r="P4" s="7">
        <v>3</v>
      </c>
      <c r="Q4" s="8">
        <v>4</v>
      </c>
      <c r="R4" s="7">
        <v>-1</v>
      </c>
      <c r="S4" s="7">
        <v>-1</v>
      </c>
      <c r="T4" s="7">
        <v>0</v>
      </c>
      <c r="U4" s="8">
        <v>-2</v>
      </c>
      <c r="V4" s="7">
        <v>0</v>
      </c>
      <c r="W4" s="7">
        <v>0</v>
      </c>
      <c r="X4" s="7">
        <v>0</v>
      </c>
      <c r="Y4" s="8">
        <v>0</v>
      </c>
      <c r="Z4" s="20"/>
      <c r="AA4" s="8"/>
      <c r="AB4" s="8"/>
      <c r="AC4" s="8"/>
      <c r="AD4" s="8">
        <v>1</v>
      </c>
      <c r="AE4" s="8"/>
      <c r="AF4" s="8"/>
      <c r="AG4" s="8" t="s">
        <v>53</v>
      </c>
      <c r="AH4" s="8">
        <f>SUMIF($M$9:$M$56,AG4,$AH$9:$AH$56)</f>
        <v>59</v>
      </c>
    </row>
    <row r="5" spans="1:36" x14ac:dyDescent="0.25">
      <c r="A5" s="1">
        <v>0</v>
      </c>
      <c r="B5" s="1" t="s">
        <v>15</v>
      </c>
      <c r="C5" s="1">
        <v>2</v>
      </c>
      <c r="D5" s="1">
        <v>1</v>
      </c>
      <c r="E5" s="1">
        <v>1</v>
      </c>
      <c r="F5" s="1">
        <v>2</v>
      </c>
      <c r="G5" s="1">
        <v>3</v>
      </c>
      <c r="H5" s="1">
        <v>3</v>
      </c>
      <c r="I5" s="1"/>
      <c r="J5" s="1"/>
      <c r="K5" s="1"/>
      <c r="L5" s="9" t="s">
        <v>14</v>
      </c>
      <c r="M5" s="9">
        <v>5</v>
      </c>
      <c r="N5" s="10">
        <v>3</v>
      </c>
      <c r="O5" s="10">
        <v>4</v>
      </c>
      <c r="P5" s="10">
        <v>3</v>
      </c>
      <c r="Q5" s="11">
        <v>4</v>
      </c>
      <c r="R5" s="10">
        <v>-2</v>
      </c>
      <c r="S5" s="10">
        <v>-1</v>
      </c>
      <c r="T5" s="10">
        <v>0</v>
      </c>
      <c r="U5" s="11">
        <v>-1</v>
      </c>
      <c r="V5" s="10">
        <v>0</v>
      </c>
      <c r="W5" s="10">
        <v>0</v>
      </c>
      <c r="X5" s="10">
        <v>0</v>
      </c>
      <c r="Y5" s="11">
        <v>0</v>
      </c>
      <c r="Z5" s="21"/>
      <c r="AA5" s="11"/>
      <c r="AB5" s="11"/>
      <c r="AC5" s="11"/>
      <c r="AD5" s="11">
        <v>2</v>
      </c>
      <c r="AE5" s="11"/>
      <c r="AF5" s="11"/>
      <c r="AG5" s="11" t="s">
        <v>128</v>
      </c>
      <c r="AH5" s="46">
        <f>AH3+AH4</f>
        <v>77</v>
      </c>
    </row>
    <row r="6" spans="1:36" x14ac:dyDescent="0.25">
      <c r="A6" s="5">
        <v>0</v>
      </c>
      <c r="B6" s="5" t="s">
        <v>16</v>
      </c>
      <c r="C6" s="5">
        <v>2</v>
      </c>
      <c r="D6" s="5">
        <v>1</v>
      </c>
      <c r="E6" s="5">
        <v>2</v>
      </c>
      <c r="F6" s="5">
        <v>1</v>
      </c>
      <c r="G6" s="5">
        <v>2</v>
      </c>
      <c r="H6" s="5">
        <v>3</v>
      </c>
      <c r="I6" s="5"/>
      <c r="J6" s="5"/>
      <c r="K6" s="5"/>
      <c r="L6" s="6" t="s">
        <v>15</v>
      </c>
      <c r="M6" s="6">
        <v>6</v>
      </c>
      <c r="N6" s="7">
        <v>3</v>
      </c>
      <c r="O6" s="7">
        <v>6</v>
      </c>
      <c r="P6" s="7">
        <v>4</v>
      </c>
      <c r="Q6" s="8">
        <v>4</v>
      </c>
      <c r="R6" s="7">
        <v>-3</v>
      </c>
      <c r="S6" s="7">
        <v>-1</v>
      </c>
      <c r="T6" s="7">
        <v>0</v>
      </c>
      <c r="U6" s="8">
        <v>-2</v>
      </c>
      <c r="V6" s="7">
        <v>0</v>
      </c>
      <c r="W6" s="7">
        <v>0</v>
      </c>
      <c r="X6" s="7">
        <v>0</v>
      </c>
      <c r="Y6" s="8">
        <v>0</v>
      </c>
      <c r="Z6" s="20"/>
      <c r="AA6" s="8"/>
      <c r="AB6" s="8"/>
      <c r="AC6" s="8"/>
      <c r="AD6" s="8">
        <v>2</v>
      </c>
      <c r="AE6" s="8"/>
      <c r="AF6" s="8"/>
      <c r="AG6" s="8"/>
      <c r="AH6" s="8"/>
    </row>
    <row r="7" spans="1:36" ht="15.75" thickBot="1" x14ac:dyDescent="0.3">
      <c r="A7" s="1" t="s">
        <v>17</v>
      </c>
      <c r="B7" s="1" t="s">
        <v>11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/>
      <c r="J7" s="1"/>
      <c r="K7" s="1"/>
      <c r="L7" s="15" t="s">
        <v>16</v>
      </c>
      <c r="M7" s="15">
        <v>4</v>
      </c>
      <c r="N7" s="16">
        <v>2</v>
      </c>
      <c r="O7" s="16">
        <v>4</v>
      </c>
      <c r="P7" s="16">
        <v>3</v>
      </c>
      <c r="Q7" s="17">
        <v>4</v>
      </c>
      <c r="R7" s="16">
        <v>-2</v>
      </c>
      <c r="S7" s="16">
        <v>-1</v>
      </c>
      <c r="T7" s="16">
        <v>0</v>
      </c>
      <c r="U7" s="17">
        <v>-2</v>
      </c>
      <c r="V7" s="16">
        <v>0</v>
      </c>
      <c r="W7" s="16">
        <v>0</v>
      </c>
      <c r="X7" s="16">
        <v>0</v>
      </c>
      <c r="Y7" s="17">
        <v>0</v>
      </c>
      <c r="Z7" s="22"/>
      <c r="AA7" s="17"/>
      <c r="AB7" s="17"/>
      <c r="AC7" s="17"/>
      <c r="AD7" s="17">
        <v>1</v>
      </c>
      <c r="AE7" s="17"/>
      <c r="AF7" s="17"/>
      <c r="AG7" s="17"/>
      <c r="AH7" s="17"/>
    </row>
    <row r="8" spans="1:36" ht="15.75" thickBot="1" x14ac:dyDescent="0.3">
      <c r="A8" s="5" t="s">
        <v>17</v>
      </c>
      <c r="B8" s="5" t="s">
        <v>13</v>
      </c>
      <c r="C8" s="5">
        <v>0</v>
      </c>
      <c r="D8" s="5">
        <v>1</v>
      </c>
      <c r="E8" s="5">
        <v>0</v>
      </c>
      <c r="F8" s="5">
        <v>0</v>
      </c>
      <c r="G8" s="5">
        <v>1</v>
      </c>
      <c r="H8" s="5">
        <v>1</v>
      </c>
      <c r="I8" s="5"/>
      <c r="J8" s="5"/>
      <c r="K8" s="5"/>
      <c r="L8" s="37" t="s">
        <v>125</v>
      </c>
      <c r="M8" s="74" t="s">
        <v>52</v>
      </c>
      <c r="N8" s="75"/>
      <c r="O8" s="75"/>
      <c r="P8" s="75"/>
      <c r="Q8" s="76"/>
      <c r="R8" s="5" t="s">
        <v>89</v>
      </c>
      <c r="S8" s="5" t="s">
        <v>70</v>
      </c>
      <c r="T8" s="5" t="s">
        <v>90</v>
      </c>
      <c r="U8" s="8" t="s">
        <v>72</v>
      </c>
      <c r="V8" s="5" t="s">
        <v>89</v>
      </c>
      <c r="W8" s="5" t="s">
        <v>70</v>
      </c>
      <c r="X8" s="5" t="s">
        <v>90</v>
      </c>
      <c r="Y8" s="8" t="s">
        <v>72</v>
      </c>
      <c r="Z8" s="43" t="s">
        <v>10</v>
      </c>
      <c r="AA8" s="38" t="s">
        <v>65</v>
      </c>
      <c r="AB8" s="38" t="s">
        <v>2</v>
      </c>
      <c r="AC8" s="38" t="s">
        <v>111</v>
      </c>
      <c r="AD8" s="38" t="s">
        <v>5</v>
      </c>
      <c r="AE8" s="38" t="s">
        <v>76</v>
      </c>
      <c r="AF8" s="38" t="s">
        <v>87</v>
      </c>
      <c r="AG8" s="38" t="s">
        <v>86</v>
      </c>
      <c r="AH8" s="39" t="s">
        <v>85</v>
      </c>
    </row>
    <row r="9" spans="1:36" x14ac:dyDescent="0.25">
      <c r="A9" s="1" t="s">
        <v>17</v>
      </c>
      <c r="B9" s="1" t="s">
        <v>14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/>
      <c r="J9" s="1"/>
      <c r="K9" s="1"/>
      <c r="L9" s="40" t="s">
        <v>134</v>
      </c>
      <c r="M9" s="40" t="s">
        <v>54</v>
      </c>
      <c r="N9" s="41" t="str">
        <f>IF(M9="V","N/A","")</f>
        <v>N/A</v>
      </c>
      <c r="O9" s="41"/>
      <c r="P9" s="41"/>
      <c r="Q9" s="42"/>
      <c r="R9" s="24">
        <v>0</v>
      </c>
      <c r="S9" s="24">
        <v>0</v>
      </c>
      <c r="T9" s="24">
        <v>-3</v>
      </c>
      <c r="U9" s="25">
        <v>0</v>
      </c>
      <c r="V9" s="66"/>
      <c r="W9" s="66">
        <v>1</v>
      </c>
      <c r="X9" s="66"/>
      <c r="Y9" s="67"/>
      <c r="Z9" s="23" t="s">
        <v>97</v>
      </c>
      <c r="AA9" s="24" t="s">
        <v>9</v>
      </c>
      <c r="AB9" s="24">
        <f>IF(AA9="Production",1,IF(AA9="Déblocage",2,IF(AA9="Attaque",3,IF(AA9="Défense",3,IF(AA9="Bonus",0,)))))</f>
        <v>1</v>
      </c>
      <c r="AC9" s="24" t="s">
        <v>71</v>
      </c>
      <c r="AD9" s="24" t="s">
        <v>71</v>
      </c>
      <c r="AE9" s="24">
        <f>-SUM(R9:U9)</f>
        <v>3</v>
      </c>
      <c r="AF9" s="24">
        <f>SUM(R9:U9)</f>
        <v>-3</v>
      </c>
      <c r="AG9" s="24">
        <f t="shared" ref="AG9:AG56" si="0">SUM(V9:Y9)</f>
        <v>1</v>
      </c>
      <c r="AH9" s="24">
        <v>1</v>
      </c>
      <c r="AI9" t="str">
        <f>"{"&amp;Z9&amp;"}"</f>
        <v>{La ville augmente la production 1 unité de pétrole}</v>
      </c>
      <c r="AJ9" t="s">
        <v>152</v>
      </c>
    </row>
    <row r="10" spans="1:36" x14ac:dyDescent="0.25">
      <c r="A10" s="5" t="s">
        <v>17</v>
      </c>
      <c r="B10" s="5" t="s">
        <v>15</v>
      </c>
      <c r="C10" s="5">
        <v>0</v>
      </c>
      <c r="D10" s="5">
        <v>1</v>
      </c>
      <c r="E10" s="5">
        <v>0</v>
      </c>
      <c r="F10" s="5">
        <v>1</v>
      </c>
      <c r="G10" s="5">
        <v>1</v>
      </c>
      <c r="H10" s="5">
        <v>1</v>
      </c>
      <c r="I10" s="5"/>
      <c r="J10" s="5"/>
      <c r="K10" s="5"/>
      <c r="L10" s="6" t="s">
        <v>108</v>
      </c>
      <c r="M10" s="6" t="s">
        <v>54</v>
      </c>
      <c r="N10" s="29" t="s">
        <v>71</v>
      </c>
      <c r="O10" s="29"/>
      <c r="P10" s="29"/>
      <c r="Q10" s="30"/>
      <c r="R10" s="5">
        <v>0</v>
      </c>
      <c r="S10" s="5">
        <v>-5</v>
      </c>
      <c r="T10" s="5">
        <v>-1</v>
      </c>
      <c r="U10" s="8">
        <v>-4</v>
      </c>
      <c r="V10" s="68"/>
      <c r="W10" s="68"/>
      <c r="X10" s="68"/>
      <c r="Y10" s="69"/>
      <c r="Z10" s="13" t="s">
        <v>109</v>
      </c>
      <c r="AA10" s="5" t="s">
        <v>67</v>
      </c>
      <c r="AB10" s="5">
        <f t="shared" ref="AB10:AB56" si="1">IF(AA10="Production",1,IF(AA10="Déblocage",2,IF(AA10="Attaque",3,IF(AA10="Défense",3,IF(AA10="Bonus",0,)))))</f>
        <v>3</v>
      </c>
      <c r="AC10" s="5" t="s">
        <v>71</v>
      </c>
      <c r="AD10" s="5" t="s">
        <v>71</v>
      </c>
      <c r="AE10" s="5">
        <f t="shared" ref="AE10:AE56" si="2">-SUM(R10:U10)</f>
        <v>10</v>
      </c>
      <c r="AF10" s="5">
        <f t="shared" ref="AF10:AF56" si="3">SUM(R10:U10)</f>
        <v>-10</v>
      </c>
      <c r="AG10" s="5">
        <f t="shared" si="0"/>
        <v>0</v>
      </c>
      <c r="AH10" s="5">
        <v>2</v>
      </c>
      <c r="AI10" t="str">
        <f t="shared" ref="AI10:AI56" si="4">"{"&amp;Z10&amp;"}"</f>
        <v>{Empeche une ville ennemie de produire ses ressources pendant 1 tour. Ne fonctionne qu'une fois}</v>
      </c>
      <c r="AJ10" t="s">
        <v>153</v>
      </c>
    </row>
    <row r="11" spans="1:36" x14ac:dyDescent="0.25">
      <c r="A11" s="1" t="s">
        <v>17</v>
      </c>
      <c r="B11" s="1" t="s">
        <v>16</v>
      </c>
      <c r="C11" s="1">
        <v>0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/>
      <c r="J11" s="1"/>
      <c r="K11" s="1"/>
      <c r="L11" s="40" t="s">
        <v>142</v>
      </c>
      <c r="M11" s="40" t="s">
        <v>54</v>
      </c>
      <c r="N11" s="41" t="str">
        <f>IF(M11="V","N/A","")</f>
        <v>N/A</v>
      </c>
      <c r="O11" s="41"/>
      <c r="P11" s="41"/>
      <c r="Q11" s="42"/>
      <c r="R11" s="24">
        <v>0</v>
      </c>
      <c r="S11" s="24">
        <v>0</v>
      </c>
      <c r="T11" s="24">
        <v>0</v>
      </c>
      <c r="U11" s="25">
        <v>-6</v>
      </c>
      <c r="V11" s="66"/>
      <c r="W11" s="66">
        <v>2</v>
      </c>
      <c r="X11" s="66"/>
      <c r="Y11" s="67"/>
      <c r="Z11" s="23" t="s">
        <v>135</v>
      </c>
      <c r="AA11" s="24" t="s">
        <v>9</v>
      </c>
      <c r="AB11" s="24">
        <f t="shared" si="1"/>
        <v>1</v>
      </c>
      <c r="AC11" s="24" t="s">
        <v>71</v>
      </c>
      <c r="AD11" s="24" t="s">
        <v>71</v>
      </c>
      <c r="AE11" s="24">
        <f t="shared" si="2"/>
        <v>6</v>
      </c>
      <c r="AF11" s="24">
        <f t="shared" si="3"/>
        <v>-6</v>
      </c>
      <c r="AG11" s="24">
        <f t="shared" si="0"/>
        <v>2</v>
      </c>
      <c r="AH11" s="24">
        <v>1</v>
      </c>
      <c r="AI11" t="str">
        <f t="shared" si="4"/>
        <v>{La ville augmente la poduction de 2 unité de pétrole}</v>
      </c>
      <c r="AJ11" t="s">
        <v>154</v>
      </c>
    </row>
    <row r="12" spans="1:36" x14ac:dyDescent="0.25">
      <c r="A12" s="5">
        <v>1</v>
      </c>
      <c r="B12" s="5" t="str">
        <f>B2&amp;" Niv "&amp;A12</f>
        <v>Fusilier Niv 1</v>
      </c>
      <c r="C12" s="5">
        <f>C2+C7*$A12</f>
        <v>0</v>
      </c>
      <c r="D12" s="5">
        <f t="shared" ref="D12:H12" si="5">D2+D7*$A12</f>
        <v>2</v>
      </c>
      <c r="E12" s="5">
        <f t="shared" si="5"/>
        <v>1</v>
      </c>
      <c r="F12" s="5">
        <f t="shared" si="5"/>
        <v>1</v>
      </c>
      <c r="G12" s="5">
        <f t="shared" si="5"/>
        <v>2</v>
      </c>
      <c r="H12" s="5">
        <f t="shared" si="5"/>
        <v>2</v>
      </c>
      <c r="I12" s="5"/>
      <c r="J12" s="5"/>
      <c r="K12" s="5"/>
      <c r="L12" s="6" t="s">
        <v>136</v>
      </c>
      <c r="M12" s="6" t="s">
        <v>54</v>
      </c>
      <c r="N12" s="29" t="str">
        <f>IF(M12="V","N/A","")</f>
        <v>N/A</v>
      </c>
      <c r="O12" s="29"/>
      <c r="P12" s="29"/>
      <c r="Q12" s="30"/>
      <c r="R12" s="5">
        <v>0</v>
      </c>
      <c r="S12" s="5">
        <v>0</v>
      </c>
      <c r="T12" s="5">
        <v>0</v>
      </c>
      <c r="U12" s="8">
        <v>-3</v>
      </c>
      <c r="V12" s="68">
        <v>0</v>
      </c>
      <c r="W12" s="68">
        <v>1</v>
      </c>
      <c r="X12" s="68">
        <v>0</v>
      </c>
      <c r="Y12" s="69">
        <v>0</v>
      </c>
      <c r="Z12" s="13" t="s">
        <v>137</v>
      </c>
      <c r="AA12" s="5" t="s">
        <v>9</v>
      </c>
      <c r="AB12" s="5">
        <f t="shared" si="1"/>
        <v>1</v>
      </c>
      <c r="AC12" s="5" t="s">
        <v>71</v>
      </c>
      <c r="AD12" s="5" t="s">
        <v>71</v>
      </c>
      <c r="AE12" s="5">
        <f t="shared" si="2"/>
        <v>3</v>
      </c>
      <c r="AF12" s="5">
        <f t="shared" si="3"/>
        <v>-3</v>
      </c>
      <c r="AG12" s="5">
        <f t="shared" si="0"/>
        <v>1</v>
      </c>
      <c r="AH12" s="5">
        <v>1</v>
      </c>
      <c r="AI12" t="str">
        <f t="shared" si="4"/>
        <v>{La ville augmente la production de 1 unité de pétrole}</v>
      </c>
      <c r="AJ12" t="s">
        <v>155</v>
      </c>
    </row>
    <row r="13" spans="1:36" x14ac:dyDescent="0.25">
      <c r="A13" s="1">
        <v>1</v>
      </c>
      <c r="B13" s="1" t="str">
        <f t="shared" ref="B13:B16" si="6">B3&amp;" Niv "&amp;A13</f>
        <v>Bazooka Niv 1</v>
      </c>
      <c r="C13" s="1">
        <f t="shared" ref="C13:H16" si="7">C3+C8*$A13</f>
        <v>1</v>
      </c>
      <c r="D13" s="1">
        <f t="shared" si="7"/>
        <v>2</v>
      </c>
      <c r="E13" s="1">
        <f t="shared" si="7"/>
        <v>1</v>
      </c>
      <c r="F13" s="1">
        <f t="shared" si="7"/>
        <v>1</v>
      </c>
      <c r="G13" s="1">
        <f t="shared" si="7"/>
        <v>2</v>
      </c>
      <c r="H13" s="1">
        <f t="shared" si="7"/>
        <v>3</v>
      </c>
      <c r="I13" s="1"/>
      <c r="J13" s="1"/>
      <c r="K13" s="1"/>
      <c r="L13" s="9" t="s">
        <v>126</v>
      </c>
      <c r="M13" s="9" t="s">
        <v>53</v>
      </c>
      <c r="N13" s="27">
        <v>4</v>
      </c>
      <c r="O13" s="27"/>
      <c r="P13" s="27"/>
      <c r="Q13" s="28"/>
      <c r="R13" s="1">
        <v>-1</v>
      </c>
      <c r="S13" s="1">
        <v>0</v>
      </c>
      <c r="T13" s="1">
        <v>-3</v>
      </c>
      <c r="U13" s="11">
        <v>0</v>
      </c>
      <c r="V13" s="34"/>
      <c r="W13" s="34"/>
      <c r="X13" s="34"/>
      <c r="Y13" s="70"/>
      <c r="Z13" s="12" t="s">
        <v>127</v>
      </c>
      <c r="AA13" s="1" t="s">
        <v>66</v>
      </c>
      <c r="AB13" s="1">
        <f t="shared" si="1"/>
        <v>2</v>
      </c>
      <c r="AC13" s="1" t="s">
        <v>112</v>
      </c>
      <c r="AD13" s="1">
        <v>1</v>
      </c>
      <c r="AE13" s="1">
        <f t="shared" si="2"/>
        <v>4</v>
      </c>
      <c r="AF13" s="1">
        <f t="shared" si="3"/>
        <v>-4</v>
      </c>
      <c r="AG13" s="1">
        <f t="shared" si="0"/>
        <v>0</v>
      </c>
      <c r="AH13" s="1">
        <v>3</v>
      </c>
      <c r="AI13" t="str">
        <f t="shared" si="4"/>
        <v>{Permet de constuire une base militaire}</v>
      </c>
      <c r="AJ13" t="s">
        <v>156</v>
      </c>
    </row>
    <row r="14" spans="1:36" x14ac:dyDescent="0.25">
      <c r="A14" s="5">
        <v>1</v>
      </c>
      <c r="B14" s="5" t="str">
        <f t="shared" si="6"/>
        <v>Jeep Niv 1</v>
      </c>
      <c r="C14" s="5">
        <f t="shared" si="7"/>
        <v>1</v>
      </c>
      <c r="D14" s="5">
        <f t="shared" si="7"/>
        <v>2</v>
      </c>
      <c r="E14" s="5">
        <f t="shared" si="7"/>
        <v>1</v>
      </c>
      <c r="F14" s="5">
        <f t="shared" si="7"/>
        <v>1</v>
      </c>
      <c r="G14" s="5">
        <f t="shared" si="7"/>
        <v>4</v>
      </c>
      <c r="H14" s="5">
        <f t="shared" si="7"/>
        <v>3</v>
      </c>
      <c r="I14" s="5"/>
      <c r="J14" s="5"/>
      <c r="K14" s="5"/>
      <c r="L14" s="6" t="s">
        <v>121</v>
      </c>
      <c r="M14" s="6" t="s">
        <v>53</v>
      </c>
      <c r="N14" s="29">
        <v>4</v>
      </c>
      <c r="O14" s="29"/>
      <c r="P14" s="29"/>
      <c r="Q14" s="30"/>
      <c r="R14" s="5">
        <v>-1</v>
      </c>
      <c r="S14" s="5">
        <v>-1</v>
      </c>
      <c r="T14" s="5">
        <v>-2</v>
      </c>
      <c r="U14" s="8">
        <v>0</v>
      </c>
      <c r="V14" s="68"/>
      <c r="W14" s="68"/>
      <c r="X14" s="68">
        <v>2</v>
      </c>
      <c r="Y14" s="69"/>
      <c r="Z14" s="13" t="s">
        <v>120</v>
      </c>
      <c r="AA14" s="5" t="s">
        <v>9</v>
      </c>
      <c r="AB14" s="5">
        <f t="shared" si="1"/>
        <v>1</v>
      </c>
      <c r="AC14" s="5" t="s">
        <v>150</v>
      </c>
      <c r="AD14" s="5">
        <v>2</v>
      </c>
      <c r="AE14" s="5">
        <f t="shared" si="2"/>
        <v>4</v>
      </c>
      <c r="AF14" s="5">
        <f t="shared" si="3"/>
        <v>-4</v>
      </c>
      <c r="AG14" s="5">
        <f t="shared" si="0"/>
        <v>2</v>
      </c>
      <c r="AH14" s="5">
        <v>1</v>
      </c>
      <c r="AI14" t="str">
        <f t="shared" si="4"/>
        <v>{Augmente la production de 2 unités de matériaux.}</v>
      </c>
      <c r="AJ14" t="s">
        <v>157</v>
      </c>
    </row>
    <row r="15" spans="1:36" x14ac:dyDescent="0.25">
      <c r="A15" s="1">
        <v>1</v>
      </c>
      <c r="B15" s="1" t="str">
        <f t="shared" si="6"/>
        <v>Char Niv 1</v>
      </c>
      <c r="C15" s="1">
        <f t="shared" si="7"/>
        <v>2</v>
      </c>
      <c r="D15" s="1">
        <f t="shared" si="7"/>
        <v>2</v>
      </c>
      <c r="E15" s="1">
        <f t="shared" si="7"/>
        <v>1</v>
      </c>
      <c r="F15" s="1">
        <f t="shared" si="7"/>
        <v>3</v>
      </c>
      <c r="G15" s="1">
        <f t="shared" si="7"/>
        <v>4</v>
      </c>
      <c r="H15" s="1">
        <f t="shared" si="7"/>
        <v>4</v>
      </c>
      <c r="I15" s="1"/>
      <c r="J15" s="1"/>
      <c r="K15" s="1"/>
      <c r="L15" s="9" t="s">
        <v>51</v>
      </c>
      <c r="M15" s="9" t="s">
        <v>54</v>
      </c>
      <c r="N15" s="27" t="str">
        <f>IF(M15="V","N/A","")</f>
        <v>N/A</v>
      </c>
      <c r="O15" s="27"/>
      <c r="P15" s="27"/>
      <c r="Q15" s="28"/>
      <c r="R15" s="1">
        <v>0</v>
      </c>
      <c r="S15" s="1">
        <v>0</v>
      </c>
      <c r="T15" s="1">
        <v>-1</v>
      </c>
      <c r="U15" s="11">
        <v>-5</v>
      </c>
      <c r="V15" s="34"/>
      <c r="W15" s="34"/>
      <c r="X15" s="34"/>
      <c r="Y15" s="70"/>
      <c r="Z15" s="12" t="s">
        <v>107</v>
      </c>
      <c r="AA15" s="1" t="s">
        <v>69</v>
      </c>
      <c r="AB15" s="1">
        <f t="shared" si="1"/>
        <v>3</v>
      </c>
      <c r="AC15" s="1" t="s">
        <v>71</v>
      </c>
      <c r="AD15" s="1" t="s">
        <v>71</v>
      </c>
      <c r="AE15" s="1">
        <f t="shared" si="2"/>
        <v>6</v>
      </c>
      <c r="AF15" s="1">
        <f t="shared" si="3"/>
        <v>-6</v>
      </c>
      <c r="AG15" s="1">
        <f t="shared" si="0"/>
        <v>0</v>
      </c>
      <c r="AH15" s="1">
        <v>1</v>
      </c>
      <c r="AI15" t="str">
        <f t="shared" si="4"/>
        <v>{Les fusiliers soignées par la ville reçoive 1 santé supplémentaire}</v>
      </c>
      <c r="AJ15" t="s">
        <v>158</v>
      </c>
    </row>
    <row r="16" spans="1:36" x14ac:dyDescent="0.25">
      <c r="A16" s="5">
        <v>1</v>
      </c>
      <c r="B16" s="5" t="str">
        <f t="shared" si="6"/>
        <v>Mortier Niv 1</v>
      </c>
      <c r="C16" s="5">
        <f t="shared" si="7"/>
        <v>2</v>
      </c>
      <c r="D16" s="5">
        <f t="shared" si="7"/>
        <v>2</v>
      </c>
      <c r="E16" s="5">
        <f t="shared" si="7"/>
        <v>3</v>
      </c>
      <c r="F16" s="5">
        <f t="shared" si="7"/>
        <v>2</v>
      </c>
      <c r="G16" s="5">
        <f t="shared" si="7"/>
        <v>2</v>
      </c>
      <c r="H16" s="5">
        <f t="shared" si="7"/>
        <v>4</v>
      </c>
      <c r="I16" s="5"/>
      <c r="J16" s="5"/>
      <c r="K16" s="5"/>
      <c r="L16" s="6" t="s">
        <v>46</v>
      </c>
      <c r="M16" s="6" t="s">
        <v>53</v>
      </c>
      <c r="N16" s="29">
        <v>4</v>
      </c>
      <c r="O16" s="29"/>
      <c r="P16" s="29"/>
      <c r="Q16" s="30"/>
      <c r="R16" s="5">
        <v>0</v>
      </c>
      <c r="S16" s="5">
        <v>0</v>
      </c>
      <c r="T16" s="5">
        <v>1</v>
      </c>
      <c r="U16" s="8">
        <v>-1</v>
      </c>
      <c r="V16" s="68"/>
      <c r="W16" s="68"/>
      <c r="X16" s="68"/>
      <c r="Y16" s="69"/>
      <c r="Z16" s="13" t="s">
        <v>91</v>
      </c>
      <c r="AA16" s="5" t="s">
        <v>75</v>
      </c>
      <c r="AB16" s="5">
        <f t="shared" si="1"/>
        <v>0</v>
      </c>
      <c r="AC16" s="5" t="s">
        <v>112</v>
      </c>
      <c r="AD16" s="5">
        <v>1</v>
      </c>
      <c r="AE16" s="5">
        <f t="shared" si="2"/>
        <v>0</v>
      </c>
      <c r="AF16" s="5">
        <f t="shared" si="3"/>
        <v>0</v>
      </c>
      <c r="AG16" s="5">
        <f t="shared" si="0"/>
        <v>0</v>
      </c>
      <c r="AH16" s="5">
        <v>1</v>
      </c>
      <c r="AI16" t="str">
        <f t="shared" si="4"/>
        <v>{Produit 1 unité de Matériaux et 1 PV à la construction. Ne produit plus rien ensuite.}</v>
      </c>
      <c r="AJ16" t="s">
        <v>159</v>
      </c>
    </row>
    <row r="17" spans="1:36" x14ac:dyDescent="0.25">
      <c r="A17" s="1">
        <v>2</v>
      </c>
      <c r="B17" s="1" t="str">
        <f>B2&amp;" Niv "&amp;A17</f>
        <v>Fusilier Niv 2</v>
      </c>
      <c r="C17" s="1">
        <f>C2+C7*$A17</f>
        <v>0</v>
      </c>
      <c r="D17" s="1">
        <f t="shared" ref="D17:H17" si="8">D2+D7*$A17</f>
        <v>3</v>
      </c>
      <c r="E17" s="1">
        <f t="shared" si="8"/>
        <v>1</v>
      </c>
      <c r="F17" s="1">
        <f t="shared" si="8"/>
        <v>1</v>
      </c>
      <c r="G17" s="1">
        <f t="shared" si="8"/>
        <v>3</v>
      </c>
      <c r="H17" s="1">
        <f t="shared" si="8"/>
        <v>3</v>
      </c>
      <c r="I17" s="1"/>
      <c r="J17" s="1"/>
      <c r="K17" s="1"/>
      <c r="L17" s="9" t="s">
        <v>40</v>
      </c>
      <c r="M17" s="9" t="s">
        <v>53</v>
      </c>
      <c r="N17" s="27">
        <v>4</v>
      </c>
      <c r="O17" s="27"/>
      <c r="P17" s="27"/>
      <c r="Q17" s="28"/>
      <c r="R17" s="1">
        <v>0</v>
      </c>
      <c r="S17" s="1" t="s">
        <v>110</v>
      </c>
      <c r="T17" s="1">
        <v>0</v>
      </c>
      <c r="U17" s="11">
        <v>0</v>
      </c>
      <c r="V17" s="34"/>
      <c r="W17" s="34"/>
      <c r="X17" s="34"/>
      <c r="Y17" s="70"/>
      <c r="Z17" s="12" t="s">
        <v>59</v>
      </c>
      <c r="AA17" s="1" t="s">
        <v>75</v>
      </c>
      <c r="AB17" s="1">
        <f t="shared" si="1"/>
        <v>0</v>
      </c>
      <c r="AC17" s="1" t="s">
        <v>113</v>
      </c>
      <c r="AD17" s="1">
        <v>1</v>
      </c>
      <c r="AE17" s="1">
        <f t="shared" si="2"/>
        <v>0</v>
      </c>
      <c r="AF17" s="1">
        <f t="shared" si="3"/>
        <v>0</v>
      </c>
      <c r="AG17" s="1">
        <f t="shared" si="0"/>
        <v>0</v>
      </c>
      <c r="AH17" s="1">
        <v>3</v>
      </c>
      <c r="AI17" t="str">
        <f t="shared" si="4"/>
        <v>{Produit 5 unité de pétrole à la construction. Ne produit plus rien ensuite.}</v>
      </c>
      <c r="AJ17" t="s">
        <v>160</v>
      </c>
    </row>
    <row r="18" spans="1:36" x14ac:dyDescent="0.25">
      <c r="A18" s="5">
        <v>2</v>
      </c>
      <c r="B18" s="5" t="str">
        <f t="shared" ref="B18:B21" si="9">B3&amp;" Niv "&amp;A18</f>
        <v>Bazooka Niv 2</v>
      </c>
      <c r="C18" s="5">
        <f t="shared" ref="C18:H21" si="10">C3+C8*$A18</f>
        <v>1</v>
      </c>
      <c r="D18" s="5">
        <f t="shared" si="10"/>
        <v>3</v>
      </c>
      <c r="E18" s="5">
        <f t="shared" si="10"/>
        <v>1</v>
      </c>
      <c r="F18" s="5">
        <f t="shared" si="10"/>
        <v>1</v>
      </c>
      <c r="G18" s="5">
        <f t="shared" si="10"/>
        <v>3</v>
      </c>
      <c r="H18" s="5">
        <f t="shared" si="10"/>
        <v>4</v>
      </c>
      <c r="I18" s="5"/>
      <c r="J18" s="5"/>
      <c r="K18" s="5"/>
      <c r="L18" s="6" t="s">
        <v>48</v>
      </c>
      <c r="M18" s="6" t="s">
        <v>53</v>
      </c>
      <c r="N18" s="29">
        <v>4</v>
      </c>
      <c r="O18" s="29"/>
      <c r="P18" s="29"/>
      <c r="Q18" s="30"/>
      <c r="R18" s="5">
        <v>-1</v>
      </c>
      <c r="S18" s="5">
        <v>0</v>
      </c>
      <c r="T18" s="5">
        <v>-1</v>
      </c>
      <c r="U18" s="8">
        <v>0</v>
      </c>
      <c r="V18" s="68"/>
      <c r="W18" s="68"/>
      <c r="X18" s="68"/>
      <c r="Y18" s="69"/>
      <c r="Z18" s="13" t="s">
        <v>61</v>
      </c>
      <c r="AA18" s="5" t="s">
        <v>67</v>
      </c>
      <c r="AB18" s="5">
        <v>1</v>
      </c>
      <c r="AC18" s="5" t="s">
        <v>116</v>
      </c>
      <c r="AD18" s="5">
        <v>2</v>
      </c>
      <c r="AE18" s="5">
        <f t="shared" si="2"/>
        <v>2</v>
      </c>
      <c r="AF18" s="5">
        <f t="shared" si="3"/>
        <v>-2</v>
      </c>
      <c r="AG18" s="5">
        <f t="shared" si="0"/>
        <v>0</v>
      </c>
      <c r="AH18" s="5">
        <v>2</v>
      </c>
      <c r="AI18" t="str">
        <f t="shared" si="4"/>
        <v>{Sans effet}</v>
      </c>
      <c r="AJ18" t="s">
        <v>161</v>
      </c>
    </row>
    <row r="19" spans="1:36" x14ac:dyDescent="0.25">
      <c r="A19" s="1">
        <v>2</v>
      </c>
      <c r="B19" s="1" t="str">
        <f t="shared" si="9"/>
        <v>Jeep Niv 2</v>
      </c>
      <c r="C19" s="1">
        <f t="shared" si="10"/>
        <v>1</v>
      </c>
      <c r="D19" s="1">
        <f t="shared" si="10"/>
        <v>3</v>
      </c>
      <c r="E19" s="1">
        <f t="shared" si="10"/>
        <v>1</v>
      </c>
      <c r="F19" s="1">
        <f t="shared" si="10"/>
        <v>1</v>
      </c>
      <c r="G19" s="1">
        <f t="shared" si="10"/>
        <v>4</v>
      </c>
      <c r="H19" s="1">
        <f t="shared" si="10"/>
        <v>4</v>
      </c>
      <c r="I19" s="1"/>
      <c r="J19" s="1"/>
      <c r="K19" s="1"/>
      <c r="L19" s="9" t="s">
        <v>18</v>
      </c>
      <c r="M19" s="9" t="s">
        <v>53</v>
      </c>
      <c r="N19" s="27">
        <v>4</v>
      </c>
      <c r="O19" s="27"/>
      <c r="P19" s="27"/>
      <c r="Q19" s="28"/>
      <c r="R19" s="1">
        <v>0</v>
      </c>
      <c r="S19" s="1">
        <v>0</v>
      </c>
      <c r="T19" s="1">
        <v>-2</v>
      </c>
      <c r="U19" s="11">
        <v>0</v>
      </c>
      <c r="V19" s="34">
        <v>1</v>
      </c>
      <c r="W19" s="34"/>
      <c r="X19" s="34"/>
      <c r="Y19" s="70"/>
      <c r="Z19" s="12" t="s">
        <v>92</v>
      </c>
      <c r="AA19" s="1" t="s">
        <v>9</v>
      </c>
      <c r="AB19" s="1">
        <f t="shared" si="1"/>
        <v>1</v>
      </c>
      <c r="AC19" s="1" t="s">
        <v>117</v>
      </c>
      <c r="AD19" s="1">
        <v>1</v>
      </c>
      <c r="AE19" s="1">
        <f t="shared" si="2"/>
        <v>2</v>
      </c>
      <c r="AF19" s="1">
        <f t="shared" si="3"/>
        <v>-2</v>
      </c>
      <c r="AG19" s="1">
        <f t="shared" si="0"/>
        <v>1</v>
      </c>
      <c r="AH19" s="1">
        <v>2</v>
      </c>
      <c r="AI19" t="str">
        <f t="shared" si="4"/>
        <v>{Augmente la production 1 unité d'acier}</v>
      </c>
      <c r="AJ19" t="s">
        <v>162</v>
      </c>
    </row>
    <row r="20" spans="1:36" x14ac:dyDescent="0.25">
      <c r="A20" s="5">
        <v>2</v>
      </c>
      <c r="B20" s="5" t="str">
        <f t="shared" si="9"/>
        <v>Char Niv 2</v>
      </c>
      <c r="C20" s="5">
        <f t="shared" si="10"/>
        <v>2</v>
      </c>
      <c r="D20" s="5">
        <f t="shared" si="10"/>
        <v>3</v>
      </c>
      <c r="E20" s="5">
        <f t="shared" si="10"/>
        <v>1</v>
      </c>
      <c r="F20" s="5">
        <f t="shared" si="10"/>
        <v>4</v>
      </c>
      <c r="G20" s="5">
        <f t="shared" si="10"/>
        <v>5</v>
      </c>
      <c r="H20" s="5">
        <f t="shared" si="10"/>
        <v>5</v>
      </c>
      <c r="I20" s="5"/>
      <c r="J20" s="5"/>
      <c r="K20" s="5"/>
      <c r="L20" s="6" t="s">
        <v>19</v>
      </c>
      <c r="M20" s="6" t="s">
        <v>53</v>
      </c>
      <c r="N20" s="29">
        <v>4</v>
      </c>
      <c r="O20" s="29"/>
      <c r="P20" s="29"/>
      <c r="Q20" s="30"/>
      <c r="R20" s="5">
        <v>0</v>
      </c>
      <c r="S20" s="5">
        <v>0</v>
      </c>
      <c r="T20" s="5">
        <v>-2</v>
      </c>
      <c r="U20" s="8">
        <v>0</v>
      </c>
      <c r="V20" s="68"/>
      <c r="W20" s="68"/>
      <c r="X20" s="68"/>
      <c r="Y20" s="69">
        <v>1</v>
      </c>
      <c r="Z20" s="13" t="s">
        <v>93</v>
      </c>
      <c r="AA20" s="5" t="s">
        <v>9</v>
      </c>
      <c r="AB20" s="5">
        <f t="shared" si="1"/>
        <v>1</v>
      </c>
      <c r="AC20" s="5" t="s">
        <v>117</v>
      </c>
      <c r="AD20" s="5">
        <v>1</v>
      </c>
      <c r="AE20" s="5">
        <f t="shared" si="2"/>
        <v>2</v>
      </c>
      <c r="AF20" s="5">
        <f t="shared" si="3"/>
        <v>-2</v>
      </c>
      <c r="AG20" s="5">
        <f t="shared" si="0"/>
        <v>1</v>
      </c>
      <c r="AH20" s="5">
        <v>2</v>
      </c>
      <c r="AI20" t="str">
        <f t="shared" si="4"/>
        <v>{Augmente la production 1 unité de devise}</v>
      </c>
      <c r="AJ20" t="s">
        <v>163</v>
      </c>
    </row>
    <row r="21" spans="1:36" x14ac:dyDescent="0.25">
      <c r="A21" s="1">
        <v>2</v>
      </c>
      <c r="B21" s="1" t="str">
        <f t="shared" si="9"/>
        <v>Mortier Niv 2</v>
      </c>
      <c r="C21" s="1">
        <f t="shared" si="10"/>
        <v>2</v>
      </c>
      <c r="D21" s="1">
        <f t="shared" si="10"/>
        <v>3</v>
      </c>
      <c r="E21" s="1">
        <f t="shared" si="10"/>
        <v>4</v>
      </c>
      <c r="F21" s="1">
        <f t="shared" si="10"/>
        <v>3</v>
      </c>
      <c r="G21" s="1">
        <f t="shared" si="10"/>
        <v>2</v>
      </c>
      <c r="H21" s="1">
        <f t="shared" si="10"/>
        <v>5</v>
      </c>
      <c r="I21" s="1"/>
      <c r="J21" s="1"/>
      <c r="K21" s="1"/>
      <c r="L21" s="9" t="s">
        <v>27</v>
      </c>
      <c r="M21" s="9" t="s">
        <v>53</v>
      </c>
      <c r="N21" s="27">
        <v>4</v>
      </c>
      <c r="O21" s="27"/>
      <c r="P21" s="27"/>
      <c r="Q21" s="28"/>
      <c r="R21" s="1">
        <v>0</v>
      </c>
      <c r="S21" s="1">
        <v>0</v>
      </c>
      <c r="T21" s="1">
        <v>-2</v>
      </c>
      <c r="U21" s="11">
        <v>0</v>
      </c>
      <c r="V21" s="34"/>
      <c r="W21" s="34"/>
      <c r="X21" s="34"/>
      <c r="Y21" s="70">
        <v>1</v>
      </c>
      <c r="Z21" s="12" t="s">
        <v>93</v>
      </c>
      <c r="AA21" s="1" t="s">
        <v>9</v>
      </c>
      <c r="AB21" s="1">
        <f t="shared" si="1"/>
        <v>1</v>
      </c>
      <c r="AC21" s="1" t="s">
        <v>118</v>
      </c>
      <c r="AD21" s="1">
        <v>1</v>
      </c>
      <c r="AE21" s="1">
        <f t="shared" si="2"/>
        <v>2</v>
      </c>
      <c r="AF21" s="1">
        <f t="shared" si="3"/>
        <v>-2</v>
      </c>
      <c r="AG21" s="1">
        <f t="shared" si="0"/>
        <v>1</v>
      </c>
      <c r="AH21" s="1">
        <v>2</v>
      </c>
      <c r="AI21" t="str">
        <f t="shared" si="4"/>
        <v>{Augmente la production 1 unité de devise}</v>
      </c>
      <c r="AJ21" t="s">
        <v>164</v>
      </c>
    </row>
    <row r="22" spans="1:36" x14ac:dyDescent="0.25">
      <c r="A22" s="5">
        <v>3</v>
      </c>
      <c r="B22" s="5" t="str">
        <f>B2&amp;" Niv "&amp;A22</f>
        <v>Fusilier Niv 3</v>
      </c>
      <c r="C22" s="5">
        <f>C2+C7*$A22</f>
        <v>0</v>
      </c>
      <c r="D22" s="5">
        <f t="shared" ref="D22:H22" si="11">D2+D7*$A22</f>
        <v>4</v>
      </c>
      <c r="E22" s="5">
        <f t="shared" si="11"/>
        <v>1</v>
      </c>
      <c r="F22" s="5">
        <f t="shared" si="11"/>
        <v>1</v>
      </c>
      <c r="G22" s="5">
        <f t="shared" si="11"/>
        <v>4</v>
      </c>
      <c r="H22" s="5">
        <f t="shared" si="11"/>
        <v>4</v>
      </c>
      <c r="I22" s="5"/>
      <c r="J22" s="5"/>
      <c r="K22" s="5"/>
      <c r="L22" s="6" t="s">
        <v>28</v>
      </c>
      <c r="M22" s="6" t="s">
        <v>53</v>
      </c>
      <c r="N22" s="29">
        <v>4</v>
      </c>
      <c r="O22" s="29"/>
      <c r="P22" s="29"/>
      <c r="Q22" s="30"/>
      <c r="R22" s="5">
        <v>0</v>
      </c>
      <c r="S22" s="5">
        <v>0</v>
      </c>
      <c r="T22" s="5">
        <v>-2</v>
      </c>
      <c r="U22" s="8">
        <v>0</v>
      </c>
      <c r="V22" s="68"/>
      <c r="W22" s="68"/>
      <c r="X22" s="68">
        <v>1</v>
      </c>
      <c r="Y22" s="69"/>
      <c r="Z22" s="13" t="s">
        <v>94</v>
      </c>
      <c r="AA22" s="5" t="s">
        <v>9</v>
      </c>
      <c r="AB22" s="5">
        <f t="shared" si="1"/>
        <v>1</v>
      </c>
      <c r="AC22" s="5" t="s">
        <v>112</v>
      </c>
      <c r="AD22" s="5">
        <v>1</v>
      </c>
      <c r="AE22" s="5">
        <f t="shared" si="2"/>
        <v>2</v>
      </c>
      <c r="AF22" s="5">
        <f t="shared" si="3"/>
        <v>-2</v>
      </c>
      <c r="AG22" s="5">
        <f t="shared" si="0"/>
        <v>1</v>
      </c>
      <c r="AH22" s="5">
        <v>2</v>
      </c>
      <c r="AI22" t="str">
        <f t="shared" si="4"/>
        <v>{Augmente la production 1 unité de Matériaux}</v>
      </c>
      <c r="AJ22" t="s">
        <v>165</v>
      </c>
    </row>
    <row r="23" spans="1:36" x14ac:dyDescent="0.25">
      <c r="A23" s="1">
        <v>3</v>
      </c>
      <c r="B23" s="1" t="str">
        <f t="shared" ref="B23:B26" si="12">B3&amp;" Niv "&amp;A23</f>
        <v>Bazooka Niv 3</v>
      </c>
      <c r="C23" s="1">
        <f t="shared" ref="C23:H26" si="13">C3+C8*$A23</f>
        <v>1</v>
      </c>
      <c r="D23" s="1">
        <f t="shared" si="13"/>
        <v>4</v>
      </c>
      <c r="E23" s="1">
        <f t="shared" si="13"/>
        <v>1</v>
      </c>
      <c r="F23" s="1">
        <f t="shared" si="13"/>
        <v>1</v>
      </c>
      <c r="G23" s="1">
        <f t="shared" si="13"/>
        <v>4</v>
      </c>
      <c r="H23" s="1">
        <f t="shared" si="13"/>
        <v>5</v>
      </c>
      <c r="I23" s="1"/>
      <c r="J23" s="1"/>
      <c r="K23" s="1"/>
      <c r="L23" s="9" t="s">
        <v>32</v>
      </c>
      <c r="M23" s="9" t="s">
        <v>53</v>
      </c>
      <c r="N23" s="27">
        <v>4</v>
      </c>
      <c r="O23" s="27"/>
      <c r="P23" s="27"/>
      <c r="Q23" s="28"/>
      <c r="R23" s="1">
        <v>0</v>
      </c>
      <c r="S23" s="1">
        <v>0</v>
      </c>
      <c r="T23" s="1">
        <v>-2</v>
      </c>
      <c r="U23" s="11">
        <v>0</v>
      </c>
      <c r="V23" s="34"/>
      <c r="W23" s="34">
        <v>1</v>
      </c>
      <c r="X23" s="34"/>
      <c r="Y23" s="70"/>
      <c r="Z23" s="12" t="s">
        <v>95</v>
      </c>
      <c r="AA23" s="1" t="s">
        <v>9</v>
      </c>
      <c r="AB23" s="1">
        <f t="shared" si="1"/>
        <v>1</v>
      </c>
      <c r="AC23" s="1" t="s">
        <v>119</v>
      </c>
      <c r="AD23" s="1">
        <v>1</v>
      </c>
      <c r="AE23" s="1">
        <f t="shared" si="2"/>
        <v>2</v>
      </c>
      <c r="AF23" s="1">
        <f t="shared" si="3"/>
        <v>-2</v>
      </c>
      <c r="AG23" s="1">
        <f t="shared" si="0"/>
        <v>1</v>
      </c>
      <c r="AH23" s="1">
        <v>2</v>
      </c>
      <c r="AI23" t="str">
        <f t="shared" si="4"/>
        <v>{Augmente la production 1 unité de pétrole}</v>
      </c>
      <c r="AJ23" t="s">
        <v>166</v>
      </c>
    </row>
    <row r="24" spans="1:36" x14ac:dyDescent="0.25">
      <c r="A24" s="5">
        <v>3</v>
      </c>
      <c r="B24" s="5" t="str">
        <f t="shared" si="12"/>
        <v>Jeep Niv 3</v>
      </c>
      <c r="C24" s="5">
        <f t="shared" si="13"/>
        <v>1</v>
      </c>
      <c r="D24" s="5">
        <f t="shared" si="13"/>
        <v>4</v>
      </c>
      <c r="E24" s="5">
        <f t="shared" si="13"/>
        <v>1</v>
      </c>
      <c r="F24" s="5">
        <f t="shared" si="13"/>
        <v>1</v>
      </c>
      <c r="G24" s="5">
        <f t="shared" si="13"/>
        <v>4</v>
      </c>
      <c r="H24" s="5">
        <f t="shared" si="13"/>
        <v>5</v>
      </c>
      <c r="I24" s="5"/>
      <c r="J24" s="5"/>
      <c r="K24" s="5"/>
      <c r="L24" s="6" t="s">
        <v>35</v>
      </c>
      <c r="M24" s="6" t="s">
        <v>53</v>
      </c>
      <c r="N24" s="29">
        <v>4</v>
      </c>
      <c r="O24" s="29"/>
      <c r="P24" s="29"/>
      <c r="Q24" s="30"/>
      <c r="R24" s="5">
        <v>0</v>
      </c>
      <c r="S24" s="5">
        <v>0</v>
      </c>
      <c r="T24" s="5">
        <v>-2</v>
      </c>
      <c r="U24" s="8">
        <v>0</v>
      </c>
      <c r="V24" s="68"/>
      <c r="W24" s="68">
        <v>1</v>
      </c>
      <c r="X24" s="68"/>
      <c r="Y24" s="69"/>
      <c r="Z24" s="13" t="s">
        <v>95</v>
      </c>
      <c r="AA24" s="5" t="s">
        <v>9</v>
      </c>
      <c r="AB24" s="5">
        <f t="shared" si="1"/>
        <v>1</v>
      </c>
      <c r="AC24" s="5" t="s">
        <v>118</v>
      </c>
      <c r="AD24" s="5">
        <v>1</v>
      </c>
      <c r="AE24" s="5">
        <f t="shared" si="2"/>
        <v>2</v>
      </c>
      <c r="AF24" s="5">
        <f t="shared" si="3"/>
        <v>-2</v>
      </c>
      <c r="AG24" s="5">
        <f t="shared" si="0"/>
        <v>1</v>
      </c>
      <c r="AH24" s="5">
        <v>2</v>
      </c>
      <c r="AI24" t="str">
        <f t="shared" si="4"/>
        <v>{Augmente la production 1 unité de pétrole}</v>
      </c>
      <c r="AJ24" t="s">
        <v>167</v>
      </c>
    </row>
    <row r="25" spans="1:36" x14ac:dyDescent="0.25">
      <c r="A25" s="1">
        <v>3</v>
      </c>
      <c r="B25" s="1" t="str">
        <f t="shared" si="12"/>
        <v>Char Niv 3</v>
      </c>
      <c r="C25" s="1">
        <f t="shared" si="13"/>
        <v>2</v>
      </c>
      <c r="D25" s="1">
        <f t="shared" si="13"/>
        <v>4</v>
      </c>
      <c r="E25" s="1">
        <f t="shared" si="13"/>
        <v>1</v>
      </c>
      <c r="F25" s="1">
        <f t="shared" si="13"/>
        <v>5</v>
      </c>
      <c r="G25" s="1">
        <v>5</v>
      </c>
      <c r="H25" s="1">
        <v>5</v>
      </c>
      <c r="I25" s="1"/>
      <c r="J25" s="1"/>
      <c r="K25" s="1"/>
      <c r="L25" s="9" t="s">
        <v>49</v>
      </c>
      <c r="M25" s="9" t="s">
        <v>53</v>
      </c>
      <c r="N25" s="27">
        <v>4</v>
      </c>
      <c r="O25" s="27"/>
      <c r="P25" s="27"/>
      <c r="Q25" s="28"/>
      <c r="R25" s="1">
        <v>0</v>
      </c>
      <c r="S25" s="1">
        <v>0</v>
      </c>
      <c r="T25" s="1">
        <v>-2</v>
      </c>
      <c r="U25" s="11">
        <v>0</v>
      </c>
      <c r="V25" s="34">
        <v>1</v>
      </c>
      <c r="W25" s="34"/>
      <c r="X25" s="34"/>
      <c r="Y25" s="70"/>
      <c r="Z25" s="12" t="s">
        <v>92</v>
      </c>
      <c r="AA25" s="1" t="s">
        <v>9</v>
      </c>
      <c r="AB25" s="1">
        <f t="shared" si="1"/>
        <v>1</v>
      </c>
      <c r="AC25" s="1" t="s">
        <v>114</v>
      </c>
      <c r="AD25" s="1">
        <v>1</v>
      </c>
      <c r="AE25" s="1">
        <f t="shared" si="2"/>
        <v>2</v>
      </c>
      <c r="AF25" s="1">
        <f t="shared" si="3"/>
        <v>-2</v>
      </c>
      <c r="AG25" s="1">
        <f t="shared" si="0"/>
        <v>1</v>
      </c>
      <c r="AH25" s="1">
        <v>2</v>
      </c>
      <c r="AI25" t="str">
        <f t="shared" si="4"/>
        <v>{Augmente la production 1 unité d'acier}</v>
      </c>
      <c r="AJ25" t="s">
        <v>168</v>
      </c>
    </row>
    <row r="26" spans="1:36" x14ac:dyDescent="0.25">
      <c r="A26" s="5">
        <v>3</v>
      </c>
      <c r="B26" s="5" t="str">
        <f t="shared" si="12"/>
        <v>Mortier Niv 3</v>
      </c>
      <c r="C26" s="5">
        <f t="shared" si="13"/>
        <v>2</v>
      </c>
      <c r="D26" s="5">
        <f t="shared" si="13"/>
        <v>4</v>
      </c>
      <c r="E26" s="5">
        <f t="shared" si="13"/>
        <v>5</v>
      </c>
      <c r="F26" s="5">
        <f t="shared" si="13"/>
        <v>4</v>
      </c>
      <c r="G26" s="5">
        <f t="shared" si="13"/>
        <v>2</v>
      </c>
      <c r="H26" s="5">
        <v>5</v>
      </c>
      <c r="I26" s="5"/>
      <c r="J26" s="5"/>
      <c r="K26" s="5"/>
      <c r="L26" s="6" t="s">
        <v>143</v>
      </c>
      <c r="M26" s="6" t="s">
        <v>54</v>
      </c>
      <c r="N26" s="29" t="str">
        <f>IF(M26="V","N/A","")</f>
        <v>N/A</v>
      </c>
      <c r="O26" s="29"/>
      <c r="P26" s="29"/>
      <c r="Q26" s="30"/>
      <c r="R26" s="5">
        <v>0</v>
      </c>
      <c r="S26" s="5">
        <v>0</v>
      </c>
      <c r="T26" s="5">
        <v>0</v>
      </c>
      <c r="U26" s="8">
        <v>-3</v>
      </c>
      <c r="V26" s="68"/>
      <c r="W26" s="68"/>
      <c r="X26" s="68"/>
      <c r="Y26" s="69">
        <v>1</v>
      </c>
      <c r="Z26" s="13" t="s">
        <v>96</v>
      </c>
      <c r="AA26" s="5" t="s">
        <v>9</v>
      </c>
      <c r="AB26" s="5">
        <f t="shared" si="1"/>
        <v>1</v>
      </c>
      <c r="AC26" s="5" t="s">
        <v>71</v>
      </c>
      <c r="AD26" s="5" t="s">
        <v>71</v>
      </c>
      <c r="AE26" s="5">
        <f t="shared" si="2"/>
        <v>3</v>
      </c>
      <c r="AF26" s="5">
        <f t="shared" si="3"/>
        <v>-3</v>
      </c>
      <c r="AG26" s="5">
        <f t="shared" si="0"/>
        <v>1</v>
      </c>
      <c r="AH26" s="5">
        <v>1</v>
      </c>
      <c r="AI26" t="str">
        <f t="shared" si="4"/>
        <v>{La ville augmente la production 1 unité de devise}</v>
      </c>
      <c r="AJ26" t="s">
        <v>169</v>
      </c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45" t="s">
        <v>130</v>
      </c>
      <c r="J27" s="1"/>
      <c r="K27" s="1"/>
      <c r="L27" s="9" t="s">
        <v>144</v>
      </c>
      <c r="M27" s="9" t="s">
        <v>54</v>
      </c>
      <c r="N27" s="27" t="str">
        <f>IF(M27="V","N/A","")</f>
        <v>N/A</v>
      </c>
      <c r="O27" s="27"/>
      <c r="P27" s="27"/>
      <c r="Q27" s="28"/>
      <c r="R27" s="1">
        <v>0</v>
      </c>
      <c r="S27" s="1">
        <v>0</v>
      </c>
      <c r="T27" s="1">
        <v>-3</v>
      </c>
      <c r="U27" s="11">
        <v>0</v>
      </c>
      <c r="V27" s="34"/>
      <c r="W27" s="34"/>
      <c r="X27" s="34"/>
      <c r="Y27" s="70">
        <v>1</v>
      </c>
      <c r="Z27" s="12" t="s">
        <v>96</v>
      </c>
      <c r="AA27" s="1" t="s">
        <v>9</v>
      </c>
      <c r="AB27" s="1">
        <f t="shared" si="1"/>
        <v>1</v>
      </c>
      <c r="AC27" s="1" t="s">
        <v>71</v>
      </c>
      <c r="AD27" s="1" t="s">
        <v>71</v>
      </c>
      <c r="AE27" s="1">
        <f t="shared" si="2"/>
        <v>3</v>
      </c>
      <c r="AF27" s="1">
        <f t="shared" si="3"/>
        <v>-3</v>
      </c>
      <c r="AG27" s="1">
        <f t="shared" si="0"/>
        <v>1</v>
      </c>
      <c r="AH27" s="1">
        <v>1</v>
      </c>
      <c r="AI27" t="str">
        <f t="shared" si="4"/>
        <v>{La ville augmente la production 1 unité de devise}</v>
      </c>
      <c r="AJ27" t="s">
        <v>170</v>
      </c>
    </row>
    <row r="28" spans="1:36" x14ac:dyDescent="0.25">
      <c r="A28" s="5"/>
      <c r="B28" s="5" t="s">
        <v>12</v>
      </c>
      <c r="C28" s="5" t="s">
        <v>11</v>
      </c>
      <c r="D28" s="5" t="s">
        <v>13</v>
      </c>
      <c r="E28" s="5" t="s">
        <v>14</v>
      </c>
      <c r="F28" s="5" t="s">
        <v>15</v>
      </c>
      <c r="G28" s="5" t="s">
        <v>16</v>
      </c>
      <c r="H28" s="5"/>
      <c r="I28" s="44">
        <v>20</v>
      </c>
      <c r="J28" s="5" t="s">
        <v>131</v>
      </c>
      <c r="K28" s="5"/>
      <c r="L28" s="6" t="s">
        <v>47</v>
      </c>
      <c r="M28" s="6" t="s">
        <v>54</v>
      </c>
      <c r="N28" s="29" t="str">
        <f>IF(M28="V","N/A","")</f>
        <v>N/A</v>
      </c>
      <c r="O28" s="29"/>
      <c r="P28" s="29"/>
      <c r="Q28" s="30"/>
      <c r="R28" s="5">
        <v>0</v>
      </c>
      <c r="S28" s="5">
        <v>0</v>
      </c>
      <c r="T28" s="5">
        <v>-3</v>
      </c>
      <c r="U28" s="8">
        <v>0</v>
      </c>
      <c r="V28" s="68"/>
      <c r="W28" s="68">
        <v>1</v>
      </c>
      <c r="X28" s="68"/>
      <c r="Y28" s="69"/>
      <c r="Z28" s="13" t="s">
        <v>97</v>
      </c>
      <c r="AA28" s="5" t="s">
        <v>9</v>
      </c>
      <c r="AB28" s="5">
        <f t="shared" si="1"/>
        <v>1</v>
      </c>
      <c r="AC28" s="5" t="s">
        <v>71</v>
      </c>
      <c r="AD28" s="5" t="s">
        <v>71</v>
      </c>
      <c r="AE28" s="5">
        <f t="shared" si="2"/>
        <v>3</v>
      </c>
      <c r="AF28" s="5">
        <f t="shared" si="3"/>
        <v>-3</v>
      </c>
      <c r="AG28" s="5">
        <f t="shared" si="0"/>
        <v>1</v>
      </c>
      <c r="AH28" s="5">
        <v>1</v>
      </c>
      <c r="AI28" t="str">
        <f t="shared" si="4"/>
        <v>{La ville augmente la production 1 unité de pétrole}</v>
      </c>
      <c r="AJ28" t="s">
        <v>171</v>
      </c>
    </row>
    <row r="29" spans="1:36" x14ac:dyDescent="0.25">
      <c r="A29" s="1"/>
      <c r="B29" s="1" t="s">
        <v>11</v>
      </c>
      <c r="C29" s="31">
        <f>1-((M3-1)/6)</f>
        <v>0.5</v>
      </c>
      <c r="D29" s="31">
        <f t="shared" ref="D29:G29" si="14">1-((N3-1)/6)</f>
        <v>0.33333333333333337</v>
      </c>
      <c r="E29" s="31">
        <f t="shared" si="14"/>
        <v>0.66666666666666674</v>
      </c>
      <c r="F29" s="31">
        <f t="shared" si="14"/>
        <v>0.66666666666666674</v>
      </c>
      <c r="G29" s="31">
        <f t="shared" si="14"/>
        <v>0.5</v>
      </c>
      <c r="H29" s="33"/>
      <c r="I29" s="33"/>
      <c r="J29" s="33"/>
      <c r="K29" s="31"/>
      <c r="L29" s="9" t="s">
        <v>82</v>
      </c>
      <c r="M29" s="9" t="s">
        <v>54</v>
      </c>
      <c r="N29" s="27" t="str">
        <f>IF(M29="V","N/A","")</f>
        <v>N/A</v>
      </c>
      <c r="O29" s="27"/>
      <c r="P29" s="27"/>
      <c r="Q29" s="28"/>
      <c r="R29" s="1">
        <v>0</v>
      </c>
      <c r="S29" s="1">
        <v>0</v>
      </c>
      <c r="T29" s="1">
        <v>-3</v>
      </c>
      <c r="U29" s="11">
        <v>0</v>
      </c>
      <c r="V29" s="34"/>
      <c r="W29" s="34"/>
      <c r="X29" s="34"/>
      <c r="Y29" s="70">
        <v>1</v>
      </c>
      <c r="Z29" s="12" t="s">
        <v>96</v>
      </c>
      <c r="AA29" s="1" t="s">
        <v>9</v>
      </c>
      <c r="AB29" s="1">
        <f t="shared" si="1"/>
        <v>1</v>
      </c>
      <c r="AC29" s="1" t="s">
        <v>71</v>
      </c>
      <c r="AD29" s="1" t="s">
        <v>71</v>
      </c>
      <c r="AE29" s="1">
        <f t="shared" si="2"/>
        <v>3</v>
      </c>
      <c r="AF29" s="1">
        <f t="shared" si="3"/>
        <v>-3</v>
      </c>
      <c r="AG29" s="1">
        <f t="shared" si="0"/>
        <v>1</v>
      </c>
      <c r="AH29" s="1">
        <v>1</v>
      </c>
      <c r="AI29" t="str">
        <f t="shared" si="4"/>
        <v>{La ville augmente la production 1 unité de devise}</v>
      </c>
      <c r="AJ29" t="s">
        <v>172</v>
      </c>
    </row>
    <row r="30" spans="1:36" x14ac:dyDescent="0.25">
      <c r="A30" s="5"/>
      <c r="B30" s="5" t="s">
        <v>13</v>
      </c>
      <c r="C30" s="32">
        <f t="shared" ref="C30:C33" si="15">1-((M4-1)/6)</f>
        <v>0.66666666666666674</v>
      </c>
      <c r="D30" s="32">
        <f t="shared" ref="D30:D33" si="16">1-((N4-1)/6)</f>
        <v>0.5</v>
      </c>
      <c r="E30" s="32">
        <f t="shared" ref="E30:E33" si="17">1-((O4-1)/6)</f>
        <v>0.66666666666666674</v>
      </c>
      <c r="F30" s="32">
        <f t="shared" ref="F30:F33" si="18">1-((P4-1)/6)</f>
        <v>0.66666666666666674</v>
      </c>
      <c r="G30" s="32">
        <f t="shared" ref="G30:G33" si="19">1-((Q4-1)/6)</f>
        <v>0.5</v>
      </c>
      <c r="H30" s="35"/>
      <c r="I30" s="35"/>
      <c r="J30" s="35"/>
      <c r="K30" s="32"/>
      <c r="L30" s="6" t="s">
        <v>50</v>
      </c>
      <c r="M30" s="6" t="s">
        <v>54</v>
      </c>
      <c r="N30" s="29" t="str">
        <f>IF(M30="V","N/A","")</f>
        <v>N/A</v>
      </c>
      <c r="O30" s="29"/>
      <c r="P30" s="29"/>
      <c r="Q30" s="30"/>
      <c r="R30" s="5">
        <v>0</v>
      </c>
      <c r="S30" s="5">
        <v>0</v>
      </c>
      <c r="T30" s="5">
        <v>-3</v>
      </c>
      <c r="U30" s="8">
        <v>0</v>
      </c>
      <c r="V30" s="68"/>
      <c r="W30" s="68"/>
      <c r="X30" s="68"/>
      <c r="Y30" s="69">
        <v>1</v>
      </c>
      <c r="Z30" s="13" t="s">
        <v>96</v>
      </c>
      <c r="AA30" s="5" t="s">
        <v>9</v>
      </c>
      <c r="AB30" s="5">
        <f t="shared" si="1"/>
        <v>1</v>
      </c>
      <c r="AC30" s="5" t="s">
        <v>71</v>
      </c>
      <c r="AD30" s="5" t="s">
        <v>71</v>
      </c>
      <c r="AE30" s="5">
        <f t="shared" si="2"/>
        <v>3</v>
      </c>
      <c r="AF30" s="5">
        <f t="shared" si="3"/>
        <v>-3</v>
      </c>
      <c r="AG30" s="5">
        <f t="shared" si="0"/>
        <v>1</v>
      </c>
      <c r="AH30" s="5">
        <v>1</v>
      </c>
      <c r="AI30" t="str">
        <f t="shared" si="4"/>
        <v>{La ville augmente la production 1 unité de devise}</v>
      </c>
      <c r="AJ30" t="s">
        <v>173</v>
      </c>
    </row>
    <row r="31" spans="1:36" x14ac:dyDescent="0.25">
      <c r="A31" s="1"/>
      <c r="B31" s="1" t="s">
        <v>14</v>
      </c>
      <c r="C31" s="31">
        <f t="shared" si="15"/>
        <v>0.33333333333333337</v>
      </c>
      <c r="D31" s="31">
        <f t="shared" si="16"/>
        <v>0.66666666666666674</v>
      </c>
      <c r="E31" s="31">
        <f t="shared" si="17"/>
        <v>0.5</v>
      </c>
      <c r="F31" s="31">
        <f t="shared" si="18"/>
        <v>0.66666666666666674</v>
      </c>
      <c r="G31" s="31">
        <f t="shared" si="19"/>
        <v>0.5</v>
      </c>
      <c r="H31" s="33"/>
      <c r="I31" s="33"/>
      <c r="J31" s="33"/>
      <c r="K31" s="31"/>
      <c r="L31" s="9" t="s">
        <v>62</v>
      </c>
      <c r="M31" s="9" t="s">
        <v>53</v>
      </c>
      <c r="N31" s="27">
        <v>4</v>
      </c>
      <c r="O31" s="27"/>
      <c r="P31" s="27"/>
      <c r="Q31" s="28"/>
      <c r="R31" s="1">
        <v>-1</v>
      </c>
      <c r="S31" s="1">
        <v>0</v>
      </c>
      <c r="T31" s="1">
        <v>-3</v>
      </c>
      <c r="U31" s="11">
        <v>0</v>
      </c>
      <c r="V31" s="34"/>
      <c r="W31" s="34"/>
      <c r="X31" s="34"/>
      <c r="Y31" s="70"/>
      <c r="Z31" s="12" t="s">
        <v>56</v>
      </c>
      <c r="AA31" s="1" t="s">
        <v>66</v>
      </c>
      <c r="AB31" s="1">
        <f t="shared" si="1"/>
        <v>2</v>
      </c>
      <c r="AC31" s="1" t="s">
        <v>112</v>
      </c>
      <c r="AD31" s="1">
        <v>1</v>
      </c>
      <c r="AE31" s="1">
        <f t="shared" si="2"/>
        <v>4</v>
      </c>
      <c r="AF31" s="1">
        <f t="shared" si="3"/>
        <v>-4</v>
      </c>
      <c r="AG31" s="1">
        <f t="shared" si="0"/>
        <v>0</v>
      </c>
      <c r="AH31" s="1">
        <v>3</v>
      </c>
      <c r="AI31" t="str">
        <f t="shared" si="4"/>
        <v>{Permet de construire une base aérienne}</v>
      </c>
      <c r="AJ31" t="s">
        <v>174</v>
      </c>
    </row>
    <row r="32" spans="1:36" x14ac:dyDescent="0.25">
      <c r="A32" s="5"/>
      <c r="B32" s="5" t="s">
        <v>15</v>
      </c>
      <c r="C32" s="32">
        <f t="shared" si="15"/>
        <v>0.16666666666666663</v>
      </c>
      <c r="D32" s="32">
        <f t="shared" si="16"/>
        <v>0.66666666666666674</v>
      </c>
      <c r="E32" s="32">
        <f t="shared" si="17"/>
        <v>0.16666666666666663</v>
      </c>
      <c r="F32" s="32">
        <f t="shared" si="18"/>
        <v>0.5</v>
      </c>
      <c r="G32" s="32">
        <f t="shared" si="19"/>
        <v>0.5</v>
      </c>
      <c r="H32" s="35"/>
      <c r="I32" s="35"/>
      <c r="J32" s="35"/>
      <c r="K32" s="32"/>
      <c r="L32" s="6" t="s">
        <v>29</v>
      </c>
      <c r="M32" s="6" t="s">
        <v>53</v>
      </c>
      <c r="N32" s="29">
        <v>4</v>
      </c>
      <c r="O32" s="29"/>
      <c r="P32" s="29"/>
      <c r="Q32" s="30"/>
      <c r="R32" s="5">
        <v>-1</v>
      </c>
      <c r="S32" s="5">
        <v>0</v>
      </c>
      <c r="T32" s="5">
        <v>-3</v>
      </c>
      <c r="U32" s="8">
        <v>0</v>
      </c>
      <c r="V32" s="68"/>
      <c r="W32" s="68"/>
      <c r="X32" s="68"/>
      <c r="Y32" s="69"/>
      <c r="Z32" s="13" t="s">
        <v>58</v>
      </c>
      <c r="AA32" s="5" t="s">
        <v>66</v>
      </c>
      <c r="AB32" s="5">
        <f t="shared" si="1"/>
        <v>2</v>
      </c>
      <c r="AC32" s="5" t="s">
        <v>115</v>
      </c>
      <c r="AD32" s="5">
        <v>1</v>
      </c>
      <c r="AE32" s="5">
        <f t="shared" si="2"/>
        <v>4</v>
      </c>
      <c r="AF32" s="5">
        <f t="shared" si="3"/>
        <v>-4</v>
      </c>
      <c r="AG32" s="5">
        <f t="shared" si="0"/>
        <v>0</v>
      </c>
      <c r="AH32" s="5">
        <v>3</v>
      </c>
      <c r="AI32" t="str">
        <f t="shared" si="4"/>
        <v>{Permet d'améliorer les unités Jeep}</v>
      </c>
      <c r="AJ32" t="s">
        <v>175</v>
      </c>
    </row>
    <row r="33" spans="1:36" x14ac:dyDescent="0.25">
      <c r="A33" s="1"/>
      <c r="B33" s="1" t="s">
        <v>16</v>
      </c>
      <c r="C33" s="31">
        <f t="shared" si="15"/>
        <v>0.5</v>
      </c>
      <c r="D33" s="31">
        <f t="shared" si="16"/>
        <v>0.83333333333333337</v>
      </c>
      <c r="E33" s="31">
        <f t="shared" si="17"/>
        <v>0.5</v>
      </c>
      <c r="F33" s="31">
        <f t="shared" si="18"/>
        <v>0.66666666666666674</v>
      </c>
      <c r="G33" s="31">
        <f t="shared" si="19"/>
        <v>0.5</v>
      </c>
      <c r="H33" s="31"/>
      <c r="I33" s="34"/>
      <c r="J33" s="33"/>
      <c r="K33" s="31"/>
      <c r="L33" s="9" t="s">
        <v>79</v>
      </c>
      <c r="M33" s="9" t="s">
        <v>53</v>
      </c>
      <c r="N33" s="27">
        <v>4</v>
      </c>
      <c r="O33" s="27"/>
      <c r="P33" s="27"/>
      <c r="Q33" s="28"/>
      <c r="R33" s="1">
        <v>-1</v>
      </c>
      <c r="S33" s="1">
        <v>0</v>
      </c>
      <c r="T33" s="1">
        <v>-3</v>
      </c>
      <c r="U33" s="11">
        <v>0</v>
      </c>
      <c r="V33" s="34"/>
      <c r="W33" s="34"/>
      <c r="X33" s="34"/>
      <c r="Y33" s="70"/>
      <c r="Z33" s="12" t="s">
        <v>78</v>
      </c>
      <c r="AA33" s="1" t="s">
        <v>66</v>
      </c>
      <c r="AB33" s="1">
        <f t="shared" si="1"/>
        <v>2</v>
      </c>
      <c r="AC33" s="1" t="s">
        <v>113</v>
      </c>
      <c r="AD33" s="1">
        <v>1</v>
      </c>
      <c r="AE33" s="1">
        <f t="shared" si="2"/>
        <v>4</v>
      </c>
      <c r="AF33" s="1">
        <f t="shared" si="3"/>
        <v>-4</v>
      </c>
      <c r="AG33" s="1">
        <f t="shared" si="0"/>
        <v>0</v>
      </c>
      <c r="AH33" s="1">
        <v>3</v>
      </c>
      <c r="AI33" t="str">
        <f t="shared" si="4"/>
        <v>{Permet d'améliorer les unités Bazooka}</v>
      </c>
      <c r="AJ33" t="s">
        <v>176</v>
      </c>
    </row>
    <row r="34" spans="1:36" x14ac:dyDescent="0.25">
      <c r="A34" s="5"/>
      <c r="B34" s="5" t="s">
        <v>122</v>
      </c>
      <c r="C34" s="36">
        <f>AVERAGE(C29:C33)</f>
        <v>0.43333333333333329</v>
      </c>
      <c r="D34" s="36">
        <f t="shared" ref="D34:G34" si="20">AVERAGE(D29:D33)</f>
        <v>0.60000000000000009</v>
      </c>
      <c r="E34" s="36">
        <f t="shared" si="20"/>
        <v>0.5</v>
      </c>
      <c r="F34" s="36">
        <f t="shared" si="20"/>
        <v>0.63333333333333341</v>
      </c>
      <c r="G34" s="36">
        <f t="shared" si="20"/>
        <v>0.5</v>
      </c>
      <c r="H34" s="5"/>
      <c r="I34" s="5"/>
      <c r="J34" s="5"/>
      <c r="K34" s="5"/>
      <c r="L34" s="6" t="s">
        <v>42</v>
      </c>
      <c r="M34" s="6" t="s">
        <v>53</v>
      </c>
      <c r="N34" s="29">
        <v>4</v>
      </c>
      <c r="O34" s="29"/>
      <c r="P34" s="29"/>
      <c r="Q34" s="30"/>
      <c r="R34" s="5">
        <v>-1</v>
      </c>
      <c r="S34" s="5">
        <v>0</v>
      </c>
      <c r="T34" s="5">
        <v>-3</v>
      </c>
      <c r="U34" s="8">
        <v>0</v>
      </c>
      <c r="V34" s="68"/>
      <c r="W34" s="68"/>
      <c r="X34" s="68"/>
      <c r="Y34" s="69"/>
      <c r="Z34" s="13" t="s">
        <v>77</v>
      </c>
      <c r="AA34" s="5" t="s">
        <v>66</v>
      </c>
      <c r="AB34" s="5">
        <f t="shared" si="1"/>
        <v>2</v>
      </c>
      <c r="AC34" s="5" t="s">
        <v>118</v>
      </c>
      <c r="AD34" s="5">
        <v>1</v>
      </c>
      <c r="AE34" s="5">
        <f t="shared" si="2"/>
        <v>4</v>
      </c>
      <c r="AF34" s="5">
        <f t="shared" si="3"/>
        <v>-4</v>
      </c>
      <c r="AG34" s="5">
        <f t="shared" si="0"/>
        <v>0</v>
      </c>
      <c r="AH34" s="5">
        <v>3</v>
      </c>
      <c r="AI34" t="str">
        <f t="shared" si="4"/>
        <v>{Permet d'améliorer les unités fusiliers}</v>
      </c>
      <c r="AJ34" t="s">
        <v>177</v>
      </c>
    </row>
    <row r="35" spans="1:36" x14ac:dyDescent="0.25">
      <c r="A35" s="1"/>
      <c r="B35" s="1" t="s">
        <v>8</v>
      </c>
      <c r="C35" s="1">
        <f>-SUM(R3:U3)</f>
        <v>2</v>
      </c>
      <c r="D35" s="1">
        <f>-SUM(R4:U4)</f>
        <v>4</v>
      </c>
      <c r="E35" s="1">
        <f>-SUM(R5:U5)</f>
        <v>4</v>
      </c>
      <c r="F35" s="1">
        <f>-SUM(R6:U6)</f>
        <v>6</v>
      </c>
      <c r="G35" s="1">
        <f>-SUM(R7:U7)</f>
        <v>5</v>
      </c>
      <c r="H35" s="1"/>
      <c r="I35" s="1"/>
      <c r="J35" s="1"/>
      <c r="K35" s="1"/>
      <c r="L35" s="9" t="s">
        <v>55</v>
      </c>
      <c r="M35" s="9" t="s">
        <v>53</v>
      </c>
      <c r="N35" s="27">
        <v>4</v>
      </c>
      <c r="O35" s="27"/>
      <c r="P35" s="27"/>
      <c r="Q35" s="28"/>
      <c r="R35" s="1">
        <v>-2</v>
      </c>
      <c r="S35" s="1">
        <v>0</v>
      </c>
      <c r="T35" s="1">
        <v>-1</v>
      </c>
      <c r="U35" s="11">
        <v>-1</v>
      </c>
      <c r="V35" s="34"/>
      <c r="W35" s="34">
        <v>2</v>
      </c>
      <c r="X35" s="34"/>
      <c r="Y35" s="70"/>
      <c r="Z35" s="12" t="s">
        <v>98</v>
      </c>
      <c r="AA35" s="1" t="s">
        <v>9</v>
      </c>
      <c r="AB35" s="1">
        <f t="shared" si="1"/>
        <v>1</v>
      </c>
      <c r="AC35" s="1" t="s">
        <v>117</v>
      </c>
      <c r="AD35" s="1">
        <v>2</v>
      </c>
      <c r="AE35" s="1">
        <f t="shared" si="2"/>
        <v>4</v>
      </c>
      <c r="AF35" s="1">
        <f t="shared" si="3"/>
        <v>-4</v>
      </c>
      <c r="AG35" s="1">
        <f t="shared" si="0"/>
        <v>2</v>
      </c>
      <c r="AH35" s="1">
        <v>1</v>
      </c>
      <c r="AI35" t="str">
        <f t="shared" si="4"/>
        <v>{Augmente la production 2 unités de pétrole}</v>
      </c>
      <c r="AJ35" t="s">
        <v>178</v>
      </c>
    </row>
    <row r="36" spans="1:36" x14ac:dyDescent="0.25">
      <c r="A36" s="5"/>
      <c r="B36" s="5" t="s">
        <v>123</v>
      </c>
      <c r="C36" s="5">
        <f>-C2+E2+F2+G2+H2</f>
        <v>4</v>
      </c>
      <c r="D36" s="5">
        <f>-C3+SUM(E3:H3)</f>
        <v>4</v>
      </c>
      <c r="E36" s="5">
        <f>-C4+E4+F4+G4+H4</f>
        <v>7</v>
      </c>
      <c r="F36" s="5">
        <f>-C5+E5+F5+G5+H5</f>
        <v>7</v>
      </c>
      <c r="G36" s="5">
        <f>-C6+E6+F6+G6+H6</f>
        <v>6</v>
      </c>
      <c r="H36" s="5"/>
      <c r="I36" s="5"/>
      <c r="J36" s="5"/>
      <c r="K36" s="5"/>
      <c r="L36" s="6" t="s">
        <v>30</v>
      </c>
      <c r="M36" s="6" t="s">
        <v>53</v>
      </c>
      <c r="N36" s="29">
        <v>4</v>
      </c>
      <c r="O36" s="29"/>
      <c r="P36" s="29"/>
      <c r="Q36" s="30"/>
      <c r="R36" s="5">
        <v>-2</v>
      </c>
      <c r="S36" s="5">
        <v>0</v>
      </c>
      <c r="T36" s="5">
        <v>-2</v>
      </c>
      <c r="U36" s="8">
        <v>0</v>
      </c>
      <c r="V36" s="68">
        <v>1</v>
      </c>
      <c r="W36" s="68"/>
      <c r="X36" s="68">
        <v>1</v>
      </c>
      <c r="Y36" s="69"/>
      <c r="Z36" s="13" t="s">
        <v>99</v>
      </c>
      <c r="AA36" s="5" t="s">
        <v>9</v>
      </c>
      <c r="AB36" s="5">
        <f t="shared" si="1"/>
        <v>1</v>
      </c>
      <c r="AC36" s="5" t="s">
        <v>112</v>
      </c>
      <c r="AD36" s="5">
        <v>2</v>
      </c>
      <c r="AE36" s="5">
        <f t="shared" si="2"/>
        <v>4</v>
      </c>
      <c r="AF36" s="5">
        <f t="shared" si="3"/>
        <v>-4</v>
      </c>
      <c r="AG36" s="5">
        <f t="shared" si="0"/>
        <v>2</v>
      </c>
      <c r="AH36" s="5">
        <v>2</v>
      </c>
      <c r="AI36" t="str">
        <f t="shared" si="4"/>
        <v>{Augmente la production 1 unité d'acier et 1 unité de Matériaux}</v>
      </c>
      <c r="AJ36" t="s">
        <v>179</v>
      </c>
    </row>
    <row r="37" spans="1:36" x14ac:dyDescent="0.25">
      <c r="A37" s="1"/>
      <c r="B37" s="1" t="s">
        <v>124</v>
      </c>
      <c r="C37" s="33">
        <f>(C36/12+H2*C34)/C35</f>
        <v>0.3833333333333333</v>
      </c>
      <c r="D37" s="33">
        <f>(D36/12+H3*D34)/D35</f>
        <v>0.38333333333333336</v>
      </c>
      <c r="E37" s="33">
        <f>(E36/12+H4*E34)/E35</f>
        <v>0.39583333333333337</v>
      </c>
      <c r="F37" s="33">
        <f>(F36/12+H5*F34)/F35</f>
        <v>0.41388888888888897</v>
      </c>
      <c r="G37" s="33">
        <f>(G36/12+H6*G34)/G35</f>
        <v>0.4</v>
      </c>
      <c r="H37" s="1"/>
      <c r="I37" s="1"/>
      <c r="J37" s="1"/>
      <c r="K37" s="1"/>
      <c r="L37" s="9" t="s">
        <v>36</v>
      </c>
      <c r="M37" s="9" t="s">
        <v>53</v>
      </c>
      <c r="N37" s="27">
        <v>4</v>
      </c>
      <c r="O37" s="27"/>
      <c r="P37" s="27"/>
      <c r="Q37" s="28"/>
      <c r="R37" s="1">
        <v>-1</v>
      </c>
      <c r="S37" s="1">
        <v>0</v>
      </c>
      <c r="T37" s="1">
        <v>-3</v>
      </c>
      <c r="U37" s="11">
        <v>0</v>
      </c>
      <c r="V37" s="34"/>
      <c r="W37" s="34">
        <v>2</v>
      </c>
      <c r="X37" s="34"/>
      <c r="Y37" s="70"/>
      <c r="Z37" s="12" t="s">
        <v>100</v>
      </c>
      <c r="AA37" s="1" t="s">
        <v>9</v>
      </c>
      <c r="AB37" s="1">
        <f t="shared" si="1"/>
        <v>1</v>
      </c>
      <c r="AC37" s="1" t="s">
        <v>112</v>
      </c>
      <c r="AD37" s="1">
        <v>2</v>
      </c>
      <c r="AE37" s="1">
        <f t="shared" si="2"/>
        <v>4</v>
      </c>
      <c r="AF37" s="1">
        <f t="shared" si="3"/>
        <v>-4</v>
      </c>
      <c r="AG37" s="1">
        <f t="shared" si="0"/>
        <v>2</v>
      </c>
      <c r="AH37" s="1">
        <v>1</v>
      </c>
      <c r="AI37" t="str">
        <f t="shared" si="4"/>
        <v>{Augmente la production 2 unité de pétrole}</v>
      </c>
      <c r="AJ37" t="s">
        <v>180</v>
      </c>
    </row>
    <row r="38" spans="1:3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">
        <v>45</v>
      </c>
      <c r="M38" s="6" t="s">
        <v>53</v>
      </c>
      <c r="N38" s="29">
        <v>4</v>
      </c>
      <c r="O38" s="29"/>
      <c r="P38" s="29"/>
      <c r="Q38" s="30"/>
      <c r="R38" s="5">
        <v>-2</v>
      </c>
      <c r="S38" s="5">
        <v>0</v>
      </c>
      <c r="T38" s="5">
        <v>-2</v>
      </c>
      <c r="U38" s="8">
        <v>0</v>
      </c>
      <c r="V38" s="68"/>
      <c r="W38" s="68">
        <v>2</v>
      </c>
      <c r="X38" s="68"/>
      <c r="Y38" s="69"/>
      <c r="Z38" s="13" t="s">
        <v>100</v>
      </c>
      <c r="AA38" s="5" t="s">
        <v>9</v>
      </c>
      <c r="AB38" s="5">
        <f t="shared" si="1"/>
        <v>1</v>
      </c>
      <c r="AC38" s="5" t="s">
        <v>119</v>
      </c>
      <c r="AD38" s="5">
        <v>2</v>
      </c>
      <c r="AE38" s="5">
        <f t="shared" si="2"/>
        <v>4</v>
      </c>
      <c r="AF38" s="5">
        <f t="shared" si="3"/>
        <v>-4</v>
      </c>
      <c r="AG38" s="5">
        <f t="shared" si="0"/>
        <v>2</v>
      </c>
      <c r="AH38" s="5">
        <v>1</v>
      </c>
      <c r="AI38" t="str">
        <f t="shared" si="4"/>
        <v>{Augmente la production 2 unité de pétrole}</v>
      </c>
      <c r="AJ38" t="s">
        <v>181</v>
      </c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9" t="s">
        <v>31</v>
      </c>
      <c r="M39" s="9" t="s">
        <v>53</v>
      </c>
      <c r="N39" s="27">
        <v>4</v>
      </c>
      <c r="O39" s="27"/>
      <c r="P39" s="27"/>
      <c r="Q39" s="28"/>
      <c r="R39" s="1">
        <v>-3</v>
      </c>
      <c r="S39" s="1">
        <v>0</v>
      </c>
      <c r="T39" s="1">
        <v>-2</v>
      </c>
      <c r="U39" s="11">
        <v>0</v>
      </c>
      <c r="V39" s="34"/>
      <c r="W39" s="34"/>
      <c r="X39" s="34"/>
      <c r="Y39" s="70"/>
      <c r="Z39" s="12" t="s">
        <v>106</v>
      </c>
      <c r="AA39" s="1" t="s">
        <v>69</v>
      </c>
      <c r="AB39" s="1">
        <f t="shared" si="1"/>
        <v>3</v>
      </c>
      <c r="AC39" s="1" t="s">
        <v>112</v>
      </c>
      <c r="AD39" s="1">
        <v>2</v>
      </c>
      <c r="AE39" s="1">
        <f t="shared" si="2"/>
        <v>5</v>
      </c>
      <c r="AF39" s="1">
        <f t="shared" si="3"/>
        <v>-5</v>
      </c>
      <c r="AG39" s="1">
        <f t="shared" si="0"/>
        <v>0</v>
      </c>
      <c r="AH39" s="1">
        <v>2</v>
      </c>
      <c r="AI39" t="str">
        <f t="shared" si="4"/>
        <v>{Protège les unités amies située à 2 cases d'une attaque aérienne}</v>
      </c>
      <c r="AJ39" t="s">
        <v>182</v>
      </c>
    </row>
    <row r="40" spans="1:3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">
        <v>43</v>
      </c>
      <c r="M40" s="6" t="s">
        <v>53</v>
      </c>
      <c r="N40" s="29">
        <v>4</v>
      </c>
      <c r="O40" s="29"/>
      <c r="P40" s="29"/>
      <c r="Q40" s="30"/>
      <c r="R40" s="5">
        <v>-2</v>
      </c>
      <c r="S40" s="5">
        <v>-1</v>
      </c>
      <c r="T40" s="5">
        <v>-2</v>
      </c>
      <c r="U40" s="8">
        <v>0</v>
      </c>
      <c r="V40" s="68"/>
      <c r="W40" s="68"/>
      <c r="X40" s="68"/>
      <c r="Y40" s="69"/>
      <c r="Z40" s="13" t="s">
        <v>60</v>
      </c>
      <c r="AA40" s="5" t="s">
        <v>69</v>
      </c>
      <c r="AB40" s="5">
        <f t="shared" si="1"/>
        <v>3</v>
      </c>
      <c r="AC40" s="5" t="s">
        <v>114</v>
      </c>
      <c r="AD40" s="5">
        <v>2</v>
      </c>
      <c r="AE40" s="5">
        <f t="shared" si="2"/>
        <v>5</v>
      </c>
      <c r="AF40" s="5">
        <f t="shared" si="3"/>
        <v>-5</v>
      </c>
      <c r="AG40" s="5">
        <f t="shared" si="0"/>
        <v>0</v>
      </c>
      <c r="AH40" s="5">
        <v>1</v>
      </c>
      <c r="AI40" t="str">
        <f t="shared" si="4"/>
        <v>{Les unités amies adjacentes à la ville ne peuvent pas être attaquées par un mortier.}</v>
      </c>
      <c r="AJ40" t="s">
        <v>183</v>
      </c>
    </row>
    <row r="41" spans="1:3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9" t="s">
        <v>24</v>
      </c>
      <c r="M41" s="9" t="s">
        <v>54</v>
      </c>
      <c r="N41" s="27" t="str">
        <f>IF(M41="V","N/A","")</f>
        <v>N/A</v>
      </c>
      <c r="O41" s="27"/>
      <c r="P41" s="27"/>
      <c r="Q41" s="28"/>
      <c r="R41" s="1">
        <v>-2</v>
      </c>
      <c r="S41" s="1">
        <v>0</v>
      </c>
      <c r="T41" s="1">
        <v>-3</v>
      </c>
      <c r="U41" s="11">
        <v>-1</v>
      </c>
      <c r="V41" s="34">
        <v>1</v>
      </c>
      <c r="W41" s="34"/>
      <c r="X41" s="34">
        <v>1</v>
      </c>
      <c r="Y41" s="70"/>
      <c r="Z41" s="12" t="s">
        <v>141</v>
      </c>
      <c r="AA41" s="1" t="s">
        <v>9</v>
      </c>
      <c r="AB41" s="1">
        <f t="shared" si="1"/>
        <v>1</v>
      </c>
      <c r="AC41" s="1" t="s">
        <v>71</v>
      </c>
      <c r="AD41" s="1" t="s">
        <v>71</v>
      </c>
      <c r="AE41" s="1">
        <f t="shared" si="2"/>
        <v>6</v>
      </c>
      <c r="AF41" s="1">
        <f t="shared" si="3"/>
        <v>-6</v>
      </c>
      <c r="AG41" s="1">
        <f t="shared" si="0"/>
        <v>2</v>
      </c>
      <c r="AH41" s="1">
        <v>1</v>
      </c>
      <c r="AI41" t="str">
        <f t="shared" si="4"/>
        <v>{La ville augmente la production 1 unité d'acier et 1 unité de matériaux}</v>
      </c>
      <c r="AJ41" t="s">
        <v>184</v>
      </c>
    </row>
    <row r="42" spans="1:3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">
        <v>25</v>
      </c>
      <c r="M42" s="6" t="s">
        <v>54</v>
      </c>
      <c r="N42" s="29" t="str">
        <f>IF(M42="V","N/A","")</f>
        <v>N/A</v>
      </c>
      <c r="O42" s="29"/>
      <c r="P42" s="29"/>
      <c r="Q42" s="30"/>
      <c r="R42" s="5">
        <v>-3</v>
      </c>
      <c r="S42" s="5">
        <v>0</v>
      </c>
      <c r="T42" s="5">
        <v>-1</v>
      </c>
      <c r="U42" s="8">
        <v>-2</v>
      </c>
      <c r="V42" s="68">
        <v>1</v>
      </c>
      <c r="W42" s="68"/>
      <c r="X42" s="68"/>
      <c r="Y42" s="69">
        <v>1</v>
      </c>
      <c r="Z42" s="13" t="s">
        <v>101</v>
      </c>
      <c r="AA42" s="5" t="s">
        <v>9</v>
      </c>
      <c r="AB42" s="5">
        <f t="shared" si="1"/>
        <v>1</v>
      </c>
      <c r="AC42" s="5" t="s">
        <v>71</v>
      </c>
      <c r="AD42" s="5" t="s">
        <v>71</v>
      </c>
      <c r="AE42" s="5">
        <f t="shared" si="2"/>
        <v>6</v>
      </c>
      <c r="AF42" s="5">
        <f t="shared" si="3"/>
        <v>-6</v>
      </c>
      <c r="AG42" s="5">
        <f t="shared" si="0"/>
        <v>2</v>
      </c>
      <c r="AH42" s="5">
        <v>1</v>
      </c>
      <c r="AI42" t="str">
        <f t="shared" si="4"/>
        <v>{La ville augmente la production 1 unité d'acier et 1 unité de devise}</v>
      </c>
      <c r="AJ42" t="s">
        <v>185</v>
      </c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9" t="s">
        <v>38</v>
      </c>
      <c r="M43" s="9" t="s">
        <v>54</v>
      </c>
      <c r="N43" s="27" t="str">
        <f>IF(M43="V","N/A","")</f>
        <v>N/A</v>
      </c>
      <c r="O43" s="27"/>
      <c r="P43" s="27"/>
      <c r="Q43" s="28"/>
      <c r="R43" s="1">
        <v>0</v>
      </c>
      <c r="S43" s="1">
        <v>0</v>
      </c>
      <c r="T43" s="1">
        <v>0</v>
      </c>
      <c r="U43" s="11">
        <v>-6</v>
      </c>
      <c r="V43" s="34"/>
      <c r="W43" s="34"/>
      <c r="X43" s="34"/>
      <c r="Y43" s="70">
        <v>2</v>
      </c>
      <c r="Z43" s="12" t="s">
        <v>102</v>
      </c>
      <c r="AA43" s="1" t="s">
        <v>9</v>
      </c>
      <c r="AB43" s="1">
        <f t="shared" si="1"/>
        <v>1</v>
      </c>
      <c r="AC43" s="1" t="s">
        <v>71</v>
      </c>
      <c r="AD43" s="1" t="s">
        <v>71</v>
      </c>
      <c r="AE43" s="1">
        <f t="shared" si="2"/>
        <v>6</v>
      </c>
      <c r="AF43" s="1">
        <f t="shared" si="3"/>
        <v>-6</v>
      </c>
      <c r="AG43" s="1">
        <f t="shared" si="0"/>
        <v>2</v>
      </c>
      <c r="AH43" s="1">
        <v>1</v>
      </c>
      <c r="AI43" t="str">
        <f t="shared" si="4"/>
        <v>{La ville augmente la production 2 unité de devise}</v>
      </c>
      <c r="AJ43" t="s">
        <v>186</v>
      </c>
    </row>
    <row r="44" spans="1:3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">
        <v>20</v>
      </c>
      <c r="M44" s="6" t="s">
        <v>53</v>
      </c>
      <c r="N44" s="29">
        <v>4</v>
      </c>
      <c r="O44" s="29"/>
      <c r="P44" s="29"/>
      <c r="Q44" s="30"/>
      <c r="R44" s="5">
        <v>-1</v>
      </c>
      <c r="S44" s="5">
        <v>0</v>
      </c>
      <c r="T44" s="5">
        <v>-3</v>
      </c>
      <c r="U44" s="8">
        <v>-2</v>
      </c>
      <c r="V44" s="68"/>
      <c r="W44" s="68"/>
      <c r="X44" s="68"/>
      <c r="Y44" s="69">
        <v>3</v>
      </c>
      <c r="Z44" s="13" t="s">
        <v>151</v>
      </c>
      <c r="AA44" s="5" t="s">
        <v>9</v>
      </c>
      <c r="AB44" s="5">
        <f t="shared" si="1"/>
        <v>1</v>
      </c>
      <c r="AC44" s="5" t="s">
        <v>112</v>
      </c>
      <c r="AD44" s="5">
        <v>3</v>
      </c>
      <c r="AE44" s="5">
        <f t="shared" si="2"/>
        <v>6</v>
      </c>
      <c r="AF44" s="5">
        <f t="shared" si="3"/>
        <v>-6</v>
      </c>
      <c r="AG44" s="5">
        <f t="shared" si="0"/>
        <v>3</v>
      </c>
      <c r="AH44" s="5">
        <v>1</v>
      </c>
      <c r="AI44" t="str">
        <f t="shared" si="4"/>
        <v>{Augmente la production 3 unité de devise}</v>
      </c>
      <c r="AJ44" t="s">
        <v>187</v>
      </c>
    </row>
    <row r="45" spans="1:3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9" t="s">
        <v>37</v>
      </c>
      <c r="M45" s="9" t="s">
        <v>53</v>
      </c>
      <c r="N45" s="27">
        <v>4</v>
      </c>
      <c r="O45" s="27"/>
      <c r="P45" s="27"/>
      <c r="Q45" s="28"/>
      <c r="R45" s="1">
        <v>-4</v>
      </c>
      <c r="S45" s="1">
        <v>0</v>
      </c>
      <c r="T45" s="1">
        <v>-2</v>
      </c>
      <c r="U45" s="11">
        <v>0</v>
      </c>
      <c r="V45" s="34"/>
      <c r="W45" s="34">
        <v>3</v>
      </c>
      <c r="X45" s="34"/>
      <c r="Y45" s="70"/>
      <c r="Z45" s="12" t="s">
        <v>103</v>
      </c>
      <c r="AA45" s="1" t="s">
        <v>9</v>
      </c>
      <c r="AB45" s="1">
        <f t="shared" si="1"/>
        <v>1</v>
      </c>
      <c r="AC45" s="1" t="s">
        <v>114</v>
      </c>
      <c r="AD45" s="1">
        <v>3</v>
      </c>
      <c r="AE45" s="1">
        <f t="shared" si="2"/>
        <v>6</v>
      </c>
      <c r="AF45" s="1">
        <f t="shared" si="3"/>
        <v>-6</v>
      </c>
      <c r="AG45" s="1">
        <f t="shared" si="0"/>
        <v>3</v>
      </c>
      <c r="AH45" s="1">
        <v>1</v>
      </c>
      <c r="AI45" t="str">
        <f t="shared" si="4"/>
        <v>{Augmente la production 3 unité de pétrole}</v>
      </c>
      <c r="AJ45" t="s">
        <v>188</v>
      </c>
    </row>
    <row r="46" spans="1:3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">
        <v>26</v>
      </c>
      <c r="M46" s="6" t="s">
        <v>53</v>
      </c>
      <c r="N46" s="29">
        <v>4</v>
      </c>
      <c r="O46" s="29"/>
      <c r="P46" s="29"/>
      <c r="Q46" s="30"/>
      <c r="R46" s="5">
        <v>-2</v>
      </c>
      <c r="S46" s="5">
        <v>0</v>
      </c>
      <c r="T46" s="5">
        <v>-6</v>
      </c>
      <c r="U46" s="8">
        <v>0</v>
      </c>
      <c r="V46" s="68"/>
      <c r="W46" s="68"/>
      <c r="X46" s="68"/>
      <c r="Y46" s="69"/>
      <c r="Z46" s="13" t="s">
        <v>57</v>
      </c>
      <c r="AA46" s="5" t="s">
        <v>66</v>
      </c>
      <c r="AB46" s="5">
        <f t="shared" si="1"/>
        <v>2</v>
      </c>
      <c r="AC46" s="5" t="s">
        <v>115</v>
      </c>
      <c r="AD46" s="5">
        <v>2</v>
      </c>
      <c r="AE46" s="5">
        <f t="shared" si="2"/>
        <v>8</v>
      </c>
      <c r="AF46" s="5">
        <f t="shared" si="3"/>
        <v>-8</v>
      </c>
      <c r="AG46" s="5">
        <f t="shared" si="0"/>
        <v>0</v>
      </c>
      <c r="AH46" s="5">
        <v>3</v>
      </c>
      <c r="AI46" t="str">
        <f t="shared" si="4"/>
        <v>{Permet d'améliorer les unités Char et Mortier}</v>
      </c>
      <c r="AJ46" t="s">
        <v>189</v>
      </c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9" t="s">
        <v>41</v>
      </c>
      <c r="M47" s="9" t="s">
        <v>53</v>
      </c>
      <c r="N47" s="27">
        <v>4</v>
      </c>
      <c r="O47" s="27"/>
      <c r="P47" s="27"/>
      <c r="Q47" s="28"/>
      <c r="R47" s="1">
        <v>-3</v>
      </c>
      <c r="S47" s="1">
        <v>-3</v>
      </c>
      <c r="T47" s="1">
        <v>-1</v>
      </c>
      <c r="U47" s="11">
        <v>-1</v>
      </c>
      <c r="V47" s="34">
        <v>2</v>
      </c>
      <c r="W47" s="34"/>
      <c r="X47" s="34">
        <v>2</v>
      </c>
      <c r="Y47" s="70"/>
      <c r="Z47" s="12" t="s">
        <v>149</v>
      </c>
      <c r="AA47" s="1" t="s">
        <v>9</v>
      </c>
      <c r="AB47" s="1">
        <f t="shared" si="1"/>
        <v>1</v>
      </c>
      <c r="AC47" s="1" t="s">
        <v>112</v>
      </c>
      <c r="AD47" s="1">
        <v>4</v>
      </c>
      <c r="AE47" s="1">
        <f t="shared" si="2"/>
        <v>8</v>
      </c>
      <c r="AF47" s="1">
        <f t="shared" si="3"/>
        <v>-8</v>
      </c>
      <c r="AG47" s="1">
        <f t="shared" si="0"/>
        <v>4</v>
      </c>
      <c r="AH47" s="1">
        <v>1</v>
      </c>
      <c r="AI47" t="str">
        <f t="shared" si="4"/>
        <v>{Augmente la production de 2 unités d'acier et 2 unités de matériaux}</v>
      </c>
      <c r="AJ47" t="s">
        <v>190</v>
      </c>
    </row>
    <row r="48" spans="1:3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">
        <v>23</v>
      </c>
      <c r="M48" s="6" t="s">
        <v>54</v>
      </c>
      <c r="N48" s="29" t="str">
        <f>IF(M48="V","N/A","")</f>
        <v>N/A</v>
      </c>
      <c r="O48" s="29"/>
      <c r="P48" s="29"/>
      <c r="Q48" s="30"/>
      <c r="R48" s="5">
        <v>0</v>
      </c>
      <c r="S48" s="5">
        <v>0</v>
      </c>
      <c r="T48" s="5">
        <v>0</v>
      </c>
      <c r="U48" s="8">
        <v>-9</v>
      </c>
      <c r="V48" s="68"/>
      <c r="W48" s="68"/>
      <c r="X48" s="68">
        <v>3</v>
      </c>
      <c r="Y48" s="69"/>
      <c r="Z48" s="13" t="s">
        <v>104</v>
      </c>
      <c r="AA48" s="5" t="s">
        <v>9</v>
      </c>
      <c r="AB48" s="5">
        <f t="shared" si="1"/>
        <v>1</v>
      </c>
      <c r="AC48" s="5" t="s">
        <v>71</v>
      </c>
      <c r="AD48" s="5" t="s">
        <v>71</v>
      </c>
      <c r="AE48" s="5">
        <f t="shared" si="2"/>
        <v>9</v>
      </c>
      <c r="AF48" s="5">
        <f t="shared" si="3"/>
        <v>-9</v>
      </c>
      <c r="AG48" s="5">
        <f t="shared" si="0"/>
        <v>3</v>
      </c>
      <c r="AH48" s="5">
        <v>1</v>
      </c>
      <c r="AI48" t="str">
        <f t="shared" si="4"/>
        <v>{La ville augmente la production 3 unité de Matériaux}</v>
      </c>
      <c r="AJ48" t="s">
        <v>191</v>
      </c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9" t="s">
        <v>81</v>
      </c>
      <c r="M49" s="9" t="s">
        <v>54</v>
      </c>
      <c r="N49" s="27" t="str">
        <f>IF(M49="V","N/A","")</f>
        <v>N/A</v>
      </c>
      <c r="O49" s="27"/>
      <c r="P49" s="27"/>
      <c r="Q49" s="28"/>
      <c r="R49" s="1">
        <v>-3</v>
      </c>
      <c r="S49" s="1">
        <v>-3</v>
      </c>
      <c r="T49" s="1">
        <v>0</v>
      </c>
      <c r="U49" s="11">
        <v>-3</v>
      </c>
      <c r="V49" s="34"/>
      <c r="W49" s="34"/>
      <c r="X49" s="34">
        <v>2</v>
      </c>
      <c r="Y49" s="70">
        <v>1</v>
      </c>
      <c r="Z49" s="12" t="s">
        <v>84</v>
      </c>
      <c r="AA49" s="1" t="s">
        <v>9</v>
      </c>
      <c r="AB49" s="1">
        <f t="shared" si="1"/>
        <v>1</v>
      </c>
      <c r="AC49" s="1" t="s">
        <v>71</v>
      </c>
      <c r="AD49" s="1" t="s">
        <v>71</v>
      </c>
      <c r="AE49" s="1">
        <f t="shared" si="2"/>
        <v>9</v>
      </c>
      <c r="AF49" s="1">
        <f t="shared" si="3"/>
        <v>-9</v>
      </c>
      <c r="AG49" s="1">
        <f t="shared" si="0"/>
        <v>3</v>
      </c>
      <c r="AH49" s="1">
        <v>1</v>
      </c>
      <c r="AI49" t="str">
        <f t="shared" si="4"/>
        <v>{La ville augmente la production 2 unité de Matériaux et 1 unité de devise à chaque phase de récolte}</v>
      </c>
      <c r="AJ49" t="s">
        <v>192</v>
      </c>
    </row>
    <row r="50" spans="1:3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">
        <v>39</v>
      </c>
      <c r="M50" s="6" t="s">
        <v>54</v>
      </c>
      <c r="N50" s="29" t="str">
        <f>IF(M50="V","N/A","")</f>
        <v>N/A</v>
      </c>
      <c r="O50" s="29"/>
      <c r="P50" s="29"/>
      <c r="Q50" s="30"/>
      <c r="R50" s="5">
        <v>0</v>
      </c>
      <c r="S50" s="5">
        <v>0</v>
      </c>
      <c r="T50" s="5">
        <v>0</v>
      </c>
      <c r="U50" s="8">
        <v>-9</v>
      </c>
      <c r="V50" s="68">
        <v>1</v>
      </c>
      <c r="W50" s="68">
        <v>1</v>
      </c>
      <c r="X50" s="68">
        <v>1</v>
      </c>
      <c r="Y50" s="69"/>
      <c r="Z50" s="13" t="s">
        <v>139</v>
      </c>
      <c r="AA50" s="5" t="s">
        <v>9</v>
      </c>
      <c r="AB50" s="5">
        <f t="shared" si="1"/>
        <v>1</v>
      </c>
      <c r="AC50" s="5" t="s">
        <v>71</v>
      </c>
      <c r="AD50" s="5" t="s">
        <v>71</v>
      </c>
      <c r="AE50" s="5">
        <f t="shared" si="2"/>
        <v>9</v>
      </c>
      <c r="AF50" s="5">
        <f t="shared" si="3"/>
        <v>-9</v>
      </c>
      <c r="AG50" s="5">
        <f t="shared" si="0"/>
        <v>3</v>
      </c>
      <c r="AH50" s="5">
        <v>1</v>
      </c>
      <c r="AI50" t="str">
        <f t="shared" si="4"/>
        <v>{La ville augmente la production 1 unité d'acier, 1 unité de pétrole et 1 unité de Matériaux}</v>
      </c>
      <c r="AJ50" t="s">
        <v>193</v>
      </c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9" t="s">
        <v>44</v>
      </c>
      <c r="M51" s="9" t="s">
        <v>54</v>
      </c>
      <c r="N51" s="27" t="str">
        <f>IF(M51="V","N/A","")</f>
        <v>N/A</v>
      </c>
      <c r="O51" s="27"/>
      <c r="P51" s="27"/>
      <c r="Q51" s="28"/>
      <c r="R51" s="1">
        <v>0</v>
      </c>
      <c r="S51" s="1">
        <v>0</v>
      </c>
      <c r="T51" s="1">
        <v>0</v>
      </c>
      <c r="U51" s="11">
        <v>-9</v>
      </c>
      <c r="V51" s="34">
        <v>1</v>
      </c>
      <c r="W51" s="34"/>
      <c r="X51" s="34">
        <v>2</v>
      </c>
      <c r="Y51" s="70"/>
      <c r="Z51" s="12" t="s">
        <v>140</v>
      </c>
      <c r="AA51" s="1" t="s">
        <v>9</v>
      </c>
      <c r="AB51" s="1">
        <f t="shared" si="1"/>
        <v>1</v>
      </c>
      <c r="AC51" s="1" t="s">
        <v>71</v>
      </c>
      <c r="AD51" s="1" t="s">
        <v>71</v>
      </c>
      <c r="AE51" s="1">
        <f t="shared" si="2"/>
        <v>9</v>
      </c>
      <c r="AF51" s="1">
        <f t="shared" si="3"/>
        <v>-9</v>
      </c>
      <c r="AG51" s="1">
        <f t="shared" si="0"/>
        <v>3</v>
      </c>
      <c r="AH51" s="1">
        <v>1</v>
      </c>
      <c r="AI51" t="str">
        <f t="shared" si="4"/>
        <v>{La ville augmente la production d'1 unité d'acier et 2 unité de matériaux}</v>
      </c>
      <c r="AJ51" t="s">
        <v>194</v>
      </c>
    </row>
    <row r="52" spans="1:3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">
        <v>21</v>
      </c>
      <c r="M52" s="6" t="s">
        <v>53</v>
      </c>
      <c r="N52" s="29">
        <v>4</v>
      </c>
      <c r="O52" s="29"/>
      <c r="P52" s="29"/>
      <c r="Q52" s="30"/>
      <c r="R52" s="5">
        <v>-2</v>
      </c>
      <c r="S52" s="5">
        <v>0</v>
      </c>
      <c r="T52" s="5">
        <v>-8</v>
      </c>
      <c r="U52" s="8">
        <v>0</v>
      </c>
      <c r="V52" s="68"/>
      <c r="W52" s="68"/>
      <c r="X52" s="68"/>
      <c r="Y52" s="69"/>
      <c r="Z52" s="13" t="s">
        <v>83</v>
      </c>
      <c r="AA52" s="5" t="s">
        <v>67</v>
      </c>
      <c r="AB52" s="5">
        <f t="shared" si="1"/>
        <v>3</v>
      </c>
      <c r="AC52" s="5" t="s">
        <v>112</v>
      </c>
      <c r="AD52" s="5">
        <v>2</v>
      </c>
      <c r="AE52" s="5">
        <f t="shared" si="2"/>
        <v>10</v>
      </c>
      <c r="AF52" s="5">
        <f t="shared" si="3"/>
        <v>-10</v>
      </c>
      <c r="AG52" s="5">
        <f t="shared" si="0"/>
        <v>0</v>
      </c>
      <c r="AH52" s="5">
        <v>2</v>
      </c>
      <c r="AI52" t="str">
        <f t="shared" si="4"/>
        <v>{Permet de lancer une attaque aérienne sur une unité ennemies (sur tout le plateau) à chaque phase de temps court. Consomme 1 unité de pétrole pour attaquer, la cible perd systématiquement 2 santé}</v>
      </c>
      <c r="AJ52" t="s">
        <v>195</v>
      </c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9" t="s">
        <v>22</v>
      </c>
      <c r="M53" s="9" t="s">
        <v>53</v>
      </c>
      <c r="N53" s="27">
        <v>4</v>
      </c>
      <c r="O53" s="27"/>
      <c r="P53" s="27"/>
      <c r="Q53" s="28"/>
      <c r="R53" s="1">
        <v>-2</v>
      </c>
      <c r="S53" s="1">
        <v>0</v>
      </c>
      <c r="T53" s="1">
        <v>-8</v>
      </c>
      <c r="U53" s="11">
        <v>0</v>
      </c>
      <c r="V53" s="34"/>
      <c r="W53" s="34"/>
      <c r="X53" s="34"/>
      <c r="Y53" s="70"/>
      <c r="Z53" s="12" t="s">
        <v>80</v>
      </c>
      <c r="AA53" s="1" t="s">
        <v>69</v>
      </c>
      <c r="AB53" s="1">
        <f t="shared" si="1"/>
        <v>3</v>
      </c>
      <c r="AC53" s="1" t="s">
        <v>112</v>
      </c>
      <c r="AD53" s="1">
        <v>2</v>
      </c>
      <c r="AE53" s="1">
        <f t="shared" si="2"/>
        <v>10</v>
      </c>
      <c r="AF53" s="1">
        <f t="shared" si="3"/>
        <v>-10</v>
      </c>
      <c r="AG53" s="1">
        <f t="shared" si="0"/>
        <v>0</v>
      </c>
      <c r="AH53" s="1">
        <v>3</v>
      </c>
      <c r="AI53" t="str">
        <f t="shared" si="4"/>
        <v>{Recharge d'1 munition supplémentaire en phase de récolte à toutes les unités amies adjacentes}</v>
      </c>
      <c r="AJ53" t="s">
        <v>196</v>
      </c>
    </row>
    <row r="54" spans="1:3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">
        <v>33</v>
      </c>
      <c r="M54" s="6" t="s">
        <v>53</v>
      </c>
      <c r="N54" s="29">
        <v>4</v>
      </c>
      <c r="O54" s="29"/>
      <c r="P54" s="29"/>
      <c r="Q54" s="30"/>
      <c r="R54" s="5">
        <v>0</v>
      </c>
      <c r="S54" s="5">
        <v>0</v>
      </c>
      <c r="T54" s="5">
        <v>-5</v>
      </c>
      <c r="U54" s="8">
        <v>-5</v>
      </c>
      <c r="V54" s="68"/>
      <c r="W54" s="68">
        <v>-5</v>
      </c>
      <c r="X54" s="68"/>
      <c r="Y54" s="69"/>
      <c r="Z54" s="13" t="s">
        <v>105</v>
      </c>
      <c r="AA54" s="5" t="s">
        <v>69</v>
      </c>
      <c r="AB54" s="5">
        <f t="shared" si="1"/>
        <v>3</v>
      </c>
      <c r="AC54" s="5" t="s">
        <v>150</v>
      </c>
      <c r="AD54" s="5">
        <v>2</v>
      </c>
      <c r="AE54" s="5">
        <f t="shared" si="2"/>
        <v>10</v>
      </c>
      <c r="AF54" s="5">
        <f t="shared" si="3"/>
        <v>-10</v>
      </c>
      <c r="AG54" s="5">
        <f t="shared" si="0"/>
        <v>-5</v>
      </c>
      <c r="AH54" s="5">
        <v>1</v>
      </c>
      <c r="AI54" t="str">
        <f t="shared" si="4"/>
        <v>{La ville est considérée en état de siège si 4 unités ennemies sont adjacentes à la ville. La production de pétrole est réduite de 5.}</v>
      </c>
      <c r="AJ54" t="s">
        <v>197</v>
      </c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9" t="s">
        <v>34</v>
      </c>
      <c r="M55" s="9" t="s">
        <v>53</v>
      </c>
      <c r="N55" s="27">
        <v>4</v>
      </c>
      <c r="O55" s="27"/>
      <c r="P55" s="27"/>
      <c r="Q55" s="28"/>
      <c r="R55" s="1">
        <v>-5</v>
      </c>
      <c r="S55" s="1">
        <v>0</v>
      </c>
      <c r="T55" s="1">
        <v>0</v>
      </c>
      <c r="U55" s="11">
        <v>-5</v>
      </c>
      <c r="V55" s="34"/>
      <c r="W55" s="34">
        <v>-5</v>
      </c>
      <c r="X55" s="34"/>
      <c r="Y55" s="70"/>
      <c r="Z55" s="12" t="s">
        <v>105</v>
      </c>
      <c r="AA55" s="1" t="s">
        <v>69</v>
      </c>
      <c r="AB55" s="1">
        <f t="shared" si="1"/>
        <v>3</v>
      </c>
      <c r="AC55" s="1" t="s">
        <v>114</v>
      </c>
      <c r="AD55" s="1">
        <v>2</v>
      </c>
      <c r="AE55" s="1">
        <f t="shared" si="2"/>
        <v>10</v>
      </c>
      <c r="AF55" s="1">
        <f t="shared" si="3"/>
        <v>-10</v>
      </c>
      <c r="AG55" s="1">
        <f t="shared" si="0"/>
        <v>-5</v>
      </c>
      <c r="AH55" s="1">
        <v>1</v>
      </c>
      <c r="AI55" t="str">
        <f t="shared" si="4"/>
        <v>{La ville est considérée en état de siège si 4 unités ennemies sont adjacentes à la ville. La production de pétrole est réduite de 5.}</v>
      </c>
      <c r="AJ55" t="s">
        <v>198</v>
      </c>
    </row>
    <row r="56" spans="1:36" x14ac:dyDescent="0.25">
      <c r="L56" s="6" t="s">
        <v>63</v>
      </c>
      <c r="M56" s="6" t="s">
        <v>53</v>
      </c>
      <c r="N56" s="29">
        <v>4</v>
      </c>
      <c r="O56" s="29"/>
      <c r="P56" s="29"/>
      <c r="Q56" s="30"/>
      <c r="R56" s="5">
        <v>-1</v>
      </c>
      <c r="S56" s="5">
        <v>0</v>
      </c>
      <c r="T56" s="5">
        <v>-1</v>
      </c>
      <c r="U56" s="8">
        <v>-8</v>
      </c>
      <c r="V56" s="68"/>
      <c r="W56" s="68"/>
      <c r="X56" s="68"/>
      <c r="Y56" s="69"/>
      <c r="Z56" s="13" t="s">
        <v>64</v>
      </c>
      <c r="AA56" s="5" t="s">
        <v>69</v>
      </c>
      <c r="AB56" s="5">
        <f t="shared" si="1"/>
        <v>3</v>
      </c>
      <c r="AC56" s="5" t="s">
        <v>116</v>
      </c>
      <c r="AD56" s="5">
        <v>2</v>
      </c>
      <c r="AE56" s="5">
        <f t="shared" si="2"/>
        <v>10</v>
      </c>
      <c r="AF56" s="5">
        <f t="shared" si="3"/>
        <v>-10</v>
      </c>
      <c r="AG56" s="5">
        <f t="shared" si="0"/>
        <v>0</v>
      </c>
      <c r="AH56" s="5">
        <v>2</v>
      </c>
      <c r="AI56" t="str">
        <f t="shared" si="4"/>
        <v>{Soigne 1 santé supplémentaire en phase récolte à toutes les unités amies adjacentes}</v>
      </c>
      <c r="AJ56" t="s">
        <v>199</v>
      </c>
    </row>
    <row r="57" spans="1:36" x14ac:dyDescent="0.25">
      <c r="L57" s="40" t="s">
        <v>129</v>
      </c>
      <c r="R57">
        <f>SUMPRODUCT(R9:R56,$AH$9:$AH$56)</f>
        <v>-74</v>
      </c>
      <c r="S57">
        <f t="shared" ref="S57:T57" si="21">SUMPRODUCT(S9:S56,$AH$9:$AH$56)</f>
        <v>-18</v>
      </c>
      <c r="T57">
        <f t="shared" si="21"/>
        <v>-185</v>
      </c>
      <c r="U57">
        <f>SUMPRODUCT(U9:U56,$AH$9:$AH$56)</f>
        <v>-95</v>
      </c>
      <c r="V57">
        <f>SUMPRODUCT(V9:V56,$AH$9:$AH$56)</f>
        <v>12</v>
      </c>
      <c r="W57">
        <f t="shared" ref="W57:Y57" si="22">SUMPRODUCT(W9:W56,$AH$9:$AH$56)</f>
        <v>9</v>
      </c>
      <c r="X57">
        <f t="shared" si="22"/>
        <v>17</v>
      </c>
      <c r="Y57">
        <f t="shared" si="22"/>
        <v>15</v>
      </c>
    </row>
    <row r="58" spans="1:36" x14ac:dyDescent="0.25">
      <c r="L58" s="49"/>
      <c r="R58" s="50">
        <f>R57/MIN($R$57:$U$57)</f>
        <v>0.4</v>
      </c>
      <c r="S58" s="50">
        <f t="shared" ref="S58:U58" si="23">S57/MIN($R$57:$U$57)</f>
        <v>9.7297297297297303E-2</v>
      </c>
      <c r="T58" s="50">
        <f t="shared" si="23"/>
        <v>1</v>
      </c>
      <c r="U58" s="50">
        <f t="shared" si="23"/>
        <v>0.51351351351351349</v>
      </c>
    </row>
    <row r="59" spans="1:36" x14ac:dyDescent="0.25">
      <c r="L59" s="49"/>
      <c r="U59" t="s">
        <v>53</v>
      </c>
      <c r="V59">
        <f>SUMIFS($AH$9:$AH$56,V$9:V$56,"&gt;"&amp;0,$M$9:$M$56,$U59)</f>
        <v>7</v>
      </c>
      <c r="W59">
        <f t="shared" ref="W59:Y60" si="24">SUMIFS($AH$9:$AH$56,W$9:W$56,"&gt;"&amp;0,$M$9:$M$56,$U59)</f>
        <v>8</v>
      </c>
      <c r="X59">
        <f t="shared" si="24"/>
        <v>6</v>
      </c>
      <c r="Y59">
        <f t="shared" si="24"/>
        <v>5</v>
      </c>
    </row>
    <row r="60" spans="1:36" x14ac:dyDescent="0.25">
      <c r="L60" s="49"/>
      <c r="U60" t="s">
        <v>54</v>
      </c>
      <c r="V60">
        <f>SUMIFS($AH$9:$AH$56,V$9:V$56,"&gt;"&amp;0,$M$9:$M$56,$U60)</f>
        <v>4</v>
      </c>
      <c r="W60">
        <f t="shared" si="24"/>
        <v>5</v>
      </c>
      <c r="X60">
        <f t="shared" si="24"/>
        <v>5</v>
      </c>
      <c r="Y60">
        <f t="shared" si="24"/>
        <v>7</v>
      </c>
    </row>
    <row r="61" spans="1:36" x14ac:dyDescent="0.25">
      <c r="L61" s="49"/>
      <c r="U61" t="s">
        <v>138</v>
      </c>
      <c r="V61">
        <f>V60+V59</f>
        <v>11</v>
      </c>
      <c r="W61">
        <f t="shared" ref="W61:Y61" si="25">W60+W59</f>
        <v>13</v>
      </c>
      <c r="X61">
        <f t="shared" si="25"/>
        <v>11</v>
      </c>
      <c r="Y61">
        <f t="shared" si="25"/>
        <v>12</v>
      </c>
    </row>
    <row r="62" spans="1:36" x14ac:dyDescent="0.25">
      <c r="V62" s="50">
        <f>V61/MAX($V$61:$Y$61)</f>
        <v>0.84615384615384615</v>
      </c>
      <c r="W62" s="50">
        <f t="shared" ref="W62:Y62" si="26">W61/MAX($V$61:$Y$61)</f>
        <v>1</v>
      </c>
      <c r="X62" s="50">
        <f t="shared" si="26"/>
        <v>0.84615384615384615</v>
      </c>
      <c r="Y62" s="50">
        <f t="shared" si="26"/>
        <v>0.92307692307692313</v>
      </c>
    </row>
    <row r="63" spans="1:36" x14ac:dyDescent="0.25">
      <c r="Q63">
        <v>1</v>
      </c>
      <c r="R63">
        <f>SMALL(R$9:R$56,$Q63)</f>
        <v>-5</v>
      </c>
      <c r="S63">
        <f t="shared" ref="S63:U66" si="27">SMALL(S$9:S$56,$Q63)</f>
        <v>-5</v>
      </c>
      <c r="T63">
        <f t="shared" si="27"/>
        <v>-8</v>
      </c>
      <c r="U63">
        <f t="shared" si="27"/>
        <v>-9</v>
      </c>
      <c r="V63">
        <f>LARGE(V$9:V$56,$Q63)</f>
        <v>2</v>
      </c>
      <c r="W63">
        <f t="shared" ref="W63:Y66" si="28">LARGE(W$9:W$56,$Q63)</f>
        <v>3</v>
      </c>
      <c r="X63">
        <f t="shared" si="28"/>
        <v>3</v>
      </c>
      <c r="Y63">
        <f t="shared" si="28"/>
        <v>3</v>
      </c>
    </row>
    <row r="64" spans="1:36" x14ac:dyDescent="0.25">
      <c r="Q64">
        <v>2</v>
      </c>
      <c r="R64">
        <f t="shared" ref="R64:R66" si="29">SMALL(R$9:R$56,$Q64)</f>
        <v>-4</v>
      </c>
      <c r="S64">
        <f t="shared" si="27"/>
        <v>-3</v>
      </c>
      <c r="T64">
        <f t="shared" si="27"/>
        <v>-8</v>
      </c>
      <c r="U64">
        <f t="shared" si="27"/>
        <v>-9</v>
      </c>
      <c r="V64">
        <f t="shared" ref="V64:V66" si="30">LARGE(V$9:V$56,$Q64)</f>
        <v>1</v>
      </c>
      <c r="W64">
        <f t="shared" si="28"/>
        <v>2</v>
      </c>
      <c r="X64">
        <f t="shared" si="28"/>
        <v>2</v>
      </c>
      <c r="Y64">
        <f t="shared" si="28"/>
        <v>2</v>
      </c>
    </row>
    <row r="65" spans="17:25" x14ac:dyDescent="0.25">
      <c r="Q65">
        <v>3</v>
      </c>
      <c r="R65">
        <f t="shared" si="29"/>
        <v>-3</v>
      </c>
      <c r="S65">
        <f t="shared" si="27"/>
        <v>-3</v>
      </c>
      <c r="T65">
        <f t="shared" si="27"/>
        <v>-6</v>
      </c>
      <c r="U65">
        <f t="shared" si="27"/>
        <v>-9</v>
      </c>
      <c r="V65">
        <f t="shared" si="30"/>
        <v>1</v>
      </c>
      <c r="W65">
        <f t="shared" si="28"/>
        <v>2</v>
      </c>
      <c r="X65">
        <f t="shared" si="28"/>
        <v>2</v>
      </c>
      <c r="Y65">
        <f t="shared" si="28"/>
        <v>1</v>
      </c>
    </row>
    <row r="66" spans="17:25" x14ac:dyDescent="0.25">
      <c r="Q66">
        <v>4</v>
      </c>
      <c r="R66">
        <f t="shared" si="29"/>
        <v>-3</v>
      </c>
      <c r="S66">
        <f t="shared" si="27"/>
        <v>-1</v>
      </c>
      <c r="T66">
        <f t="shared" si="27"/>
        <v>-5</v>
      </c>
      <c r="U66">
        <f t="shared" si="27"/>
        <v>-8</v>
      </c>
      <c r="V66">
        <f t="shared" si="30"/>
        <v>1</v>
      </c>
      <c r="W66">
        <f t="shared" si="28"/>
        <v>2</v>
      </c>
      <c r="X66">
        <f t="shared" si="28"/>
        <v>2</v>
      </c>
      <c r="Y66">
        <f t="shared" si="28"/>
        <v>1</v>
      </c>
    </row>
    <row r="67" spans="17:25" x14ac:dyDescent="0.25">
      <c r="Q67" t="s">
        <v>132</v>
      </c>
      <c r="R67">
        <f>-SUM(R63:R66)</f>
        <v>15</v>
      </c>
      <c r="S67">
        <f t="shared" ref="S67:U67" si="31">-SUM(S63:S66)</f>
        <v>12</v>
      </c>
      <c r="T67">
        <f t="shared" si="31"/>
        <v>27</v>
      </c>
      <c r="U67">
        <f t="shared" si="31"/>
        <v>35</v>
      </c>
      <c r="V67">
        <f>SUM(V63:V66)</f>
        <v>5</v>
      </c>
      <c r="W67">
        <f>SUM(W63:W66)</f>
        <v>9</v>
      </c>
      <c r="X67">
        <f>SUM(X63:X66)</f>
        <v>9</v>
      </c>
      <c r="Y67">
        <f>SUM(Y63:Y66)</f>
        <v>7</v>
      </c>
    </row>
    <row r="68" spans="17:25" x14ac:dyDescent="0.25">
      <c r="Q68" s="47" t="s">
        <v>133</v>
      </c>
      <c r="R68" s="48">
        <f>4*R67</f>
        <v>60</v>
      </c>
      <c r="S68" s="48">
        <f t="shared" ref="S68:U68" si="32">4*S67</f>
        <v>48</v>
      </c>
      <c r="T68" s="48">
        <f t="shared" si="32"/>
        <v>108</v>
      </c>
      <c r="U68" s="48">
        <f t="shared" si="32"/>
        <v>140</v>
      </c>
    </row>
  </sheetData>
  <autoFilter ref="L8:AH68">
    <filterColumn colId="1" showButton="0"/>
    <filterColumn colId="2" showButton="0"/>
    <filterColumn colId="3" showButton="0"/>
    <filterColumn colId="4" showButton="0"/>
  </autoFilter>
  <mergeCells count="4">
    <mergeCell ref="R1:U1"/>
    <mergeCell ref="M8:Q8"/>
    <mergeCell ref="V1:Y1"/>
    <mergeCell ref="M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0" defaultRowHeight="15" x14ac:dyDescent="0.25"/>
  <cols>
    <col min="1" max="16384" width="11.42578125" style="18"/>
  </cols>
  <sheetData>
    <row r="1" spans="1:5" ht="15.75" thickBot="1" x14ac:dyDescent="0.3">
      <c r="B1" s="51" t="s">
        <v>145</v>
      </c>
      <c r="C1" s="52" t="s">
        <v>146</v>
      </c>
      <c r="D1" s="52" t="s">
        <v>147</v>
      </c>
      <c r="E1" s="53" t="s">
        <v>148</v>
      </c>
    </row>
    <row r="2" spans="1:5" x14ac:dyDescent="0.25">
      <c r="A2" s="54" t="s">
        <v>11</v>
      </c>
      <c r="B2" s="54">
        <v>1</v>
      </c>
      <c r="C2" s="55">
        <v>0</v>
      </c>
      <c r="D2" s="55">
        <v>0</v>
      </c>
      <c r="E2" s="56">
        <v>1</v>
      </c>
    </row>
    <row r="3" spans="1:5" x14ac:dyDescent="0.25">
      <c r="A3" s="57" t="s">
        <v>13</v>
      </c>
      <c r="B3" s="57">
        <v>1</v>
      </c>
      <c r="C3" s="58">
        <v>1</v>
      </c>
      <c r="D3" s="58">
        <v>0</v>
      </c>
      <c r="E3" s="59">
        <v>2</v>
      </c>
    </row>
    <row r="4" spans="1:5" x14ac:dyDescent="0.25">
      <c r="A4" s="60" t="s">
        <v>14</v>
      </c>
      <c r="B4" s="60">
        <v>2</v>
      </c>
      <c r="C4" s="61">
        <v>1</v>
      </c>
      <c r="D4" s="61">
        <v>0</v>
      </c>
      <c r="E4" s="62">
        <v>1</v>
      </c>
    </row>
    <row r="5" spans="1:5" x14ac:dyDescent="0.25">
      <c r="A5" s="57" t="s">
        <v>15</v>
      </c>
      <c r="B5" s="57">
        <v>3</v>
      </c>
      <c r="C5" s="58">
        <v>1</v>
      </c>
      <c r="D5" s="58">
        <v>0</v>
      </c>
      <c r="E5" s="59">
        <v>2</v>
      </c>
    </row>
    <row r="6" spans="1:5" ht="15.75" thickBot="1" x14ac:dyDescent="0.3">
      <c r="A6" s="63" t="s">
        <v>16</v>
      </c>
      <c r="B6" s="63">
        <v>2</v>
      </c>
      <c r="C6" s="64">
        <v>1</v>
      </c>
      <c r="D6" s="64">
        <v>0</v>
      </c>
      <c r="E6" s="6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9" sqref="A9"/>
    </sheetView>
  </sheetViews>
  <sheetFormatPr baseColWidth="10" defaultRowHeight="15" x14ac:dyDescent="0.25"/>
  <cols>
    <col min="2" max="2" width="12.7109375" style="18" bestFit="1" customWidth="1"/>
    <col min="3" max="3" width="11.42578125" style="18"/>
  </cols>
  <sheetData>
    <row r="1" spans="1:7" x14ac:dyDescent="0.25">
      <c r="B1" s="26" t="s">
        <v>65</v>
      </c>
      <c r="C1" s="26" t="s">
        <v>74</v>
      </c>
      <c r="D1" t="s">
        <v>89</v>
      </c>
      <c r="E1" t="s">
        <v>70</v>
      </c>
      <c r="F1" t="s">
        <v>90</v>
      </c>
      <c r="G1" t="s">
        <v>72</v>
      </c>
    </row>
    <row r="2" spans="1:7" x14ac:dyDescent="0.25">
      <c r="A2">
        <v>1</v>
      </c>
      <c r="B2" s="26" t="s">
        <v>9</v>
      </c>
      <c r="C2" s="26">
        <f>COUNTIF(Feuil1!$AA:$AA,Compte!B2)</f>
        <v>30</v>
      </c>
      <c r="D2">
        <f>COUNTIF(Feuil1!V9:V56,"&gt;"&amp;0)</f>
        <v>8</v>
      </c>
      <c r="E2">
        <f>COUNTIF(Feuil1!W9:W56,"&gt;"&amp;0)</f>
        <v>11</v>
      </c>
      <c r="F2">
        <f>COUNTIF(Feuil1!X9:X56,"&gt;"&amp;0)</f>
        <v>9</v>
      </c>
      <c r="G2">
        <f>COUNTIF(Feuil1!Y9:Y56,"&gt;"&amp;0)</f>
        <v>10</v>
      </c>
    </row>
    <row r="3" spans="1:7" x14ac:dyDescent="0.25">
      <c r="A3">
        <v>2</v>
      </c>
      <c r="B3" s="26" t="s">
        <v>66</v>
      </c>
      <c r="C3" s="26">
        <f>COUNTIF(Feuil1!$AA:$AA,Compte!B3)</f>
        <v>6</v>
      </c>
    </row>
    <row r="4" spans="1:7" x14ac:dyDescent="0.25">
      <c r="A4">
        <v>3</v>
      </c>
      <c r="B4" s="26" t="s">
        <v>67</v>
      </c>
      <c r="C4" s="26">
        <f>COUNTIF(Feuil1!$AA:$AA,Compte!B4)</f>
        <v>3</v>
      </c>
    </row>
    <row r="5" spans="1:7" x14ac:dyDescent="0.25">
      <c r="A5">
        <v>4</v>
      </c>
      <c r="B5" s="26" t="s">
        <v>68</v>
      </c>
      <c r="C5" s="26">
        <f>COUNTIF(Feuil1!$AA:$AA,Compte!B5)</f>
        <v>0</v>
      </c>
    </row>
    <row r="6" spans="1:7" x14ac:dyDescent="0.25">
      <c r="A6">
        <v>5</v>
      </c>
      <c r="B6" s="26" t="s">
        <v>69</v>
      </c>
      <c r="C6" s="26">
        <f>COUNTIF(Feuil1!$AA:$AA,Compte!B6)</f>
        <v>7</v>
      </c>
    </row>
    <row r="7" spans="1:7" x14ac:dyDescent="0.25">
      <c r="B7" s="26" t="s">
        <v>71</v>
      </c>
      <c r="C7" s="26">
        <f>COUNTIF(Feuil1!$AA:$AA,Compte!B7)</f>
        <v>0</v>
      </c>
    </row>
    <row r="8" spans="1:7" x14ac:dyDescent="0.25">
      <c r="A8">
        <v>6</v>
      </c>
      <c r="B8" s="26" t="s">
        <v>75</v>
      </c>
      <c r="C8" s="26">
        <f>COUNTIF(Feuil1!$AA:$AA,Compte!B8)</f>
        <v>2</v>
      </c>
    </row>
    <row r="9" spans="1:7" x14ac:dyDescent="0.25">
      <c r="B9" s="26"/>
      <c r="C9" s="26">
        <f>COUNTIF(Feuil1!$AA:$AA,Compte!B9)</f>
        <v>0</v>
      </c>
    </row>
    <row r="10" spans="1:7" x14ac:dyDescent="0.25">
      <c r="B10" s="26" t="s">
        <v>73</v>
      </c>
      <c r="C10" s="26">
        <f>SUM(C2:C9)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Compte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2020-08-13T14:46:53Z</dcterms:created>
  <dcterms:modified xsi:type="dcterms:W3CDTF">2020-11-30T10:18:37Z</dcterms:modified>
</cp:coreProperties>
</file>