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type1_diabetes_project\"/>
    </mc:Choice>
  </mc:AlternateContent>
  <xr:revisionPtr revIDLastSave="0" documentId="13_ncr:1_{D4386E3B-05DB-4B7D-B32D-385C113E47AB}" xr6:coauthVersionLast="45" xr6:coauthVersionMax="45" xr10:uidLastSave="{00000000-0000-0000-0000-000000000000}"/>
  <bookViews>
    <workbookView xWindow="17190" yWindow="0" windowWidth="17205" windowHeight="21000" activeTab="1" xr2:uid="{00000000-000D-0000-FFFF-FFFF00000000}"/>
  </bookViews>
  <sheets>
    <sheet name="table modified" sheetId="4" r:id="rId1"/>
    <sheet name="Sheet1" sheetId="6" r:id="rId2"/>
    <sheet name="code" sheetId="5" r:id="rId3"/>
    <sheet name="table" sheetId="1" state="hidden" r:id="rId4"/>
    <sheet name="counts" sheetId="2" state="hidden" r:id="rId5"/>
    <sheet name="ref" sheetId="3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" i="6" l="1"/>
  <c r="D24" i="6"/>
  <c r="E24" i="6"/>
  <c r="F24" i="6"/>
  <c r="G24" i="6"/>
  <c r="H24" i="6"/>
  <c r="I24" i="6"/>
  <c r="C25" i="6"/>
  <c r="D25" i="6"/>
  <c r="E25" i="6"/>
  <c r="F25" i="6"/>
  <c r="G25" i="6"/>
  <c r="H25" i="6"/>
  <c r="I25" i="6"/>
  <c r="C26" i="6"/>
  <c r="D26" i="6"/>
  <c r="E26" i="6"/>
  <c r="F26" i="6"/>
  <c r="G26" i="6"/>
  <c r="H26" i="6"/>
  <c r="I26" i="6"/>
  <c r="B24" i="6"/>
  <c r="B25" i="6"/>
  <c r="B26" i="6"/>
  <c r="C15" i="6"/>
  <c r="D15" i="6"/>
  <c r="E15" i="6"/>
  <c r="F15" i="6"/>
  <c r="C16" i="6"/>
  <c r="D16" i="6"/>
  <c r="E16" i="6"/>
  <c r="F16" i="6"/>
  <c r="C17" i="6"/>
  <c r="D17" i="6"/>
  <c r="E17" i="6"/>
  <c r="F17" i="6"/>
  <c r="B17" i="6"/>
  <c r="B15" i="6"/>
  <c r="B16" i="6"/>
  <c r="A79" i="6"/>
  <c r="A80" i="6"/>
  <c r="B80" i="6"/>
  <c r="A81" i="6"/>
  <c r="B81" i="6"/>
  <c r="A82" i="6"/>
  <c r="B82" i="6"/>
  <c r="A83" i="6"/>
  <c r="B83" i="6"/>
  <c r="A73" i="6"/>
  <c r="A74" i="6"/>
  <c r="B74" i="6"/>
  <c r="A75" i="6"/>
  <c r="B75" i="6"/>
  <c r="A76" i="6"/>
  <c r="B76" i="6"/>
  <c r="A77" i="6"/>
  <c r="B77" i="6"/>
  <c r="B72" i="6"/>
  <c r="B65" i="6"/>
  <c r="B66" i="6"/>
  <c r="B67" i="6"/>
  <c r="B69" i="6"/>
  <c r="B70" i="6"/>
  <c r="B71" i="6"/>
  <c r="B64" i="6"/>
  <c r="A70" i="6"/>
  <c r="A71" i="6"/>
  <c r="A72" i="6"/>
  <c r="A69" i="6"/>
  <c r="B7" i="6"/>
  <c r="C7" i="6"/>
  <c r="D7" i="6"/>
  <c r="E7" i="6"/>
  <c r="F7" i="6"/>
  <c r="B8" i="6"/>
  <c r="C8" i="6"/>
  <c r="D8" i="6"/>
  <c r="E8" i="6"/>
  <c r="F8" i="6"/>
  <c r="C6" i="6"/>
  <c r="D6" i="6"/>
  <c r="E6" i="6"/>
  <c r="F6" i="6"/>
  <c r="B6" i="6"/>
  <c r="H159" i="5" l="1"/>
  <c r="H160" i="5"/>
  <c r="H161" i="5"/>
  <c r="H162" i="5"/>
  <c r="H164" i="5"/>
  <c r="H165" i="5"/>
  <c r="H167" i="5"/>
  <c r="H158" i="5"/>
  <c r="H151" i="5"/>
  <c r="H153" i="5"/>
  <c r="H154" i="5"/>
  <c r="H155" i="5"/>
  <c r="H150" i="5"/>
  <c r="H80" i="5"/>
  <c r="H81" i="5"/>
  <c r="H82" i="5"/>
  <c r="H84" i="5"/>
  <c r="H85" i="5"/>
  <c r="H86" i="5"/>
  <c r="H88" i="5"/>
  <c r="H89" i="5"/>
  <c r="H91" i="5"/>
  <c r="H92" i="5"/>
  <c r="H93" i="5"/>
  <c r="H94" i="5"/>
  <c r="H95" i="5"/>
  <c r="H97" i="5"/>
  <c r="H98" i="5"/>
  <c r="H99" i="5"/>
  <c r="H100" i="5"/>
  <c r="H101" i="5"/>
  <c r="H103" i="5"/>
  <c r="H104" i="5"/>
  <c r="H106" i="5"/>
  <c r="H107" i="5"/>
  <c r="H109" i="5"/>
  <c r="H110" i="5"/>
  <c r="H112" i="5"/>
  <c r="H113" i="5"/>
  <c r="H115" i="5"/>
  <c r="H116" i="5"/>
  <c r="H117" i="5"/>
  <c r="H119" i="5"/>
  <c r="H120" i="5"/>
  <c r="H121" i="5"/>
  <c r="H123" i="5"/>
  <c r="H124" i="5"/>
  <c r="H125" i="5"/>
  <c r="H127" i="5"/>
  <c r="H128" i="5"/>
  <c r="H129" i="5"/>
  <c r="H131" i="5"/>
  <c r="H132" i="5"/>
  <c r="H133" i="5"/>
  <c r="H135" i="5"/>
  <c r="H136" i="5"/>
  <c r="H137" i="5"/>
  <c r="H139" i="5"/>
  <c r="H140" i="5"/>
  <c r="H141" i="5"/>
  <c r="H143" i="5"/>
  <c r="H144" i="5"/>
  <c r="H145" i="5"/>
  <c r="H146" i="5"/>
  <c r="H76" i="5"/>
  <c r="H77" i="5"/>
  <c r="H78" i="5"/>
  <c r="H73" i="5"/>
  <c r="H74" i="5"/>
  <c r="H72" i="5"/>
  <c r="H47" i="5"/>
  <c r="H46" i="5"/>
  <c r="H40" i="5" l="1"/>
  <c r="H39" i="5"/>
  <c r="H38" i="5"/>
  <c r="H6" i="5"/>
  <c r="H11" i="5"/>
  <c r="H10" i="5"/>
  <c r="H9" i="5"/>
  <c r="H34" i="5"/>
  <c r="H33" i="5"/>
  <c r="H32" i="5"/>
  <c r="H31" i="5"/>
  <c r="H30" i="5"/>
  <c r="H27" i="5"/>
  <c r="H26" i="5"/>
  <c r="H25" i="5"/>
  <c r="H23" i="5"/>
  <c r="H22" i="5"/>
  <c r="H21" i="5"/>
  <c r="H18" i="5"/>
  <c r="H14" i="5"/>
  <c r="H15" i="5"/>
  <c r="H13" i="5"/>
  <c r="AU52" i="2" l="1"/>
  <c r="AV52" i="2"/>
  <c r="AU51" i="2"/>
  <c r="AV51" i="2"/>
  <c r="AS52" i="2"/>
  <c r="AT52" i="2"/>
  <c r="AS51" i="2"/>
  <c r="AT51" i="2"/>
  <c r="AQ51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R51" i="2"/>
  <c r="B52" i="2" l="1"/>
  <c r="C52" i="2"/>
  <c r="B51" i="2"/>
  <c r="C51" i="2"/>
  <c r="A52" i="2"/>
  <c r="A51" i="2"/>
  <c r="R41" i="2" l="1"/>
  <c r="S41" i="2"/>
  <c r="Q41" i="2"/>
  <c r="Q40" i="2"/>
  <c r="G51" i="2"/>
  <c r="G52" i="2"/>
  <c r="D52" i="2"/>
  <c r="D51" i="2"/>
  <c r="AB52" i="2" l="1"/>
  <c r="AC52" i="2"/>
  <c r="AB51" i="2"/>
  <c r="AC51" i="2"/>
  <c r="Z52" i="2"/>
  <c r="AA52" i="2"/>
  <c r="Z51" i="2"/>
  <c r="AA51" i="2"/>
  <c r="W52" i="2"/>
  <c r="X52" i="2"/>
  <c r="Y52" i="2"/>
  <c r="W51" i="2"/>
  <c r="X51" i="2"/>
  <c r="Y51" i="2"/>
  <c r="U52" i="2"/>
  <c r="V52" i="2"/>
  <c r="U51" i="2"/>
  <c r="V51" i="2"/>
  <c r="T52" i="2"/>
  <c r="T51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1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1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R1" i="2"/>
  <c r="Q1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1" i="2"/>
  <c r="F52" i="2"/>
  <c r="F51" i="2"/>
  <c r="E52" i="2"/>
  <c r="E51" i="2"/>
  <c r="K51" i="2" l="1"/>
  <c r="L51" i="2"/>
  <c r="K52" i="2"/>
  <c r="M51" i="2"/>
  <c r="S50" i="2"/>
  <c r="L52" i="2"/>
  <c r="R51" i="2"/>
  <c r="Q51" i="2"/>
  <c r="M52" i="2"/>
  <c r="S51" i="2"/>
  <c r="R50" i="2"/>
  <c r="Q50" i="2"/>
</calcChain>
</file>

<file path=xl/sharedStrings.xml><?xml version="1.0" encoding="utf-8"?>
<sst xmlns="http://schemas.openxmlformats.org/spreadsheetml/2006/main" count="1784" uniqueCount="448">
  <si>
    <t>Mother's Clinical Characteristics</t>
  </si>
  <si>
    <t xml:space="preserve">Age, mean ± SD </t>
  </si>
  <si>
    <t>Neonate's Clinical Characteristics</t>
  </si>
  <si>
    <t>Sex</t>
  </si>
  <si>
    <t>male</t>
  </si>
  <si>
    <t>female</t>
  </si>
  <si>
    <t>T1D group (n=50)</t>
  </si>
  <si>
    <t>T1D group (n=48)</t>
  </si>
  <si>
    <t>26 (54%)</t>
  </si>
  <si>
    <t>22 (46%)</t>
  </si>
  <si>
    <t>Birth weight</t>
  </si>
  <si>
    <t>SGA</t>
  </si>
  <si>
    <t>AGA</t>
  </si>
  <si>
    <t>LGA</t>
  </si>
  <si>
    <t>3 (7%)</t>
  </si>
  <si>
    <t>0 (0%)</t>
  </si>
  <si>
    <t>4 (8%)</t>
  </si>
  <si>
    <t>31 (65%)</t>
  </si>
  <si>
    <t>13 (27%)</t>
  </si>
  <si>
    <t xml:space="preserve">Birth weight (kg), mean ± SD </t>
  </si>
  <si>
    <t>3547,92 ± 522,59</t>
  </si>
  <si>
    <t>breast milk</t>
  </si>
  <si>
    <t>formula</t>
  </si>
  <si>
    <t>mixed</t>
  </si>
  <si>
    <t>Feeding methods</t>
  </si>
  <si>
    <t>NA</t>
  </si>
  <si>
    <t>yes</t>
  </si>
  <si>
    <t>no</t>
  </si>
  <si>
    <t>47 (98%)</t>
  </si>
  <si>
    <t>1 (2%)</t>
  </si>
  <si>
    <t>Control of postanatal glucose homeostasis</t>
  </si>
  <si>
    <t>51,5 ± 18,6</t>
  </si>
  <si>
    <t>Postnatal glucose level (mg/dl), mean ± SD*</t>
  </si>
  <si>
    <t>29,7 ± 4,3</t>
  </si>
  <si>
    <t>50 (100%)</t>
  </si>
  <si>
    <t>Gestation (weeks), mean ± SD</t>
  </si>
  <si>
    <t xml:space="preserve">Pre-pregnancy BMI, mean ± SD </t>
  </si>
  <si>
    <t xml:space="preserve">Duration of T1D (years), mean ± SD </t>
  </si>
  <si>
    <t xml:space="preserve">Age at T1D diagnosis, mean ± SD </t>
  </si>
  <si>
    <t>Vitamin D</t>
  </si>
  <si>
    <t>Maternal preeclampsia</t>
  </si>
  <si>
    <t>Maternal diabetes</t>
  </si>
  <si>
    <t>Delivery mode</t>
  </si>
  <si>
    <t>Caesarian</t>
  </si>
  <si>
    <t>Vaginal</t>
  </si>
  <si>
    <t>Vacuum-assisted vaginal delivery</t>
  </si>
  <si>
    <t>12 (24%)</t>
  </si>
  <si>
    <t>5 (10%)</t>
  </si>
  <si>
    <t>33 (66%)</t>
  </si>
  <si>
    <t>5 (12%)</t>
  </si>
  <si>
    <t>Parity</t>
  </si>
  <si>
    <t>Primiparity</t>
  </si>
  <si>
    <t>Multiparity</t>
  </si>
  <si>
    <t>Miscarriages</t>
  </si>
  <si>
    <t>28 (56%)</t>
  </si>
  <si>
    <t>20 (40%)</t>
  </si>
  <si>
    <t>2 (4%)</t>
  </si>
  <si>
    <t>7 (14%)</t>
  </si>
  <si>
    <t>41 (82%)</t>
  </si>
  <si>
    <t xml:space="preserve">Yes </t>
  </si>
  <si>
    <t>No</t>
  </si>
  <si>
    <t>Preterm(&lt;37 weeks)</t>
  </si>
  <si>
    <t>49 (98%)</t>
  </si>
  <si>
    <t>38,1 ± 0,7</t>
  </si>
  <si>
    <t>39,2 ± 1,0</t>
  </si>
  <si>
    <t>23,19 ± 2,95</t>
  </si>
  <si>
    <t>28,12 ± 3,75</t>
  </si>
  <si>
    <t>Weight gain (kg), mean ± SD</t>
  </si>
  <si>
    <t>13,61 ± 5,34</t>
  </si>
  <si>
    <t>Energy from saturated fatt acids [%]**, mean ± SD</t>
  </si>
  <si>
    <t xml:space="preserve">Energy derived from carbohydrates [%]**, mean ± SD </t>
  </si>
  <si>
    <t xml:space="preserve">Energy derived from total protein [%]**, mean ± SD </t>
  </si>
  <si>
    <t>30,80 ± 5,09</t>
  </si>
  <si>
    <t>50,85 ± 5,33</t>
  </si>
  <si>
    <t>18,35 ± 3,01</t>
  </si>
  <si>
    <t>**counting based on 24-hours dietetic recall for 7-days received from 33 T1D patients and 14 controls</t>
  </si>
  <si>
    <t>27,79± 4,83</t>
  </si>
  <si>
    <t>55,47 ± 5,30</t>
  </si>
  <si>
    <t>16,74 ± 1,59</t>
  </si>
  <si>
    <t>*measurment in first hour of life??</t>
  </si>
  <si>
    <t>Glyceamic control during pregnancy</t>
  </si>
  <si>
    <t>50 (100%)***</t>
  </si>
  <si>
    <t>***HbA1c measurement in each of the three trimesters of pregnancy</t>
  </si>
  <si>
    <t>T1D</t>
  </si>
  <si>
    <t>T2D</t>
  </si>
  <si>
    <t>Gestational</t>
  </si>
  <si>
    <t>None</t>
  </si>
  <si>
    <t>Diabetes medication (insulin therapy)</t>
  </si>
  <si>
    <t>Pre-pregnancy BMI</t>
  </si>
  <si>
    <t>Underweight</t>
  </si>
  <si>
    <t>Normal</t>
  </si>
  <si>
    <t>Overweight</t>
  </si>
  <si>
    <t>Obese</t>
  </si>
  <si>
    <t xml:space="preserve">Time of insulin therapy (years), mean ± SD </t>
  </si>
  <si>
    <t>12,52 ± 17,09</t>
  </si>
  <si>
    <t xml:space="preserve">Age at the beginning of insulin therapy (years), mean ± SD </t>
  </si>
  <si>
    <t>17,97 ± 8,30</t>
  </si>
  <si>
    <t>12,56 ± 7,02</t>
  </si>
  <si>
    <t>17,91 ± 8,21</t>
  </si>
  <si>
    <t>Classification of pregestational diabetes (modified P. White classification)****</t>
  </si>
  <si>
    <t>Ginekol Pol</t>
  </si>
  <si>
    <t>. 2018;89(6):341-350.</t>
  </si>
  <si>
    <t xml:space="preserve">doi: 10.5603/GP.a2018.0059. </t>
  </si>
  <si>
    <t xml:space="preserve">Wender-Ożegowska E, Bomba-Opoń D, et al. Standards of Polish Society of Gynecologists and Obstetricians in management of women with diabetes. Ginekol Pol. 2018;89(6):341-350. doi: 10.5603/GP.a2018.0059. </t>
  </si>
  <si>
    <t xml:space="preserve">**** according to Wender-Ożegowska E, Bomba-Opoń D, et al. Standards of Polish Society of Gynecologists and Obstetricians in management of women with diabetes. Ginekol Pol. 2018;89(6):341-350. doi: 10.5603/GP.a2018.0059. </t>
  </si>
  <si>
    <t>Class A</t>
  </si>
  <si>
    <t>Class B</t>
  </si>
  <si>
    <t>Class C</t>
  </si>
  <si>
    <t>Class D</t>
  </si>
  <si>
    <t>Class R</t>
  </si>
  <si>
    <t>Class F</t>
  </si>
  <si>
    <t>Class RF</t>
  </si>
  <si>
    <t>Class H</t>
  </si>
  <si>
    <t>Class T</t>
  </si>
  <si>
    <t>15 (30%)</t>
  </si>
  <si>
    <t>11 (22%)</t>
  </si>
  <si>
    <t>18 (36%)</t>
  </si>
  <si>
    <t>23 (46%)</t>
  </si>
  <si>
    <t>27 (54%)</t>
  </si>
  <si>
    <t>Retinopathy</t>
  </si>
  <si>
    <t>Hypothyroidism</t>
  </si>
  <si>
    <t>10 (20%)</t>
  </si>
  <si>
    <t>38 (76%)</t>
  </si>
  <si>
    <r>
      <t xml:space="preserve">Underweight: </t>
    </r>
    <r>
      <rPr>
        <b/>
        <sz val="11"/>
        <color theme="1"/>
        <rFont val="Calibri"/>
        <family val="2"/>
        <charset val="238"/>
        <scheme val="minor"/>
      </rPr>
      <t>BMI</t>
    </r>
    <r>
      <rPr>
        <sz val="11"/>
        <color theme="1"/>
        <rFont val="Calibri"/>
        <family val="2"/>
        <charset val="238"/>
        <scheme val="minor"/>
      </rPr>
      <t xml:space="preserve"> is less than 18.5.</t>
    </r>
  </si>
  <si>
    <r>
      <t xml:space="preserve">Normal weight: </t>
    </r>
    <r>
      <rPr>
        <b/>
        <sz val="11"/>
        <color theme="1"/>
        <rFont val="Calibri"/>
        <family val="2"/>
        <charset val="238"/>
        <scheme val="minor"/>
      </rPr>
      <t>BMI</t>
    </r>
    <r>
      <rPr>
        <sz val="11"/>
        <color theme="1"/>
        <rFont val="Calibri"/>
        <family val="2"/>
        <charset val="238"/>
        <scheme val="minor"/>
      </rPr>
      <t xml:space="preserve"> is 18.5 to 24.9.</t>
    </r>
  </si>
  <si>
    <r>
      <t>Overweight</t>
    </r>
    <r>
      <rPr>
        <sz val="11"/>
        <color theme="1"/>
        <rFont val="Calibri"/>
        <family val="2"/>
        <charset val="238"/>
        <scheme val="minor"/>
      </rPr>
      <t xml:space="preserve">: </t>
    </r>
    <r>
      <rPr>
        <b/>
        <sz val="11"/>
        <color theme="1"/>
        <rFont val="Calibri"/>
        <family val="2"/>
        <charset val="238"/>
        <scheme val="minor"/>
      </rPr>
      <t>BMI</t>
    </r>
    <r>
      <rPr>
        <sz val="11"/>
        <color theme="1"/>
        <rFont val="Calibri"/>
        <family val="2"/>
        <charset val="238"/>
        <scheme val="minor"/>
      </rPr>
      <t xml:space="preserve"> is 25 to 29.9.</t>
    </r>
  </si>
  <si>
    <r>
      <t>Obese</t>
    </r>
    <r>
      <rPr>
        <sz val="11"/>
        <color theme="1"/>
        <rFont val="Calibri"/>
        <family val="2"/>
        <charset val="238"/>
        <scheme val="minor"/>
      </rPr>
      <t xml:space="preserve">: </t>
    </r>
    <r>
      <rPr>
        <b/>
        <sz val="11"/>
        <color theme="1"/>
        <rFont val="Calibri"/>
        <family val="2"/>
        <charset val="238"/>
        <scheme val="minor"/>
      </rPr>
      <t>BMI</t>
    </r>
    <r>
      <rPr>
        <sz val="11"/>
        <color theme="1"/>
        <rFont val="Calibri"/>
        <family val="2"/>
        <charset val="238"/>
        <scheme val="minor"/>
      </rPr>
      <t xml:space="preserve"> is 30 or more.</t>
    </r>
  </si>
  <si>
    <t>nor</t>
  </si>
  <si>
    <t>ov</t>
  </si>
  <si>
    <t>und</t>
  </si>
  <si>
    <t>obese</t>
  </si>
  <si>
    <t>35 (70%)</t>
  </si>
  <si>
    <t>13 (26%)</t>
  </si>
  <si>
    <t>7 (17%)</t>
  </si>
  <si>
    <t xml:space="preserve">Before-birth BMI, mean ± SD </t>
  </si>
  <si>
    <t>Weight gain</t>
  </si>
  <si>
    <t>Non-excess</t>
  </si>
  <si>
    <t>Excess</t>
  </si>
  <si>
    <t>Pre-pregnancy weight</t>
  </si>
  <si>
    <t>Recommended weight gain</t>
  </si>
  <si>
    <t>Source: Institute of Medicine and National Research Council</t>
  </si>
  <si>
    <t>Underweight (BMI under 18.5)</t>
  </si>
  <si>
    <t>28 to 40 lbs. (about 13 to 18 kg)</t>
  </si>
  <si>
    <t>Normal weight (BMI 18.5 to 24.9)</t>
  </si>
  <si>
    <t>25 to 35 lbs. (about 11 to 16 kg)</t>
  </si>
  <si>
    <t>Overweight (BMI 25 to 29.9)</t>
  </si>
  <si>
    <t>15 to 25 lbs. (about 7 to 11 kg)</t>
  </si>
  <si>
    <t>Obesity (BMI 30 or more)</t>
  </si>
  <si>
    <t>11 to 20 lbs. (about 5 to 9 kg)</t>
  </si>
  <si>
    <t>ok</t>
  </si>
  <si>
    <t>ex</t>
  </si>
  <si>
    <t>32 (64%)</t>
  </si>
  <si>
    <t>18 (38%)</t>
  </si>
  <si>
    <t>16 (32%)</t>
  </si>
  <si>
    <t>34 (68%)</t>
  </si>
  <si>
    <t>Antibiotics prophylaxy</t>
  </si>
  <si>
    <t>Streptococcus agalactiae</t>
  </si>
  <si>
    <t>Chorioamnionitis (intra-amniotic infection (IAI)</t>
  </si>
  <si>
    <t>Cesarean section prophylaxis</t>
  </si>
  <si>
    <t>Maternal bacterial endocarditis prophylaxis</t>
  </si>
  <si>
    <t>Premature rupture of membranes prophylaxis</t>
  </si>
  <si>
    <t>Cause of antibiotics prophylaxis*****</t>
  </si>
  <si>
    <t>5 (23%)</t>
  </si>
  <si>
    <t>12 (54%)</t>
  </si>
  <si>
    <t>*****in one T1D patient and two controls there were more than one cause of using the antibiotics profilaxy</t>
  </si>
  <si>
    <t>28 (80%)</t>
  </si>
  <si>
    <t>5 (14%)</t>
  </si>
  <si>
    <t>2 (6%)</t>
  </si>
  <si>
    <t>Any acute disease/disorder</t>
  </si>
  <si>
    <t>Any chronic disease/disorder (excluding T1D)</t>
  </si>
  <si>
    <t xml:space="preserve"> 32 (64%)</t>
  </si>
  <si>
    <t>48 (96%)</t>
  </si>
  <si>
    <t>ampicillin</t>
  </si>
  <si>
    <t>cefazolin</t>
  </si>
  <si>
    <t>clindamycin</t>
  </si>
  <si>
    <t>cefuroxime</t>
  </si>
  <si>
    <t>Used Antibiotic******</t>
  </si>
  <si>
    <t>******in one T1D patient and three controls more than one antibiotic was administrated</t>
  </si>
  <si>
    <t>cefalexin</t>
  </si>
  <si>
    <t>4 (17%)</t>
  </si>
  <si>
    <t>7 (30,5%)</t>
  </si>
  <si>
    <t>10 (43,5%)</t>
  </si>
  <si>
    <t>1 (4,5%)</t>
  </si>
  <si>
    <t>6 (17%)</t>
  </si>
  <si>
    <t>11 (31,5%)</t>
  </si>
  <si>
    <t>18 (51,5%)</t>
  </si>
  <si>
    <t>Probiotic products before pregnancy</t>
  </si>
  <si>
    <t>Probiotic before pregnancy (including synbiotics)</t>
  </si>
  <si>
    <t>Probiotic during pregnancy (including synbiotics)</t>
  </si>
  <si>
    <t>Probiotic products during pregnancy</t>
  </si>
  <si>
    <t xml:space="preserve"> 35 (70%)</t>
  </si>
  <si>
    <t>Ethnicity, Caucasian</t>
  </si>
  <si>
    <t>Geographical location. Poland</t>
  </si>
  <si>
    <t>50 (100%)*</t>
  </si>
  <si>
    <t>Control group (n=42)</t>
  </si>
  <si>
    <t>Proceeded samples</t>
  </si>
  <si>
    <t>*one delivery at 36 weeks and 6 days of pregnancy</t>
  </si>
  <si>
    <t>48 (100%)</t>
  </si>
  <si>
    <t>41 (98%)</t>
  </si>
  <si>
    <t>32,4 ± 4,0</t>
  </si>
  <si>
    <t>42 (100%)</t>
  </si>
  <si>
    <t>20 (47.5%)</t>
  </si>
  <si>
    <t>17 (40.5%)</t>
  </si>
  <si>
    <t>27 (64%)</t>
  </si>
  <si>
    <t>14 (33.5%)</t>
  </si>
  <si>
    <t>27 (64.5%)</t>
  </si>
  <si>
    <t>8 (19%)</t>
  </si>
  <si>
    <t>33 (79%)</t>
  </si>
  <si>
    <t>15 (35.5%)</t>
  </si>
  <si>
    <t>1 (2.5%)</t>
  </si>
  <si>
    <t>10 (23.5%)</t>
  </si>
  <si>
    <t>31 (74%)</t>
  </si>
  <si>
    <t>22 (52.5%)</t>
  </si>
  <si>
    <t>29 (69%)</t>
  </si>
  <si>
    <t>13 (31%)</t>
  </si>
  <si>
    <t>12 (29%)</t>
  </si>
  <si>
    <t>30 (71%)</t>
  </si>
  <si>
    <t>27,46 ± 2,97</t>
  </si>
  <si>
    <t>22,46 ± 2,56</t>
  </si>
  <si>
    <t>14,00 ± 3,79</t>
  </si>
  <si>
    <t>26 (62%)</t>
  </si>
  <si>
    <t>15 (36%)</t>
  </si>
  <si>
    <t>24 (57%)</t>
  </si>
  <si>
    <t>18 (43%)</t>
  </si>
  <si>
    <t>39 (93%)</t>
  </si>
  <si>
    <t>3405,45 ± 395,51</t>
  </si>
  <si>
    <t>In newborn group we have duplicated samples:</t>
  </si>
  <si>
    <t>11c.u.S20</t>
  </si>
  <si>
    <t>Ear</t>
  </si>
  <si>
    <t>T1D_Ear</t>
  </si>
  <si>
    <t>T1D_Infant_Ear</t>
  </si>
  <si>
    <t>No_Abx</t>
  </si>
  <si>
    <t>11c.u.S70</t>
  </si>
  <si>
    <t>And</t>
  </si>
  <si>
    <t>23c.u.S101</t>
  </si>
  <si>
    <t>Csection</t>
  </si>
  <si>
    <t>Abx</t>
  </si>
  <si>
    <t>23c.u.S64</t>
  </si>
  <si>
    <t>Which explains the difference 50 vs 48 newborns in T1D.</t>
  </si>
  <si>
    <t>In newborn control group we have duplicated samples:</t>
  </si>
  <si>
    <t>33k.u.S81</t>
  </si>
  <si>
    <t>Control_Ear</t>
  </si>
  <si>
    <t>Control_Infant_Ear</t>
  </si>
  <si>
    <t>33k.u.S95</t>
  </si>
  <si>
    <t>26k.u.S21</t>
  </si>
  <si>
    <t>26k.u.S59</t>
  </si>
  <si>
    <t>Which explains the difference 42 vs 42 newborns in controls although proceeded only 41.</t>
  </si>
  <si>
    <t>14 (28%)</t>
  </si>
  <si>
    <t>38.1 ± 0.7</t>
  </si>
  <si>
    <t>39.2 ± 1.0</t>
  </si>
  <si>
    <t>23.19 ± 2.95</t>
  </si>
  <si>
    <t>22.46 ± 2.56</t>
  </si>
  <si>
    <t>28.12 ± 3.75</t>
  </si>
  <si>
    <t>27.46 ± 2.97</t>
  </si>
  <si>
    <t>13.61 ± 5.34</t>
  </si>
  <si>
    <t>14.00 ± 3.79</t>
  </si>
  <si>
    <t>30.80 ± 5.09</t>
  </si>
  <si>
    <t>27.79± 4.83</t>
  </si>
  <si>
    <t>50.85 ± 5.33</t>
  </si>
  <si>
    <t>55.47 ± 5.30</t>
  </si>
  <si>
    <t>18.35 ± 3.01</t>
  </si>
  <si>
    <t>16.74 ± 1.59</t>
  </si>
  <si>
    <t>17.91 ± 8.21</t>
  </si>
  <si>
    <t>12.56 ± 7.02</t>
  </si>
  <si>
    <t>12.52 ± 17.09</t>
  </si>
  <si>
    <t>17.97 ± 8.30</t>
  </si>
  <si>
    <t>18 (51.5%)</t>
  </si>
  <si>
    <t>7 (30.5%)</t>
  </si>
  <si>
    <t>11 (31.5%)</t>
  </si>
  <si>
    <t>10 (43.5%)</t>
  </si>
  <si>
    <t>1 (4.5%)</t>
  </si>
  <si>
    <t>3552.80 ± 524.26</t>
  </si>
  <si>
    <t>3405.45 ± 395.51</t>
  </si>
  <si>
    <t>50.40 ± 19.01</t>
  </si>
  <si>
    <t>Supplements _probiotics before pregnancy (including synbiotics)</t>
  </si>
  <si>
    <t>Supplements _probiotics during pregnancy (including synbiotics)</t>
  </si>
  <si>
    <t>Energy derived from fat [%]  mean ± SD</t>
  </si>
  <si>
    <t>12.97 ± 2.46</t>
  </si>
  <si>
    <t>11.69 ± 2.59</t>
  </si>
  <si>
    <t xml:space="preserve">Age at delivery (full years), mean ± SD </t>
  </si>
  <si>
    <t>30 ± 4</t>
  </si>
  <si>
    <t>32 ± 4</t>
  </si>
  <si>
    <t>Prior C-sections</t>
  </si>
  <si>
    <t>none</t>
  </si>
  <si>
    <t>once</t>
  </si>
  <si>
    <t>twice</t>
  </si>
  <si>
    <t>42 (84%)</t>
  </si>
  <si>
    <t>35 (83%)</t>
  </si>
  <si>
    <t>2 (5%)</t>
  </si>
  <si>
    <t>Non-proliferative Retinopathy</t>
  </si>
  <si>
    <t>Proliferative Retinopathy</t>
  </si>
  <si>
    <t>45 (90%)</t>
  </si>
  <si>
    <t>43 (86%)</t>
  </si>
  <si>
    <t>Supplements _probiotics before pregnancy (excluding synbiotics)</t>
  </si>
  <si>
    <t>Supplements _probiotics during pregnancy (excluding synbiotics)</t>
  </si>
  <si>
    <t>Supplements _synbiotics before pregnancy</t>
  </si>
  <si>
    <t>Supplements _synbiotics during pregnancy</t>
  </si>
  <si>
    <t>8 (16%)</t>
  </si>
  <si>
    <t>6 (14%)</t>
  </si>
  <si>
    <t>36 (72%)</t>
  </si>
  <si>
    <t>17 (40%)</t>
  </si>
  <si>
    <t>Geographical location, Poland</t>
  </si>
  <si>
    <t>30.5 ± 4.1</t>
  </si>
  <si>
    <t>32.4 ± 3.7</t>
  </si>
  <si>
    <t xml:space="preserve">Before-delivery BMI, mean ± SD </t>
  </si>
  <si>
    <t>22 (44%)</t>
  </si>
  <si>
    <t>32 (76.5%)</t>
  </si>
  <si>
    <t>39 (78%)</t>
  </si>
  <si>
    <t>6 (12%)</t>
  </si>
  <si>
    <t>44 (88%)</t>
  </si>
  <si>
    <t>1 (0.3%)</t>
  </si>
  <si>
    <t>41 (99.7%)</t>
  </si>
  <si>
    <t>Hypertension</t>
  </si>
  <si>
    <t>3 (6%)</t>
  </si>
  <si>
    <t>47 (94%)</t>
  </si>
  <si>
    <t>Gestational hypertension</t>
  </si>
  <si>
    <t>Any chronic disease/disorder (excluding T1D)*******</t>
  </si>
  <si>
    <t>Probiotics in food before pregnancy********</t>
  </si>
  <si>
    <t>Probiotics in food during pregnancy********</t>
  </si>
  <si>
    <t>********yoghurts, kefirs, acidophilic milk, bifidus milk, curdled milk, buttermilk, probiotic drinks, cottage cheese, rennet cheese, blue cheese, probiotic bran, pickled products</t>
  </si>
  <si>
    <t>*******as chronic  disease: hypertension, asthma, epilepsy</t>
  </si>
  <si>
    <t>40 (95%)</t>
  </si>
  <si>
    <t>*measurment in first hour of life</t>
  </si>
  <si>
    <t>1 ± 0</t>
  </si>
  <si>
    <t>Day of life of introducing formula into the diet, mean ± SD*</t>
  </si>
  <si>
    <t>Weight gain**</t>
  </si>
  <si>
    <t>Energy from saturated fatt acids [%]***, mean ± SD</t>
  </si>
  <si>
    <t xml:space="preserve">Energy derived from carbohydrates [%]***, mean ± SD </t>
  </si>
  <si>
    <t xml:space="preserve">Energy derived from total protein [%]***, mean ± SD </t>
  </si>
  <si>
    <t>50 (100%)****</t>
  </si>
  <si>
    <t>Classification of pregestational diabetes (modified P. White classification)**</t>
  </si>
  <si>
    <t xml:space="preserve">** according to Wender-Ożegowska E, Bomba-Opoń D, et al. Standards of Polish Society of Gynecologists and Obstetricians in management of women with diabetes. Ginekol Pol. 2018;89(6):341-350. doi: 10.5603/GP.a2018.0059. </t>
  </si>
  <si>
    <t>***counting based on 24-hours dietetic recall for 7-days received from 33 T1D patients and 14 controls</t>
  </si>
  <si>
    <t>****HbA1c measurement in each of the three trimesters of pregnancy</t>
  </si>
  <si>
    <t>HbA1c levels control during pregnancy</t>
  </si>
  <si>
    <t>16k (control) no biological sample from newborn</t>
  </si>
  <si>
    <t>43c (T1D) no biological sample from newborn</t>
  </si>
  <si>
    <t>18c (T1D) no biological sample from newborn</t>
  </si>
  <si>
    <t>42k (control) no biological sample from mother</t>
  </si>
  <si>
    <t>T1D group (n=48 for newborns)</t>
  </si>
  <si>
    <t>T1D group (n=50 for mothers)</t>
  </si>
  <si>
    <t>Control group (n=41 for mothers)</t>
  </si>
  <si>
    <t>Control group (n=41 for newborns)</t>
  </si>
  <si>
    <t>information not available</t>
  </si>
  <si>
    <t>sample count in the 'Clinical_characteristics_sample_core_Sept16_2020.xlsx'</t>
  </si>
  <si>
    <t>sample count in the 'sample_core_Sept16_2020.xlsx':</t>
  </si>
  <si>
    <t>±</t>
  </si>
  <si>
    <t>SD</t>
  </si>
  <si>
    <t>Age</t>
  </si>
  <si>
    <t>Geographical</t>
  </si>
  <si>
    <t>Delivery</t>
  </si>
  <si>
    <t>Vacuum-assisted</t>
  </si>
  <si>
    <t>Prior</t>
  </si>
  <si>
    <t>Yes</t>
  </si>
  <si>
    <t>Gestation</t>
  </si>
  <si>
    <t>Pre-pregnancy</t>
  </si>
  <si>
    <t>Before-delivery</t>
  </si>
  <si>
    <t>Weight</t>
  </si>
  <si>
    <t>Energy</t>
  </si>
  <si>
    <t>HbA1c</t>
  </si>
  <si>
    <t>Maternal</t>
  </si>
  <si>
    <t>Duration</t>
  </si>
  <si>
    <t>Diabetes</t>
  </si>
  <si>
    <t>Time</t>
  </si>
  <si>
    <t>Classification</t>
  </si>
  <si>
    <t>Class</t>
  </si>
  <si>
    <t>Non-proliferative</t>
  </si>
  <si>
    <t>Proliferative</t>
  </si>
  <si>
    <t>Antibiotics</t>
  </si>
  <si>
    <t>Cause</t>
  </si>
  <si>
    <t>Cesarean</t>
  </si>
  <si>
    <t>Streptococcus</t>
  </si>
  <si>
    <t>Chorioamnionitis</t>
  </si>
  <si>
    <t>Premature</t>
  </si>
  <si>
    <t>Used</t>
  </si>
  <si>
    <t>Any</t>
  </si>
  <si>
    <t>Supplements</t>
  </si>
  <si>
    <t>Probiotics</t>
  </si>
  <si>
    <t>Proceeded</t>
  </si>
  <si>
    <t>Control</t>
  </si>
  <si>
    <t>p-value</t>
  </si>
  <si>
    <t>Cases</t>
  </si>
  <si>
    <t>Ethnicity</t>
  </si>
  <si>
    <t>Age_deliv</t>
  </si>
  <si>
    <t>test</t>
  </si>
  <si>
    <t>Wilcoxon-Mann-Whitney test</t>
  </si>
  <si>
    <t>code</t>
  </si>
  <si>
    <t>wilcox.test(x = sam_mat$age_mother, y = tally(sam_mat$disease), data = sam_mat)</t>
  </si>
  <si>
    <t>Chi-squared test for given probabilities</t>
  </si>
  <si>
    <t>Preterm</t>
  </si>
  <si>
    <t>-</t>
  </si>
  <si>
    <t>&lt;0.0001</t>
  </si>
  <si>
    <t>wilcox.test(Gestation_week~disease, data = sam_mat)</t>
  </si>
  <si>
    <t>wilcox.test(age_at_delivery_full_years~disease, data = sam_mat)</t>
  </si>
  <si>
    <t>wilcox.test(pre_pregnancy_BMI~disease, data = sam_mat)</t>
  </si>
  <si>
    <t>wilcox.test(pre_delivery_BMI~disease, data = sam_mat)</t>
  </si>
  <si>
    <t>wilcox.test(weight_gain~disease, data = sam_mat)</t>
  </si>
  <si>
    <t>wilcox.test(energy_SFA~disease, data = sam_mat)</t>
  </si>
  <si>
    <t>wilcox.test(energy_fat~disease, data = sam_mat)</t>
  </si>
  <si>
    <t>wilcox.test(energy_carbohydrates~disease, data = sam_mat)</t>
  </si>
  <si>
    <t>wilcox.test(energy_protein~disease, data = sam_mat)</t>
  </si>
  <si>
    <t>&lt;0.00001</t>
  </si>
  <si>
    <t>breast</t>
  </si>
  <si>
    <t>glucose</t>
  </si>
  <si>
    <t xml:space="preserve">Birth weight </t>
  </si>
  <si>
    <t>wilcox.test(birth_weight~disease, data = sam_mat)</t>
  </si>
  <si>
    <t>Community_acquired_pneumonia</t>
  </si>
  <si>
    <t>Control_Healthy</t>
  </si>
  <si>
    <t>Control_Sick</t>
  </si>
  <si>
    <t>COVID19</t>
  </si>
  <si>
    <t>Unspecified</t>
  </si>
  <si>
    <t>aggravated</t>
  </si>
  <si>
    <t>expectoration</t>
  </si>
  <si>
    <t>intermittent</t>
  </si>
  <si>
    <t>min</t>
  </si>
  <si>
    <t>Q1</t>
  </si>
  <si>
    <t>median</t>
  </si>
  <si>
    <t>Q3</t>
  </si>
  <si>
    <t>max</t>
  </si>
  <si>
    <t>mean</t>
  </si>
  <si>
    <t>sd</t>
  </si>
  <si>
    <t>n</t>
  </si>
  <si>
    <t>missing</t>
  </si>
  <si>
    <t>&lt;chr&gt;</t>
  </si>
  <si>
    <t>&lt;dbl&gt;</t>
  </si>
  <si>
    <t>&lt;int&gt;</t>
  </si>
  <si>
    <t>Numeric variable</t>
  </si>
  <si>
    <t>age</t>
  </si>
  <si>
    <t>AGE</t>
  </si>
  <si>
    <t>NaN</t>
  </si>
  <si>
    <t>temp_degC</t>
  </si>
  <si>
    <t>51.1  ±  19.8 (n=17)</t>
  </si>
  <si>
    <t>49.8  ±  13.9 (n=12)</t>
  </si>
  <si>
    <t>43  ±  11.3 (n=36)</t>
  </si>
  <si>
    <t>47.9  ±  10.4 (n=48)</t>
  </si>
  <si>
    <t>38.4  ±  0.91 (n=15)</t>
  </si>
  <si>
    <t>NaN  ±  NA (n=0)</t>
  </si>
  <si>
    <t>38.4  ±  0.715 (n=8)</t>
  </si>
  <si>
    <t>days after onset</t>
  </si>
  <si>
    <t>9.07  ±  3.17 (n=14)</t>
  </si>
  <si>
    <t>12.05  ±  6.5 (n=41)</t>
  </si>
  <si>
    <t>days delayed hospital</t>
  </si>
  <si>
    <t>5.27  ±  3.29 (n=11)</t>
  </si>
  <si>
    <t>_acquired_pneumonia</t>
  </si>
  <si>
    <t>smoking status</t>
  </si>
  <si>
    <t>paired</t>
  </si>
  <si>
    <t>single</t>
  </si>
  <si>
    <t>FIX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</si>
</sst>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sz val="10"/>
      <color rgb="FF000000"/>
      <name val="Arial"/>
      <family val="2"/>
      <charset val="238"/>
    </font>
    <font>
      <sz val="11"/>
      <color rgb="FF000000"/>
      <name val="Calibri"/>
      <family val="2"/>
      <charset val="238"/>
    </font>
    <font>
      <sz val="10"/>
      <name val="Arial"/>
      <family val="2"/>
      <charset val="238"/>
    </font>
    <font>
      <sz val="11"/>
      <color rgb="FF000000"/>
      <name val="Arial"/>
      <family val="2"/>
      <charset val="238"/>
    </font>
    <font>
      <sz val="10"/>
      <color rgb="FFFF000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10"/>
      <color rgb="FF000000"/>
      <name val="Arial ce"/>
    </font>
    <font>
      <sz val="11"/>
      <name val="Calibri"/>
      <family val="2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name val="Calibri 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8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2" fillId="0" borderId="0"/>
    <xf numFmtId="0" fontId="3" fillId="0" borderId="0"/>
    <xf numFmtId="0" fontId="7" fillId="0" borderId="0"/>
    <xf numFmtId="0" fontId="7" fillId="0" borderId="0"/>
  </cellStyleXfs>
  <cellXfs count="91">
    <xf numFmtId="0" fontId="0" fillId="0" borderId="0" xfId="0"/>
    <xf numFmtId="0" fontId="9" fillId="0" borderId="0" xfId="0" applyFont="1"/>
    <xf numFmtId="0" fontId="8" fillId="0" borderId="0" xfId="1" applyFont="1" applyFill="1" applyBorder="1" applyAlignment="1">
      <alignment horizontal="center"/>
    </xf>
    <xf numFmtId="0" fontId="4" fillId="0" borderId="0" xfId="2" applyFont="1" applyAlignment="1"/>
    <xf numFmtId="0" fontId="9" fillId="0" borderId="0" xfId="1" applyFont="1" applyFill="1" applyBorder="1" applyAlignment="1">
      <alignment horizontal="center"/>
    </xf>
    <xf numFmtId="0" fontId="4" fillId="0" borderId="0" xfId="2" applyFont="1" applyAlignment="1"/>
    <xf numFmtId="0" fontId="9" fillId="0" borderId="0" xfId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9" fillId="0" borderId="0" xfId="1" applyFont="1" applyFill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1" applyFont="1" applyFill="1" applyBorder="1" applyAlignment="1">
      <alignment horizontal="left" vertical="center" indent="2"/>
    </xf>
    <xf numFmtId="0" fontId="4" fillId="0" borderId="0" xfId="4" applyFont="1" applyAlignment="1"/>
    <xf numFmtId="0" fontId="4" fillId="0" borderId="0" xfId="4" applyFont="1" applyAlignment="1">
      <alignment horizontal="right"/>
    </xf>
    <xf numFmtId="0" fontId="6" fillId="0" borderId="0" xfId="4" applyFont="1" applyAlignment="1">
      <alignment horizontal="right"/>
    </xf>
    <xf numFmtId="0" fontId="4" fillId="0" borderId="0" xfId="4" applyFont="1" applyAlignment="1"/>
    <xf numFmtId="0" fontId="4" fillId="0" borderId="0" xfId="4" applyFont="1" applyAlignment="1">
      <alignment horizontal="right"/>
    </xf>
    <xf numFmtId="0" fontId="9" fillId="0" borderId="0" xfId="1" applyFont="1" applyFill="1" applyBorder="1" applyAlignment="1">
      <alignment horizontal="left" wrapText="1"/>
    </xf>
    <xf numFmtId="0" fontId="9" fillId="0" borderId="0" xfId="1" applyFont="1" applyFill="1" applyBorder="1" applyAlignment="1">
      <alignment horizontal="left"/>
    </xf>
    <xf numFmtId="0" fontId="9" fillId="0" borderId="0" xfId="1" applyFont="1" applyFill="1" applyBorder="1" applyAlignment="1">
      <alignment horizontal="left" indent="2"/>
    </xf>
    <xf numFmtId="0" fontId="9" fillId="0" borderId="0" xfId="0" applyFont="1" applyBorder="1"/>
    <xf numFmtId="0" fontId="0" fillId="0" borderId="0" xfId="0"/>
    <xf numFmtId="0" fontId="9" fillId="0" borderId="0" xfId="0" applyFont="1" applyAlignment="1">
      <alignment horizontal="left" indent="2"/>
    </xf>
    <xf numFmtId="0" fontId="9" fillId="0" borderId="0" xfId="0" applyFont="1" applyAlignment="1">
      <alignment horizontal="left" indent="1"/>
    </xf>
    <xf numFmtId="0" fontId="9" fillId="0" borderId="0" xfId="0" applyFont="1" applyAlignment="1">
      <alignment horizontal="left"/>
    </xf>
    <xf numFmtId="2" fontId="0" fillId="0" borderId="0" xfId="0" applyNumberFormat="1"/>
    <xf numFmtId="0" fontId="7" fillId="0" borderId="0" xfId="4" applyFont="1" applyAlignment="1"/>
    <xf numFmtId="0" fontId="4" fillId="0" borderId="0" xfId="4" applyFont="1" applyAlignment="1"/>
    <xf numFmtId="0" fontId="4" fillId="0" borderId="0" xfId="4" applyFont="1" applyAlignment="1"/>
    <xf numFmtId="0" fontId="5" fillId="0" borderId="0" xfId="4" applyFont="1" applyAlignment="1"/>
    <xf numFmtId="0" fontId="5" fillId="0" borderId="0" xfId="4" applyFont="1" applyAlignment="1">
      <alignment horizontal="right"/>
    </xf>
    <xf numFmtId="0" fontId="4" fillId="0" borderId="0" xfId="4" applyFont="1" applyAlignment="1"/>
    <xf numFmtId="0" fontId="5" fillId="0" borderId="0" xfId="4" applyFont="1" applyAlignment="1"/>
    <xf numFmtId="0" fontId="0" fillId="0" borderId="0" xfId="0"/>
    <xf numFmtId="2" fontId="4" fillId="0" borderId="0" xfId="5" applyNumberFormat="1" applyFont="1" applyAlignment="1">
      <alignment horizontal="right"/>
    </xf>
    <xf numFmtId="0" fontId="0" fillId="0" borderId="0" xfId="0"/>
    <xf numFmtId="2" fontId="4" fillId="0" borderId="0" xfId="5" applyNumberFormat="1" applyFont="1" applyAlignment="1">
      <alignment horizontal="right"/>
    </xf>
    <xf numFmtId="2" fontId="12" fillId="0" borderId="0" xfId="0" applyNumberFormat="1" applyFont="1"/>
    <xf numFmtId="0" fontId="9" fillId="0" borderId="0" xfId="1" applyFont="1" applyFill="1" applyBorder="1" applyAlignment="1">
      <alignment horizontal="left" wrapText="1" indent="2"/>
    </xf>
    <xf numFmtId="0" fontId="0" fillId="0" borderId="0" xfId="0"/>
    <xf numFmtId="0" fontId="0" fillId="0" borderId="0" xfId="0"/>
    <xf numFmtId="0" fontId="9" fillId="0" borderId="0" xfId="0" applyFont="1" applyBorder="1" applyAlignment="1">
      <alignment horizontal="center"/>
    </xf>
    <xf numFmtId="0" fontId="9" fillId="0" borderId="0" xfId="0" applyFont="1" applyBorder="1" applyAlignment="1"/>
    <xf numFmtId="0" fontId="9" fillId="0" borderId="0" xfId="0" applyFont="1" applyBorder="1" applyAlignment="1">
      <alignment horizontal="left"/>
    </xf>
    <xf numFmtId="0" fontId="4" fillId="0" borderId="0" xfId="5" applyFont="1" applyAlignment="1"/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13" fillId="0" borderId="0" xfId="0" applyFont="1" applyAlignment="1">
      <alignment horizontal="left" vertical="center" indent="1"/>
    </xf>
    <xf numFmtId="0" fontId="9" fillId="0" borderId="0" xfId="0" applyFont="1" applyAlignment="1"/>
    <xf numFmtId="0" fontId="9" fillId="0" borderId="0" xfId="0" applyFont="1" applyFill="1" applyAlignment="1">
      <alignment horizontal="center"/>
    </xf>
    <xf numFmtId="0" fontId="9" fillId="0" borderId="0" xfId="0" applyFont="1" applyFill="1"/>
    <xf numFmtId="0" fontId="4" fillId="0" borderId="0" xfId="4" applyFont="1" applyFill="1" applyAlignment="1"/>
    <xf numFmtId="0" fontId="9" fillId="0" borderId="0" xfId="0" applyFont="1" applyFill="1" applyBorder="1"/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left" indent="2"/>
    </xf>
    <xf numFmtId="0" fontId="9" fillId="0" borderId="0" xfId="0" applyFont="1" applyFill="1" applyAlignment="1">
      <alignment horizontal="left"/>
    </xf>
    <xf numFmtId="0" fontId="9" fillId="0" borderId="0" xfId="1" applyFont="1" applyFill="1" applyBorder="1" applyAlignment="1">
      <alignment wrapText="1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9" fillId="2" borderId="0" xfId="0" applyFont="1" applyFill="1" applyAlignment="1">
      <alignment horizontal="center"/>
    </xf>
    <xf numFmtId="0" fontId="14" fillId="2" borderId="0" xfId="0" applyFont="1" applyFill="1" applyAlignment="1">
      <alignment vertical="center"/>
    </xf>
    <xf numFmtId="0" fontId="0" fillId="2" borderId="0" xfId="0" applyFill="1"/>
    <xf numFmtId="0" fontId="15" fillId="2" borderId="0" xfId="0" applyFont="1" applyFill="1" applyAlignment="1">
      <alignment vertical="center"/>
    </xf>
    <xf numFmtId="0" fontId="9" fillId="3" borderId="0" xfId="0" applyFont="1" applyFill="1" applyAlignment="1">
      <alignment horizontal="center"/>
    </xf>
    <xf numFmtId="0" fontId="14" fillId="3" borderId="0" xfId="0" applyFont="1" applyFill="1" applyAlignment="1">
      <alignment vertical="center"/>
    </xf>
    <xf numFmtId="0" fontId="0" fillId="3" borderId="0" xfId="0" applyFill="1"/>
    <xf numFmtId="0" fontId="15" fillId="3" borderId="0" xfId="0" applyFont="1" applyFill="1" applyAlignment="1">
      <alignment vertical="center"/>
    </xf>
    <xf numFmtId="0" fontId="4" fillId="0" borderId="0" xfId="2" applyFont="1" applyFill="1" applyAlignment="1"/>
    <xf numFmtId="0" fontId="0" fillId="0" borderId="0" xfId="0" applyFont="1" applyAlignment="1"/>
    <xf numFmtId="0" fontId="10" fillId="0" borderId="0" xfId="0" applyFont="1" applyAlignment="1">
      <alignment horizontal="right" wrapText="1"/>
    </xf>
    <xf numFmtId="0" fontId="16" fillId="0" borderId="0" xfId="0" applyFont="1" applyAlignment="1">
      <alignment horizontal="right" wrapText="1"/>
    </xf>
    <xf numFmtId="0" fontId="0" fillId="0" borderId="0" xfId="0" applyFont="1" applyFill="1" applyAlignment="1"/>
    <xf numFmtId="0" fontId="11" fillId="0" borderId="0" xfId="0" applyFont="1" applyFill="1" applyAlignment="1"/>
    <xf numFmtId="0" fontId="9" fillId="0" borderId="0" xfId="0" applyFont="1" applyFill="1" applyAlignment="1"/>
    <xf numFmtId="0" fontId="14" fillId="0" borderId="0" xfId="0" applyFont="1" applyAlignment="1">
      <alignment horizontal="center" vertical="center"/>
    </xf>
    <xf numFmtId="0" fontId="13" fillId="0" borderId="0" xfId="0" applyFont="1"/>
    <xf numFmtId="0" fontId="13" fillId="0" borderId="0" xfId="1" applyFont="1" applyFill="1" applyBorder="1" applyAlignment="1"/>
    <xf numFmtId="0" fontId="9" fillId="0" borderId="0" xfId="0" applyFont="1" applyFill="1" applyBorder="1" applyAlignment="1">
      <alignment wrapText="1"/>
    </xf>
    <xf numFmtId="0" fontId="9" fillId="0" borderId="0" xfId="0" applyFont="1" applyFill="1" applyBorder="1" applyAlignment="1">
      <alignment horizontal="left"/>
    </xf>
    <xf numFmtId="0" fontId="17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4" borderId="0" xfId="0" applyFill="1"/>
    <xf numFmtId="0" fontId="19" fillId="4" borderId="0" xfId="0" applyFont="1" applyFill="1" applyAlignment="1">
      <alignment horizontal="right" vertical="center" wrapText="1"/>
    </xf>
    <xf numFmtId="0" fontId="19" fillId="5" borderId="0" xfId="0" applyFont="1" applyFill="1" applyAlignment="1">
      <alignment horizontal="right" vertical="center" wrapText="1"/>
    </xf>
    <xf numFmtId="0" fontId="20" fillId="5" borderId="0" xfId="0" applyFont="1" applyFill="1" applyAlignment="1">
      <alignment horizontal="right" vertical="center" wrapText="1"/>
    </xf>
    <xf numFmtId="0" fontId="20" fillId="4" borderId="0" xfId="0" applyFont="1" applyFill="1" applyAlignment="1">
      <alignment horizontal="right" vertical="center" wrapText="1"/>
    </xf>
    <xf numFmtId="0" fontId="0" fillId="0" borderId="0" xfId="0" applyAlignment="1">
      <alignment horizontal="center"/>
    </xf>
    <xf numFmtId="0" fontId="18" fillId="0" borderId="0" xfId="0" applyFont="1"/>
    <xf numFmtId="0" fontId="0" fillId="6" borderId="0" xfId="0" applyFill="1" applyAlignment="1">
      <alignment horizontal="center"/>
    </xf>
  </cellXfs>
  <cellStyles count="6">
    <cellStyle name="Normal" xfId="0" builtinId="0"/>
    <cellStyle name="Normalny 2" xfId="1" xr:uid="{00000000-0005-0000-0000-000001000000}"/>
    <cellStyle name="Normalny 2 2" xfId="5" xr:uid="{00000000-0005-0000-0000-000002000000}"/>
    <cellStyle name="Normalny 3" xfId="2" xr:uid="{00000000-0005-0000-0000-000003000000}"/>
    <cellStyle name="Normalny 4" xfId="3" xr:uid="{00000000-0005-0000-0000-000004000000}"/>
    <cellStyle name="Normalny 5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90"/>
  <sheetViews>
    <sheetView zoomScale="86" zoomScaleNormal="86" workbookViewId="0">
      <selection activeCell="A5" sqref="A5"/>
    </sheetView>
  </sheetViews>
  <sheetFormatPr defaultColWidth="8.7109375" defaultRowHeight="12.75"/>
  <cols>
    <col min="1" max="1" width="49.28515625" style="1" customWidth="1"/>
    <col min="2" max="2" width="21.85546875" style="1" customWidth="1"/>
    <col min="3" max="3" width="21.28515625" style="50" customWidth="1"/>
    <col min="4" max="4" width="11.85546875" style="1" customWidth="1"/>
    <col min="5" max="5" width="31.28515625" style="1" customWidth="1"/>
    <col min="6" max="6" width="29" style="1" customWidth="1"/>
    <col min="7" max="7" width="8.7109375" style="1"/>
    <col min="8" max="8" width="24.7109375" style="1" customWidth="1"/>
    <col min="9" max="16384" width="8.7109375" style="1"/>
  </cols>
  <sheetData>
    <row r="2" spans="1:6" ht="15">
      <c r="A2" s="2" t="s">
        <v>0</v>
      </c>
      <c r="B2" s="7"/>
      <c r="C2" s="4"/>
      <c r="E2" s="76" t="s">
        <v>344</v>
      </c>
    </row>
    <row r="3" spans="1:6">
      <c r="A3" s="4"/>
      <c r="B3" s="7" t="s">
        <v>6</v>
      </c>
      <c r="C3" s="4" t="s">
        <v>194</v>
      </c>
      <c r="D3" s="9" t="s">
        <v>380</v>
      </c>
      <c r="E3" s="78" t="s">
        <v>6</v>
      </c>
      <c r="F3" s="18" t="s">
        <v>194</v>
      </c>
    </row>
    <row r="4" spans="1:6" ht="15">
      <c r="A4" s="4"/>
      <c r="B4" s="7"/>
      <c r="C4" s="4"/>
      <c r="D4" s="80"/>
      <c r="E4" s="1" t="s">
        <v>337</v>
      </c>
    </row>
    <row r="5" spans="1:6" ht="15">
      <c r="A5" s="17" t="s">
        <v>1</v>
      </c>
      <c r="B5" s="9" t="s">
        <v>302</v>
      </c>
      <c r="C5" s="49" t="s">
        <v>303</v>
      </c>
      <c r="D5" s="80">
        <v>1.069E-2</v>
      </c>
      <c r="E5" s="1" t="s">
        <v>336</v>
      </c>
    </row>
    <row r="6" spans="1:6" ht="15">
      <c r="A6" s="17" t="s">
        <v>279</v>
      </c>
      <c r="B6" s="9" t="s">
        <v>280</v>
      </c>
      <c r="C6" s="9" t="s">
        <v>281</v>
      </c>
      <c r="D6" s="80">
        <v>7.5799999999999999E-3</v>
      </c>
      <c r="E6" s="1" t="s">
        <v>335</v>
      </c>
    </row>
    <row r="7" spans="1:6" ht="15">
      <c r="A7" s="18" t="s">
        <v>191</v>
      </c>
      <c r="B7" s="7" t="s">
        <v>34</v>
      </c>
      <c r="C7" s="4" t="s">
        <v>200</v>
      </c>
      <c r="D7" s="80">
        <v>0.4042</v>
      </c>
      <c r="E7" s="1" t="s">
        <v>338</v>
      </c>
    </row>
    <row r="8" spans="1:6" ht="15">
      <c r="A8" s="18" t="s">
        <v>301</v>
      </c>
      <c r="B8" s="7" t="s">
        <v>34</v>
      </c>
      <c r="C8" s="4" t="s">
        <v>200</v>
      </c>
      <c r="D8" s="80">
        <v>0.4042</v>
      </c>
    </row>
    <row r="9" spans="1:6" ht="15">
      <c r="A9" s="20" t="s">
        <v>42</v>
      </c>
      <c r="B9" s="20"/>
      <c r="C9" s="4"/>
      <c r="D9" s="80"/>
    </row>
    <row r="10" spans="1:6" ht="15">
      <c r="A10" s="19" t="s">
        <v>43</v>
      </c>
      <c r="B10" s="41" t="s">
        <v>48</v>
      </c>
      <c r="C10" s="7" t="s">
        <v>201</v>
      </c>
      <c r="D10" s="80">
        <v>0.24729999999999999</v>
      </c>
      <c r="E10" s="75" t="s">
        <v>345</v>
      </c>
    </row>
    <row r="11" spans="1:6" ht="15">
      <c r="A11" s="19" t="s">
        <v>44</v>
      </c>
      <c r="B11" s="9" t="s">
        <v>46</v>
      </c>
      <c r="C11" s="49" t="s">
        <v>202</v>
      </c>
      <c r="D11" s="80">
        <v>0.16089999999999999</v>
      </c>
      <c r="E11" s="78" t="s">
        <v>340</v>
      </c>
      <c r="F11" s="18" t="s">
        <v>341</v>
      </c>
    </row>
    <row r="12" spans="1:6" ht="15">
      <c r="A12" s="22" t="s">
        <v>45</v>
      </c>
      <c r="B12" s="9" t="s">
        <v>47</v>
      </c>
      <c r="C12" s="49" t="s">
        <v>49</v>
      </c>
      <c r="D12" s="80">
        <v>0.78249999999999997</v>
      </c>
      <c r="E12" s="78" t="s">
        <v>339</v>
      </c>
      <c r="F12" s="18" t="s">
        <v>342</v>
      </c>
    </row>
    <row r="13" spans="1:6" ht="15">
      <c r="A13" s="24" t="s">
        <v>282</v>
      </c>
      <c r="B13" s="9"/>
      <c r="C13" s="49"/>
      <c r="D13" s="80"/>
    </row>
    <row r="14" spans="1:6" ht="15">
      <c r="A14" s="22" t="s">
        <v>284</v>
      </c>
      <c r="B14" s="9" t="s">
        <v>57</v>
      </c>
      <c r="C14" s="49" t="s">
        <v>49</v>
      </c>
      <c r="D14" s="80">
        <v>0.78159999999999996</v>
      </c>
    </row>
    <row r="15" spans="1:6" ht="15">
      <c r="A15" s="22" t="s">
        <v>285</v>
      </c>
      <c r="B15" s="9" t="s">
        <v>29</v>
      </c>
      <c r="C15" s="49" t="s">
        <v>288</v>
      </c>
      <c r="D15" s="80">
        <v>0.46489999999999998</v>
      </c>
    </row>
    <row r="16" spans="1:6" ht="15">
      <c r="A16" s="22" t="s">
        <v>283</v>
      </c>
      <c r="B16" s="9" t="s">
        <v>286</v>
      </c>
      <c r="C16" s="49" t="s">
        <v>287</v>
      </c>
      <c r="D16" s="80">
        <v>0.97219999999999995</v>
      </c>
    </row>
    <row r="17" spans="1:7" ht="15">
      <c r="A17" s="24" t="s">
        <v>61</v>
      </c>
      <c r="D17" s="80"/>
      <c r="E17" s="2"/>
    </row>
    <row r="18" spans="1:7" ht="15">
      <c r="A18" s="23" t="s">
        <v>59</v>
      </c>
      <c r="B18" s="9" t="s">
        <v>15</v>
      </c>
      <c r="C18" s="49" t="s">
        <v>15</v>
      </c>
      <c r="D18" s="80" t="s">
        <v>390</v>
      </c>
      <c r="E18" s="7"/>
      <c r="F18" s="4"/>
      <c r="G18" s="4"/>
    </row>
    <row r="19" spans="1:7" ht="15">
      <c r="A19" s="23" t="s">
        <v>60</v>
      </c>
      <c r="B19" s="7" t="s">
        <v>193</v>
      </c>
      <c r="C19" s="4" t="s">
        <v>200</v>
      </c>
      <c r="D19" s="80">
        <v>0.4042</v>
      </c>
    </row>
    <row r="20" spans="1:7" ht="15">
      <c r="A20" s="17" t="s">
        <v>35</v>
      </c>
      <c r="B20" s="9" t="s">
        <v>248</v>
      </c>
      <c r="C20" s="49" t="s">
        <v>249</v>
      </c>
      <c r="D20" s="80" t="s">
        <v>391</v>
      </c>
    </row>
    <row r="21" spans="1:7" ht="15">
      <c r="A21" s="24" t="s">
        <v>50</v>
      </c>
      <c r="D21" s="80"/>
    </row>
    <row r="22" spans="1:7" ht="15">
      <c r="A22" s="22" t="s">
        <v>51</v>
      </c>
      <c r="B22" s="9" t="s">
        <v>54</v>
      </c>
      <c r="C22" s="49" t="s">
        <v>204</v>
      </c>
      <c r="D22" s="80">
        <v>0.109</v>
      </c>
    </row>
    <row r="23" spans="1:7" ht="15">
      <c r="A23" s="22" t="s">
        <v>52</v>
      </c>
      <c r="B23" s="9" t="s">
        <v>305</v>
      </c>
      <c r="C23" s="49" t="s">
        <v>205</v>
      </c>
      <c r="D23" s="80">
        <v>0.1842</v>
      </c>
    </row>
    <row r="24" spans="1:7" ht="15">
      <c r="A24" s="22" t="s">
        <v>25</v>
      </c>
      <c r="B24" s="9" t="s">
        <v>15</v>
      </c>
      <c r="C24" s="49" t="s">
        <v>29</v>
      </c>
      <c r="D24" s="80">
        <v>0.2752</v>
      </c>
      <c r="E24" s="75"/>
    </row>
    <row r="25" spans="1:7" ht="15">
      <c r="A25" s="1" t="s">
        <v>53</v>
      </c>
      <c r="B25" s="9"/>
      <c r="C25" s="49"/>
      <c r="D25" s="80"/>
      <c r="E25" s="7"/>
      <c r="F25" s="4"/>
    </row>
    <row r="26" spans="1:7" ht="15">
      <c r="A26" s="22" t="s">
        <v>26</v>
      </c>
      <c r="B26" s="9" t="s">
        <v>57</v>
      </c>
      <c r="C26" s="49" t="s">
        <v>206</v>
      </c>
      <c r="D26" s="80">
        <v>0.55030000000000001</v>
      </c>
    </row>
    <row r="27" spans="1:7" ht="15">
      <c r="A27" s="22" t="s">
        <v>27</v>
      </c>
      <c r="B27" s="9" t="s">
        <v>58</v>
      </c>
      <c r="C27" s="49" t="s">
        <v>207</v>
      </c>
      <c r="D27" s="80">
        <v>0.85509999999999997</v>
      </c>
    </row>
    <row r="28" spans="1:7" ht="15">
      <c r="A28" s="22" t="s">
        <v>25</v>
      </c>
      <c r="B28" s="9" t="s">
        <v>56</v>
      </c>
      <c r="C28" s="49" t="s">
        <v>29</v>
      </c>
      <c r="D28" s="80">
        <v>0.66839999999999999</v>
      </c>
    </row>
    <row r="29" spans="1:7" ht="15">
      <c r="A29" s="17" t="s">
        <v>36</v>
      </c>
      <c r="B29" s="9" t="s">
        <v>250</v>
      </c>
      <c r="C29" s="49" t="s">
        <v>251</v>
      </c>
      <c r="D29" s="80">
        <v>0.42270000000000002</v>
      </c>
      <c r="E29" s="9"/>
      <c r="F29" s="9"/>
    </row>
    <row r="30" spans="1:7" ht="15">
      <c r="A30" s="17" t="s">
        <v>88</v>
      </c>
      <c r="B30" s="9"/>
      <c r="C30" s="49"/>
      <c r="D30" s="80"/>
      <c r="E30" s="9"/>
      <c r="F30" s="9"/>
    </row>
    <row r="31" spans="1:7" ht="15">
      <c r="A31" s="38" t="s">
        <v>89</v>
      </c>
      <c r="B31" s="9" t="s">
        <v>29</v>
      </c>
      <c r="C31" s="49" t="s">
        <v>29</v>
      </c>
      <c r="D31" s="80">
        <v>0.90180000000000005</v>
      </c>
      <c r="E31" s="9"/>
      <c r="F31" s="9"/>
    </row>
    <row r="32" spans="1:7" ht="12.4" customHeight="1">
      <c r="A32" s="38" t="s">
        <v>90</v>
      </c>
      <c r="B32" s="9" t="s">
        <v>131</v>
      </c>
      <c r="C32" s="49" t="s">
        <v>207</v>
      </c>
      <c r="D32" s="80">
        <v>0.63380000000000003</v>
      </c>
    </row>
    <row r="33" spans="1:4" ht="12.4" customHeight="1">
      <c r="A33" s="38" t="s">
        <v>91</v>
      </c>
      <c r="B33" s="9" t="s">
        <v>132</v>
      </c>
      <c r="C33" s="49" t="s">
        <v>133</v>
      </c>
      <c r="D33" s="80">
        <v>0.33889999999999998</v>
      </c>
    </row>
    <row r="34" spans="1:4" ht="12.4" customHeight="1">
      <c r="A34" s="38" t="s">
        <v>92</v>
      </c>
      <c r="B34" s="9" t="s">
        <v>29</v>
      </c>
      <c r="C34" s="49" t="s">
        <v>15</v>
      </c>
      <c r="D34" s="80">
        <v>0.3594</v>
      </c>
    </row>
    <row r="35" spans="1:4" ht="12.4" customHeight="1">
      <c r="A35" s="38" t="s">
        <v>25</v>
      </c>
      <c r="B35" s="9" t="s">
        <v>15</v>
      </c>
      <c r="C35" s="49" t="s">
        <v>29</v>
      </c>
      <c r="D35" s="80">
        <v>0.2752</v>
      </c>
    </row>
    <row r="36" spans="1:4" ht="12.4" customHeight="1">
      <c r="A36" s="17" t="s">
        <v>304</v>
      </c>
      <c r="B36" s="9" t="s">
        <v>252</v>
      </c>
      <c r="C36" s="49" t="s">
        <v>253</v>
      </c>
      <c r="D36" s="80">
        <v>0.64929999999999999</v>
      </c>
    </row>
    <row r="37" spans="1:4" ht="12.4" customHeight="1">
      <c r="A37" s="48" t="s">
        <v>67</v>
      </c>
      <c r="B37" s="9" t="s">
        <v>254</v>
      </c>
      <c r="C37" s="49" t="s">
        <v>255</v>
      </c>
      <c r="D37" s="80">
        <v>0.72660000000000002</v>
      </c>
    </row>
    <row r="38" spans="1:4" ht="12.4" customHeight="1">
      <c r="A38" s="17" t="s">
        <v>325</v>
      </c>
      <c r="B38" s="9"/>
      <c r="C38" s="49"/>
      <c r="D38" s="80"/>
    </row>
    <row r="39" spans="1:4" ht="12.4" customHeight="1">
      <c r="A39" s="38" t="s">
        <v>136</v>
      </c>
      <c r="B39" s="9" t="s">
        <v>151</v>
      </c>
      <c r="C39" s="49" t="s">
        <v>220</v>
      </c>
      <c r="D39" s="80">
        <v>0.89970000000000006</v>
      </c>
    </row>
    <row r="40" spans="1:4" ht="12.4" customHeight="1">
      <c r="A40" s="38" t="s">
        <v>137</v>
      </c>
      <c r="B40" s="9" t="s">
        <v>152</v>
      </c>
      <c r="C40" s="49" t="s">
        <v>221</v>
      </c>
      <c r="D40" s="80">
        <v>0.98180000000000001</v>
      </c>
    </row>
    <row r="41" spans="1:4" ht="12.4" customHeight="1">
      <c r="A41" s="38" t="s">
        <v>25</v>
      </c>
      <c r="B41" s="9" t="s">
        <v>15</v>
      </c>
      <c r="C41" s="49" t="s">
        <v>29</v>
      </c>
      <c r="D41" s="80">
        <v>0.2752</v>
      </c>
    </row>
    <row r="42" spans="1:4" ht="12.4" customHeight="1">
      <c r="A42" s="56" t="s">
        <v>276</v>
      </c>
      <c r="B42" s="9" t="s">
        <v>256</v>
      </c>
      <c r="C42" s="49" t="s">
        <v>257</v>
      </c>
      <c r="D42" s="80">
        <v>5.1310000000000001E-2</v>
      </c>
    </row>
    <row r="43" spans="1:4" ht="12.4" customHeight="1">
      <c r="A43" s="17" t="s">
        <v>326</v>
      </c>
      <c r="B43" s="9" t="s">
        <v>277</v>
      </c>
      <c r="C43" s="9" t="s">
        <v>278</v>
      </c>
      <c r="D43" s="80">
        <v>7.4940000000000007E-2</v>
      </c>
    </row>
    <row r="44" spans="1:4" ht="12.4" customHeight="1">
      <c r="A44" s="17" t="s">
        <v>327</v>
      </c>
      <c r="B44" s="9" t="s">
        <v>258</v>
      </c>
      <c r="C44" s="49" t="s">
        <v>259</v>
      </c>
      <c r="D44" s="80">
        <v>1.7100000000000001E-2</v>
      </c>
    </row>
    <row r="45" spans="1:4" ht="12.4" customHeight="1">
      <c r="A45" s="17" t="s">
        <v>328</v>
      </c>
      <c r="B45" s="9" t="s">
        <v>260</v>
      </c>
      <c r="C45" s="49" t="s">
        <v>261</v>
      </c>
      <c r="D45" s="80">
        <v>2.962E-2</v>
      </c>
    </row>
    <row r="46" spans="1:4" ht="15">
      <c r="A46" s="17" t="s">
        <v>334</v>
      </c>
      <c r="B46" s="20"/>
      <c r="D46" s="80"/>
    </row>
    <row r="47" spans="1:4" ht="15">
      <c r="A47" s="22" t="s">
        <v>26</v>
      </c>
      <c r="B47" s="7" t="s">
        <v>329</v>
      </c>
      <c r="C47" s="9" t="s">
        <v>15</v>
      </c>
      <c r="D47" s="80" t="s">
        <v>390</v>
      </c>
    </row>
    <row r="48" spans="1:4" ht="15">
      <c r="A48" s="22" t="s">
        <v>27</v>
      </c>
      <c r="B48" s="9" t="s">
        <v>15</v>
      </c>
      <c r="C48" s="4" t="s">
        <v>200</v>
      </c>
      <c r="D48" s="80" t="s">
        <v>390</v>
      </c>
    </row>
    <row r="49" spans="1:4" ht="15">
      <c r="A49" s="1" t="s">
        <v>41</v>
      </c>
      <c r="B49" s="7"/>
      <c r="C49" s="4"/>
      <c r="D49" s="80"/>
    </row>
    <row r="50" spans="1:4" ht="15">
      <c r="A50" s="22" t="s">
        <v>83</v>
      </c>
      <c r="B50" s="7" t="s">
        <v>34</v>
      </c>
      <c r="C50" s="49" t="s">
        <v>15</v>
      </c>
      <c r="D50" s="80" t="s">
        <v>390</v>
      </c>
    </row>
    <row r="51" spans="1:4" ht="15">
      <c r="A51" s="22" t="s">
        <v>84</v>
      </c>
      <c r="B51" s="9" t="s">
        <v>15</v>
      </c>
      <c r="C51" s="49" t="s">
        <v>15</v>
      </c>
      <c r="D51" s="80" t="s">
        <v>390</v>
      </c>
    </row>
    <row r="52" spans="1:4" ht="15">
      <c r="A52" s="22" t="s">
        <v>85</v>
      </c>
      <c r="B52" s="9" t="s">
        <v>15</v>
      </c>
      <c r="C52" s="49" t="s">
        <v>15</v>
      </c>
      <c r="D52" s="80" t="s">
        <v>390</v>
      </c>
    </row>
    <row r="53" spans="1:4" ht="15">
      <c r="A53" s="22" t="s">
        <v>86</v>
      </c>
      <c r="B53" s="9" t="s">
        <v>15</v>
      </c>
      <c r="C53" s="4" t="s">
        <v>200</v>
      </c>
      <c r="D53" s="80" t="s">
        <v>390</v>
      </c>
    </row>
    <row r="54" spans="1:4" ht="15">
      <c r="A54" s="42" t="s">
        <v>38</v>
      </c>
      <c r="B54" s="9" t="s">
        <v>262</v>
      </c>
      <c r="C54" s="7" t="s">
        <v>25</v>
      </c>
      <c r="D54" s="80" t="s">
        <v>390</v>
      </c>
    </row>
    <row r="55" spans="1:4" ht="15">
      <c r="A55" s="43" t="s">
        <v>37</v>
      </c>
      <c r="B55" s="9" t="s">
        <v>263</v>
      </c>
      <c r="C55" s="7" t="s">
        <v>25</v>
      </c>
      <c r="D55" s="80" t="s">
        <v>390</v>
      </c>
    </row>
    <row r="56" spans="1:4" ht="15">
      <c r="A56" s="1" t="s">
        <v>87</v>
      </c>
      <c r="B56" s="20"/>
      <c r="C56" s="52"/>
      <c r="D56" s="80"/>
    </row>
    <row r="57" spans="1:4" ht="15">
      <c r="A57" s="22" t="s">
        <v>26</v>
      </c>
      <c r="B57" s="7" t="s">
        <v>34</v>
      </c>
      <c r="C57" s="49" t="s">
        <v>15</v>
      </c>
      <c r="D57" s="80" t="s">
        <v>390</v>
      </c>
    </row>
    <row r="58" spans="1:4" ht="15">
      <c r="A58" s="22" t="s">
        <v>27</v>
      </c>
      <c r="B58" s="9" t="s">
        <v>15</v>
      </c>
      <c r="C58" s="4" t="s">
        <v>200</v>
      </c>
      <c r="D58" s="80" t="s">
        <v>390</v>
      </c>
    </row>
    <row r="59" spans="1:4" ht="15">
      <c r="A59" s="22" t="s">
        <v>25</v>
      </c>
      <c r="B59" s="9" t="s">
        <v>15</v>
      </c>
      <c r="C59" s="49" t="s">
        <v>15</v>
      </c>
      <c r="D59" s="80" t="s">
        <v>390</v>
      </c>
    </row>
    <row r="60" spans="1:4" ht="15">
      <c r="A60" s="1" t="s">
        <v>93</v>
      </c>
      <c r="B60" s="9" t="s">
        <v>264</v>
      </c>
      <c r="C60" s="7" t="s">
        <v>25</v>
      </c>
      <c r="D60" s="80" t="s">
        <v>390</v>
      </c>
    </row>
    <row r="61" spans="1:4" ht="15">
      <c r="A61" s="1" t="s">
        <v>95</v>
      </c>
      <c r="B61" s="9" t="s">
        <v>265</v>
      </c>
      <c r="C61" s="7" t="s">
        <v>25</v>
      </c>
      <c r="D61" s="80" t="s">
        <v>390</v>
      </c>
    </row>
    <row r="62" spans="1:4" ht="15">
      <c r="A62" s="24" t="s">
        <v>330</v>
      </c>
      <c r="B62" s="20"/>
      <c r="C62" s="52"/>
      <c r="D62" s="80"/>
    </row>
    <row r="63" spans="1:4" ht="15">
      <c r="A63" s="22" t="s">
        <v>105</v>
      </c>
      <c r="B63" s="9" t="s">
        <v>15</v>
      </c>
      <c r="C63" s="7" t="s">
        <v>25</v>
      </c>
      <c r="D63" s="80" t="s">
        <v>390</v>
      </c>
    </row>
    <row r="64" spans="1:4" ht="15">
      <c r="A64" s="22" t="s">
        <v>106</v>
      </c>
      <c r="B64" s="41" t="s">
        <v>116</v>
      </c>
      <c r="C64" s="7" t="s">
        <v>25</v>
      </c>
      <c r="D64" s="80" t="s">
        <v>390</v>
      </c>
    </row>
    <row r="65" spans="1:4" ht="15">
      <c r="A65" s="22" t="s">
        <v>107</v>
      </c>
      <c r="B65" s="41" t="s">
        <v>114</v>
      </c>
      <c r="C65" s="7" t="s">
        <v>25</v>
      </c>
      <c r="D65" s="80" t="s">
        <v>390</v>
      </c>
    </row>
    <row r="66" spans="1:4" ht="15">
      <c r="A66" s="22" t="s">
        <v>108</v>
      </c>
      <c r="B66" s="41" t="s">
        <v>115</v>
      </c>
      <c r="C66" s="7" t="s">
        <v>25</v>
      </c>
      <c r="D66" s="80" t="s">
        <v>390</v>
      </c>
    </row>
    <row r="67" spans="1:4" ht="15">
      <c r="A67" s="22" t="s">
        <v>109</v>
      </c>
      <c r="B67" s="7" t="s">
        <v>47</v>
      </c>
      <c r="C67" s="7" t="s">
        <v>25</v>
      </c>
      <c r="D67" s="80" t="s">
        <v>390</v>
      </c>
    </row>
    <row r="68" spans="1:4" ht="15">
      <c r="A68" s="22" t="s">
        <v>110</v>
      </c>
      <c r="B68" s="9" t="s">
        <v>15</v>
      </c>
      <c r="C68" s="7" t="s">
        <v>25</v>
      </c>
      <c r="D68" s="80" t="s">
        <v>390</v>
      </c>
    </row>
    <row r="69" spans="1:4" ht="15">
      <c r="A69" s="22" t="s">
        <v>111</v>
      </c>
      <c r="B69" s="41" t="s">
        <v>29</v>
      </c>
      <c r="C69" s="7" t="s">
        <v>25</v>
      </c>
      <c r="D69" s="80" t="s">
        <v>390</v>
      </c>
    </row>
    <row r="70" spans="1:4" ht="15">
      <c r="A70" s="22" t="s">
        <v>112</v>
      </c>
      <c r="B70" s="9" t="s">
        <v>15</v>
      </c>
      <c r="C70" s="7" t="s">
        <v>25</v>
      </c>
      <c r="D70" s="80" t="s">
        <v>390</v>
      </c>
    </row>
    <row r="71" spans="1:4" ht="15">
      <c r="A71" s="22" t="s">
        <v>113</v>
      </c>
      <c r="B71" s="9" t="s">
        <v>15</v>
      </c>
      <c r="C71" s="7" t="s">
        <v>25</v>
      </c>
      <c r="D71" s="80" t="s">
        <v>390</v>
      </c>
    </row>
    <row r="72" spans="1:4" ht="14.45" customHeight="1">
      <c r="A72" s="17" t="s">
        <v>289</v>
      </c>
      <c r="B72" s="20"/>
      <c r="C72" s="52"/>
      <c r="D72" s="80"/>
    </row>
    <row r="73" spans="1:4" ht="14.45" customHeight="1">
      <c r="A73" s="22" t="s">
        <v>26</v>
      </c>
      <c r="B73" s="45" t="s">
        <v>47</v>
      </c>
      <c r="C73" s="53" t="s">
        <v>15</v>
      </c>
      <c r="D73" s="80">
        <v>4.0419999999999998E-2</v>
      </c>
    </row>
    <row r="74" spans="1:4" ht="14.45" customHeight="1">
      <c r="A74" s="22" t="s">
        <v>27</v>
      </c>
      <c r="B74" s="45" t="s">
        <v>291</v>
      </c>
      <c r="C74" s="6" t="s">
        <v>200</v>
      </c>
      <c r="D74" s="80">
        <v>0.62319999999999998</v>
      </c>
    </row>
    <row r="75" spans="1:4" ht="14.45" customHeight="1">
      <c r="A75" s="22" t="s">
        <v>25</v>
      </c>
      <c r="B75" s="53" t="s">
        <v>15</v>
      </c>
      <c r="C75" s="53" t="s">
        <v>15</v>
      </c>
      <c r="D75" s="80" t="s">
        <v>390</v>
      </c>
    </row>
    <row r="76" spans="1:4" ht="14.45" customHeight="1">
      <c r="A76" s="17" t="s">
        <v>290</v>
      </c>
      <c r="B76" s="20"/>
      <c r="C76" s="52"/>
      <c r="D76" s="80"/>
    </row>
    <row r="77" spans="1:4" ht="14.45" customHeight="1">
      <c r="A77" s="22" t="s">
        <v>26</v>
      </c>
      <c r="B77" s="45" t="s">
        <v>57</v>
      </c>
      <c r="C77" s="53" t="s">
        <v>15</v>
      </c>
      <c r="D77" s="80">
        <v>1.5310000000000001E-2</v>
      </c>
    </row>
    <row r="78" spans="1:4" ht="14.45" customHeight="1">
      <c r="A78" s="22" t="s">
        <v>27</v>
      </c>
      <c r="B78" s="45" t="s">
        <v>292</v>
      </c>
      <c r="C78" s="6" t="s">
        <v>200</v>
      </c>
      <c r="D78" s="80">
        <v>0.48649999999999999</v>
      </c>
    </row>
    <row r="79" spans="1:4" ht="14.45" customHeight="1">
      <c r="A79" s="22" t="s">
        <v>25</v>
      </c>
      <c r="B79" s="53" t="s">
        <v>15</v>
      </c>
      <c r="C79" s="53" t="s">
        <v>15</v>
      </c>
      <c r="D79" s="80" t="s">
        <v>390</v>
      </c>
    </row>
    <row r="80" spans="1:4" ht="15">
      <c r="A80" s="17" t="s">
        <v>119</v>
      </c>
      <c r="B80" s="20"/>
      <c r="C80" s="52"/>
      <c r="D80" s="80"/>
    </row>
    <row r="81" spans="1:4" ht="15">
      <c r="A81" s="22" t="s">
        <v>26</v>
      </c>
      <c r="B81" s="45" t="s">
        <v>46</v>
      </c>
      <c r="C81" s="53" t="s">
        <v>15</v>
      </c>
      <c r="D81" s="80">
        <v>1.4989999999999999E-3</v>
      </c>
    </row>
    <row r="82" spans="1:4" ht="15">
      <c r="A82" s="22" t="s">
        <v>27</v>
      </c>
      <c r="B82" s="45" t="s">
        <v>122</v>
      </c>
      <c r="C82" s="6" t="s">
        <v>200</v>
      </c>
      <c r="D82" s="80">
        <v>0.21879999999999999</v>
      </c>
    </row>
    <row r="83" spans="1:4" ht="15">
      <c r="A83" s="22" t="s">
        <v>25</v>
      </c>
      <c r="B83" s="53" t="s">
        <v>15</v>
      </c>
      <c r="C83" s="53" t="s">
        <v>15</v>
      </c>
      <c r="D83" s="80" t="s">
        <v>390</v>
      </c>
    </row>
    <row r="84" spans="1:4" ht="15">
      <c r="A84" s="17" t="s">
        <v>120</v>
      </c>
      <c r="C84" s="52"/>
      <c r="D84" s="80"/>
    </row>
    <row r="85" spans="1:4" ht="15">
      <c r="A85" s="22" t="s">
        <v>26</v>
      </c>
      <c r="B85" s="41" t="s">
        <v>305</v>
      </c>
      <c r="C85" s="7" t="s">
        <v>210</v>
      </c>
      <c r="D85" s="80">
        <v>0.1019</v>
      </c>
    </row>
    <row r="86" spans="1:4" ht="15">
      <c r="A86" s="22" t="s">
        <v>27</v>
      </c>
      <c r="B86" s="41" t="s">
        <v>54</v>
      </c>
      <c r="C86" s="7" t="s">
        <v>306</v>
      </c>
      <c r="D86" s="80">
        <v>0.23230000000000001</v>
      </c>
    </row>
    <row r="87" spans="1:4" ht="15">
      <c r="A87" s="22" t="s">
        <v>25</v>
      </c>
      <c r="B87" s="53" t="s">
        <v>15</v>
      </c>
      <c r="C87" s="53" t="s">
        <v>15</v>
      </c>
      <c r="D87" s="80" t="s">
        <v>390</v>
      </c>
    </row>
    <row r="88" spans="1:4" ht="15">
      <c r="A88" s="1" t="s">
        <v>155</v>
      </c>
      <c r="D88" s="80"/>
    </row>
    <row r="89" spans="1:4" ht="15">
      <c r="A89" s="22" t="s">
        <v>26</v>
      </c>
      <c r="B89" s="9" t="s">
        <v>154</v>
      </c>
      <c r="C89" s="49" t="s">
        <v>201</v>
      </c>
      <c r="D89" s="80">
        <v>0.20369999999999999</v>
      </c>
    </row>
    <row r="90" spans="1:4" ht="15">
      <c r="A90" s="22" t="s">
        <v>27</v>
      </c>
      <c r="B90" s="9" t="s">
        <v>153</v>
      </c>
      <c r="C90" s="49" t="s">
        <v>212</v>
      </c>
      <c r="D90" s="80">
        <v>0.12970000000000001</v>
      </c>
    </row>
    <row r="91" spans="1:4" ht="15">
      <c r="A91" s="24" t="s">
        <v>161</v>
      </c>
      <c r="D91" s="80"/>
    </row>
    <row r="92" spans="1:4" ht="15">
      <c r="A92" s="22" t="s">
        <v>158</v>
      </c>
      <c r="B92" s="9" t="s">
        <v>165</v>
      </c>
      <c r="C92" s="49" t="s">
        <v>163</v>
      </c>
      <c r="D92" s="80">
        <v>0.46879999999999999</v>
      </c>
    </row>
    <row r="93" spans="1:4" ht="15">
      <c r="A93" s="22" t="s">
        <v>156</v>
      </c>
      <c r="B93" s="9" t="s">
        <v>166</v>
      </c>
      <c r="C93" s="49" t="s">
        <v>162</v>
      </c>
      <c r="D93" s="80">
        <v>0.78249999999999997</v>
      </c>
    </row>
    <row r="94" spans="1:4" ht="15">
      <c r="A94" s="22" t="s">
        <v>157</v>
      </c>
      <c r="B94" s="10" t="s">
        <v>15</v>
      </c>
      <c r="C94" s="53" t="s">
        <v>15</v>
      </c>
      <c r="D94" s="80" t="s">
        <v>390</v>
      </c>
    </row>
    <row r="95" spans="1:4" ht="15">
      <c r="A95" s="22" t="s">
        <v>159</v>
      </c>
      <c r="B95" s="10" t="s">
        <v>15</v>
      </c>
      <c r="C95" s="53" t="s">
        <v>15</v>
      </c>
      <c r="D95" s="80" t="s">
        <v>390</v>
      </c>
    </row>
    <row r="96" spans="1:4" ht="15">
      <c r="A96" s="22" t="s">
        <v>160</v>
      </c>
      <c r="B96" s="9" t="s">
        <v>167</v>
      </c>
      <c r="C96" s="49" t="s">
        <v>162</v>
      </c>
      <c r="D96" s="80">
        <v>0.17100000000000001</v>
      </c>
    </row>
    <row r="97" spans="1:4" ht="15">
      <c r="A97" s="24" t="s">
        <v>176</v>
      </c>
      <c r="B97" s="9"/>
      <c r="C97" s="49"/>
      <c r="D97" s="80"/>
    </row>
    <row r="98" spans="1:4" ht="15">
      <c r="A98" s="22" t="s">
        <v>175</v>
      </c>
      <c r="B98" s="9" t="s">
        <v>266</v>
      </c>
      <c r="C98" s="49" t="s">
        <v>267</v>
      </c>
      <c r="D98" s="80">
        <v>7.6410000000000006E-2</v>
      </c>
    </row>
    <row r="99" spans="1:4" ht="15">
      <c r="A99" s="22" t="s">
        <v>172</v>
      </c>
      <c r="B99" s="9" t="s">
        <v>183</v>
      </c>
      <c r="C99" s="49" t="s">
        <v>179</v>
      </c>
      <c r="D99" s="80">
        <v>0.71970000000000001</v>
      </c>
    </row>
    <row r="100" spans="1:4" ht="15">
      <c r="A100" s="22" t="s">
        <v>173</v>
      </c>
      <c r="B100" s="9" t="s">
        <v>268</v>
      </c>
      <c r="C100" s="49" t="s">
        <v>269</v>
      </c>
      <c r="D100" s="80">
        <v>0.85640000000000005</v>
      </c>
    </row>
    <row r="101" spans="1:4" ht="15">
      <c r="A101" s="22" t="s">
        <v>174</v>
      </c>
      <c r="B101" s="10" t="s">
        <v>15</v>
      </c>
      <c r="C101" s="49" t="s">
        <v>270</v>
      </c>
      <c r="D101" s="80">
        <v>0.2752</v>
      </c>
    </row>
    <row r="102" spans="1:4" ht="15">
      <c r="A102" s="22" t="s">
        <v>178</v>
      </c>
      <c r="B102" s="10" t="s">
        <v>15</v>
      </c>
      <c r="C102" s="49" t="s">
        <v>270</v>
      </c>
      <c r="D102" s="80">
        <v>0.2752</v>
      </c>
    </row>
    <row r="103" spans="1:4" ht="15">
      <c r="A103" s="1" t="s">
        <v>316</v>
      </c>
      <c r="D103" s="80"/>
    </row>
    <row r="104" spans="1:4" ht="15">
      <c r="A104" s="22" t="s">
        <v>26</v>
      </c>
      <c r="B104" s="9" t="s">
        <v>308</v>
      </c>
      <c r="C104" s="49" t="s">
        <v>310</v>
      </c>
      <c r="D104" s="80">
        <v>9.5699999999999993E-2</v>
      </c>
    </row>
    <row r="105" spans="1:4" ht="15">
      <c r="A105" s="22" t="s">
        <v>27</v>
      </c>
      <c r="B105" s="9" t="s">
        <v>309</v>
      </c>
      <c r="C105" s="49" t="s">
        <v>311</v>
      </c>
      <c r="D105" s="80">
        <v>0.63260000000000005</v>
      </c>
    </row>
    <row r="106" spans="1:4" s="50" customFormat="1" ht="15">
      <c r="A106" s="1" t="s">
        <v>312</v>
      </c>
      <c r="B106" s="1"/>
      <c r="D106" s="80"/>
    </row>
    <row r="107" spans="1:4" s="50" customFormat="1" ht="15">
      <c r="A107" s="22" t="s">
        <v>26</v>
      </c>
      <c r="B107" s="10" t="s">
        <v>313</v>
      </c>
      <c r="C107" s="53" t="s">
        <v>15</v>
      </c>
      <c r="D107" s="80">
        <v>0.1124</v>
      </c>
    </row>
    <row r="108" spans="1:4" s="50" customFormat="1" ht="15">
      <c r="A108" s="22" t="s">
        <v>27</v>
      </c>
      <c r="B108" s="7" t="s">
        <v>314</v>
      </c>
      <c r="C108" s="6" t="s">
        <v>200</v>
      </c>
      <c r="D108" s="80">
        <v>0.77070000000000005</v>
      </c>
    </row>
    <row r="109" spans="1:4" s="50" customFormat="1" ht="15">
      <c r="A109" s="1" t="s">
        <v>315</v>
      </c>
      <c r="B109" s="1"/>
      <c r="D109" s="80"/>
    </row>
    <row r="110" spans="1:4" s="50" customFormat="1" ht="15">
      <c r="A110" s="22" t="s">
        <v>26</v>
      </c>
      <c r="B110" s="10" t="s">
        <v>56</v>
      </c>
      <c r="C110" s="49" t="s">
        <v>310</v>
      </c>
      <c r="D110" s="80">
        <v>0.66839999999999999</v>
      </c>
    </row>
    <row r="111" spans="1:4" s="50" customFormat="1" ht="15">
      <c r="A111" s="22" t="s">
        <v>27</v>
      </c>
      <c r="B111" s="7" t="s">
        <v>171</v>
      </c>
      <c r="C111" s="49" t="s">
        <v>311</v>
      </c>
      <c r="D111" s="80">
        <v>0.93730000000000002</v>
      </c>
    </row>
    <row r="112" spans="1:4" ht="15">
      <c r="A112" s="1" t="s">
        <v>40</v>
      </c>
      <c r="D112" s="80"/>
    </row>
    <row r="113" spans="1:4" ht="15">
      <c r="A113" s="22" t="s">
        <v>26</v>
      </c>
      <c r="B113" s="10" t="s">
        <v>56</v>
      </c>
      <c r="C113" s="53" t="s">
        <v>15</v>
      </c>
      <c r="D113" s="80">
        <v>0.19489999999999999</v>
      </c>
    </row>
    <row r="114" spans="1:4" ht="15">
      <c r="A114" s="22" t="s">
        <v>27</v>
      </c>
      <c r="B114" s="7" t="s">
        <v>171</v>
      </c>
      <c r="C114" s="6" t="s">
        <v>200</v>
      </c>
      <c r="D114" s="80">
        <v>0.8468</v>
      </c>
    </row>
    <row r="115" spans="1:4" ht="15">
      <c r="A115" s="1" t="s">
        <v>293</v>
      </c>
      <c r="D115" s="80"/>
    </row>
    <row r="116" spans="1:4" ht="15">
      <c r="A116" s="22" t="s">
        <v>26</v>
      </c>
      <c r="B116" s="9" t="s">
        <v>297</v>
      </c>
      <c r="C116" s="49" t="s">
        <v>14</v>
      </c>
      <c r="D116" s="80">
        <v>0.221</v>
      </c>
    </row>
    <row r="117" spans="1:4" ht="15">
      <c r="A117" s="22" t="s">
        <v>27</v>
      </c>
      <c r="B117" s="9" t="s">
        <v>151</v>
      </c>
      <c r="C117" s="49" t="s">
        <v>203</v>
      </c>
      <c r="D117" s="80">
        <v>0.98640000000000005</v>
      </c>
    </row>
    <row r="118" spans="1:4" ht="15">
      <c r="A118" s="22" t="s">
        <v>25</v>
      </c>
      <c r="B118" s="9" t="s">
        <v>121</v>
      </c>
      <c r="C118" s="49" t="s">
        <v>215</v>
      </c>
      <c r="D118" s="80">
        <v>0.40229999999999999</v>
      </c>
    </row>
    <row r="119" spans="1:4" ht="15">
      <c r="A119" s="1" t="s">
        <v>294</v>
      </c>
      <c r="B119" s="9"/>
      <c r="C119" s="49"/>
      <c r="D119" s="80"/>
    </row>
    <row r="120" spans="1:4" ht="15">
      <c r="A120" s="22" t="s">
        <v>26</v>
      </c>
      <c r="B120" s="9" t="s">
        <v>16</v>
      </c>
      <c r="C120" s="49" t="s">
        <v>298</v>
      </c>
      <c r="D120" s="80">
        <v>0.3624</v>
      </c>
    </row>
    <row r="121" spans="1:4" ht="15">
      <c r="A121" s="22" t="s">
        <v>27</v>
      </c>
      <c r="B121" s="9" t="s">
        <v>299</v>
      </c>
      <c r="C121" s="49" t="s">
        <v>222</v>
      </c>
      <c r="D121" s="80">
        <v>0.37940000000000002</v>
      </c>
    </row>
    <row r="122" spans="1:4" ht="15">
      <c r="A122" s="22" t="s">
        <v>25</v>
      </c>
      <c r="B122" s="9" t="s">
        <v>121</v>
      </c>
      <c r="C122" s="49" t="s">
        <v>215</v>
      </c>
      <c r="D122" s="80">
        <v>0.40229999999999999</v>
      </c>
    </row>
    <row r="123" spans="1:4" ht="15">
      <c r="A123" s="1" t="s">
        <v>295</v>
      </c>
      <c r="B123" s="9"/>
      <c r="C123" s="49"/>
      <c r="D123" s="80"/>
    </row>
    <row r="124" spans="1:4" ht="15">
      <c r="A124" s="22" t="s">
        <v>26</v>
      </c>
      <c r="B124" s="9" t="s">
        <v>57</v>
      </c>
      <c r="C124" s="49" t="s">
        <v>214</v>
      </c>
      <c r="D124" s="80">
        <v>8.2369999999999999E-2</v>
      </c>
    </row>
    <row r="125" spans="1:4" ht="15">
      <c r="A125" s="22" t="s">
        <v>27</v>
      </c>
      <c r="B125" s="9" t="s">
        <v>48</v>
      </c>
      <c r="C125" s="49" t="s">
        <v>300</v>
      </c>
      <c r="D125" s="80">
        <v>9.8100000000000007E-2</v>
      </c>
    </row>
    <row r="126" spans="1:4" ht="15">
      <c r="A126" s="22" t="s">
        <v>25</v>
      </c>
      <c r="B126" s="9" t="s">
        <v>121</v>
      </c>
      <c r="C126" s="49" t="s">
        <v>215</v>
      </c>
      <c r="D126" s="80">
        <v>0.40229999999999999</v>
      </c>
    </row>
    <row r="127" spans="1:4" ht="15">
      <c r="A127" s="1" t="s">
        <v>296</v>
      </c>
      <c r="B127" s="9"/>
      <c r="C127" s="49"/>
      <c r="D127" s="80"/>
    </row>
    <row r="128" spans="1:4" ht="15">
      <c r="A128" s="22" t="s">
        <v>26</v>
      </c>
      <c r="B128" s="9" t="s">
        <v>56</v>
      </c>
      <c r="C128" s="49" t="s">
        <v>300</v>
      </c>
      <c r="D128" s="80">
        <v>1.2569999999999999E-4</v>
      </c>
    </row>
    <row r="129" spans="1:4" ht="15">
      <c r="A129" s="22" t="s">
        <v>27</v>
      </c>
      <c r="B129" s="9" t="s">
        <v>122</v>
      </c>
      <c r="C129" s="49" t="s">
        <v>214</v>
      </c>
      <c r="D129" s="80">
        <v>3.8440000000000002E-3</v>
      </c>
    </row>
    <row r="130" spans="1:4" ht="15">
      <c r="A130" s="22" t="s">
        <v>25</v>
      </c>
      <c r="B130" s="9" t="s">
        <v>121</v>
      </c>
      <c r="C130" s="49" t="s">
        <v>215</v>
      </c>
      <c r="D130" s="80">
        <v>0.40229999999999999</v>
      </c>
    </row>
    <row r="131" spans="1:4" ht="15">
      <c r="A131" s="1" t="s">
        <v>274</v>
      </c>
      <c r="D131" s="80"/>
    </row>
    <row r="132" spans="1:4" ht="15">
      <c r="A132" s="22" t="s">
        <v>26</v>
      </c>
      <c r="B132" s="9" t="s">
        <v>46</v>
      </c>
      <c r="C132" s="49" t="s">
        <v>208</v>
      </c>
      <c r="D132" s="80">
        <v>0.30159999999999998</v>
      </c>
    </row>
    <row r="133" spans="1:4" ht="15">
      <c r="A133" s="22" t="s">
        <v>27</v>
      </c>
      <c r="B133" s="9" t="s">
        <v>54</v>
      </c>
      <c r="C133" s="49" t="s">
        <v>208</v>
      </c>
      <c r="D133" s="80">
        <v>0.15629999999999999</v>
      </c>
    </row>
    <row r="134" spans="1:4" ht="15">
      <c r="A134" s="22" t="s">
        <v>25</v>
      </c>
      <c r="B134" s="9" t="s">
        <v>121</v>
      </c>
      <c r="C134" s="49" t="s">
        <v>215</v>
      </c>
      <c r="D134" s="80"/>
    </row>
    <row r="135" spans="1:4" ht="15">
      <c r="A135" s="1" t="s">
        <v>275</v>
      </c>
      <c r="B135" s="9"/>
      <c r="C135" s="49"/>
      <c r="D135" s="80"/>
    </row>
    <row r="136" spans="1:4" ht="15">
      <c r="A136" s="22" t="s">
        <v>26</v>
      </c>
      <c r="B136" s="9" t="s">
        <v>47</v>
      </c>
      <c r="C136" s="49" t="s">
        <v>213</v>
      </c>
      <c r="D136" s="80" t="s">
        <v>401</v>
      </c>
    </row>
    <row r="137" spans="1:4" ht="13.9" customHeight="1">
      <c r="A137" s="22" t="s">
        <v>27</v>
      </c>
      <c r="B137" s="9" t="s">
        <v>190</v>
      </c>
      <c r="C137" s="49" t="s">
        <v>29</v>
      </c>
      <c r="D137" s="80" t="s">
        <v>401</v>
      </c>
    </row>
    <row r="138" spans="1:4" ht="13.9" customHeight="1">
      <c r="A138" s="22" t="s">
        <v>25</v>
      </c>
      <c r="B138" s="9" t="s">
        <v>121</v>
      </c>
      <c r="C138" s="49" t="s">
        <v>215</v>
      </c>
      <c r="D138" s="80">
        <v>0.40229999999999999</v>
      </c>
    </row>
    <row r="139" spans="1:4" ht="13.9" customHeight="1">
      <c r="A139" s="1" t="s">
        <v>317</v>
      </c>
      <c r="B139" s="9"/>
      <c r="C139" s="49"/>
      <c r="D139" s="80"/>
    </row>
    <row r="140" spans="1:4" ht="13.9" customHeight="1">
      <c r="A140" s="22" t="s">
        <v>26</v>
      </c>
      <c r="B140" s="9" t="s">
        <v>307</v>
      </c>
      <c r="C140" s="49" t="s">
        <v>203</v>
      </c>
      <c r="D140" s="80">
        <v>0.43919999999999998</v>
      </c>
    </row>
    <row r="141" spans="1:4" ht="13.9" customHeight="1">
      <c r="A141" s="22" t="s">
        <v>27</v>
      </c>
      <c r="B141" s="9" t="s">
        <v>29</v>
      </c>
      <c r="C141" s="49" t="s">
        <v>14</v>
      </c>
      <c r="D141" s="80">
        <v>0.23860000000000001</v>
      </c>
    </row>
    <row r="142" spans="1:4" ht="15">
      <c r="A142" s="22" t="s">
        <v>25</v>
      </c>
      <c r="B142" s="9" t="s">
        <v>121</v>
      </c>
      <c r="C142" s="49" t="s">
        <v>215</v>
      </c>
      <c r="D142" s="80">
        <v>0.40229999999999999</v>
      </c>
    </row>
    <row r="143" spans="1:4" ht="15">
      <c r="A143" s="50" t="s">
        <v>318</v>
      </c>
      <c r="B143" s="49"/>
      <c r="C143" s="49"/>
      <c r="D143" s="80"/>
    </row>
    <row r="144" spans="1:4" ht="15">
      <c r="A144" s="54" t="s">
        <v>26</v>
      </c>
      <c r="B144" s="9" t="s">
        <v>307</v>
      </c>
      <c r="C144" s="49" t="s">
        <v>216</v>
      </c>
      <c r="D144" s="80">
        <v>0.71699999999999997</v>
      </c>
    </row>
    <row r="145" spans="1:4" ht="15">
      <c r="A145" s="54" t="s">
        <v>27</v>
      </c>
      <c r="B145" s="9" t="s">
        <v>29</v>
      </c>
      <c r="C145" s="53" t="s">
        <v>15</v>
      </c>
      <c r="D145" s="80">
        <v>0.3594</v>
      </c>
    </row>
    <row r="146" spans="1:4" ht="15">
      <c r="A146" s="54" t="s">
        <v>25</v>
      </c>
      <c r="B146" s="9" t="s">
        <v>121</v>
      </c>
      <c r="C146" s="49" t="s">
        <v>215</v>
      </c>
      <c r="D146" s="80">
        <v>0.40229999999999999</v>
      </c>
    </row>
    <row r="147" spans="1:4" ht="15">
      <c r="A147" s="55" t="s">
        <v>195</v>
      </c>
      <c r="B147" s="49" t="s">
        <v>34</v>
      </c>
      <c r="C147" s="49" t="s">
        <v>198</v>
      </c>
      <c r="D147" s="80">
        <v>0.90890000000000004</v>
      </c>
    </row>
    <row r="148" spans="1:4">
      <c r="A148" s="22"/>
    </row>
    <row r="149" spans="1:4">
      <c r="A149" s="1" t="s">
        <v>196</v>
      </c>
    </row>
    <row r="150" spans="1:4">
      <c r="A150" s="1" t="s">
        <v>331</v>
      </c>
    </row>
    <row r="151" spans="1:4">
      <c r="A151" s="20" t="s">
        <v>332</v>
      </c>
    </row>
    <row r="152" spans="1:4">
      <c r="A152" s="1" t="s">
        <v>333</v>
      </c>
    </row>
    <row r="153" spans="1:4">
      <c r="A153" s="1" t="s">
        <v>164</v>
      </c>
    </row>
    <row r="154" spans="1:4">
      <c r="A154" s="1" t="s">
        <v>177</v>
      </c>
    </row>
    <row r="155" spans="1:4">
      <c r="A155" s="1" t="s">
        <v>320</v>
      </c>
    </row>
    <row r="156" spans="1:4">
      <c r="A156" s="1" t="s">
        <v>319</v>
      </c>
    </row>
    <row r="160" spans="1:4">
      <c r="A160" s="2" t="s">
        <v>2</v>
      </c>
      <c r="C160" s="4"/>
    </row>
    <row r="161" spans="1:10">
      <c r="A161" s="6"/>
      <c r="B161" s="7" t="s">
        <v>6</v>
      </c>
      <c r="C161" s="4" t="s">
        <v>194</v>
      </c>
      <c r="D161" s="9" t="s">
        <v>380</v>
      </c>
    </row>
    <row r="162" spans="1:10">
      <c r="A162" s="6"/>
      <c r="B162" s="7"/>
      <c r="C162" s="4"/>
      <c r="D162" s="9"/>
    </row>
    <row r="163" spans="1:10">
      <c r="A163" s="8" t="s">
        <v>3</v>
      </c>
      <c r="B163" s="7"/>
      <c r="C163" s="4"/>
      <c r="D163" s="9"/>
    </row>
    <row r="164" spans="1:10" ht="15">
      <c r="A164" s="11" t="s">
        <v>4</v>
      </c>
      <c r="B164" s="7" t="s">
        <v>118</v>
      </c>
      <c r="C164" s="4" t="s">
        <v>222</v>
      </c>
      <c r="D164" s="82">
        <v>0.88700000000000001</v>
      </c>
    </row>
    <row r="165" spans="1:10" ht="15">
      <c r="A165" s="11" t="s">
        <v>5</v>
      </c>
      <c r="B165" s="7" t="s">
        <v>117</v>
      </c>
      <c r="C165" s="4" t="s">
        <v>223</v>
      </c>
      <c r="D165" s="82">
        <v>0.78090000000000004</v>
      </c>
    </row>
    <row r="166" spans="1:10" ht="15">
      <c r="A166" s="8" t="s">
        <v>10</v>
      </c>
      <c r="B166" s="7"/>
      <c r="C166" s="4"/>
      <c r="D166" s="82"/>
    </row>
    <row r="167" spans="1:10" ht="15">
      <c r="A167" s="11" t="s">
        <v>11</v>
      </c>
      <c r="B167" s="7" t="s">
        <v>16</v>
      </c>
      <c r="C167" s="49" t="s">
        <v>15</v>
      </c>
      <c r="D167" s="82">
        <v>6.454E-2</v>
      </c>
    </row>
    <row r="168" spans="1:10" ht="15">
      <c r="A168" s="11" t="s">
        <v>12</v>
      </c>
      <c r="B168" s="49" t="s">
        <v>151</v>
      </c>
      <c r="C168" s="53" t="s">
        <v>224</v>
      </c>
      <c r="D168" s="82">
        <v>0.1341</v>
      </c>
    </row>
    <row r="169" spans="1:10" ht="15">
      <c r="A169" s="11" t="s">
        <v>13</v>
      </c>
      <c r="B169" s="49" t="s">
        <v>247</v>
      </c>
      <c r="C169" s="4" t="s">
        <v>14</v>
      </c>
      <c r="D169" s="82">
        <v>1.873E-2</v>
      </c>
    </row>
    <row r="170" spans="1:10" ht="15">
      <c r="A170" s="8" t="s">
        <v>19</v>
      </c>
      <c r="B170" s="49" t="s">
        <v>271</v>
      </c>
      <c r="C170" s="49" t="s">
        <v>272</v>
      </c>
      <c r="D170" s="82">
        <v>9.4710000000000003E-2</v>
      </c>
    </row>
    <row r="171" spans="1:10" ht="15">
      <c r="A171" s="55" t="s">
        <v>24</v>
      </c>
      <c r="B171" s="50"/>
      <c r="D171" s="82"/>
    </row>
    <row r="172" spans="1:10" ht="15">
      <c r="A172" s="54" t="s">
        <v>21</v>
      </c>
      <c r="B172" s="9" t="s">
        <v>57</v>
      </c>
      <c r="C172" s="9" t="s">
        <v>321</v>
      </c>
      <c r="D172" s="80" t="s">
        <v>401</v>
      </c>
    </row>
    <row r="173" spans="1:10" ht="15">
      <c r="A173" s="54" t="s">
        <v>22</v>
      </c>
      <c r="B173" s="49" t="s">
        <v>15</v>
      </c>
      <c r="C173" s="9" t="s">
        <v>288</v>
      </c>
      <c r="D173" s="82">
        <v>0.126</v>
      </c>
      <c r="F173"/>
      <c r="G173"/>
      <c r="H173"/>
      <c r="I173"/>
      <c r="J173"/>
    </row>
    <row r="174" spans="1:10" ht="15">
      <c r="A174" s="54" t="s">
        <v>23</v>
      </c>
      <c r="B174" s="74" t="s">
        <v>58</v>
      </c>
      <c r="C174" s="49" t="s">
        <v>15</v>
      </c>
      <c r="D174" s="80" t="s">
        <v>401</v>
      </c>
      <c r="E174" s="57"/>
      <c r="F174"/>
      <c r="G174"/>
      <c r="H174"/>
      <c r="I174"/>
      <c r="J174"/>
    </row>
    <row r="175" spans="1:10" ht="15">
      <c r="A175" s="54" t="s">
        <v>25</v>
      </c>
      <c r="B175" s="74" t="s">
        <v>56</v>
      </c>
      <c r="C175" s="49" t="s">
        <v>15</v>
      </c>
      <c r="D175" s="82">
        <v>0.19120000000000001</v>
      </c>
      <c r="E175" s="57"/>
      <c r="F175" s="40"/>
      <c r="G175" s="40"/>
      <c r="H175" s="40"/>
      <c r="I175" s="40"/>
      <c r="J175" s="40"/>
    </row>
    <row r="176" spans="1:10" ht="15">
      <c r="A176" s="73" t="s">
        <v>324</v>
      </c>
      <c r="B176" s="74"/>
      <c r="C176" s="49" t="s">
        <v>323</v>
      </c>
      <c r="D176" s="82"/>
      <c r="E176" s="57"/>
      <c r="F176" s="40"/>
      <c r="G176" s="40"/>
      <c r="H176" s="40"/>
      <c r="I176" s="40"/>
      <c r="J176" s="40"/>
    </row>
    <row r="177" spans="1:10" ht="15">
      <c r="A177" s="55" t="s">
        <v>30</v>
      </c>
      <c r="B177" s="50"/>
      <c r="C177" s="49"/>
      <c r="D177" s="82"/>
      <c r="E177" s="60" t="s">
        <v>226</v>
      </c>
      <c r="F177" s="61"/>
      <c r="G177" s="61"/>
      <c r="H177" s="61"/>
      <c r="I177" s="61"/>
      <c r="J177"/>
    </row>
    <row r="178" spans="1:10" ht="15">
      <c r="A178" s="54" t="s">
        <v>26</v>
      </c>
      <c r="B178" s="49" t="s">
        <v>62</v>
      </c>
      <c r="C178" s="49" t="s">
        <v>15</v>
      </c>
      <c r="D178" s="80" t="s">
        <v>401</v>
      </c>
      <c r="E178" s="62" t="s">
        <v>227</v>
      </c>
      <c r="F178" s="62" t="s">
        <v>228</v>
      </c>
      <c r="G178" s="62" t="s">
        <v>229</v>
      </c>
      <c r="H178" s="62" t="s">
        <v>230</v>
      </c>
      <c r="I178" s="62" t="s">
        <v>44</v>
      </c>
      <c r="J178" s="58" t="s">
        <v>231</v>
      </c>
    </row>
    <row r="179" spans="1:10" ht="15">
      <c r="A179" s="54" t="s">
        <v>27</v>
      </c>
      <c r="B179" s="49" t="s">
        <v>29</v>
      </c>
      <c r="C179" s="49" t="s">
        <v>200</v>
      </c>
      <c r="D179" s="80" t="s">
        <v>401</v>
      </c>
      <c r="E179" s="62" t="s">
        <v>232</v>
      </c>
      <c r="F179" s="62" t="s">
        <v>228</v>
      </c>
      <c r="G179" s="62" t="s">
        <v>229</v>
      </c>
      <c r="H179" s="62" t="s">
        <v>230</v>
      </c>
      <c r="I179" s="62" t="s">
        <v>44</v>
      </c>
      <c r="J179" s="58" t="s">
        <v>231</v>
      </c>
    </row>
    <row r="180" spans="1:10" ht="15">
      <c r="A180" s="55" t="s">
        <v>32</v>
      </c>
      <c r="B180" s="49" t="s">
        <v>273</v>
      </c>
      <c r="C180" s="49" t="s">
        <v>25</v>
      </c>
      <c r="D180" s="82" t="s">
        <v>390</v>
      </c>
      <c r="E180" s="60" t="s">
        <v>233</v>
      </c>
      <c r="F180" s="61"/>
      <c r="G180" s="61"/>
      <c r="H180" s="61"/>
      <c r="I180" s="61"/>
      <c r="J180"/>
    </row>
    <row r="181" spans="1:10" ht="15">
      <c r="A181" s="55" t="s">
        <v>195</v>
      </c>
      <c r="B181" s="59" t="s">
        <v>171</v>
      </c>
      <c r="C181" s="63" t="s">
        <v>198</v>
      </c>
      <c r="D181" s="82" t="s">
        <v>390</v>
      </c>
      <c r="E181" s="62" t="s">
        <v>234</v>
      </c>
      <c r="F181" s="62" t="s">
        <v>228</v>
      </c>
      <c r="G181" s="62" t="s">
        <v>229</v>
      </c>
      <c r="H181" s="62" t="s">
        <v>230</v>
      </c>
      <c r="I181" s="62" t="s">
        <v>235</v>
      </c>
      <c r="J181" s="58" t="s">
        <v>236</v>
      </c>
    </row>
    <row r="182" spans="1:10" ht="15">
      <c r="A182" s="22"/>
      <c r="D182" s="50"/>
      <c r="E182" s="62" t="s">
        <v>237</v>
      </c>
      <c r="F182" s="62" t="s">
        <v>228</v>
      </c>
      <c r="G182" s="62" t="s">
        <v>229</v>
      </c>
      <c r="H182" s="62" t="s">
        <v>230</v>
      </c>
      <c r="I182" s="62" t="s">
        <v>235</v>
      </c>
      <c r="J182" s="58" t="s">
        <v>236</v>
      </c>
    </row>
    <row r="183" spans="1:10" ht="15">
      <c r="A183" s="73" t="s">
        <v>322</v>
      </c>
      <c r="D183" s="50"/>
      <c r="E183" s="60" t="s">
        <v>238</v>
      </c>
      <c r="F183" s="61"/>
      <c r="G183" s="61"/>
      <c r="H183" s="61"/>
      <c r="I183" s="61"/>
      <c r="J183"/>
    </row>
    <row r="184" spans="1:10" ht="15">
      <c r="D184" s="50"/>
      <c r="F184"/>
      <c r="G184"/>
      <c r="H184"/>
      <c r="I184"/>
      <c r="J184"/>
    </row>
    <row r="185" spans="1:10" ht="15">
      <c r="D185" s="50"/>
      <c r="E185" s="64" t="s">
        <v>239</v>
      </c>
      <c r="F185" s="65"/>
      <c r="G185" s="65"/>
      <c r="H185" s="65"/>
      <c r="I185" s="65"/>
      <c r="J185"/>
    </row>
    <row r="186" spans="1:10" ht="15">
      <c r="D186" s="50"/>
      <c r="E186" s="66" t="s">
        <v>240</v>
      </c>
      <c r="F186" s="66" t="s">
        <v>228</v>
      </c>
      <c r="G186" s="66" t="s">
        <v>241</v>
      </c>
      <c r="H186" s="66" t="s">
        <v>242</v>
      </c>
      <c r="I186" s="66" t="s">
        <v>235</v>
      </c>
      <c r="J186" s="58" t="s">
        <v>236</v>
      </c>
    </row>
    <row r="187" spans="1:10" ht="15">
      <c r="D187" s="50"/>
      <c r="E187" s="66" t="s">
        <v>243</v>
      </c>
      <c r="F187" s="66" t="s">
        <v>228</v>
      </c>
      <c r="G187" s="66" t="s">
        <v>241</v>
      </c>
      <c r="H187" s="66" t="s">
        <v>242</v>
      </c>
      <c r="I187" s="66" t="s">
        <v>235</v>
      </c>
      <c r="J187" s="58" t="s">
        <v>236</v>
      </c>
    </row>
    <row r="188" spans="1:10" ht="15">
      <c r="D188" s="50"/>
      <c r="E188" s="66" t="s">
        <v>244</v>
      </c>
      <c r="F188" s="66" t="s">
        <v>228</v>
      </c>
      <c r="G188" s="66" t="s">
        <v>241</v>
      </c>
      <c r="H188" s="66" t="s">
        <v>242</v>
      </c>
      <c r="I188" s="66" t="s">
        <v>235</v>
      </c>
      <c r="J188" s="58" t="s">
        <v>236</v>
      </c>
    </row>
    <row r="189" spans="1:10" ht="15">
      <c r="D189" s="50"/>
      <c r="E189" s="66" t="s">
        <v>245</v>
      </c>
      <c r="F189" s="66" t="s">
        <v>228</v>
      </c>
      <c r="G189" s="66" t="s">
        <v>241</v>
      </c>
      <c r="H189" s="66" t="s">
        <v>242</v>
      </c>
      <c r="I189" s="66" t="s">
        <v>235</v>
      </c>
      <c r="J189" s="58" t="s">
        <v>236</v>
      </c>
    </row>
    <row r="190" spans="1:10" ht="15">
      <c r="D190" s="50"/>
      <c r="E190" s="64" t="s">
        <v>246</v>
      </c>
      <c r="F190" s="65"/>
      <c r="G190" s="65"/>
      <c r="H190" s="65"/>
      <c r="I190" s="65"/>
      <c r="J190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57C51-EFEF-40BE-98D0-CC27FE1477CC}">
  <dimension ref="A1:P84"/>
  <sheetViews>
    <sheetView tabSelected="1" topLeftCell="A5" workbookViewId="0">
      <selection activeCell="B24" sqref="B24:E26"/>
    </sheetView>
  </sheetViews>
  <sheetFormatPr defaultRowHeight="15"/>
  <cols>
    <col min="1" max="1" width="31.85546875" bestFit="1" customWidth="1"/>
  </cols>
  <sheetData>
    <row r="1" spans="1:16" ht="48">
      <c r="A1" s="40"/>
      <c r="B1" s="84" t="s">
        <v>406</v>
      </c>
      <c r="C1" s="84" t="s">
        <v>407</v>
      </c>
      <c r="D1" s="84" t="s">
        <v>408</v>
      </c>
      <c r="E1" s="84" t="s">
        <v>409</v>
      </c>
      <c r="F1" s="84" t="s">
        <v>406</v>
      </c>
      <c r="G1" s="84" t="s">
        <v>407</v>
      </c>
      <c r="H1" s="84" t="s">
        <v>408</v>
      </c>
      <c r="I1" s="84" t="s">
        <v>409</v>
      </c>
      <c r="J1" s="83"/>
      <c r="M1" s="40" t="s">
        <v>409</v>
      </c>
      <c r="N1" s="40" t="s">
        <v>409</v>
      </c>
      <c r="O1" s="40"/>
      <c r="P1" s="40"/>
    </row>
    <row r="2" spans="1:16">
      <c r="A2" s="85" t="s">
        <v>5</v>
      </c>
      <c r="B2" s="86">
        <v>8</v>
      </c>
      <c r="C2" s="86">
        <v>6</v>
      </c>
      <c r="D2" s="86">
        <v>24</v>
      </c>
      <c r="E2" s="86">
        <v>16</v>
      </c>
      <c r="F2" s="86">
        <v>32</v>
      </c>
      <c r="G2" s="86">
        <v>18.8</v>
      </c>
      <c r="H2" s="86">
        <v>66.7</v>
      </c>
      <c r="I2" s="86">
        <v>33.299999999999997</v>
      </c>
      <c r="M2" s="40" t="s">
        <v>411</v>
      </c>
      <c r="N2" s="40">
        <v>1</v>
      </c>
      <c r="O2" s="40">
        <v>2.0833330000000001</v>
      </c>
      <c r="P2" s="40"/>
    </row>
    <row r="3" spans="1:16">
      <c r="A3" s="84" t="s">
        <v>4</v>
      </c>
      <c r="B3" s="87">
        <v>11</v>
      </c>
      <c r="C3" s="87">
        <v>6</v>
      </c>
      <c r="D3" s="87">
        <v>12</v>
      </c>
      <c r="E3" s="87">
        <v>32</v>
      </c>
      <c r="F3" s="87">
        <v>44</v>
      </c>
      <c r="G3" s="87">
        <v>18.8</v>
      </c>
      <c r="H3" s="87">
        <v>33.299999999999997</v>
      </c>
      <c r="I3" s="87">
        <v>66.7</v>
      </c>
      <c r="M3" s="40" t="s">
        <v>412</v>
      </c>
      <c r="N3" s="40">
        <v>3</v>
      </c>
      <c r="O3" s="40">
        <v>6.25</v>
      </c>
      <c r="P3" s="40"/>
    </row>
    <row r="4" spans="1:16">
      <c r="A4" s="85" t="s">
        <v>25</v>
      </c>
      <c r="B4" s="86">
        <v>6</v>
      </c>
      <c r="C4" s="86">
        <v>20</v>
      </c>
      <c r="D4" s="86">
        <v>0</v>
      </c>
      <c r="E4" s="86">
        <v>0</v>
      </c>
      <c r="F4" s="86">
        <v>24</v>
      </c>
      <c r="G4" s="86">
        <v>62.5</v>
      </c>
      <c r="H4" s="86">
        <v>0</v>
      </c>
      <c r="I4" s="86">
        <v>0</v>
      </c>
      <c r="M4" s="40" t="s">
        <v>413</v>
      </c>
      <c r="N4" s="40">
        <v>2</v>
      </c>
      <c r="O4" s="40">
        <v>4.1666670000000003</v>
      </c>
      <c r="P4" s="40"/>
    </row>
    <row r="5" spans="1:16">
      <c r="M5" s="40" t="s">
        <v>26</v>
      </c>
      <c r="N5" s="40">
        <v>6</v>
      </c>
      <c r="O5" s="40">
        <v>12.5</v>
      </c>
      <c r="P5" s="40"/>
    </row>
    <row r="6" spans="1:16">
      <c r="A6" s="85" t="s">
        <v>5</v>
      </c>
      <c r="B6" s="80" t="str">
        <f>B2&amp;" ("&amp;F2&amp;"%)"</f>
        <v>8 (32%)</v>
      </c>
      <c r="C6" s="80" t="str">
        <f t="shared" ref="C6:F6" si="0">C2&amp;" ("&amp;G2&amp;"%)"</f>
        <v>6 (18.8%)</v>
      </c>
      <c r="D6" s="80" t="str">
        <f t="shared" si="0"/>
        <v>24 (66.7%)</v>
      </c>
      <c r="E6" s="80" t="str">
        <f t="shared" si="0"/>
        <v>16 (33.3%)</v>
      </c>
      <c r="F6" s="80" t="str">
        <f t="shared" si="0"/>
        <v>32 (%)</v>
      </c>
      <c r="M6" s="40" t="s">
        <v>25</v>
      </c>
      <c r="N6" s="40">
        <v>36</v>
      </c>
      <c r="O6" s="40">
        <v>75</v>
      </c>
      <c r="P6" s="40"/>
    </row>
    <row r="7" spans="1:16">
      <c r="A7" s="84" t="s">
        <v>4</v>
      </c>
      <c r="B7" s="80" t="str">
        <f t="shared" ref="B7:B8" si="1">B3&amp;" ("&amp;F3&amp;"%)"</f>
        <v>11 (44%)</v>
      </c>
      <c r="C7" s="80" t="str">
        <f t="shared" ref="C7:C8" si="2">C3&amp;" ("&amp;G3&amp;"%)"</f>
        <v>6 (18.8%)</v>
      </c>
      <c r="D7" s="80" t="str">
        <f t="shared" ref="D7:D8" si="3">D3&amp;" ("&amp;H3&amp;"%)"</f>
        <v>12 (33.3%)</v>
      </c>
      <c r="E7" s="80" t="str">
        <f t="shared" ref="E7:E8" si="4">E3&amp;" ("&amp;I3&amp;"%)"</f>
        <v>32 (66.7%)</v>
      </c>
      <c r="F7" s="80" t="str">
        <f t="shared" ref="F7:F8" si="5">F3&amp;" ("&amp;J3&amp;"%)"</f>
        <v>44 (%)</v>
      </c>
    </row>
    <row r="8" spans="1:16">
      <c r="A8" s="85" t="s">
        <v>410</v>
      </c>
      <c r="B8" s="80" t="str">
        <f t="shared" si="1"/>
        <v>6 (24%)</v>
      </c>
      <c r="C8" s="80" t="str">
        <f t="shared" si="2"/>
        <v>20 (62.5%)</v>
      </c>
      <c r="D8" s="80" t="str">
        <f t="shared" si="3"/>
        <v>0 (0%)</v>
      </c>
      <c r="E8" s="80" t="str">
        <f t="shared" si="4"/>
        <v>0 (0%)</v>
      </c>
      <c r="F8" s="80" t="str">
        <f t="shared" si="5"/>
        <v>24 (%)</v>
      </c>
    </row>
    <row r="10" spans="1:16">
      <c r="A10" s="89" t="s">
        <v>444</v>
      </c>
      <c r="B10" s="89" t="s">
        <v>443</v>
      </c>
      <c r="C10" s="89" t="s">
        <v>407</v>
      </c>
      <c r="D10" s="89" t="s">
        <v>408</v>
      </c>
      <c r="E10" s="89" t="s">
        <v>409</v>
      </c>
      <c r="F10" s="89" t="s">
        <v>406</v>
      </c>
      <c r="G10" s="89" t="s">
        <v>407</v>
      </c>
      <c r="H10" s="89" t="s">
        <v>408</v>
      </c>
      <c r="I10" s="89" t="s">
        <v>409</v>
      </c>
      <c r="J10" s="40"/>
      <c r="K10" s="40"/>
    </row>
    <row r="11" spans="1:16">
      <c r="A11" s="89" t="b">
        <v>1</v>
      </c>
      <c r="B11" s="40">
        <v>0</v>
      </c>
      <c r="C11" s="40">
        <v>1</v>
      </c>
      <c r="D11" s="40">
        <v>13</v>
      </c>
      <c r="E11" s="40">
        <v>0</v>
      </c>
      <c r="F11" s="40">
        <v>0</v>
      </c>
      <c r="G11" s="40">
        <v>3.12</v>
      </c>
      <c r="H11" s="40">
        <v>36.1</v>
      </c>
      <c r="I11" s="40">
        <v>0</v>
      </c>
      <c r="J11" s="40"/>
      <c r="L11" s="40"/>
      <c r="M11" s="40"/>
      <c r="N11" s="40"/>
      <c r="O11" s="40"/>
      <c r="P11" s="40"/>
    </row>
    <row r="12" spans="1:16">
      <c r="A12" s="89" t="b">
        <v>0</v>
      </c>
      <c r="B12" s="40">
        <v>0</v>
      </c>
      <c r="C12" s="40">
        <v>3</v>
      </c>
      <c r="D12" s="40">
        <v>0</v>
      </c>
      <c r="E12" s="40">
        <v>0</v>
      </c>
      <c r="F12" s="40">
        <v>0</v>
      </c>
      <c r="G12" s="40">
        <v>9.3800000000000008</v>
      </c>
      <c r="H12" s="40">
        <v>0</v>
      </c>
      <c r="I12" s="40">
        <v>0</v>
      </c>
      <c r="J12" s="40"/>
      <c r="L12" s="40"/>
      <c r="M12" s="40"/>
      <c r="N12" s="40"/>
      <c r="O12" s="40"/>
      <c r="P12" s="40"/>
    </row>
    <row r="13" spans="1:16">
      <c r="A13" s="89" t="s">
        <v>25</v>
      </c>
      <c r="B13" s="40">
        <v>25</v>
      </c>
      <c r="C13" s="40">
        <v>28</v>
      </c>
      <c r="D13" s="40">
        <v>23</v>
      </c>
      <c r="E13" s="40">
        <v>48</v>
      </c>
      <c r="F13" s="40">
        <v>100</v>
      </c>
      <c r="G13" s="40">
        <v>87.5</v>
      </c>
      <c r="H13" s="40">
        <v>63.9</v>
      </c>
      <c r="I13" s="40">
        <v>100</v>
      </c>
      <c r="J13" s="40"/>
      <c r="L13" s="40"/>
      <c r="M13" s="40"/>
      <c r="N13" s="40"/>
      <c r="O13" s="40"/>
      <c r="P13" s="40"/>
    </row>
    <row r="14" spans="1:16">
      <c r="A14" s="40" t="s">
        <v>444</v>
      </c>
      <c r="B14" s="80"/>
      <c r="C14" s="80"/>
      <c r="D14" s="80"/>
      <c r="E14" s="80"/>
      <c r="F14" s="80"/>
      <c r="G14" s="80"/>
      <c r="H14" s="80"/>
      <c r="I14" s="80"/>
      <c r="J14" s="40"/>
      <c r="L14" s="40"/>
      <c r="M14" s="40"/>
      <c r="N14" s="40"/>
      <c r="O14" s="40"/>
      <c r="P14" s="40"/>
    </row>
    <row r="15" spans="1:16">
      <c r="A15" s="40" t="b">
        <v>1</v>
      </c>
      <c r="B15" s="80" t="str">
        <f t="shared" ref="B15:B16" si="6">B11&amp;" ("&amp;F11&amp;"%)"</f>
        <v>0 (0%)</v>
      </c>
      <c r="C15" s="80" t="str">
        <f t="shared" ref="C15:F16" si="7">C11&amp;" ("&amp;G11&amp;"%)"</f>
        <v>1 (3.12%)</v>
      </c>
      <c r="D15" s="80" t="str">
        <f t="shared" si="7"/>
        <v>13 (36.1%)</v>
      </c>
      <c r="E15" s="80" t="str">
        <f t="shared" si="7"/>
        <v>0 (0%)</v>
      </c>
      <c r="F15" s="80" t="str">
        <f t="shared" si="7"/>
        <v>0 (%)</v>
      </c>
      <c r="G15" s="80"/>
      <c r="H15" s="80"/>
      <c r="I15" s="80"/>
      <c r="J15" s="40"/>
      <c r="L15" s="40"/>
      <c r="M15" s="40"/>
      <c r="N15" s="40"/>
      <c r="O15" s="40"/>
      <c r="P15" s="40"/>
    </row>
    <row r="16" spans="1:16" s="40" customFormat="1">
      <c r="A16" s="40" t="b">
        <v>0</v>
      </c>
      <c r="B16" s="80" t="str">
        <f t="shared" si="6"/>
        <v>0 (0%)</v>
      </c>
      <c r="C16" s="80" t="str">
        <f t="shared" si="7"/>
        <v>3 (9.38%)</v>
      </c>
      <c r="D16" s="80" t="str">
        <f t="shared" si="7"/>
        <v>0 (0%)</v>
      </c>
      <c r="E16" s="80" t="str">
        <f t="shared" si="7"/>
        <v>0 (0%)</v>
      </c>
      <c r="F16" s="80" t="str">
        <f t="shared" si="7"/>
        <v>0 (%)</v>
      </c>
      <c r="G16" s="80"/>
      <c r="H16" s="80"/>
      <c r="I16" s="80"/>
    </row>
    <row r="17" spans="1:10" s="40" customFormat="1">
      <c r="A17" s="40" t="s">
        <v>25</v>
      </c>
      <c r="B17" s="80" t="str">
        <f>B13&amp;" ("&amp;F13&amp;"%)"</f>
        <v>25 (100%)</v>
      </c>
      <c r="C17" s="80" t="str">
        <f t="shared" ref="C17:F17" si="8">C13&amp;" ("&amp;G13&amp;"%)"</f>
        <v>28 (87.5%)</v>
      </c>
      <c r="D17" s="80" t="str">
        <f t="shared" si="8"/>
        <v>23 (63.9%)</v>
      </c>
      <c r="E17" s="80" t="str">
        <f t="shared" si="8"/>
        <v>48 (100%)</v>
      </c>
      <c r="F17" s="80" t="str">
        <f t="shared" si="8"/>
        <v>100 (%)</v>
      </c>
      <c r="G17" s="80"/>
      <c r="H17" s="80"/>
      <c r="I17" s="80"/>
    </row>
    <row r="18" spans="1:10" s="40" customFormat="1">
      <c r="B18" s="80"/>
      <c r="C18" s="80"/>
      <c r="D18" s="80"/>
      <c r="E18" s="80"/>
      <c r="F18" s="80"/>
      <c r="G18" s="80"/>
      <c r="H18" s="80"/>
      <c r="I18" s="80"/>
    </row>
    <row r="19" spans="1:10" s="40" customFormat="1" ht="48">
      <c r="B19" s="84" t="s">
        <v>406</v>
      </c>
      <c r="C19" s="84" t="s">
        <v>407</v>
      </c>
      <c r="D19" s="84" t="s">
        <v>408</v>
      </c>
      <c r="E19" s="84" t="s">
        <v>409</v>
      </c>
      <c r="F19" s="84" t="s">
        <v>406</v>
      </c>
      <c r="G19" s="84" t="s">
        <v>407</v>
      </c>
      <c r="H19" s="84" t="s">
        <v>408</v>
      </c>
      <c r="I19" s="84" t="s">
        <v>409</v>
      </c>
      <c r="J19" s="83"/>
    </row>
    <row r="20" spans="1:10" s="40" customFormat="1">
      <c r="A20" s="85" t="s">
        <v>445</v>
      </c>
      <c r="B20" s="86">
        <v>25</v>
      </c>
      <c r="C20" s="86">
        <v>32</v>
      </c>
      <c r="D20" s="86">
        <v>0</v>
      </c>
      <c r="E20" s="86">
        <v>32</v>
      </c>
      <c r="F20" s="86">
        <v>100</v>
      </c>
      <c r="G20" s="86">
        <v>100</v>
      </c>
      <c r="H20" s="86">
        <v>0</v>
      </c>
      <c r="I20" s="86">
        <v>66.7</v>
      </c>
    </row>
    <row r="21" spans="1:10" s="40" customFormat="1">
      <c r="A21" s="84" t="s">
        <v>446</v>
      </c>
      <c r="B21" s="87">
        <v>0</v>
      </c>
      <c r="C21" s="87">
        <v>0</v>
      </c>
      <c r="D21" s="87">
        <v>0</v>
      </c>
      <c r="E21" s="87">
        <v>16</v>
      </c>
      <c r="F21" s="87">
        <v>0</v>
      </c>
      <c r="G21" s="87">
        <v>0</v>
      </c>
      <c r="H21" s="87">
        <v>0</v>
      </c>
      <c r="I21" s="87">
        <v>33.299999999999997</v>
      </c>
    </row>
    <row r="22" spans="1:10" s="40" customFormat="1">
      <c r="A22" s="85" t="s">
        <v>25</v>
      </c>
      <c r="B22" s="86">
        <v>0</v>
      </c>
      <c r="C22" s="86">
        <v>0</v>
      </c>
      <c r="D22" s="86">
        <v>36</v>
      </c>
      <c r="E22" s="86">
        <v>0</v>
      </c>
      <c r="F22" s="86">
        <v>0</v>
      </c>
      <c r="G22" s="86">
        <v>0</v>
      </c>
      <c r="H22" s="86">
        <v>100</v>
      </c>
      <c r="I22" s="86">
        <v>0</v>
      </c>
    </row>
    <row r="23" spans="1:10" s="40" customFormat="1">
      <c r="B23" s="80"/>
    </row>
    <row r="24" spans="1:10" s="40" customFormat="1">
      <c r="A24" s="85" t="s">
        <v>445</v>
      </c>
      <c r="B24" s="80" t="str">
        <f t="shared" ref="B23:B27" si="9">B20&amp;" ("&amp;F20&amp;"%)"</f>
        <v>25 (100%)</v>
      </c>
      <c r="C24" s="80" t="str">
        <f t="shared" ref="C24:C26" si="10">C20&amp;" ("&amp;G20&amp;"%)"</f>
        <v>32 (100%)</v>
      </c>
      <c r="D24" s="80" t="str">
        <f t="shared" ref="D24:D26" si="11">D20&amp;" ("&amp;H20&amp;"%)"</f>
        <v>0 (0%)</v>
      </c>
      <c r="E24" s="80" t="str">
        <f t="shared" ref="E24:E26" si="12">E20&amp;" ("&amp;I20&amp;"%)"</f>
        <v>32 (66.7%)</v>
      </c>
      <c r="F24" s="80" t="str">
        <f t="shared" ref="F24:F26" si="13">F20&amp;" ("&amp;J20&amp;"%)"</f>
        <v>100 (%)</v>
      </c>
      <c r="G24" s="80" t="str">
        <f t="shared" ref="G24:G26" si="14">G20&amp;" ("&amp;K20&amp;"%)"</f>
        <v>100 (%)</v>
      </c>
      <c r="H24" s="80" t="str">
        <f t="shared" ref="H24:H26" si="15">H20&amp;" ("&amp;L20&amp;"%)"</f>
        <v>0 (%)</v>
      </c>
      <c r="I24" s="80" t="str">
        <f t="shared" ref="I24:I26" si="16">I20&amp;" ("&amp;M20&amp;"%)"</f>
        <v>66.7 (%)</v>
      </c>
    </row>
    <row r="25" spans="1:10" s="40" customFormat="1">
      <c r="A25" s="84" t="s">
        <v>446</v>
      </c>
      <c r="B25" s="80" t="str">
        <f t="shared" si="9"/>
        <v>0 (0%)</v>
      </c>
      <c r="C25" s="80" t="str">
        <f t="shared" si="10"/>
        <v>0 (0%)</v>
      </c>
      <c r="D25" s="80" t="str">
        <f t="shared" si="11"/>
        <v>0 (0%)</v>
      </c>
      <c r="E25" s="80" t="str">
        <f t="shared" si="12"/>
        <v>16 (33.3%)</v>
      </c>
      <c r="F25" s="80" t="str">
        <f t="shared" si="13"/>
        <v>0 (%)</v>
      </c>
      <c r="G25" s="80" t="str">
        <f t="shared" si="14"/>
        <v>0 (%)</v>
      </c>
      <c r="H25" s="80" t="str">
        <f t="shared" si="15"/>
        <v>0 (%)</v>
      </c>
      <c r="I25" s="80" t="str">
        <f t="shared" si="16"/>
        <v>33.3 (%)</v>
      </c>
    </row>
    <row r="26" spans="1:10" s="40" customFormat="1">
      <c r="A26" s="85" t="s">
        <v>25</v>
      </c>
      <c r="B26" s="80" t="str">
        <f t="shared" si="9"/>
        <v>0 (0%)</v>
      </c>
      <c r="C26" s="80" t="str">
        <f t="shared" si="10"/>
        <v>0 (0%)</v>
      </c>
      <c r="D26" s="90" t="str">
        <f t="shared" si="11"/>
        <v>36 (100%)</v>
      </c>
      <c r="E26" s="80" t="str">
        <f t="shared" si="12"/>
        <v>0 (0%)</v>
      </c>
      <c r="F26" s="80" t="str">
        <f t="shared" si="13"/>
        <v>0 (%)</v>
      </c>
      <c r="G26" s="80" t="str">
        <f t="shared" si="14"/>
        <v>0 (%)</v>
      </c>
      <c r="H26" s="80" t="str">
        <f t="shared" si="15"/>
        <v>100 (%)</v>
      </c>
      <c r="I26" s="80" t="str">
        <f t="shared" si="16"/>
        <v>0 (%)</v>
      </c>
    </row>
    <row r="27" spans="1:10" s="40" customFormat="1">
      <c r="B27" s="80"/>
      <c r="D27" s="40" t="s">
        <v>447</v>
      </c>
    </row>
    <row r="28" spans="1:10" s="40" customFormat="1">
      <c r="B28" s="80"/>
    </row>
    <row r="29" spans="1:10" s="40" customFormat="1">
      <c r="B29" s="80"/>
    </row>
    <row r="30" spans="1:10" s="40" customFormat="1">
      <c r="B30" s="80"/>
    </row>
    <row r="31" spans="1:10" s="40" customFormat="1">
      <c r="B31" s="80"/>
    </row>
    <row r="32" spans="1:10" s="40" customFormat="1">
      <c r="B32" s="80"/>
    </row>
    <row r="33" spans="1:11" s="40" customFormat="1">
      <c r="A33" s="88" t="s">
        <v>426</v>
      </c>
      <c r="B33" s="88"/>
      <c r="C33" s="88"/>
      <c r="D33" s="88"/>
      <c r="E33" s="88"/>
      <c r="F33" s="88"/>
      <c r="G33" s="88"/>
      <c r="H33" s="88"/>
      <c r="I33" s="88"/>
      <c r="J33" s="88"/>
    </row>
    <row r="34" spans="1:11" s="40" customFormat="1">
      <c r="A34" s="89" t="s">
        <v>428</v>
      </c>
      <c r="B34" s="89" t="s">
        <v>414</v>
      </c>
      <c r="C34" s="89" t="s">
        <v>415</v>
      </c>
      <c r="D34" s="89" t="s">
        <v>416</v>
      </c>
      <c r="E34" s="89" t="s">
        <v>417</v>
      </c>
      <c r="F34" s="89" t="s">
        <v>418</v>
      </c>
      <c r="G34" s="89" t="s">
        <v>419</v>
      </c>
      <c r="H34" s="89" t="s">
        <v>420</v>
      </c>
      <c r="I34" s="89" t="s">
        <v>421</v>
      </c>
      <c r="J34" s="89" t="s">
        <v>422</v>
      </c>
    </row>
    <row r="35" spans="1:11">
      <c r="A35" s="40" t="s">
        <v>406</v>
      </c>
      <c r="B35" s="40">
        <v>22</v>
      </c>
      <c r="C35" s="40">
        <v>35</v>
      </c>
      <c r="D35" s="40">
        <v>51</v>
      </c>
      <c r="E35" s="40">
        <v>68</v>
      </c>
      <c r="F35" s="40">
        <v>85</v>
      </c>
      <c r="G35" s="40">
        <v>51.1</v>
      </c>
      <c r="H35" s="40">
        <v>19.8</v>
      </c>
      <c r="I35" s="40">
        <v>17</v>
      </c>
      <c r="J35" s="40">
        <v>8</v>
      </c>
      <c r="K35" s="40"/>
    </row>
    <row r="36" spans="1:11">
      <c r="A36" s="40" t="s">
        <v>407</v>
      </c>
      <c r="B36" s="40">
        <v>26</v>
      </c>
      <c r="C36" s="40">
        <v>42.2</v>
      </c>
      <c r="D36" s="40">
        <v>55</v>
      </c>
      <c r="E36" s="40">
        <v>60</v>
      </c>
      <c r="F36" s="40">
        <v>67</v>
      </c>
      <c r="G36" s="40">
        <v>49.8</v>
      </c>
      <c r="H36" s="40">
        <v>13.9</v>
      </c>
      <c r="I36" s="40">
        <v>12</v>
      </c>
      <c r="J36" s="40">
        <v>20</v>
      </c>
      <c r="K36" s="40"/>
    </row>
    <row r="37" spans="1:11">
      <c r="A37" s="40" t="s">
        <v>408</v>
      </c>
      <c r="B37" s="40">
        <v>21</v>
      </c>
      <c r="C37" s="40">
        <v>33.799999999999997</v>
      </c>
      <c r="D37" s="40">
        <v>43</v>
      </c>
      <c r="E37" s="40">
        <v>53.2</v>
      </c>
      <c r="F37" s="40">
        <v>60</v>
      </c>
      <c r="G37" s="40">
        <v>43</v>
      </c>
      <c r="H37" s="40">
        <v>11.3</v>
      </c>
      <c r="I37" s="40">
        <v>36</v>
      </c>
      <c r="J37" s="40">
        <v>0</v>
      </c>
      <c r="K37" s="40"/>
    </row>
    <row r="38" spans="1:11">
      <c r="A38" s="40" t="s">
        <v>409</v>
      </c>
      <c r="B38" s="40">
        <v>21</v>
      </c>
      <c r="C38" s="40">
        <v>40</v>
      </c>
      <c r="D38" s="40">
        <v>49</v>
      </c>
      <c r="E38" s="40">
        <v>53.8</v>
      </c>
      <c r="F38" s="40">
        <v>74</v>
      </c>
      <c r="G38" s="40">
        <v>47.9</v>
      </c>
      <c r="H38" s="40">
        <v>10.4</v>
      </c>
      <c r="I38" s="40">
        <v>48</v>
      </c>
      <c r="J38" s="40">
        <v>0</v>
      </c>
      <c r="K38" s="40"/>
    </row>
    <row r="39" spans="1:1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</row>
    <row r="40" spans="1:11">
      <c r="A40" s="40" t="s">
        <v>430</v>
      </c>
      <c r="B40" s="40" t="s">
        <v>414</v>
      </c>
      <c r="C40" s="40" t="s">
        <v>415</v>
      </c>
      <c r="D40" s="40" t="s">
        <v>416</v>
      </c>
      <c r="E40" s="40" t="s">
        <v>417</v>
      </c>
      <c r="F40" s="40" t="s">
        <v>418</v>
      </c>
      <c r="G40" s="40" t="s">
        <v>419</v>
      </c>
      <c r="H40" s="40" t="s">
        <v>420</v>
      </c>
      <c r="I40" s="40" t="s">
        <v>421</v>
      </c>
      <c r="J40" s="40" t="s">
        <v>422</v>
      </c>
      <c r="K40" s="40"/>
    </row>
    <row r="41" spans="1:11">
      <c r="A41" s="40" t="s">
        <v>406</v>
      </c>
      <c r="B41" s="40">
        <v>36.799999999999997</v>
      </c>
      <c r="C41" s="40">
        <v>38.1</v>
      </c>
      <c r="D41" s="40">
        <v>38.5</v>
      </c>
      <c r="E41" s="40">
        <v>39</v>
      </c>
      <c r="F41" s="40">
        <v>39.799999999999997</v>
      </c>
      <c r="G41" s="40">
        <v>38.4</v>
      </c>
      <c r="H41" s="40">
        <v>0.91</v>
      </c>
      <c r="I41" s="40">
        <v>15</v>
      </c>
      <c r="J41" s="40">
        <v>10</v>
      </c>
      <c r="K41" s="40"/>
    </row>
    <row r="42" spans="1:11">
      <c r="A42" s="40" t="s">
        <v>407</v>
      </c>
      <c r="B42" s="40" t="s">
        <v>25</v>
      </c>
      <c r="C42" s="40" t="s">
        <v>25</v>
      </c>
      <c r="D42" s="40" t="s">
        <v>25</v>
      </c>
      <c r="E42" s="40" t="s">
        <v>25</v>
      </c>
      <c r="F42" s="40" t="s">
        <v>25</v>
      </c>
      <c r="G42" s="40" t="s">
        <v>429</v>
      </c>
      <c r="H42" s="40" t="s">
        <v>25</v>
      </c>
      <c r="I42" s="40">
        <v>0</v>
      </c>
      <c r="J42" s="40">
        <v>32</v>
      </c>
      <c r="K42" s="40"/>
    </row>
    <row r="43" spans="1:11">
      <c r="A43" s="40" t="s">
        <v>408</v>
      </c>
      <c r="B43" s="40" t="s">
        <v>25</v>
      </c>
      <c r="C43" s="40" t="s">
        <v>25</v>
      </c>
      <c r="D43" s="40" t="s">
        <v>25</v>
      </c>
      <c r="E43" s="40" t="s">
        <v>25</v>
      </c>
      <c r="F43" s="40" t="s">
        <v>25</v>
      </c>
      <c r="G43" s="40" t="s">
        <v>429</v>
      </c>
      <c r="H43" s="40" t="s">
        <v>25</v>
      </c>
      <c r="I43" s="40">
        <v>0</v>
      </c>
      <c r="J43" s="40">
        <v>36</v>
      </c>
      <c r="K43" s="40"/>
    </row>
    <row r="44" spans="1:11">
      <c r="A44" s="40" t="s">
        <v>409</v>
      </c>
      <c r="B44" s="40">
        <v>37.700000000000003</v>
      </c>
      <c r="C44" s="40">
        <v>37.9</v>
      </c>
      <c r="D44" s="40">
        <v>38.5</v>
      </c>
      <c r="E44" s="40">
        <v>38.5</v>
      </c>
      <c r="F44" s="40">
        <v>40</v>
      </c>
      <c r="G44" s="40">
        <v>38.4</v>
      </c>
      <c r="H44" s="40">
        <v>0.71499999999999997</v>
      </c>
      <c r="I44" s="40">
        <v>8</v>
      </c>
      <c r="J44" s="40">
        <v>40</v>
      </c>
      <c r="K44" s="40"/>
    </row>
    <row r="45" spans="1:1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</row>
    <row r="46" spans="1:1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</row>
    <row r="47" spans="1:11">
      <c r="A47" s="84" t="s">
        <v>438</v>
      </c>
      <c r="B47" s="84" t="s">
        <v>414</v>
      </c>
      <c r="C47" s="84" t="s">
        <v>415</v>
      </c>
      <c r="D47" s="84" t="s">
        <v>416</v>
      </c>
      <c r="E47" s="84" t="s">
        <v>417</v>
      </c>
      <c r="F47" s="84" t="s">
        <v>418</v>
      </c>
      <c r="G47" s="84" t="s">
        <v>419</v>
      </c>
      <c r="H47" s="84" t="s">
        <v>420</v>
      </c>
      <c r="I47" s="84" t="s">
        <v>421</v>
      </c>
      <c r="J47" s="84" t="s">
        <v>422</v>
      </c>
      <c r="K47" s="40"/>
    </row>
    <row r="48" spans="1:11">
      <c r="A48" s="84" t="s">
        <v>423</v>
      </c>
      <c r="B48" s="84" t="s">
        <v>424</v>
      </c>
      <c r="C48" s="84" t="s">
        <v>424</v>
      </c>
      <c r="D48" s="84" t="s">
        <v>424</v>
      </c>
      <c r="E48" s="84" t="s">
        <v>424</v>
      </c>
      <c r="F48" s="84" t="s">
        <v>424</v>
      </c>
      <c r="G48" s="84" t="s">
        <v>424</v>
      </c>
      <c r="H48" s="84" t="s">
        <v>424</v>
      </c>
      <c r="I48" s="84" t="s">
        <v>425</v>
      </c>
      <c r="J48" s="84" t="s">
        <v>425</v>
      </c>
      <c r="K48" s="40"/>
    </row>
    <row r="49" spans="1:11">
      <c r="A49" s="86" t="s">
        <v>406</v>
      </c>
      <c r="B49" s="86">
        <v>2</v>
      </c>
      <c r="C49" s="86">
        <v>7.25</v>
      </c>
      <c r="D49" s="86">
        <v>10</v>
      </c>
      <c r="E49" s="86">
        <v>10.8</v>
      </c>
      <c r="F49" s="86">
        <v>14</v>
      </c>
      <c r="G49" s="86">
        <v>9.07</v>
      </c>
      <c r="H49" s="86">
        <v>3.17</v>
      </c>
      <c r="I49" s="86">
        <v>14</v>
      </c>
      <c r="J49" s="86">
        <v>11</v>
      </c>
      <c r="K49" s="40"/>
    </row>
    <row r="50" spans="1:11">
      <c r="A50" s="87" t="s">
        <v>407</v>
      </c>
      <c r="B50" s="87" t="s">
        <v>25</v>
      </c>
      <c r="C50" s="87" t="s">
        <v>25</v>
      </c>
      <c r="D50" s="87" t="s">
        <v>25</v>
      </c>
      <c r="E50" s="87" t="s">
        <v>25</v>
      </c>
      <c r="F50" s="87" t="s">
        <v>25</v>
      </c>
      <c r="G50" s="87" t="s">
        <v>429</v>
      </c>
      <c r="H50" s="87" t="s">
        <v>25</v>
      </c>
      <c r="I50" s="87">
        <v>0</v>
      </c>
      <c r="J50" s="87">
        <v>32</v>
      </c>
      <c r="K50" s="40"/>
    </row>
    <row r="51" spans="1:11">
      <c r="A51" s="86" t="s">
        <v>408</v>
      </c>
      <c r="B51" s="86" t="s">
        <v>25</v>
      </c>
      <c r="C51" s="86" t="s">
        <v>25</v>
      </c>
      <c r="D51" s="86" t="s">
        <v>25</v>
      </c>
      <c r="E51" s="86" t="s">
        <v>25</v>
      </c>
      <c r="F51" s="86" t="s">
        <v>25</v>
      </c>
      <c r="G51" s="86" t="s">
        <v>429</v>
      </c>
      <c r="H51" s="86" t="s">
        <v>25</v>
      </c>
      <c r="I51" s="86">
        <v>0</v>
      </c>
      <c r="J51" s="86">
        <v>36</v>
      </c>
    </row>
    <row r="52" spans="1:11">
      <c r="A52" s="87" t="s">
        <v>409</v>
      </c>
      <c r="B52" s="87">
        <v>4</v>
      </c>
      <c r="C52" s="87">
        <v>8</v>
      </c>
      <c r="D52" s="87">
        <v>10</v>
      </c>
      <c r="E52" s="87">
        <v>15</v>
      </c>
      <c r="F52" s="87">
        <v>25</v>
      </c>
      <c r="G52" s="87">
        <v>12.05</v>
      </c>
      <c r="H52" s="87">
        <v>6.5</v>
      </c>
      <c r="I52" s="87">
        <v>41</v>
      </c>
      <c r="J52" s="87">
        <v>7</v>
      </c>
    </row>
    <row r="53" spans="1:11">
      <c r="A53" s="40"/>
      <c r="B53" s="40"/>
      <c r="C53" s="40"/>
      <c r="D53" s="40"/>
      <c r="E53" s="40"/>
      <c r="F53" s="40"/>
      <c r="G53" s="40"/>
      <c r="H53" s="40"/>
      <c r="I53" s="40"/>
      <c r="J53" s="40"/>
    </row>
    <row r="54" spans="1:11">
      <c r="A54" s="40" t="s">
        <v>441</v>
      </c>
      <c r="B54" s="40" t="s">
        <v>414</v>
      </c>
      <c r="C54" s="40" t="s">
        <v>415</v>
      </c>
      <c r="D54" s="40" t="s">
        <v>416</v>
      </c>
      <c r="E54" s="40" t="s">
        <v>417</v>
      </c>
      <c r="F54" s="40" t="s">
        <v>418</v>
      </c>
      <c r="G54" s="40" t="s">
        <v>419</v>
      </c>
      <c r="H54" s="40" t="s">
        <v>420</v>
      </c>
      <c r="I54" s="40" t="s">
        <v>421</v>
      </c>
      <c r="J54" s="40" t="s">
        <v>422</v>
      </c>
    </row>
    <row r="55" spans="1:11" ht="16.5" customHeight="1">
      <c r="A55" s="40" t="s">
        <v>423</v>
      </c>
      <c r="B55" s="40" t="s">
        <v>424</v>
      </c>
      <c r="C55" s="40" t="s">
        <v>424</v>
      </c>
      <c r="D55" s="40" t="s">
        <v>424</v>
      </c>
      <c r="E55" s="40" t="s">
        <v>424</v>
      </c>
      <c r="F55" s="40" t="s">
        <v>424</v>
      </c>
      <c r="G55" s="40" t="s">
        <v>424</v>
      </c>
      <c r="H55" s="40" t="s">
        <v>424</v>
      </c>
      <c r="I55" s="40" t="s">
        <v>425</v>
      </c>
      <c r="J55" s="40" t="s">
        <v>425</v>
      </c>
    </row>
    <row r="56" spans="1:11">
      <c r="A56" s="40" t="s">
        <v>406</v>
      </c>
      <c r="B56" s="40" t="s">
        <v>25</v>
      </c>
      <c r="C56" s="40" t="s">
        <v>25</v>
      </c>
      <c r="D56" s="40" t="s">
        <v>25</v>
      </c>
      <c r="E56" s="40" t="s">
        <v>25</v>
      </c>
      <c r="F56" s="40" t="s">
        <v>25</v>
      </c>
      <c r="G56" s="40" t="s">
        <v>429</v>
      </c>
      <c r="H56" s="40" t="s">
        <v>25</v>
      </c>
      <c r="I56" s="40">
        <v>0</v>
      </c>
      <c r="J56" s="40">
        <v>25</v>
      </c>
    </row>
    <row r="57" spans="1:11">
      <c r="A57" s="40" t="s">
        <v>407</v>
      </c>
      <c r="B57" s="40" t="s">
        <v>25</v>
      </c>
      <c r="C57" s="40" t="s">
        <v>25</v>
      </c>
      <c r="D57" s="40" t="s">
        <v>25</v>
      </c>
      <c r="E57" s="40" t="s">
        <v>25</v>
      </c>
      <c r="F57" s="40" t="s">
        <v>25</v>
      </c>
      <c r="G57" s="40" t="s">
        <v>429</v>
      </c>
      <c r="H57" s="40" t="s">
        <v>25</v>
      </c>
      <c r="I57" s="40">
        <v>0</v>
      </c>
      <c r="J57" s="40">
        <v>32</v>
      </c>
    </row>
    <row r="58" spans="1:11">
      <c r="A58" s="40" t="s">
        <v>408</v>
      </c>
      <c r="B58" s="40" t="s">
        <v>25</v>
      </c>
      <c r="C58" s="40" t="s">
        <v>25</v>
      </c>
      <c r="D58" s="40" t="s">
        <v>25</v>
      </c>
      <c r="E58" s="40" t="s">
        <v>25</v>
      </c>
      <c r="F58" s="40" t="s">
        <v>25</v>
      </c>
      <c r="G58" s="40" t="s">
        <v>429</v>
      </c>
      <c r="H58" s="40" t="s">
        <v>25</v>
      </c>
      <c r="I58" s="40">
        <v>0</v>
      </c>
      <c r="J58" s="40">
        <v>36</v>
      </c>
    </row>
    <row r="59" spans="1:11">
      <c r="A59" s="40" t="s">
        <v>409</v>
      </c>
      <c r="B59" s="40">
        <v>0</v>
      </c>
      <c r="C59" s="40">
        <v>4</v>
      </c>
      <c r="D59" s="40">
        <v>6</v>
      </c>
      <c r="E59" s="40">
        <v>6.5</v>
      </c>
      <c r="F59" s="40">
        <v>10</v>
      </c>
      <c r="G59" s="40">
        <v>5.27</v>
      </c>
      <c r="H59" s="40">
        <v>3.29</v>
      </c>
      <c r="I59" s="40">
        <v>11</v>
      </c>
      <c r="J59" s="40">
        <v>3</v>
      </c>
    </row>
    <row r="60" spans="1:11">
      <c r="A60" s="40"/>
      <c r="B60" s="40"/>
      <c r="C60" s="40"/>
      <c r="D60" s="40"/>
      <c r="E60" s="40"/>
      <c r="F60" s="40"/>
      <c r="G60" s="40"/>
      <c r="H60" s="40"/>
      <c r="I60" s="40"/>
      <c r="J60" s="40"/>
    </row>
    <row r="61" spans="1:11">
      <c r="A61" s="40"/>
      <c r="B61" s="40"/>
      <c r="C61" s="40"/>
      <c r="D61" s="40"/>
      <c r="E61" s="40"/>
      <c r="F61" s="40"/>
      <c r="G61" s="40"/>
      <c r="H61" s="40"/>
      <c r="I61" s="40"/>
      <c r="J61" s="40"/>
    </row>
    <row r="62" spans="1:11">
      <c r="A62" s="40"/>
      <c r="B62" s="40"/>
      <c r="C62" s="40"/>
      <c r="D62" s="40"/>
      <c r="E62" s="40"/>
      <c r="F62" s="40"/>
      <c r="G62" s="40"/>
      <c r="H62" s="40"/>
      <c r="I62" s="40"/>
      <c r="J62" s="40"/>
    </row>
    <row r="63" spans="1:11">
      <c r="A63" s="89" t="s">
        <v>427</v>
      </c>
    </row>
    <row r="64" spans="1:11">
      <c r="A64" s="40" t="s">
        <v>406</v>
      </c>
      <c r="B64" t="str">
        <f>G35&amp;"  ±  "&amp;H35&amp;" (n="&amp;I35&amp;")"</f>
        <v>51.1  ±  19.8 (n=17)</v>
      </c>
      <c r="D64" t="s">
        <v>406</v>
      </c>
      <c r="E64" t="s">
        <v>431</v>
      </c>
    </row>
    <row r="65" spans="1:5">
      <c r="A65" s="40" t="s">
        <v>407</v>
      </c>
      <c r="B65" s="40" t="str">
        <f>G36&amp;"  ±  "&amp;H36&amp;" (n="&amp;I36&amp;")"</f>
        <v>49.8  ±  13.9 (n=12)</v>
      </c>
      <c r="D65" t="s">
        <v>407</v>
      </c>
      <c r="E65" t="s">
        <v>432</v>
      </c>
    </row>
    <row r="66" spans="1:5">
      <c r="A66" s="40" t="s">
        <v>408</v>
      </c>
      <c r="B66" s="40" t="str">
        <f>G37&amp;"  ±  "&amp;H37&amp;" (n="&amp;I37&amp;")"</f>
        <v>43  ±  11.3 (n=36)</v>
      </c>
      <c r="D66" t="s">
        <v>408</v>
      </c>
      <c r="E66" t="s">
        <v>433</v>
      </c>
    </row>
    <row r="67" spans="1:5">
      <c r="A67" s="40" t="s">
        <v>409</v>
      </c>
      <c r="B67" s="40" t="str">
        <f>G38&amp;"  ±  "&amp;H38&amp;" (n="&amp;I38&amp;")"</f>
        <v>47.9  ±  10.4 (n=48)</v>
      </c>
      <c r="D67" t="s">
        <v>409</v>
      </c>
      <c r="E67" t="s">
        <v>434</v>
      </c>
    </row>
    <row r="68" spans="1:5">
      <c r="A68" s="89" t="s">
        <v>430</v>
      </c>
      <c r="B68" s="40"/>
    </row>
    <row r="69" spans="1:5">
      <c r="A69" s="40" t="str">
        <f>A41</f>
        <v>Community_acquired_pneumonia</v>
      </c>
      <c r="B69" s="40" t="str">
        <f>G41&amp;"  ±  "&amp;H41&amp;" (n="&amp;I41&amp;")"</f>
        <v>38.4  ±  0.91 (n=15)</v>
      </c>
      <c r="D69" t="s">
        <v>406</v>
      </c>
      <c r="E69" t="s">
        <v>435</v>
      </c>
    </row>
    <row r="70" spans="1:5">
      <c r="A70" s="40" t="str">
        <f>A42</f>
        <v>Control_Healthy</v>
      </c>
      <c r="B70" s="40" t="str">
        <f>G42&amp;"  ±  "&amp;H42&amp;" (n="&amp;I42&amp;")"</f>
        <v>NaN  ±  NA (n=0)</v>
      </c>
      <c r="D70" t="s">
        <v>407</v>
      </c>
      <c r="E70" t="s">
        <v>390</v>
      </c>
    </row>
    <row r="71" spans="1:5">
      <c r="A71" s="40" t="str">
        <f>A43</f>
        <v>Control_Sick</v>
      </c>
      <c r="B71" s="40" t="str">
        <f>G43&amp;"  ±  "&amp;H43&amp;" (n="&amp;I43&amp;")"</f>
        <v>NaN  ±  NA (n=0)</v>
      </c>
      <c r="D71" t="s">
        <v>408</v>
      </c>
      <c r="E71" t="s">
        <v>390</v>
      </c>
    </row>
    <row r="72" spans="1:5">
      <c r="A72" s="40" t="str">
        <f>A44</f>
        <v>COVID19</v>
      </c>
      <c r="B72" s="40" t="str">
        <f>G44&amp;"  ±  "&amp;H44&amp;" (n="&amp;I44&amp;")"</f>
        <v>38.4  ±  0.715 (n=8)</v>
      </c>
      <c r="D72" t="s">
        <v>409</v>
      </c>
      <c r="E72" t="s">
        <v>437</v>
      </c>
    </row>
    <row r="73" spans="1:5">
      <c r="A73" s="89" t="str">
        <f>A47</f>
        <v>days after onset</v>
      </c>
      <c r="B73" s="40"/>
      <c r="C73" s="40"/>
      <c r="D73" s="40"/>
      <c r="E73" s="40"/>
    </row>
    <row r="74" spans="1:5">
      <c r="A74" s="40" t="str">
        <f>A49</f>
        <v>Community_acquired_pneumonia</v>
      </c>
      <c r="B74" s="40" t="str">
        <f>G49&amp;"  ±  "&amp;H49&amp;" (n="&amp;I49&amp;")"</f>
        <v>9.07  ±  3.17 (n=14)</v>
      </c>
      <c r="C74" s="40"/>
      <c r="D74" s="40" t="s">
        <v>406</v>
      </c>
      <c r="E74" s="40" t="s">
        <v>439</v>
      </c>
    </row>
    <row r="75" spans="1:5">
      <c r="A75" s="40" t="str">
        <f>A50</f>
        <v>Control_Healthy</v>
      </c>
      <c r="B75" s="40" t="str">
        <f>G50&amp;"  ±  "&amp;H50&amp;" (n="&amp;I50&amp;")"</f>
        <v>NaN  ±  NA (n=0)</v>
      </c>
      <c r="C75" s="40"/>
      <c r="D75" s="40" t="s">
        <v>407</v>
      </c>
      <c r="E75" s="40" t="s">
        <v>390</v>
      </c>
    </row>
    <row r="76" spans="1:5">
      <c r="A76" s="40" t="str">
        <f>A51</f>
        <v>Control_Sick</v>
      </c>
      <c r="B76" s="40" t="str">
        <f>G51&amp;"  ±  "&amp;H51&amp;" (n="&amp;I51&amp;")"</f>
        <v>NaN  ±  NA (n=0)</v>
      </c>
      <c r="C76" s="40"/>
      <c r="D76" s="40" t="s">
        <v>408</v>
      </c>
      <c r="E76" s="40" t="s">
        <v>390</v>
      </c>
    </row>
    <row r="77" spans="1:5">
      <c r="A77" s="40" t="str">
        <f>A52</f>
        <v>COVID19</v>
      </c>
      <c r="B77" s="40" t="str">
        <f>G52&amp;"  ±  "&amp;H52&amp;" (n="&amp;I52&amp;")"</f>
        <v>12.05  ±  6.5 (n=41)</v>
      </c>
      <c r="C77" s="40"/>
      <c r="D77" s="40" t="s">
        <v>409</v>
      </c>
      <c r="E77" s="40" t="s">
        <v>440</v>
      </c>
    </row>
    <row r="78" spans="1:5">
      <c r="A78" s="40"/>
      <c r="B78" s="40"/>
      <c r="C78" s="40"/>
      <c r="D78" s="40"/>
      <c r="E78" s="40"/>
    </row>
    <row r="79" spans="1:5">
      <c r="A79" s="40" t="str">
        <f t="shared" ref="A79" si="17">A54</f>
        <v>days delayed hospital</v>
      </c>
      <c r="B79" s="40"/>
      <c r="C79" s="40"/>
      <c r="D79" s="40"/>
      <c r="E79" s="40"/>
    </row>
    <row r="80" spans="1:5">
      <c r="A80" s="40" t="str">
        <f>A56</f>
        <v>Community_acquired_pneumonia</v>
      </c>
      <c r="B80" s="40" t="str">
        <f>G56&amp;"  ±  "&amp;H56&amp;" (n="&amp;I56&amp;")"</f>
        <v>NaN  ±  NA (n=0)</v>
      </c>
      <c r="D80" t="s">
        <v>406</v>
      </c>
      <c r="E80" t="s">
        <v>436</v>
      </c>
    </row>
    <row r="81" spans="1:5">
      <c r="A81" s="40" t="str">
        <f>A57</f>
        <v>Control_Healthy</v>
      </c>
      <c r="B81" s="40" t="str">
        <f>G57&amp;"  ±  "&amp;H57&amp;" (n="&amp;I57&amp;")"</f>
        <v>NaN  ±  NA (n=0)</v>
      </c>
      <c r="D81" t="s">
        <v>407</v>
      </c>
      <c r="E81" t="s">
        <v>436</v>
      </c>
    </row>
    <row r="82" spans="1:5">
      <c r="A82" s="40" t="str">
        <f>A58</f>
        <v>Control_Sick</v>
      </c>
      <c r="B82" s="40" t="str">
        <f>G58&amp;"  ±  "&amp;H58&amp;" (n="&amp;I58&amp;")"</f>
        <v>NaN  ±  NA (n=0)</v>
      </c>
      <c r="D82" t="s">
        <v>408</v>
      </c>
      <c r="E82" t="s">
        <v>436</v>
      </c>
    </row>
    <row r="83" spans="1:5">
      <c r="A83" s="40" t="str">
        <f>A59</f>
        <v>COVID19</v>
      </c>
      <c r="B83" s="40" t="str">
        <f>G59&amp;"  ±  "&amp;H59&amp;" (n="&amp;I59&amp;")"</f>
        <v>5.27  ±  3.29 (n=11)</v>
      </c>
      <c r="D83" t="s">
        <v>409</v>
      </c>
      <c r="E83" t="s">
        <v>442</v>
      </c>
    </row>
    <row r="84" spans="1:5">
      <c r="A84" s="40"/>
      <c r="B84" s="40"/>
    </row>
  </sheetData>
  <mergeCells count="1">
    <mergeCell ref="A33:J33"/>
  </mergeCells>
  <phoneticPr fontId="2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DFA11-2C70-4150-8099-0F3B5ECB8421}">
  <dimension ref="A2:R180"/>
  <sheetViews>
    <sheetView topLeftCell="A103" workbookViewId="0">
      <selection activeCell="E167" sqref="E149:E167"/>
    </sheetView>
  </sheetViews>
  <sheetFormatPr defaultRowHeight="15"/>
  <cols>
    <col min="1" max="1" width="64.7109375" style="1" bestFit="1" customWidth="1"/>
    <col min="2" max="2" width="29.28515625" style="1" bestFit="1" customWidth="1"/>
    <col min="5" max="6" width="9.140625" style="40"/>
    <col min="7" max="7" width="28.42578125" bestFit="1" customWidth="1"/>
    <col min="8" max="8" width="76.5703125" bestFit="1" customWidth="1"/>
    <col min="12" max="12" width="31.5703125" bestFit="1" customWidth="1"/>
  </cols>
  <sheetData>
    <row r="2" spans="1:15">
      <c r="A2" s="2" t="s">
        <v>0</v>
      </c>
      <c r="B2" s="2" t="s">
        <v>0</v>
      </c>
    </row>
    <row r="3" spans="1:15">
      <c r="A3" s="4"/>
      <c r="B3" s="4"/>
      <c r="C3" t="s">
        <v>381</v>
      </c>
      <c r="D3" t="s">
        <v>379</v>
      </c>
      <c r="E3" s="40" t="s">
        <v>380</v>
      </c>
      <c r="G3" t="s">
        <v>384</v>
      </c>
      <c r="H3" t="s">
        <v>386</v>
      </c>
      <c r="L3" s="20"/>
      <c r="M3" s="40"/>
      <c r="N3" s="40"/>
    </row>
    <row r="4" spans="1:15">
      <c r="A4" s="17" t="s">
        <v>1</v>
      </c>
      <c r="B4" s="40" t="s">
        <v>348</v>
      </c>
      <c r="C4">
        <v>30.5</v>
      </c>
      <c r="D4">
        <v>32.4</v>
      </c>
      <c r="E4" s="40">
        <v>1.069E-2</v>
      </c>
      <c r="G4" s="40" t="s">
        <v>385</v>
      </c>
      <c r="H4" t="s">
        <v>387</v>
      </c>
      <c r="L4" s="19"/>
      <c r="M4" s="40"/>
      <c r="N4" s="40"/>
      <c r="O4" s="40"/>
    </row>
    <row r="5" spans="1:15">
      <c r="A5" s="17" t="s">
        <v>279</v>
      </c>
      <c r="B5" s="40" t="s">
        <v>383</v>
      </c>
      <c r="C5">
        <v>30</v>
      </c>
      <c r="D5">
        <v>32</v>
      </c>
      <c r="E5" s="40">
        <v>7.5799999999999999E-3</v>
      </c>
      <c r="G5" s="40" t="s">
        <v>385</v>
      </c>
      <c r="H5" s="40" t="s">
        <v>393</v>
      </c>
      <c r="L5" s="19"/>
      <c r="M5" s="40"/>
      <c r="N5" s="40"/>
    </row>
    <row r="6" spans="1:15">
      <c r="A6" s="18" t="s">
        <v>191</v>
      </c>
      <c r="B6" s="40" t="s">
        <v>382</v>
      </c>
      <c r="C6">
        <v>50</v>
      </c>
      <c r="D6">
        <v>42</v>
      </c>
      <c r="E6" s="40">
        <v>0.4042</v>
      </c>
      <c r="G6" s="79" t="s">
        <v>388</v>
      </c>
      <c r="H6" s="40" t="str">
        <f t="shared" ref="H6" si="0">"chisq.test(c("&amp;C6&amp;","&amp;D6&amp;"),p= c(50,42)/92)"</f>
        <v>chisq.test(c(50,42),p= c(50,42)/92)</v>
      </c>
      <c r="L6" s="22"/>
      <c r="M6" s="40"/>
      <c r="N6" s="40"/>
      <c r="O6" s="40"/>
    </row>
    <row r="7" spans="1:15">
      <c r="A7" s="18" t="s">
        <v>301</v>
      </c>
      <c r="B7" s="40" t="s">
        <v>349</v>
      </c>
      <c r="C7">
        <v>50</v>
      </c>
      <c r="D7">
        <v>42</v>
      </c>
      <c r="E7" s="40">
        <v>0.4042</v>
      </c>
      <c r="G7" s="40"/>
      <c r="H7" s="40"/>
    </row>
    <row r="8" spans="1:15">
      <c r="A8" s="20" t="s">
        <v>42</v>
      </c>
      <c r="B8" s="40" t="s">
        <v>350</v>
      </c>
      <c r="G8" s="40"/>
      <c r="H8" s="40"/>
      <c r="L8" s="19"/>
      <c r="M8" s="19"/>
      <c r="N8" s="22"/>
    </row>
    <row r="9" spans="1:15">
      <c r="A9" s="19" t="s">
        <v>43</v>
      </c>
      <c r="B9" s="40" t="s">
        <v>43</v>
      </c>
      <c r="C9">
        <v>33</v>
      </c>
      <c r="D9">
        <v>20</v>
      </c>
      <c r="E9" s="40">
        <v>0.24729999999999999</v>
      </c>
      <c r="G9" s="79" t="s">
        <v>388</v>
      </c>
      <c r="H9" s="40" t="str">
        <f t="shared" ref="H9:H11" si="1">"chisq.test(c("&amp;C9&amp;","&amp;D9&amp;"),p= c(50,42)/92)"</f>
        <v>chisq.test(c(33,20),p= c(50,42)/92)</v>
      </c>
    </row>
    <row r="10" spans="1:15">
      <c r="A10" s="19" t="s">
        <v>44</v>
      </c>
      <c r="B10" s="40" t="s">
        <v>44</v>
      </c>
      <c r="C10">
        <v>12</v>
      </c>
      <c r="D10">
        <v>17</v>
      </c>
      <c r="E10" s="40">
        <v>0.16089999999999999</v>
      </c>
      <c r="G10" s="79" t="s">
        <v>388</v>
      </c>
      <c r="H10" s="40" t="str">
        <f t="shared" si="1"/>
        <v>chisq.test(c(12,17),p= c(50,42)/92)</v>
      </c>
    </row>
    <row r="11" spans="1:15">
      <c r="A11" s="22" t="s">
        <v>45</v>
      </c>
      <c r="B11" s="40" t="s">
        <v>351</v>
      </c>
      <c r="C11">
        <v>5</v>
      </c>
      <c r="D11">
        <v>5</v>
      </c>
      <c r="E11" s="40">
        <v>0.78249999999999997</v>
      </c>
      <c r="G11" s="79" t="s">
        <v>388</v>
      </c>
      <c r="H11" s="40" t="str">
        <f t="shared" si="1"/>
        <v>chisq.test(c(5,5),p= c(50,42)/92)</v>
      </c>
    </row>
    <row r="12" spans="1:15">
      <c r="A12" s="24" t="s">
        <v>282</v>
      </c>
      <c r="B12" s="40" t="s">
        <v>352</v>
      </c>
      <c r="G12" s="40"/>
      <c r="H12" s="40"/>
    </row>
    <row r="13" spans="1:15">
      <c r="A13" s="22" t="s">
        <v>284</v>
      </c>
      <c r="B13" s="40" t="s">
        <v>284</v>
      </c>
      <c r="C13">
        <v>7</v>
      </c>
      <c r="D13">
        <v>5</v>
      </c>
      <c r="E13" s="40">
        <v>0.78159999999999996</v>
      </c>
      <c r="G13" s="79" t="s">
        <v>388</v>
      </c>
      <c r="H13" s="40" t="str">
        <f>"chisq.test(c("&amp;C13&amp;","&amp;D13&amp;"),p= c(50,42)/92)"</f>
        <v>chisq.test(c(7,5),p= c(50,42)/92)</v>
      </c>
    </row>
    <row r="14" spans="1:15">
      <c r="A14" s="22" t="s">
        <v>285</v>
      </c>
      <c r="B14" s="40" t="s">
        <v>285</v>
      </c>
      <c r="C14">
        <v>1</v>
      </c>
      <c r="D14">
        <v>2</v>
      </c>
      <c r="E14" s="40">
        <v>0.46489999999999998</v>
      </c>
      <c r="G14" s="79" t="s">
        <v>388</v>
      </c>
      <c r="H14" s="40" t="str">
        <f t="shared" ref="H14:H15" si="2">"chisq.test(c("&amp;C14&amp;","&amp;D14&amp;"),p= c(50,42)/92)"</f>
        <v>chisq.test(c(1,2),p= c(50,42)/92)</v>
      </c>
    </row>
    <row r="15" spans="1:15">
      <c r="A15" s="22" t="s">
        <v>283</v>
      </c>
      <c r="B15" s="40" t="s">
        <v>283</v>
      </c>
      <c r="C15">
        <v>42</v>
      </c>
      <c r="D15">
        <v>35</v>
      </c>
      <c r="E15" s="40">
        <v>0.97219999999999995</v>
      </c>
      <c r="G15" s="79" t="s">
        <v>388</v>
      </c>
      <c r="H15" s="40" t="str">
        <f t="shared" si="2"/>
        <v>chisq.test(c(42,35),p= c(50,42)/92)</v>
      </c>
    </row>
    <row r="16" spans="1:15">
      <c r="A16" s="24" t="s">
        <v>61</v>
      </c>
      <c r="B16" s="40" t="s">
        <v>389</v>
      </c>
      <c r="G16" s="40"/>
      <c r="H16" s="40"/>
    </row>
    <row r="17" spans="1:8">
      <c r="A17" s="23" t="s">
        <v>59</v>
      </c>
      <c r="B17" s="40" t="s">
        <v>353</v>
      </c>
      <c r="C17">
        <v>0</v>
      </c>
      <c r="D17">
        <v>0</v>
      </c>
      <c r="E17" s="40" t="s">
        <v>390</v>
      </c>
      <c r="G17" s="40"/>
      <c r="H17" s="40"/>
    </row>
    <row r="18" spans="1:8">
      <c r="A18" s="23" t="s">
        <v>60</v>
      </c>
      <c r="B18" s="40" t="s">
        <v>60</v>
      </c>
      <c r="C18">
        <v>50</v>
      </c>
      <c r="D18">
        <v>42</v>
      </c>
      <c r="E18" s="40">
        <v>0.4042</v>
      </c>
      <c r="G18" s="79" t="s">
        <v>388</v>
      </c>
      <c r="H18" s="40" t="str">
        <f t="shared" ref="H18" si="3">"chisq.test(c("&amp;C18&amp;","&amp;D18&amp;"),p= c(50,42)/92)"</f>
        <v>chisq.test(c(50,42),p= c(50,42)/92)</v>
      </c>
    </row>
    <row r="19" spans="1:8">
      <c r="A19" s="17" t="s">
        <v>35</v>
      </c>
      <c r="B19" s="40" t="s">
        <v>354</v>
      </c>
      <c r="C19">
        <v>38.1</v>
      </c>
      <c r="D19">
        <v>39.200000000000003</v>
      </c>
      <c r="E19" s="40" t="s">
        <v>391</v>
      </c>
      <c r="G19" s="40" t="s">
        <v>385</v>
      </c>
      <c r="H19" s="40" t="s">
        <v>392</v>
      </c>
    </row>
    <row r="20" spans="1:8">
      <c r="A20" s="24" t="s">
        <v>50</v>
      </c>
      <c r="B20" s="40" t="s">
        <v>50</v>
      </c>
      <c r="G20" s="40"/>
      <c r="H20" s="40"/>
    </row>
    <row r="21" spans="1:8">
      <c r="A21" s="22" t="s">
        <v>51</v>
      </c>
      <c r="B21" s="40" t="s">
        <v>51</v>
      </c>
      <c r="C21">
        <v>28</v>
      </c>
      <c r="D21">
        <v>14</v>
      </c>
      <c r="E21" s="40">
        <v>0.109</v>
      </c>
      <c r="G21" s="79" t="s">
        <v>388</v>
      </c>
      <c r="H21" s="40" t="str">
        <f t="shared" ref="H21:H23" si="4">"chisq.test(c("&amp;C21&amp;","&amp;D21&amp;"),p= c(50,42)/92)"</f>
        <v>chisq.test(c(28,14),p= c(50,42)/92)</v>
      </c>
    </row>
    <row r="22" spans="1:8">
      <c r="A22" s="22" t="s">
        <v>52</v>
      </c>
      <c r="B22" s="40" t="s">
        <v>52</v>
      </c>
      <c r="C22">
        <v>22</v>
      </c>
      <c r="D22">
        <v>27</v>
      </c>
      <c r="E22" s="40">
        <v>0.1842</v>
      </c>
      <c r="G22" s="79" t="s">
        <v>388</v>
      </c>
      <c r="H22" s="40" t="str">
        <f t="shared" si="4"/>
        <v>chisq.test(c(22,27),p= c(50,42)/92)</v>
      </c>
    </row>
    <row r="23" spans="1:8">
      <c r="A23" s="22" t="s">
        <v>25</v>
      </c>
      <c r="B23" s="40" t="s">
        <v>25</v>
      </c>
      <c r="C23">
        <v>0</v>
      </c>
      <c r="D23">
        <v>1</v>
      </c>
      <c r="E23" s="40">
        <v>0.2752</v>
      </c>
      <c r="G23" s="79" t="s">
        <v>388</v>
      </c>
      <c r="H23" s="40" t="str">
        <f t="shared" si="4"/>
        <v>chisq.test(c(0,1),p= c(50,42)/92)</v>
      </c>
    </row>
    <row r="24" spans="1:8">
      <c r="A24" s="1" t="s">
        <v>53</v>
      </c>
      <c r="B24" s="40" t="s">
        <v>53</v>
      </c>
      <c r="G24" s="40"/>
      <c r="H24" s="40"/>
    </row>
    <row r="25" spans="1:8">
      <c r="A25" s="22" t="s">
        <v>26</v>
      </c>
      <c r="B25" s="40" t="s">
        <v>26</v>
      </c>
      <c r="C25">
        <v>7</v>
      </c>
      <c r="D25">
        <v>8</v>
      </c>
      <c r="E25" s="40">
        <v>0.55030000000000001</v>
      </c>
      <c r="G25" s="79" t="s">
        <v>388</v>
      </c>
      <c r="H25" s="40" t="str">
        <f t="shared" ref="H25:H27" si="5">"chisq.test(c("&amp;C25&amp;","&amp;D25&amp;"),p= c(50,42)/92)"</f>
        <v>chisq.test(c(7,8),p= c(50,42)/92)</v>
      </c>
    </row>
    <row r="26" spans="1:8">
      <c r="A26" s="22" t="s">
        <v>27</v>
      </c>
      <c r="B26" s="40" t="s">
        <v>27</v>
      </c>
      <c r="C26">
        <v>41</v>
      </c>
      <c r="D26">
        <v>33</v>
      </c>
      <c r="E26" s="40">
        <v>0.85509999999999997</v>
      </c>
      <c r="G26" s="79" t="s">
        <v>388</v>
      </c>
      <c r="H26" s="40" t="str">
        <f t="shared" si="5"/>
        <v>chisq.test(c(41,33),p= c(50,42)/92)</v>
      </c>
    </row>
    <row r="27" spans="1:8">
      <c r="A27" s="22" t="s">
        <v>25</v>
      </c>
      <c r="B27" s="40" t="s">
        <v>25</v>
      </c>
      <c r="C27">
        <v>2</v>
      </c>
      <c r="D27">
        <v>1</v>
      </c>
      <c r="E27" s="40">
        <v>0.66839999999999999</v>
      </c>
      <c r="G27" s="79" t="s">
        <v>388</v>
      </c>
      <c r="H27" s="40" t="str">
        <f t="shared" si="5"/>
        <v>chisq.test(c(2,1),p= c(50,42)/92)</v>
      </c>
    </row>
    <row r="28" spans="1:8">
      <c r="A28" s="17" t="s">
        <v>36</v>
      </c>
      <c r="B28" s="40" t="s">
        <v>355</v>
      </c>
      <c r="C28">
        <v>23.19</v>
      </c>
      <c r="D28">
        <v>22.46</v>
      </c>
      <c r="E28" s="40">
        <v>0.42270000000000002</v>
      </c>
      <c r="G28" s="40" t="s">
        <v>385</v>
      </c>
      <c r="H28" s="40" t="s">
        <v>394</v>
      </c>
    </row>
    <row r="29" spans="1:8">
      <c r="A29" s="17" t="s">
        <v>88</v>
      </c>
      <c r="B29" s="40" t="s">
        <v>355</v>
      </c>
      <c r="D29" s="40"/>
      <c r="G29" s="40"/>
      <c r="H29" s="40"/>
    </row>
    <row r="30" spans="1:8">
      <c r="A30" s="38" t="s">
        <v>89</v>
      </c>
      <c r="B30" s="40" t="s">
        <v>89</v>
      </c>
      <c r="C30">
        <v>1</v>
      </c>
      <c r="D30">
        <v>1</v>
      </c>
      <c r="E30" s="40">
        <v>0.90180000000000005</v>
      </c>
      <c r="G30" s="79" t="s">
        <v>388</v>
      </c>
      <c r="H30" s="40" t="str">
        <f t="shared" ref="H30:H34" si="6">"chisq.test(c("&amp;C30&amp;","&amp;D30&amp;"),p= c(50,42)/92)"</f>
        <v>chisq.test(c(1,1),p= c(50,42)/92)</v>
      </c>
    </row>
    <row r="31" spans="1:8">
      <c r="A31" s="38" t="s">
        <v>90</v>
      </c>
      <c r="B31" s="40" t="s">
        <v>90</v>
      </c>
      <c r="C31">
        <v>35</v>
      </c>
      <c r="D31">
        <v>33</v>
      </c>
      <c r="E31" s="40">
        <v>0.63380000000000003</v>
      </c>
      <c r="G31" s="79" t="s">
        <v>388</v>
      </c>
      <c r="H31" s="40" t="str">
        <f t="shared" si="6"/>
        <v>chisq.test(c(35,33),p= c(50,42)/92)</v>
      </c>
    </row>
    <row r="32" spans="1:8">
      <c r="A32" s="38" t="s">
        <v>91</v>
      </c>
      <c r="B32" s="40" t="s">
        <v>91</v>
      </c>
      <c r="C32">
        <v>13</v>
      </c>
      <c r="D32">
        <v>7</v>
      </c>
      <c r="E32" s="40">
        <v>0.33889999999999998</v>
      </c>
      <c r="G32" s="79" t="s">
        <v>388</v>
      </c>
      <c r="H32" s="40" t="str">
        <f t="shared" si="6"/>
        <v>chisq.test(c(13,7),p= c(50,42)/92)</v>
      </c>
    </row>
    <row r="33" spans="1:8">
      <c r="A33" s="38" t="s">
        <v>92</v>
      </c>
      <c r="B33" s="40" t="s">
        <v>92</v>
      </c>
      <c r="C33">
        <v>1</v>
      </c>
      <c r="D33">
        <v>0</v>
      </c>
      <c r="E33" s="40">
        <v>0.3594</v>
      </c>
      <c r="G33" s="79" t="s">
        <v>388</v>
      </c>
      <c r="H33" s="40" t="str">
        <f t="shared" si="6"/>
        <v>chisq.test(c(1,0),p= c(50,42)/92)</v>
      </c>
    </row>
    <row r="34" spans="1:8">
      <c r="A34" s="38" t="s">
        <v>25</v>
      </c>
      <c r="B34" s="40" t="s">
        <v>25</v>
      </c>
      <c r="C34">
        <v>0</v>
      </c>
      <c r="D34">
        <v>1</v>
      </c>
      <c r="E34" s="40">
        <v>0.2752</v>
      </c>
      <c r="G34" s="79" t="s">
        <v>388</v>
      </c>
      <c r="H34" s="40" t="str">
        <f t="shared" si="6"/>
        <v>chisq.test(c(0,1),p= c(50,42)/92)</v>
      </c>
    </row>
    <row r="35" spans="1:8">
      <c r="A35" s="17" t="s">
        <v>304</v>
      </c>
      <c r="B35" s="40" t="s">
        <v>356</v>
      </c>
      <c r="C35">
        <v>28.12</v>
      </c>
      <c r="D35">
        <v>27.46</v>
      </c>
      <c r="E35" s="40">
        <v>0.64929999999999999</v>
      </c>
      <c r="G35" s="40" t="s">
        <v>385</v>
      </c>
      <c r="H35" s="40" t="s">
        <v>395</v>
      </c>
    </row>
    <row r="36" spans="1:8">
      <c r="A36" s="48" t="s">
        <v>67</v>
      </c>
      <c r="B36" s="40" t="s">
        <v>357</v>
      </c>
      <c r="C36">
        <v>13.61</v>
      </c>
      <c r="D36">
        <v>14</v>
      </c>
      <c r="E36" s="40">
        <v>0.72660000000000002</v>
      </c>
      <c r="G36" s="40" t="s">
        <v>385</v>
      </c>
      <c r="H36" s="40" t="s">
        <v>396</v>
      </c>
    </row>
    <row r="37" spans="1:8">
      <c r="A37" s="17" t="s">
        <v>325</v>
      </c>
      <c r="B37" s="40" t="s">
        <v>357</v>
      </c>
      <c r="G37" s="40"/>
      <c r="H37" s="40"/>
    </row>
    <row r="38" spans="1:8">
      <c r="A38" s="38" t="s">
        <v>136</v>
      </c>
      <c r="B38" s="40" t="s">
        <v>136</v>
      </c>
      <c r="C38">
        <v>32</v>
      </c>
      <c r="D38">
        <v>26</v>
      </c>
      <c r="E38" s="40">
        <v>0.89970000000000006</v>
      </c>
      <c r="G38" s="79" t="s">
        <v>388</v>
      </c>
      <c r="H38" s="40" t="str">
        <f t="shared" ref="H38:H40" si="7">"chisq.test(c("&amp;C38&amp;","&amp;D38&amp;"),p= c(50,42)/92)"</f>
        <v>chisq.test(c(32,26),p= c(50,42)/92)</v>
      </c>
    </row>
    <row r="39" spans="1:8">
      <c r="A39" s="38" t="s">
        <v>137</v>
      </c>
      <c r="B39" s="40" t="s">
        <v>137</v>
      </c>
      <c r="C39">
        <v>18</v>
      </c>
      <c r="D39">
        <v>15</v>
      </c>
      <c r="E39" s="40">
        <v>0.98180000000000001</v>
      </c>
      <c r="G39" s="79" t="s">
        <v>388</v>
      </c>
      <c r="H39" s="40" t="str">
        <f t="shared" si="7"/>
        <v>chisq.test(c(18,15),p= c(50,42)/92)</v>
      </c>
    </row>
    <row r="40" spans="1:8">
      <c r="A40" s="38" t="s">
        <v>25</v>
      </c>
      <c r="B40" s="40" t="s">
        <v>25</v>
      </c>
      <c r="C40">
        <v>0</v>
      </c>
      <c r="D40">
        <v>1</v>
      </c>
      <c r="E40" s="40">
        <v>0.2752</v>
      </c>
      <c r="G40" s="79" t="s">
        <v>388</v>
      </c>
      <c r="H40" s="40" t="str">
        <f t="shared" si="7"/>
        <v>chisq.test(c(0,1),p= c(50,42)/92)</v>
      </c>
    </row>
    <row r="41" spans="1:8">
      <c r="A41" s="56" t="s">
        <v>276</v>
      </c>
      <c r="B41" s="40" t="s">
        <v>358</v>
      </c>
      <c r="C41">
        <v>30.8</v>
      </c>
      <c r="D41">
        <v>27.79</v>
      </c>
      <c r="E41" s="40">
        <v>5.1310000000000001E-2</v>
      </c>
      <c r="G41" s="40" t="s">
        <v>385</v>
      </c>
      <c r="H41" s="40" t="s">
        <v>398</v>
      </c>
    </row>
    <row r="42" spans="1:8">
      <c r="A42" s="17" t="s">
        <v>326</v>
      </c>
      <c r="B42" s="40" t="s">
        <v>358</v>
      </c>
      <c r="C42">
        <v>12.97</v>
      </c>
      <c r="D42">
        <v>11.69</v>
      </c>
      <c r="E42" s="40">
        <v>7.4940000000000007E-2</v>
      </c>
      <c r="G42" s="40" t="s">
        <v>385</v>
      </c>
      <c r="H42" s="40" t="s">
        <v>397</v>
      </c>
    </row>
    <row r="43" spans="1:8">
      <c r="A43" s="17" t="s">
        <v>327</v>
      </c>
      <c r="B43" s="40" t="s">
        <v>358</v>
      </c>
      <c r="C43">
        <v>50.85</v>
      </c>
      <c r="D43">
        <v>55.47</v>
      </c>
      <c r="E43" s="40">
        <v>1.7100000000000001E-2</v>
      </c>
      <c r="G43" s="79" t="s">
        <v>385</v>
      </c>
      <c r="H43" s="40" t="s">
        <v>399</v>
      </c>
    </row>
    <row r="44" spans="1:8">
      <c r="A44" s="17" t="s">
        <v>328</v>
      </c>
      <c r="B44" s="40" t="s">
        <v>358</v>
      </c>
      <c r="C44">
        <v>18.350000000000001</v>
      </c>
      <c r="D44">
        <v>16.739999999999998</v>
      </c>
      <c r="E44" s="40">
        <v>2.962E-2</v>
      </c>
      <c r="G44" s="79" t="s">
        <v>385</v>
      </c>
      <c r="H44" s="40" t="s">
        <v>400</v>
      </c>
    </row>
    <row r="45" spans="1:8">
      <c r="A45" s="17" t="s">
        <v>334</v>
      </c>
      <c r="B45" s="40" t="s">
        <v>359</v>
      </c>
      <c r="G45" s="40"/>
      <c r="H45" s="40"/>
    </row>
    <row r="46" spans="1:8">
      <c r="A46" s="22" t="s">
        <v>26</v>
      </c>
      <c r="B46" s="40" t="s">
        <v>26</v>
      </c>
      <c r="C46">
        <v>50</v>
      </c>
      <c r="D46">
        <v>0</v>
      </c>
      <c r="E46" s="40" t="s">
        <v>401</v>
      </c>
      <c r="G46" s="79" t="s">
        <v>388</v>
      </c>
      <c r="H46" s="40" t="str">
        <f t="shared" ref="H46" si="8">"chisq.test(c("&amp;C46&amp;","&amp;D46&amp;"),p= c(50,42)/92)"</f>
        <v>chisq.test(c(50,0),p= c(50,42)/92)</v>
      </c>
    </row>
    <row r="47" spans="1:8">
      <c r="A47" s="22" t="s">
        <v>27</v>
      </c>
      <c r="B47" s="40" t="s">
        <v>27</v>
      </c>
      <c r="C47">
        <v>0</v>
      </c>
      <c r="D47">
        <v>42</v>
      </c>
      <c r="E47" s="40" t="s">
        <v>401</v>
      </c>
      <c r="G47" s="79" t="s">
        <v>388</v>
      </c>
      <c r="H47" s="40" t="str">
        <f t="shared" ref="H47" si="9">"chisq.test(c("&amp;C47&amp;","&amp;D47&amp;"),p= c(50,42)/92)"</f>
        <v>chisq.test(c(0,42),p= c(50,42)/92)</v>
      </c>
    </row>
    <row r="48" spans="1:8">
      <c r="A48" s="1" t="s">
        <v>41</v>
      </c>
      <c r="B48" s="40" t="s">
        <v>360</v>
      </c>
      <c r="G48" s="40"/>
      <c r="H48" s="40"/>
    </row>
    <row r="49" spans="1:18">
      <c r="A49" s="22" t="s">
        <v>83</v>
      </c>
      <c r="B49" s="40" t="s">
        <v>83</v>
      </c>
      <c r="C49">
        <v>50</v>
      </c>
      <c r="D49">
        <v>0</v>
      </c>
      <c r="E49" s="40" t="s">
        <v>401</v>
      </c>
      <c r="G49" s="40"/>
      <c r="H49" s="40"/>
    </row>
    <row r="50" spans="1:18">
      <c r="A50" s="22" t="s">
        <v>84</v>
      </c>
      <c r="B50" s="40" t="s">
        <v>84</v>
      </c>
      <c r="C50">
        <v>0</v>
      </c>
      <c r="D50">
        <v>0</v>
      </c>
      <c r="E50" s="40" t="s">
        <v>390</v>
      </c>
      <c r="G50" s="40"/>
      <c r="H50" s="40"/>
    </row>
    <row r="51" spans="1:18">
      <c r="A51" s="22" t="s">
        <v>85</v>
      </c>
      <c r="B51" s="40" t="s">
        <v>85</v>
      </c>
      <c r="C51">
        <v>0</v>
      </c>
      <c r="D51">
        <v>0</v>
      </c>
      <c r="E51" s="40" t="s">
        <v>390</v>
      </c>
      <c r="G51" s="40"/>
      <c r="H51" s="40"/>
    </row>
    <row r="52" spans="1:18">
      <c r="A52" s="22" t="s">
        <v>86</v>
      </c>
      <c r="B52" s="40" t="s">
        <v>86</v>
      </c>
      <c r="C52">
        <v>0</v>
      </c>
      <c r="D52">
        <v>42</v>
      </c>
      <c r="E52" s="40" t="s">
        <v>401</v>
      </c>
      <c r="G52" s="40"/>
      <c r="H52" s="40"/>
    </row>
    <row r="53" spans="1:18">
      <c r="A53" s="42" t="s">
        <v>38</v>
      </c>
      <c r="B53" s="40" t="s">
        <v>348</v>
      </c>
      <c r="C53">
        <v>17.91</v>
      </c>
      <c r="D53">
        <v>0</v>
      </c>
      <c r="E53" s="40" t="s">
        <v>390</v>
      </c>
      <c r="G53" s="40"/>
      <c r="H53" s="40"/>
    </row>
    <row r="54" spans="1:18">
      <c r="A54" s="43" t="s">
        <v>37</v>
      </c>
      <c r="B54" s="40" t="s">
        <v>361</v>
      </c>
      <c r="C54">
        <v>12.56</v>
      </c>
      <c r="D54">
        <v>0</v>
      </c>
      <c r="E54" s="40" t="s">
        <v>390</v>
      </c>
      <c r="G54" s="40"/>
      <c r="H54" s="40"/>
    </row>
    <row r="55" spans="1:18">
      <c r="A55" s="1" t="s">
        <v>87</v>
      </c>
      <c r="B55" s="40" t="s">
        <v>362</v>
      </c>
      <c r="G55" s="40"/>
      <c r="H55" s="40"/>
    </row>
    <row r="56" spans="1:18">
      <c r="A56" s="22" t="s">
        <v>26</v>
      </c>
      <c r="B56" s="40" t="s">
        <v>26</v>
      </c>
      <c r="C56">
        <v>50</v>
      </c>
      <c r="D56">
        <v>0</v>
      </c>
      <c r="E56" s="40" t="s">
        <v>390</v>
      </c>
      <c r="G56" s="40"/>
      <c r="H56" s="40"/>
    </row>
    <row r="57" spans="1:18">
      <c r="A57" s="22" t="s">
        <v>27</v>
      </c>
      <c r="B57" s="40" t="s">
        <v>27</v>
      </c>
      <c r="C57">
        <v>0</v>
      </c>
      <c r="D57">
        <v>42</v>
      </c>
      <c r="E57" s="40" t="s">
        <v>390</v>
      </c>
      <c r="G57" s="40"/>
      <c r="H57" s="40"/>
    </row>
    <row r="58" spans="1:18">
      <c r="A58" s="22" t="s">
        <v>25</v>
      </c>
      <c r="B58" s="40" t="s">
        <v>25</v>
      </c>
      <c r="C58">
        <v>0</v>
      </c>
      <c r="D58">
        <v>0</v>
      </c>
      <c r="E58" s="40" t="s">
        <v>390</v>
      </c>
      <c r="G58" s="40"/>
      <c r="H58" s="40"/>
    </row>
    <row r="59" spans="1:18">
      <c r="A59" s="1" t="s">
        <v>93</v>
      </c>
      <c r="B59" s="40" t="s">
        <v>363</v>
      </c>
      <c r="C59">
        <v>12.52</v>
      </c>
      <c r="D59" t="s">
        <v>25</v>
      </c>
      <c r="E59" s="40" t="s">
        <v>390</v>
      </c>
      <c r="G59" s="40"/>
      <c r="H59" s="40"/>
      <c r="Q59" t="s">
        <v>346</v>
      </c>
      <c r="R59" t="s">
        <v>347</v>
      </c>
    </row>
    <row r="60" spans="1:18">
      <c r="A60" s="1" t="s">
        <v>95</v>
      </c>
      <c r="B60" s="40" t="s">
        <v>348</v>
      </c>
      <c r="C60">
        <v>17.97</v>
      </c>
      <c r="D60" t="s">
        <v>25</v>
      </c>
      <c r="E60" s="40" t="s">
        <v>390</v>
      </c>
      <c r="G60" s="40"/>
      <c r="H60" s="40"/>
    </row>
    <row r="61" spans="1:18">
      <c r="A61" s="24" t="s">
        <v>330</v>
      </c>
      <c r="B61" s="40" t="s">
        <v>364</v>
      </c>
      <c r="G61" s="40"/>
      <c r="H61" s="40"/>
    </row>
    <row r="62" spans="1:18">
      <c r="A62" s="22" t="s">
        <v>105</v>
      </c>
      <c r="B62" s="40" t="s">
        <v>365</v>
      </c>
      <c r="C62">
        <v>0</v>
      </c>
      <c r="D62" t="s">
        <v>25</v>
      </c>
      <c r="E62" s="40" t="s">
        <v>390</v>
      </c>
      <c r="G62" s="79"/>
      <c r="H62" s="40"/>
    </row>
    <row r="63" spans="1:18">
      <c r="A63" s="22" t="s">
        <v>106</v>
      </c>
      <c r="B63" s="40" t="s">
        <v>365</v>
      </c>
      <c r="C63">
        <v>18</v>
      </c>
      <c r="D63" t="s">
        <v>25</v>
      </c>
      <c r="E63" s="40" t="s">
        <v>390</v>
      </c>
      <c r="G63" s="40"/>
      <c r="H63" s="40"/>
    </row>
    <row r="64" spans="1:18">
      <c r="A64" s="22" t="s">
        <v>107</v>
      </c>
      <c r="B64" s="40" t="s">
        <v>365</v>
      </c>
      <c r="C64">
        <v>15</v>
      </c>
      <c r="D64" t="s">
        <v>25</v>
      </c>
      <c r="E64" s="40" t="s">
        <v>390</v>
      </c>
      <c r="G64" s="40"/>
      <c r="H64" s="40"/>
    </row>
    <row r="65" spans="1:8">
      <c r="A65" s="22" t="s">
        <v>108</v>
      </c>
      <c r="B65" s="40" t="s">
        <v>365</v>
      </c>
      <c r="C65">
        <v>11</v>
      </c>
      <c r="D65" t="s">
        <v>25</v>
      </c>
      <c r="E65" s="40" t="s">
        <v>390</v>
      </c>
      <c r="G65" s="40"/>
      <c r="H65" s="40"/>
    </row>
    <row r="66" spans="1:8">
      <c r="A66" s="22" t="s">
        <v>109</v>
      </c>
      <c r="B66" s="40" t="s">
        <v>365</v>
      </c>
      <c r="C66">
        <v>5</v>
      </c>
      <c r="D66" t="s">
        <v>25</v>
      </c>
      <c r="E66" s="40" t="s">
        <v>390</v>
      </c>
      <c r="G66" s="40"/>
      <c r="H66" s="40"/>
    </row>
    <row r="67" spans="1:8">
      <c r="A67" s="22" t="s">
        <v>110</v>
      </c>
      <c r="B67" s="40" t="s">
        <v>365</v>
      </c>
      <c r="C67">
        <v>0</v>
      </c>
      <c r="D67" t="s">
        <v>25</v>
      </c>
      <c r="E67" s="40" t="s">
        <v>390</v>
      </c>
      <c r="G67" s="40"/>
      <c r="H67" s="40"/>
    </row>
    <row r="68" spans="1:8">
      <c r="A68" s="22" t="s">
        <v>111</v>
      </c>
      <c r="B68" s="40" t="s">
        <v>365</v>
      </c>
      <c r="C68">
        <v>1</v>
      </c>
      <c r="D68" t="s">
        <v>25</v>
      </c>
      <c r="E68" s="40" t="s">
        <v>390</v>
      </c>
      <c r="G68" s="40"/>
      <c r="H68" s="40"/>
    </row>
    <row r="69" spans="1:8">
      <c r="A69" s="22" t="s">
        <v>112</v>
      </c>
      <c r="B69" s="40" t="s">
        <v>365</v>
      </c>
      <c r="C69">
        <v>0</v>
      </c>
      <c r="D69" t="s">
        <v>25</v>
      </c>
      <c r="E69" s="40" t="s">
        <v>390</v>
      </c>
      <c r="G69" s="40"/>
      <c r="H69" s="40"/>
    </row>
    <row r="70" spans="1:8">
      <c r="A70" s="22" t="s">
        <v>113</v>
      </c>
      <c r="B70" s="40" t="s">
        <v>365</v>
      </c>
      <c r="C70">
        <v>0</v>
      </c>
      <c r="D70" t="s">
        <v>25</v>
      </c>
      <c r="E70" s="40" t="s">
        <v>390</v>
      </c>
      <c r="G70" s="40"/>
      <c r="H70" s="40"/>
    </row>
    <row r="71" spans="1:8">
      <c r="A71" s="17" t="s">
        <v>289</v>
      </c>
      <c r="B71" s="40" t="s">
        <v>366</v>
      </c>
      <c r="G71" s="40"/>
      <c r="H71" s="40"/>
    </row>
    <row r="72" spans="1:8">
      <c r="A72" s="22" t="s">
        <v>26</v>
      </c>
      <c r="B72" s="40" t="s">
        <v>26</v>
      </c>
      <c r="C72">
        <v>5</v>
      </c>
      <c r="D72">
        <v>0</v>
      </c>
      <c r="E72" s="40">
        <v>4.0419999999999998E-2</v>
      </c>
      <c r="G72" s="79" t="s">
        <v>388</v>
      </c>
      <c r="H72" s="40" t="str">
        <f t="shared" ref="H72" si="10">"chisq.test(c("&amp;C72&amp;","&amp;D72&amp;"),p= c(50,42)/92)"</f>
        <v>chisq.test(c(5,0),p= c(50,42)/92)</v>
      </c>
    </row>
    <row r="73" spans="1:8">
      <c r="A73" s="22" t="s">
        <v>27</v>
      </c>
      <c r="B73" s="40" t="s">
        <v>27</v>
      </c>
      <c r="C73">
        <v>45</v>
      </c>
      <c r="D73">
        <v>42</v>
      </c>
      <c r="E73" s="40">
        <v>0.62319999999999998</v>
      </c>
      <c r="G73" s="79" t="s">
        <v>388</v>
      </c>
      <c r="H73" s="40" t="str">
        <f t="shared" ref="H73:H74" si="11">"chisq.test(c("&amp;C73&amp;","&amp;D73&amp;"),p= c(50,42)/92)"</f>
        <v>chisq.test(c(45,42),p= c(50,42)/92)</v>
      </c>
    </row>
    <row r="74" spans="1:8">
      <c r="A74" s="22" t="s">
        <v>25</v>
      </c>
      <c r="B74" s="40" t="s">
        <v>25</v>
      </c>
      <c r="C74">
        <v>0</v>
      </c>
      <c r="D74">
        <v>0</v>
      </c>
      <c r="E74" s="40" t="s">
        <v>390</v>
      </c>
      <c r="G74" s="79" t="s">
        <v>388</v>
      </c>
      <c r="H74" s="40" t="str">
        <f t="shared" si="11"/>
        <v>chisq.test(c(0,0),p= c(50,42)/92)</v>
      </c>
    </row>
    <row r="75" spans="1:8">
      <c r="A75" s="17" t="s">
        <v>290</v>
      </c>
      <c r="B75" s="40" t="s">
        <v>367</v>
      </c>
      <c r="G75" s="79"/>
      <c r="H75" s="40"/>
    </row>
    <row r="76" spans="1:8">
      <c r="A76" s="22" t="s">
        <v>26</v>
      </c>
      <c r="B76" s="40" t="s">
        <v>26</v>
      </c>
      <c r="C76">
        <v>7</v>
      </c>
      <c r="D76">
        <v>0</v>
      </c>
      <c r="E76" s="40">
        <v>1.5310000000000001E-2</v>
      </c>
      <c r="G76" s="79" t="s">
        <v>388</v>
      </c>
      <c r="H76" s="40" t="str">
        <f>"chisq.test(c("&amp;C76&amp;","&amp;D76&amp;"),p= c(50,42)/92)"</f>
        <v>chisq.test(c(7,0),p= c(50,42)/92)</v>
      </c>
    </row>
    <row r="77" spans="1:8">
      <c r="A77" s="22" t="s">
        <v>27</v>
      </c>
      <c r="B77" s="40" t="s">
        <v>27</v>
      </c>
      <c r="C77">
        <v>43</v>
      </c>
      <c r="D77">
        <v>42</v>
      </c>
      <c r="E77" s="40">
        <v>0.48649999999999999</v>
      </c>
      <c r="G77" s="79" t="s">
        <v>388</v>
      </c>
      <c r="H77" s="40" t="str">
        <f>"chisq.test(c("&amp;C77&amp;","&amp;D77&amp;"),p= c(50,42)/92)"</f>
        <v>chisq.test(c(43,42),p= c(50,42)/92)</v>
      </c>
    </row>
    <row r="78" spans="1:8">
      <c r="A78" s="22" t="s">
        <v>25</v>
      </c>
      <c r="B78" s="40" t="s">
        <v>25</v>
      </c>
      <c r="C78">
        <v>0</v>
      </c>
      <c r="D78">
        <v>0</v>
      </c>
      <c r="E78" s="40" t="s">
        <v>390</v>
      </c>
      <c r="G78" s="79" t="s">
        <v>388</v>
      </c>
      <c r="H78" s="40" t="str">
        <f>"chisq.test(c("&amp;C78&amp;","&amp;D78&amp;"),p= c(50,42)/92)"</f>
        <v>chisq.test(c(0,0),p= c(50,42)/92)</v>
      </c>
    </row>
    <row r="79" spans="1:8">
      <c r="A79" s="17" t="s">
        <v>119</v>
      </c>
      <c r="B79" s="40" t="s">
        <v>119</v>
      </c>
      <c r="G79" s="79"/>
      <c r="H79" s="40"/>
    </row>
    <row r="80" spans="1:8">
      <c r="A80" s="22" t="s">
        <v>26</v>
      </c>
      <c r="B80" s="40" t="s">
        <v>26</v>
      </c>
      <c r="C80">
        <v>12</v>
      </c>
      <c r="D80">
        <v>0</v>
      </c>
      <c r="E80" s="40">
        <v>1.4989999999999999E-3</v>
      </c>
      <c r="G80" s="79" t="s">
        <v>388</v>
      </c>
      <c r="H80" s="40" t="str">
        <f>"chisq.test(c("&amp;C80&amp;","&amp;D80&amp;"),p= c(50,42)/92)"</f>
        <v>chisq.test(c(12,0),p= c(50,42)/92)</v>
      </c>
    </row>
    <row r="81" spans="1:8">
      <c r="A81" s="22" t="s">
        <v>27</v>
      </c>
      <c r="B81" s="40" t="s">
        <v>27</v>
      </c>
      <c r="C81">
        <v>38</v>
      </c>
      <c r="D81">
        <v>42</v>
      </c>
      <c r="E81" s="40">
        <v>0.21879999999999999</v>
      </c>
      <c r="G81" s="79" t="s">
        <v>388</v>
      </c>
      <c r="H81" s="40" t="str">
        <f>"chisq.test(c("&amp;C81&amp;","&amp;D81&amp;"),p= c(50,42)/92)"</f>
        <v>chisq.test(c(38,42),p= c(50,42)/92)</v>
      </c>
    </row>
    <row r="82" spans="1:8">
      <c r="A82" s="22" t="s">
        <v>25</v>
      </c>
      <c r="B82" s="40" t="s">
        <v>25</v>
      </c>
      <c r="C82">
        <v>0</v>
      </c>
      <c r="D82">
        <v>0</v>
      </c>
      <c r="E82" s="40" t="s">
        <v>390</v>
      </c>
      <c r="G82" s="79" t="s">
        <v>388</v>
      </c>
      <c r="H82" s="40" t="str">
        <f>"chisq.test(c("&amp;C82&amp;","&amp;D82&amp;"),p= c(50,42)/92)"</f>
        <v>chisq.test(c(0,0),p= c(50,42)/92)</v>
      </c>
    </row>
    <row r="83" spans="1:8">
      <c r="A83" s="17" t="s">
        <v>120</v>
      </c>
      <c r="B83" s="40" t="s">
        <v>120</v>
      </c>
      <c r="G83" s="79"/>
      <c r="H83" s="40"/>
    </row>
    <row r="84" spans="1:8">
      <c r="A84" s="22" t="s">
        <v>26</v>
      </c>
      <c r="B84" s="40" t="s">
        <v>26</v>
      </c>
      <c r="C84">
        <v>22</v>
      </c>
      <c r="D84">
        <v>10</v>
      </c>
      <c r="E84" s="40">
        <v>0.1019</v>
      </c>
      <c r="G84" s="79" t="s">
        <v>388</v>
      </c>
      <c r="H84" s="40" t="str">
        <f>"chisq.test(c("&amp;C84&amp;","&amp;D84&amp;"),p= c(50,42)/92)"</f>
        <v>chisq.test(c(22,10),p= c(50,42)/92)</v>
      </c>
    </row>
    <row r="85" spans="1:8">
      <c r="A85" s="22" t="s">
        <v>27</v>
      </c>
      <c r="B85" s="40" t="s">
        <v>27</v>
      </c>
      <c r="C85">
        <v>28</v>
      </c>
      <c r="D85">
        <v>32</v>
      </c>
      <c r="E85" s="40">
        <v>0.23230000000000001</v>
      </c>
      <c r="G85" s="79" t="s">
        <v>388</v>
      </c>
      <c r="H85" s="40" t="str">
        <f>"chisq.test(c("&amp;C85&amp;","&amp;D85&amp;"),p= c(50,42)/92)"</f>
        <v>chisq.test(c(28,32),p= c(50,42)/92)</v>
      </c>
    </row>
    <row r="86" spans="1:8">
      <c r="A86" s="22" t="s">
        <v>25</v>
      </c>
      <c r="B86" s="40" t="s">
        <v>25</v>
      </c>
      <c r="C86">
        <v>0</v>
      </c>
      <c r="D86">
        <v>0</v>
      </c>
      <c r="E86" s="40" t="s">
        <v>390</v>
      </c>
      <c r="G86" s="79" t="s">
        <v>388</v>
      </c>
      <c r="H86" s="40" t="str">
        <f>"chisq.test(c("&amp;C86&amp;","&amp;D86&amp;"),p= c(50,42)/92)"</f>
        <v>chisq.test(c(0,0),p= c(50,42)/92)</v>
      </c>
    </row>
    <row r="87" spans="1:8">
      <c r="A87" s="1" t="s">
        <v>155</v>
      </c>
      <c r="B87" s="40" t="s">
        <v>368</v>
      </c>
      <c r="G87" s="79"/>
      <c r="H87" s="40"/>
    </row>
    <row r="88" spans="1:8">
      <c r="A88" s="22" t="s">
        <v>26</v>
      </c>
      <c r="B88" s="40" t="s">
        <v>26</v>
      </c>
      <c r="C88">
        <v>34</v>
      </c>
      <c r="D88">
        <v>20</v>
      </c>
      <c r="E88" s="40">
        <v>0.20369999999999999</v>
      </c>
      <c r="G88" s="79" t="s">
        <v>388</v>
      </c>
      <c r="H88" s="40" t="str">
        <f>"chisq.test(c("&amp;C88&amp;","&amp;D88&amp;"),p= c(50,42)/92)"</f>
        <v>chisq.test(c(34,20),p= c(50,42)/92)</v>
      </c>
    </row>
    <row r="89" spans="1:8">
      <c r="A89" s="22" t="s">
        <v>27</v>
      </c>
      <c r="B89" s="40" t="s">
        <v>27</v>
      </c>
      <c r="C89">
        <v>16</v>
      </c>
      <c r="D89">
        <v>22</v>
      </c>
      <c r="E89" s="40">
        <v>0.12970000000000001</v>
      </c>
      <c r="G89" s="79" t="s">
        <v>388</v>
      </c>
      <c r="H89" s="40" t="str">
        <f>"chisq.test(c("&amp;C89&amp;","&amp;D89&amp;"),p= c(50,42)/92)"</f>
        <v>chisq.test(c(16,22),p= c(50,42)/92)</v>
      </c>
    </row>
    <row r="90" spans="1:8">
      <c r="A90" s="24" t="s">
        <v>161</v>
      </c>
      <c r="B90" s="40" t="s">
        <v>369</v>
      </c>
      <c r="G90" s="79"/>
      <c r="H90" s="40"/>
    </row>
    <row r="91" spans="1:8">
      <c r="A91" s="22" t="s">
        <v>158</v>
      </c>
      <c r="B91" s="40" t="s">
        <v>370</v>
      </c>
      <c r="C91">
        <v>28</v>
      </c>
      <c r="D91">
        <v>12</v>
      </c>
      <c r="E91" s="40">
        <v>0.46879999999999999</v>
      </c>
      <c r="G91" s="79" t="s">
        <v>388</v>
      </c>
      <c r="H91" s="40" t="str">
        <f>"chisq.test(c("&amp;C91&amp;","&amp;D91&amp;"),p= c(50,42)/92)"</f>
        <v>chisq.test(c(28,12),p= c(50,42)/92)</v>
      </c>
    </row>
    <row r="92" spans="1:8">
      <c r="A92" s="22" t="s">
        <v>156</v>
      </c>
      <c r="B92" s="40" t="s">
        <v>371</v>
      </c>
      <c r="C92">
        <v>5</v>
      </c>
      <c r="D92">
        <v>5</v>
      </c>
      <c r="E92" s="40">
        <v>0.78249999999999997</v>
      </c>
      <c r="G92" s="79" t="s">
        <v>388</v>
      </c>
      <c r="H92" s="40" t="str">
        <f>"chisq.test(c("&amp;C92&amp;","&amp;D92&amp;"),p= c(50,42)/92)"</f>
        <v>chisq.test(c(5,5),p= c(50,42)/92)</v>
      </c>
    </row>
    <row r="93" spans="1:8">
      <c r="A93" s="22" t="s">
        <v>157</v>
      </c>
      <c r="B93" s="40" t="s">
        <v>372</v>
      </c>
      <c r="C93">
        <v>0</v>
      </c>
      <c r="D93">
        <v>0</v>
      </c>
      <c r="E93" s="40" t="s">
        <v>390</v>
      </c>
      <c r="G93" s="79" t="s">
        <v>388</v>
      </c>
      <c r="H93" s="40" t="str">
        <f>"chisq.test(c("&amp;C93&amp;","&amp;D93&amp;"),p= c(50,42)/92)"</f>
        <v>chisq.test(c(0,0),p= c(50,42)/92)</v>
      </c>
    </row>
    <row r="94" spans="1:8">
      <c r="A94" s="22" t="s">
        <v>159</v>
      </c>
      <c r="B94" s="40" t="s">
        <v>360</v>
      </c>
      <c r="C94">
        <v>0</v>
      </c>
      <c r="D94">
        <v>0</v>
      </c>
      <c r="E94" s="40" t="s">
        <v>390</v>
      </c>
      <c r="G94" s="79" t="s">
        <v>388</v>
      </c>
      <c r="H94" s="40" t="str">
        <f>"chisq.test(c("&amp;C94&amp;","&amp;D94&amp;"),p= c(50,42)/92)"</f>
        <v>chisq.test(c(0,0),p= c(50,42)/92)</v>
      </c>
    </row>
    <row r="95" spans="1:8">
      <c r="A95" s="22" t="s">
        <v>160</v>
      </c>
      <c r="B95" s="40" t="s">
        <v>373</v>
      </c>
      <c r="C95">
        <v>2</v>
      </c>
      <c r="D95">
        <v>5</v>
      </c>
      <c r="E95" s="40">
        <v>0.17100000000000001</v>
      </c>
      <c r="G95" s="79" t="s">
        <v>388</v>
      </c>
      <c r="H95" s="40" t="str">
        <f>"chisq.test(c("&amp;C95&amp;","&amp;D95&amp;"),p= c(50,42)/92)"</f>
        <v>chisq.test(c(2,5),p= c(50,42)/92)</v>
      </c>
    </row>
    <row r="96" spans="1:8">
      <c r="A96" s="24" t="s">
        <v>176</v>
      </c>
      <c r="B96" s="40" t="s">
        <v>374</v>
      </c>
      <c r="G96" s="79"/>
      <c r="H96" s="40"/>
    </row>
    <row r="97" spans="1:8">
      <c r="A97" s="22" t="s">
        <v>175</v>
      </c>
      <c r="B97" s="40" t="s">
        <v>175</v>
      </c>
      <c r="C97">
        <v>18</v>
      </c>
      <c r="D97">
        <v>7</v>
      </c>
      <c r="E97" s="40">
        <v>7.6410000000000006E-2</v>
      </c>
      <c r="G97" s="79" t="s">
        <v>388</v>
      </c>
      <c r="H97" s="40" t="str">
        <f>"chisq.test(c("&amp;C97&amp;","&amp;D97&amp;"),p= c(50,42)/92)"</f>
        <v>chisq.test(c(18,7),p= c(50,42)/92)</v>
      </c>
    </row>
    <row r="98" spans="1:8">
      <c r="A98" s="22" t="s">
        <v>172</v>
      </c>
      <c r="B98" s="40" t="s">
        <v>172</v>
      </c>
      <c r="C98">
        <v>6</v>
      </c>
      <c r="D98">
        <v>4</v>
      </c>
      <c r="E98" s="40">
        <v>0.71970000000000001</v>
      </c>
      <c r="G98" s="79" t="s">
        <v>388</v>
      </c>
      <c r="H98" s="40" t="str">
        <f>"chisq.test(c("&amp;C98&amp;","&amp;D98&amp;"),p= c(50,42)/92)"</f>
        <v>chisq.test(c(6,4),p= c(50,42)/92)</v>
      </c>
    </row>
    <row r="99" spans="1:8">
      <c r="A99" s="22" t="s">
        <v>173</v>
      </c>
      <c r="B99" s="40" t="s">
        <v>173</v>
      </c>
      <c r="C99">
        <v>11</v>
      </c>
      <c r="D99">
        <v>10</v>
      </c>
      <c r="E99" s="40">
        <v>0.85640000000000005</v>
      </c>
      <c r="G99" s="79" t="s">
        <v>388</v>
      </c>
      <c r="H99" s="40" t="str">
        <f>"chisq.test(c("&amp;C99&amp;","&amp;D99&amp;"),p= c(50,42)/92)"</f>
        <v>chisq.test(c(11,10),p= c(50,42)/92)</v>
      </c>
    </row>
    <row r="100" spans="1:8">
      <c r="A100" s="22" t="s">
        <v>174</v>
      </c>
      <c r="B100" s="40" t="s">
        <v>174</v>
      </c>
      <c r="C100">
        <v>0</v>
      </c>
      <c r="D100">
        <v>1</v>
      </c>
      <c r="E100" s="40">
        <v>0.2752</v>
      </c>
      <c r="G100" s="79" t="s">
        <v>388</v>
      </c>
      <c r="H100" s="40" t="str">
        <f>"chisq.test(c("&amp;C100&amp;","&amp;D100&amp;"),p= c(50,42)/92)"</f>
        <v>chisq.test(c(0,1),p= c(50,42)/92)</v>
      </c>
    </row>
    <row r="101" spans="1:8">
      <c r="A101" s="22" t="s">
        <v>178</v>
      </c>
      <c r="B101" s="40" t="s">
        <v>178</v>
      </c>
      <c r="C101">
        <v>0</v>
      </c>
      <c r="D101">
        <v>1</v>
      </c>
      <c r="E101" s="40">
        <v>0.2752</v>
      </c>
      <c r="G101" s="79" t="s">
        <v>388</v>
      </c>
      <c r="H101" s="40" t="str">
        <f>"chisq.test(c("&amp;C101&amp;","&amp;D101&amp;"),p= c(50,42)/92)"</f>
        <v>chisq.test(c(0,1),p= c(50,42)/92)</v>
      </c>
    </row>
    <row r="102" spans="1:8">
      <c r="A102" s="1" t="s">
        <v>316</v>
      </c>
      <c r="B102" s="40" t="s">
        <v>375</v>
      </c>
      <c r="G102" s="79"/>
      <c r="H102" s="40"/>
    </row>
    <row r="103" spans="1:8">
      <c r="A103" s="22" t="s">
        <v>26</v>
      </c>
      <c r="B103" s="40" t="s">
        <v>26</v>
      </c>
      <c r="C103">
        <v>6</v>
      </c>
      <c r="D103">
        <v>1</v>
      </c>
      <c r="E103" s="40">
        <v>9.5699999999999993E-2</v>
      </c>
      <c r="G103" s="79" t="s">
        <v>388</v>
      </c>
      <c r="H103" s="40" t="str">
        <f>"chisq.test(c("&amp;C103&amp;","&amp;D103&amp;"),p= c(50,42)/92)"</f>
        <v>chisq.test(c(6,1),p= c(50,42)/92)</v>
      </c>
    </row>
    <row r="104" spans="1:8">
      <c r="A104" s="22" t="s">
        <v>27</v>
      </c>
      <c r="B104" s="40" t="s">
        <v>27</v>
      </c>
      <c r="C104">
        <v>44</v>
      </c>
      <c r="D104">
        <v>41</v>
      </c>
      <c r="E104" s="40">
        <v>0.63260000000000005</v>
      </c>
      <c r="G104" s="79" t="s">
        <v>388</v>
      </c>
      <c r="H104" s="40" t="str">
        <f>"chisq.test(c("&amp;C104&amp;","&amp;D104&amp;"),p= c(50,42)/92)"</f>
        <v>chisq.test(c(44,41),p= c(50,42)/92)</v>
      </c>
    </row>
    <row r="105" spans="1:8">
      <c r="A105" s="1" t="s">
        <v>312</v>
      </c>
      <c r="B105" s="40" t="s">
        <v>312</v>
      </c>
      <c r="G105" s="79"/>
      <c r="H105" s="40"/>
    </row>
    <row r="106" spans="1:8">
      <c r="A106" s="22" t="s">
        <v>26</v>
      </c>
      <c r="B106" s="40" t="s">
        <v>26</v>
      </c>
      <c r="C106">
        <v>3</v>
      </c>
      <c r="D106">
        <v>0</v>
      </c>
      <c r="E106" s="40">
        <v>0.1124</v>
      </c>
      <c r="G106" s="79" t="s">
        <v>388</v>
      </c>
      <c r="H106" s="40" t="str">
        <f>"chisq.test(c("&amp;C106&amp;","&amp;D106&amp;"),p= c(50,42)/92)"</f>
        <v>chisq.test(c(3,0),p= c(50,42)/92)</v>
      </c>
    </row>
    <row r="107" spans="1:8">
      <c r="A107" s="22" t="s">
        <v>27</v>
      </c>
      <c r="B107" s="40" t="s">
        <v>27</v>
      </c>
      <c r="C107">
        <v>47</v>
      </c>
      <c r="D107">
        <v>42</v>
      </c>
      <c r="E107" s="40">
        <v>0.77070000000000005</v>
      </c>
      <c r="G107" s="79" t="s">
        <v>388</v>
      </c>
      <c r="H107" s="40" t="str">
        <f>"chisq.test(c("&amp;C107&amp;","&amp;D107&amp;"),p= c(50,42)/92)"</f>
        <v>chisq.test(c(47,42),p= c(50,42)/92)</v>
      </c>
    </row>
    <row r="108" spans="1:8">
      <c r="A108" s="1" t="s">
        <v>315</v>
      </c>
      <c r="B108" s="40" t="s">
        <v>85</v>
      </c>
      <c r="G108" s="79"/>
      <c r="H108" s="40"/>
    </row>
    <row r="109" spans="1:8">
      <c r="A109" s="22" t="s">
        <v>26</v>
      </c>
      <c r="B109" s="40" t="s">
        <v>26</v>
      </c>
      <c r="C109">
        <v>2</v>
      </c>
      <c r="D109">
        <v>1</v>
      </c>
      <c r="E109" s="40">
        <v>0.66839999999999999</v>
      </c>
      <c r="G109" s="79" t="s">
        <v>388</v>
      </c>
      <c r="H109" s="40" t="str">
        <f>"chisq.test(c("&amp;C109&amp;","&amp;D109&amp;"),p= c(50,42)/92)"</f>
        <v>chisq.test(c(2,1),p= c(50,42)/92)</v>
      </c>
    </row>
    <row r="110" spans="1:8">
      <c r="A110" s="22" t="s">
        <v>27</v>
      </c>
      <c r="B110" s="40" t="s">
        <v>27</v>
      </c>
      <c r="C110">
        <v>48</v>
      </c>
      <c r="D110">
        <v>41</v>
      </c>
      <c r="E110" s="40">
        <v>0.93730000000000002</v>
      </c>
      <c r="G110" s="79" t="s">
        <v>388</v>
      </c>
      <c r="H110" s="40" t="str">
        <f>"chisq.test(c("&amp;C110&amp;","&amp;D110&amp;"),p= c(50,42)/92)"</f>
        <v>chisq.test(c(48,41),p= c(50,42)/92)</v>
      </c>
    </row>
    <row r="111" spans="1:8">
      <c r="A111" s="1" t="s">
        <v>40</v>
      </c>
      <c r="B111" s="40" t="s">
        <v>360</v>
      </c>
      <c r="G111" s="79"/>
      <c r="H111" s="40"/>
    </row>
    <row r="112" spans="1:8">
      <c r="A112" s="22" t="s">
        <v>26</v>
      </c>
      <c r="B112" s="40" t="s">
        <v>26</v>
      </c>
      <c r="C112">
        <v>2</v>
      </c>
      <c r="D112">
        <v>0</v>
      </c>
      <c r="E112" s="40">
        <v>0.19489999999999999</v>
      </c>
      <c r="G112" s="79" t="s">
        <v>388</v>
      </c>
      <c r="H112" s="40" t="str">
        <f>"chisq.test(c("&amp;C112&amp;","&amp;D112&amp;"),p= c(50,42)/92)"</f>
        <v>chisq.test(c(2,0),p= c(50,42)/92)</v>
      </c>
    </row>
    <row r="113" spans="1:8">
      <c r="A113" s="22" t="s">
        <v>27</v>
      </c>
      <c r="B113" s="40" t="s">
        <v>27</v>
      </c>
      <c r="C113">
        <v>48</v>
      </c>
      <c r="D113">
        <v>42</v>
      </c>
      <c r="E113" s="40">
        <v>0.8468</v>
      </c>
      <c r="G113" s="79" t="s">
        <v>388</v>
      </c>
      <c r="H113" s="40" t="str">
        <f>"chisq.test(c("&amp;C113&amp;","&amp;D113&amp;"),p= c(50,42)/92)"</f>
        <v>chisq.test(c(48,42),p= c(50,42)/92)</v>
      </c>
    </row>
    <row r="114" spans="1:8">
      <c r="A114" s="1" t="s">
        <v>293</v>
      </c>
      <c r="B114" s="40" t="s">
        <v>376</v>
      </c>
      <c r="G114" s="79"/>
      <c r="H114" s="40"/>
    </row>
    <row r="115" spans="1:8">
      <c r="A115" s="22" t="s">
        <v>26</v>
      </c>
      <c r="B115" s="40" t="s">
        <v>26</v>
      </c>
      <c r="C115">
        <v>8</v>
      </c>
      <c r="D115">
        <v>3</v>
      </c>
      <c r="E115" s="40">
        <v>0.221</v>
      </c>
      <c r="G115" s="79" t="s">
        <v>388</v>
      </c>
      <c r="H115" s="40" t="str">
        <f>"chisq.test(c("&amp;C115&amp;","&amp;D115&amp;"),p= c(50,42)/92)"</f>
        <v>chisq.test(c(8,3),p= c(50,42)/92)</v>
      </c>
    </row>
    <row r="116" spans="1:8">
      <c r="A116" s="22" t="s">
        <v>27</v>
      </c>
      <c r="B116" s="40" t="s">
        <v>27</v>
      </c>
      <c r="C116">
        <v>32</v>
      </c>
      <c r="D116">
        <v>27</v>
      </c>
      <c r="E116" s="40">
        <v>0.98640000000000005</v>
      </c>
      <c r="G116" s="79" t="s">
        <v>388</v>
      </c>
      <c r="H116" s="40" t="str">
        <f>"chisq.test(c("&amp;C116&amp;","&amp;D116&amp;"),p= c(50,42)/92)"</f>
        <v>chisq.test(c(32,27),p= c(50,42)/92)</v>
      </c>
    </row>
    <row r="117" spans="1:8">
      <c r="A117" s="22" t="s">
        <v>25</v>
      </c>
      <c r="B117" s="40" t="s">
        <v>25</v>
      </c>
      <c r="C117">
        <v>10</v>
      </c>
      <c r="D117">
        <v>12</v>
      </c>
      <c r="E117" s="40">
        <v>0.40229999999999999</v>
      </c>
      <c r="G117" s="79" t="s">
        <v>388</v>
      </c>
      <c r="H117" s="40" t="str">
        <f>"chisq.test(c("&amp;C117&amp;","&amp;D117&amp;"),p= c(50,42)/92)"</f>
        <v>chisq.test(c(10,12),p= c(50,42)/92)</v>
      </c>
    </row>
    <row r="118" spans="1:8">
      <c r="A118" s="1" t="s">
        <v>294</v>
      </c>
      <c r="B118" s="40" t="s">
        <v>376</v>
      </c>
      <c r="G118" s="79"/>
      <c r="H118" s="40"/>
    </row>
    <row r="119" spans="1:8">
      <c r="A119" s="22" t="s">
        <v>26</v>
      </c>
      <c r="B119" s="40" t="s">
        <v>26</v>
      </c>
      <c r="C119">
        <v>4</v>
      </c>
      <c r="D119">
        <v>6</v>
      </c>
      <c r="E119" s="40">
        <v>0.3624</v>
      </c>
      <c r="G119" s="79" t="s">
        <v>388</v>
      </c>
      <c r="H119" s="40" t="str">
        <f>"chisq.test(c("&amp;C119&amp;","&amp;D119&amp;"),p= c(50,42)/92)"</f>
        <v>chisq.test(c(4,6),p= c(50,42)/92)</v>
      </c>
    </row>
    <row r="120" spans="1:8">
      <c r="A120" s="22" t="s">
        <v>27</v>
      </c>
      <c r="B120" s="40" t="s">
        <v>27</v>
      </c>
      <c r="C120">
        <v>36</v>
      </c>
      <c r="D120">
        <v>24</v>
      </c>
      <c r="E120" s="40">
        <v>0.37940000000000002</v>
      </c>
      <c r="G120" s="79" t="s">
        <v>388</v>
      </c>
      <c r="H120" s="40" t="str">
        <f>"chisq.test(c("&amp;C120&amp;","&amp;D120&amp;"),p= c(50,42)/92)"</f>
        <v>chisq.test(c(36,24),p= c(50,42)/92)</v>
      </c>
    </row>
    <row r="121" spans="1:8">
      <c r="A121" s="22" t="s">
        <v>25</v>
      </c>
      <c r="B121" s="40" t="s">
        <v>25</v>
      </c>
      <c r="C121">
        <v>10</v>
      </c>
      <c r="D121">
        <v>12</v>
      </c>
      <c r="E121" s="40">
        <v>0.40229999999999999</v>
      </c>
      <c r="G121" s="79" t="s">
        <v>388</v>
      </c>
      <c r="H121" s="40" t="str">
        <f>"chisq.test(c("&amp;C121&amp;","&amp;D121&amp;"),p= c(50,42)/92)"</f>
        <v>chisq.test(c(10,12),p= c(50,42)/92)</v>
      </c>
    </row>
    <row r="122" spans="1:8">
      <c r="A122" s="1" t="s">
        <v>295</v>
      </c>
      <c r="B122" s="40" t="s">
        <v>376</v>
      </c>
      <c r="G122" s="79"/>
      <c r="H122" s="40"/>
    </row>
    <row r="123" spans="1:8">
      <c r="A123" s="22" t="s">
        <v>26</v>
      </c>
      <c r="B123" s="40" t="s">
        <v>26</v>
      </c>
      <c r="C123">
        <v>7</v>
      </c>
      <c r="D123">
        <v>13</v>
      </c>
      <c r="E123" s="40">
        <v>8.2369999999999999E-2</v>
      </c>
      <c r="G123" s="79" t="s">
        <v>388</v>
      </c>
      <c r="H123" s="40" t="str">
        <f>"chisq.test(c("&amp;C123&amp;","&amp;D123&amp;"),p= c(50,42)/92)"</f>
        <v>chisq.test(c(7,13),p= c(50,42)/92)</v>
      </c>
    </row>
    <row r="124" spans="1:8">
      <c r="A124" s="22" t="s">
        <v>27</v>
      </c>
      <c r="B124" s="40" t="s">
        <v>27</v>
      </c>
      <c r="C124">
        <v>33</v>
      </c>
      <c r="D124">
        <v>17</v>
      </c>
      <c r="E124" s="40">
        <v>9.8100000000000007E-2</v>
      </c>
      <c r="G124" s="79" t="s">
        <v>388</v>
      </c>
      <c r="H124" s="40" t="str">
        <f>"chisq.test(c("&amp;C124&amp;","&amp;D124&amp;"),p= c(50,42)/92)"</f>
        <v>chisq.test(c(33,17),p= c(50,42)/92)</v>
      </c>
    </row>
    <row r="125" spans="1:8">
      <c r="A125" s="22" t="s">
        <v>25</v>
      </c>
      <c r="B125" s="40" t="s">
        <v>25</v>
      </c>
      <c r="C125">
        <v>10</v>
      </c>
      <c r="D125">
        <v>12</v>
      </c>
      <c r="E125" s="40">
        <v>0.40229999999999999</v>
      </c>
      <c r="G125" s="79" t="s">
        <v>388</v>
      </c>
      <c r="H125" s="40" t="str">
        <f>"chisq.test(c("&amp;C125&amp;","&amp;D125&amp;"),p= c(50,42)/92)"</f>
        <v>chisq.test(c(10,12),p= c(50,42)/92)</v>
      </c>
    </row>
    <row r="126" spans="1:8">
      <c r="A126" s="1" t="s">
        <v>296</v>
      </c>
      <c r="B126" s="40" t="s">
        <v>376</v>
      </c>
      <c r="G126" s="79"/>
      <c r="H126" s="40"/>
    </row>
    <row r="127" spans="1:8">
      <c r="A127" s="22" t="s">
        <v>26</v>
      </c>
      <c r="B127" s="40" t="s">
        <v>26</v>
      </c>
      <c r="C127">
        <v>2</v>
      </c>
      <c r="D127">
        <v>17</v>
      </c>
      <c r="E127" s="40">
        <v>1.2569999999999999E-4</v>
      </c>
      <c r="G127" s="79" t="s">
        <v>388</v>
      </c>
      <c r="H127" s="40" t="str">
        <f>"chisq.test(c("&amp;C127&amp;","&amp;D127&amp;"),p= c(50,42)/92)"</f>
        <v>chisq.test(c(2,17),p= c(50,42)/92)</v>
      </c>
    </row>
    <row r="128" spans="1:8">
      <c r="A128" s="22" t="s">
        <v>27</v>
      </c>
      <c r="B128" s="40" t="s">
        <v>27</v>
      </c>
      <c r="C128">
        <v>38</v>
      </c>
      <c r="D128">
        <v>13</v>
      </c>
      <c r="E128" s="40">
        <v>3.8440000000000002E-3</v>
      </c>
      <c r="G128" s="79" t="s">
        <v>388</v>
      </c>
      <c r="H128" s="40" t="str">
        <f>"chisq.test(c("&amp;C128&amp;","&amp;D128&amp;"),p= c(50,42)/92)"</f>
        <v>chisq.test(c(38,13),p= c(50,42)/92)</v>
      </c>
    </row>
    <row r="129" spans="1:8">
      <c r="A129" s="22" t="s">
        <v>25</v>
      </c>
      <c r="B129" s="40" t="s">
        <v>25</v>
      </c>
      <c r="C129">
        <v>10</v>
      </c>
      <c r="D129">
        <v>12</v>
      </c>
      <c r="E129" s="40">
        <v>0.40229999999999999</v>
      </c>
      <c r="G129" s="79" t="s">
        <v>388</v>
      </c>
      <c r="H129" s="40" t="str">
        <f>"chisq.test(c("&amp;C129&amp;","&amp;D129&amp;"),p= c(50,42)/92)"</f>
        <v>chisq.test(c(10,12),p= c(50,42)/92)</v>
      </c>
    </row>
    <row r="130" spans="1:8">
      <c r="A130" s="1" t="s">
        <v>274</v>
      </c>
      <c r="B130" s="40" t="s">
        <v>376</v>
      </c>
      <c r="G130" s="79"/>
      <c r="H130" s="40"/>
    </row>
    <row r="131" spans="1:8">
      <c r="A131" s="22" t="s">
        <v>26</v>
      </c>
      <c r="B131" s="40" t="s">
        <v>26</v>
      </c>
      <c r="C131">
        <v>12</v>
      </c>
      <c r="D131">
        <v>15</v>
      </c>
      <c r="E131" s="40">
        <v>0.30159999999999998</v>
      </c>
      <c r="G131" s="79" t="s">
        <v>388</v>
      </c>
      <c r="H131" s="40" t="str">
        <f>"chisq.test(c("&amp;C131&amp;","&amp;D131&amp;"),p= c(50,42)/92)"</f>
        <v>chisq.test(c(12,15),p= c(50,42)/92)</v>
      </c>
    </row>
    <row r="132" spans="1:8">
      <c r="A132" s="22" t="s">
        <v>27</v>
      </c>
      <c r="B132" s="40" t="s">
        <v>27</v>
      </c>
      <c r="C132">
        <v>28</v>
      </c>
      <c r="D132">
        <v>15</v>
      </c>
      <c r="E132" s="40">
        <v>0.15629999999999999</v>
      </c>
      <c r="G132" s="79" t="s">
        <v>388</v>
      </c>
      <c r="H132" s="40" t="str">
        <f>"chisq.test(c("&amp;C132&amp;","&amp;D132&amp;"),p= c(50,42)/92)"</f>
        <v>chisq.test(c(28,15),p= c(50,42)/92)</v>
      </c>
    </row>
    <row r="133" spans="1:8">
      <c r="A133" s="22" t="s">
        <v>25</v>
      </c>
      <c r="B133" s="40" t="s">
        <v>25</v>
      </c>
      <c r="C133">
        <v>10</v>
      </c>
      <c r="D133">
        <v>12</v>
      </c>
      <c r="G133" s="79" t="s">
        <v>388</v>
      </c>
      <c r="H133" s="40" t="str">
        <f>"chisq.test(c("&amp;C133&amp;","&amp;D133&amp;"),p= c(50,42)/92)"</f>
        <v>chisq.test(c(10,12),p= c(50,42)/92)</v>
      </c>
    </row>
    <row r="134" spans="1:8">
      <c r="A134" s="1" t="s">
        <v>275</v>
      </c>
      <c r="B134" s="40" t="s">
        <v>376</v>
      </c>
      <c r="G134" s="79"/>
      <c r="H134" s="40"/>
    </row>
    <row r="135" spans="1:8">
      <c r="A135" s="22" t="s">
        <v>26</v>
      </c>
      <c r="B135" s="40" t="s">
        <v>26</v>
      </c>
      <c r="C135">
        <v>5</v>
      </c>
      <c r="D135">
        <v>29</v>
      </c>
      <c r="E135" s="40" t="s">
        <v>401</v>
      </c>
      <c r="G135" s="79" t="s">
        <v>388</v>
      </c>
      <c r="H135" s="40" t="str">
        <f>"chisq.test(c("&amp;C135&amp;","&amp;D135&amp;"),p= c(50,42)/92)"</f>
        <v>chisq.test(c(5,29),p= c(50,42)/92)</v>
      </c>
    </row>
    <row r="136" spans="1:8">
      <c r="A136" s="22" t="s">
        <v>27</v>
      </c>
      <c r="B136" s="40" t="s">
        <v>27</v>
      </c>
      <c r="C136">
        <v>35</v>
      </c>
      <c r="D136">
        <v>1</v>
      </c>
      <c r="E136" s="40" t="s">
        <v>401</v>
      </c>
      <c r="G136" s="79" t="s">
        <v>388</v>
      </c>
      <c r="H136" s="40" t="str">
        <f>"chisq.test(c("&amp;C136&amp;","&amp;D136&amp;"),p= c(50,42)/92)"</f>
        <v>chisq.test(c(35,1),p= c(50,42)/92)</v>
      </c>
    </row>
    <row r="137" spans="1:8">
      <c r="A137" s="22" t="s">
        <v>25</v>
      </c>
      <c r="B137" s="40" t="s">
        <v>25</v>
      </c>
      <c r="C137">
        <v>10</v>
      </c>
      <c r="D137">
        <v>12</v>
      </c>
      <c r="E137" s="40">
        <v>0.40229999999999999</v>
      </c>
      <c r="G137" s="79" t="s">
        <v>388</v>
      </c>
      <c r="H137" s="40" t="str">
        <f>"chisq.test(c("&amp;C137&amp;","&amp;D137&amp;"),p= c(50,42)/92)"</f>
        <v>chisq.test(c(10,12),p= c(50,42)/92)</v>
      </c>
    </row>
    <row r="138" spans="1:8">
      <c r="A138" s="1" t="s">
        <v>317</v>
      </c>
      <c r="B138" s="40" t="s">
        <v>377</v>
      </c>
      <c r="G138" s="79"/>
      <c r="H138" s="40"/>
    </row>
    <row r="139" spans="1:8">
      <c r="A139" s="22" t="s">
        <v>26</v>
      </c>
      <c r="B139" s="40" t="s">
        <v>26</v>
      </c>
      <c r="C139">
        <v>39</v>
      </c>
      <c r="D139">
        <v>27</v>
      </c>
      <c r="E139" s="40">
        <v>0.43919999999999998</v>
      </c>
      <c r="G139" s="79" t="s">
        <v>388</v>
      </c>
      <c r="H139" s="40" t="str">
        <f>"chisq.test(c("&amp;C139&amp;","&amp;D139&amp;"),p= c(50,42)/92)"</f>
        <v>chisq.test(c(39,27),p= c(50,42)/92)</v>
      </c>
    </row>
    <row r="140" spans="1:8">
      <c r="A140" s="22" t="s">
        <v>27</v>
      </c>
      <c r="B140" s="40" t="s">
        <v>27</v>
      </c>
      <c r="C140">
        <v>1</v>
      </c>
      <c r="D140">
        <v>3</v>
      </c>
      <c r="E140" s="40">
        <v>0.23860000000000001</v>
      </c>
      <c r="G140" s="79" t="s">
        <v>388</v>
      </c>
      <c r="H140" s="40" t="str">
        <f>"chisq.test(c("&amp;C140&amp;","&amp;D140&amp;"),p= c(50,42)/92)"</f>
        <v>chisq.test(c(1,3),p= c(50,42)/92)</v>
      </c>
    </row>
    <row r="141" spans="1:8">
      <c r="A141" s="22" t="s">
        <v>25</v>
      </c>
      <c r="B141" s="40" t="s">
        <v>25</v>
      </c>
      <c r="C141">
        <v>10</v>
      </c>
      <c r="D141">
        <v>12</v>
      </c>
      <c r="E141" s="40">
        <v>0.40229999999999999</v>
      </c>
      <c r="G141" s="79" t="s">
        <v>388</v>
      </c>
      <c r="H141" s="40" t="str">
        <f>"chisq.test(c("&amp;C141&amp;","&amp;D141&amp;"),p= c(50,42)/92)"</f>
        <v>chisq.test(c(10,12),p= c(50,42)/92)</v>
      </c>
    </row>
    <row r="142" spans="1:8">
      <c r="A142" s="50" t="s">
        <v>318</v>
      </c>
      <c r="B142" s="40" t="s">
        <v>377</v>
      </c>
      <c r="G142" s="79"/>
      <c r="H142" s="40"/>
    </row>
    <row r="143" spans="1:8">
      <c r="A143" s="54" t="s">
        <v>26</v>
      </c>
      <c r="B143" s="40" t="s">
        <v>26</v>
      </c>
      <c r="C143">
        <v>39</v>
      </c>
      <c r="D143">
        <v>30</v>
      </c>
      <c r="E143" s="40">
        <v>0.71699999999999997</v>
      </c>
      <c r="G143" s="79" t="s">
        <v>388</v>
      </c>
      <c r="H143" s="40" t="str">
        <f t="shared" ref="H143:H146" si="12">"chisq.test(c("&amp;C143&amp;","&amp;D143&amp;"),p= c(50,42)/92)"</f>
        <v>chisq.test(c(39,30),p= c(50,42)/92)</v>
      </c>
    </row>
    <row r="144" spans="1:8">
      <c r="A144" s="54" t="s">
        <v>27</v>
      </c>
      <c r="B144" s="40" t="s">
        <v>27</v>
      </c>
      <c r="C144">
        <v>1</v>
      </c>
      <c r="D144">
        <v>0</v>
      </c>
      <c r="E144" s="40">
        <v>0.3594</v>
      </c>
      <c r="G144" s="79" t="s">
        <v>388</v>
      </c>
      <c r="H144" s="40" t="str">
        <f t="shared" si="12"/>
        <v>chisq.test(c(1,0),p= c(50,42)/92)</v>
      </c>
    </row>
    <row r="145" spans="1:8">
      <c r="A145" s="54" t="s">
        <v>25</v>
      </c>
      <c r="B145" s="40" t="s">
        <v>25</v>
      </c>
      <c r="C145">
        <v>10</v>
      </c>
      <c r="D145">
        <v>12</v>
      </c>
      <c r="E145" s="40">
        <v>0.40229999999999999</v>
      </c>
      <c r="G145" s="79" t="s">
        <v>388</v>
      </c>
      <c r="H145" s="40" t="str">
        <f t="shared" si="12"/>
        <v>chisq.test(c(10,12),p= c(50,42)/92)</v>
      </c>
    </row>
    <row r="146" spans="1:8">
      <c r="A146" s="55" t="s">
        <v>195</v>
      </c>
      <c r="B146" s="40" t="s">
        <v>378</v>
      </c>
      <c r="C146">
        <v>50</v>
      </c>
      <c r="D146">
        <v>41</v>
      </c>
      <c r="E146" s="40">
        <v>0.90890000000000004</v>
      </c>
      <c r="G146" s="79" t="s">
        <v>388</v>
      </c>
      <c r="H146" s="40" t="str">
        <f t="shared" si="12"/>
        <v>chisq.test(c(50,41),p= c(50,42)/92)</v>
      </c>
    </row>
    <row r="147" spans="1:8">
      <c r="A147" s="22"/>
      <c r="B147" s="22"/>
    </row>
    <row r="148" spans="1:8">
      <c r="A148" s="2" t="s">
        <v>2</v>
      </c>
      <c r="C148" s="4"/>
    </row>
    <row r="149" spans="1:8">
      <c r="A149" s="8" t="s">
        <v>3</v>
      </c>
      <c r="B149" s="7" t="s">
        <v>3</v>
      </c>
      <c r="C149" s="4"/>
      <c r="D149" s="40"/>
      <c r="F149"/>
    </row>
    <row r="150" spans="1:8">
      <c r="A150" s="11" t="s">
        <v>4</v>
      </c>
      <c r="B150" s="7" t="s">
        <v>4</v>
      </c>
      <c r="C150" s="4">
        <v>27</v>
      </c>
      <c r="D150" s="40">
        <v>24</v>
      </c>
      <c r="E150" s="81">
        <v>0.88700000000000001</v>
      </c>
      <c r="F150"/>
      <c r="G150" s="79" t="s">
        <v>388</v>
      </c>
      <c r="H150" s="40" t="str">
        <f>"chisq.test(c("&amp;C150&amp;","&amp;D150&amp;"),p= c(48,41)/89)"</f>
        <v>chisq.test(c(27,24),p= c(48,41)/89)</v>
      </c>
    </row>
    <row r="151" spans="1:8">
      <c r="A151" s="11" t="s">
        <v>5</v>
      </c>
      <c r="B151" s="7" t="s">
        <v>5</v>
      </c>
      <c r="C151" s="4">
        <v>23</v>
      </c>
      <c r="D151" s="40">
        <v>18</v>
      </c>
      <c r="E151" s="81">
        <v>0.78090000000000004</v>
      </c>
      <c r="F151"/>
      <c r="G151" s="79" t="s">
        <v>388</v>
      </c>
      <c r="H151" s="40" t="str">
        <f t="shared" ref="H151:H155" si="13">"chisq.test(c("&amp;C151&amp;","&amp;D151&amp;"),p= c(48,41)/89)"</f>
        <v>chisq.test(c(23,18),p= c(48,41)/89)</v>
      </c>
    </row>
    <row r="152" spans="1:8">
      <c r="A152" s="8" t="s">
        <v>10</v>
      </c>
      <c r="B152" s="7"/>
      <c r="C152" s="4"/>
      <c r="D152" s="40"/>
      <c r="E152" s="81"/>
      <c r="F152"/>
      <c r="G152" s="79"/>
      <c r="H152" s="40"/>
    </row>
    <row r="153" spans="1:8">
      <c r="A153" s="11" t="s">
        <v>11</v>
      </c>
      <c r="B153" s="7" t="s">
        <v>11</v>
      </c>
      <c r="C153" s="49">
        <v>4</v>
      </c>
      <c r="D153" s="40">
        <v>0</v>
      </c>
      <c r="E153" s="81">
        <v>6.454E-2</v>
      </c>
      <c r="F153"/>
      <c r="G153" s="79" t="s">
        <v>388</v>
      </c>
      <c r="H153" s="40" t="str">
        <f t="shared" si="13"/>
        <v>chisq.test(c(4,0),p= c(48,41)/89)</v>
      </c>
    </row>
    <row r="154" spans="1:8">
      <c r="A154" s="11" t="s">
        <v>12</v>
      </c>
      <c r="B154" s="49" t="s">
        <v>12</v>
      </c>
      <c r="C154" s="53">
        <v>32</v>
      </c>
      <c r="D154" s="40">
        <v>39</v>
      </c>
      <c r="E154" s="81">
        <v>0.1341</v>
      </c>
      <c r="F154"/>
      <c r="G154" s="79" t="s">
        <v>388</v>
      </c>
      <c r="H154" s="40" t="str">
        <f t="shared" si="13"/>
        <v>chisq.test(c(32,39),p= c(48,41)/89)</v>
      </c>
    </row>
    <row r="155" spans="1:8">
      <c r="A155" s="11" t="s">
        <v>13</v>
      </c>
      <c r="B155" s="49" t="s">
        <v>13</v>
      </c>
      <c r="C155" s="4">
        <v>14</v>
      </c>
      <c r="D155" s="40">
        <v>3</v>
      </c>
      <c r="E155" s="81">
        <v>1.873E-2</v>
      </c>
      <c r="F155"/>
      <c r="G155" s="79" t="s">
        <v>388</v>
      </c>
      <c r="H155" s="40" t="str">
        <f t="shared" si="13"/>
        <v>chisq.test(c(14,3),p= c(48,41)/89)</v>
      </c>
    </row>
    <row r="156" spans="1:8">
      <c r="A156" s="8" t="s">
        <v>19</v>
      </c>
      <c r="B156" s="8" t="s">
        <v>404</v>
      </c>
      <c r="C156">
        <v>3552.8</v>
      </c>
      <c r="D156">
        <v>3405.45</v>
      </c>
      <c r="E156" s="81">
        <v>9.4710000000000003E-2</v>
      </c>
      <c r="F156"/>
      <c r="G156" s="79" t="s">
        <v>385</v>
      </c>
      <c r="H156" s="40" t="s">
        <v>405</v>
      </c>
    </row>
    <row r="157" spans="1:8">
      <c r="A157" s="55" t="s">
        <v>24</v>
      </c>
      <c r="B157" s="50"/>
      <c r="C157" s="50"/>
      <c r="D157" s="40"/>
      <c r="E157" s="81"/>
      <c r="F157"/>
      <c r="G157" s="79"/>
      <c r="H157" s="40"/>
    </row>
    <row r="158" spans="1:8">
      <c r="A158" s="54" t="s">
        <v>21</v>
      </c>
      <c r="B158" s="9" t="s">
        <v>402</v>
      </c>
      <c r="C158">
        <v>7</v>
      </c>
      <c r="D158" s="40">
        <v>40</v>
      </c>
      <c r="E158" s="40" t="s">
        <v>401</v>
      </c>
      <c r="F158"/>
      <c r="G158" s="79" t="s">
        <v>388</v>
      </c>
      <c r="H158" s="40" t="str">
        <f t="shared" ref="H158:H167" si="14">"chisq.test(c("&amp;C158&amp;","&amp;D158&amp;"),p= c(48,41)/89)"</f>
        <v>chisq.test(c(7,40),p= c(48,41)/89)</v>
      </c>
    </row>
    <row r="159" spans="1:8">
      <c r="A159" s="54" t="s">
        <v>22</v>
      </c>
      <c r="B159" s="49" t="s">
        <v>22</v>
      </c>
      <c r="C159" s="9">
        <v>0</v>
      </c>
      <c r="D159" s="40">
        <v>2</v>
      </c>
      <c r="E159" s="81">
        <v>0.126</v>
      </c>
      <c r="F159"/>
      <c r="G159" s="79" t="s">
        <v>388</v>
      </c>
      <c r="H159" s="40" t="str">
        <f t="shared" si="14"/>
        <v>chisq.test(c(0,2),p= c(48,41)/89)</v>
      </c>
    </row>
    <row r="160" spans="1:8">
      <c r="A160" s="54" t="s">
        <v>23</v>
      </c>
      <c r="B160" s="74" t="s">
        <v>23</v>
      </c>
      <c r="C160" s="49">
        <v>41</v>
      </c>
      <c r="D160" s="40">
        <v>0</v>
      </c>
      <c r="E160" s="40" t="s">
        <v>401</v>
      </c>
      <c r="F160"/>
      <c r="G160" s="79" t="s">
        <v>388</v>
      </c>
      <c r="H160" s="40" t="str">
        <f t="shared" si="14"/>
        <v>chisq.test(c(41,0),p= c(48,41)/89)</v>
      </c>
    </row>
    <row r="161" spans="1:8">
      <c r="A161" s="54" t="s">
        <v>25</v>
      </c>
      <c r="B161" s="74" t="s">
        <v>25</v>
      </c>
      <c r="C161" s="49">
        <v>2</v>
      </c>
      <c r="D161" s="40">
        <v>0</v>
      </c>
      <c r="E161" s="81">
        <v>0.19120000000000001</v>
      </c>
      <c r="F161"/>
      <c r="G161" s="79" t="s">
        <v>388</v>
      </c>
      <c r="H161" s="40" t="str">
        <f t="shared" si="14"/>
        <v>chisq.test(c(2,0),p= c(48,41)/89)</v>
      </c>
    </row>
    <row r="162" spans="1:8">
      <c r="A162" s="73" t="s">
        <v>324</v>
      </c>
      <c r="B162" s="74"/>
      <c r="C162" s="49"/>
      <c r="D162" s="40"/>
      <c r="E162" s="81"/>
      <c r="F162"/>
      <c r="G162" s="79" t="s">
        <v>388</v>
      </c>
      <c r="H162" s="40" t="str">
        <f t="shared" si="14"/>
        <v>chisq.test(c(,),p= c(48,41)/89)</v>
      </c>
    </row>
    <row r="163" spans="1:8">
      <c r="A163" s="55" t="s">
        <v>30</v>
      </c>
      <c r="B163" s="50"/>
      <c r="C163" s="49"/>
      <c r="D163" s="40"/>
      <c r="E163" s="81"/>
      <c r="F163"/>
      <c r="G163" s="79"/>
      <c r="H163" s="40"/>
    </row>
    <row r="164" spans="1:8">
      <c r="A164" s="54" t="s">
        <v>26</v>
      </c>
      <c r="B164" s="49" t="s">
        <v>26</v>
      </c>
      <c r="C164" s="49">
        <v>49</v>
      </c>
      <c r="D164" s="40">
        <v>0</v>
      </c>
      <c r="E164" s="40" t="s">
        <v>401</v>
      </c>
      <c r="F164"/>
      <c r="G164" s="79" t="s">
        <v>388</v>
      </c>
      <c r="H164" s="40" t="str">
        <f t="shared" si="14"/>
        <v>chisq.test(c(49,0),p= c(48,41)/89)</v>
      </c>
    </row>
    <row r="165" spans="1:8">
      <c r="A165" s="54" t="s">
        <v>27</v>
      </c>
      <c r="B165" s="49" t="s">
        <v>27</v>
      </c>
      <c r="C165" s="49">
        <v>1</v>
      </c>
      <c r="D165" s="40">
        <v>42</v>
      </c>
      <c r="E165" s="40" t="s">
        <v>401</v>
      </c>
      <c r="F165"/>
      <c r="G165" s="79" t="s">
        <v>388</v>
      </c>
      <c r="H165" s="40" t="str">
        <f t="shared" si="14"/>
        <v>chisq.test(c(1,42),p= c(48,41)/89)</v>
      </c>
    </row>
    <row r="166" spans="1:8">
      <c r="A166" s="55" t="s">
        <v>32</v>
      </c>
      <c r="B166" s="55" t="s">
        <v>403</v>
      </c>
      <c r="C166">
        <v>50.4</v>
      </c>
      <c r="D166" t="s">
        <v>25</v>
      </c>
      <c r="E166" s="81" t="s">
        <v>390</v>
      </c>
      <c r="F166"/>
      <c r="G166" s="79"/>
      <c r="H166" s="40"/>
    </row>
    <row r="167" spans="1:8">
      <c r="A167" s="55"/>
      <c r="B167" s="59"/>
      <c r="C167">
        <v>48</v>
      </c>
      <c r="D167" s="40">
        <v>41</v>
      </c>
      <c r="E167" s="81" t="s">
        <v>390</v>
      </c>
      <c r="F167"/>
      <c r="G167" s="79" t="s">
        <v>388</v>
      </c>
      <c r="H167" s="40" t="str">
        <f t="shared" si="14"/>
        <v>chisq.test(c(48,41),p= c(48,41)/89)</v>
      </c>
    </row>
    <row r="168" spans="1:8">
      <c r="A168" s="55"/>
      <c r="B168" s="55"/>
      <c r="E168" s="81"/>
    </row>
    <row r="169" spans="1:8">
      <c r="A169" s="54"/>
      <c r="B169" s="54"/>
    </row>
    <row r="170" spans="1:8">
      <c r="A170" s="54"/>
      <c r="B170" s="54"/>
    </row>
    <row r="171" spans="1:8">
      <c r="A171" s="54"/>
      <c r="B171" s="54"/>
    </row>
    <row r="172" spans="1:8">
      <c r="A172" s="54"/>
      <c r="B172" s="54"/>
    </row>
    <row r="173" spans="1:8">
      <c r="A173" s="73"/>
      <c r="B173" s="73"/>
    </row>
    <row r="174" spans="1:8">
      <c r="A174" s="55"/>
      <c r="B174" s="55"/>
    </row>
    <row r="175" spans="1:8">
      <c r="A175" s="54"/>
      <c r="B175" s="54"/>
    </row>
    <row r="176" spans="1:8">
      <c r="A176" s="54"/>
      <c r="B176" s="54"/>
    </row>
    <row r="177" spans="1:2">
      <c r="A177" s="55"/>
      <c r="B177" s="55"/>
    </row>
    <row r="178" spans="1:2">
      <c r="A178" s="55"/>
      <c r="B178" s="55"/>
    </row>
    <row r="179" spans="1:2">
      <c r="A179" s="22"/>
      <c r="B179" s="22"/>
    </row>
    <row r="180" spans="1:2">
      <c r="A180" s="73"/>
      <c r="B180" s="7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9"/>
  <sheetViews>
    <sheetView topLeftCell="A71" zoomScale="86" zoomScaleNormal="86" workbookViewId="0">
      <selection activeCell="I146" sqref="I146"/>
    </sheetView>
  </sheetViews>
  <sheetFormatPr defaultColWidth="8.7109375" defaultRowHeight="12.75"/>
  <cols>
    <col min="1" max="1" width="49.28515625" style="1" customWidth="1"/>
    <col min="2" max="2" width="21.85546875" style="1" customWidth="1"/>
    <col min="3" max="3" width="21.28515625" style="50" customWidth="1"/>
    <col min="4" max="4" width="36.7109375" style="1" customWidth="1"/>
    <col min="5" max="5" width="20.28515625" style="1" customWidth="1"/>
    <col min="6" max="6" width="19.28515625" style="1" customWidth="1"/>
    <col min="7" max="7" width="8.7109375" style="1"/>
    <col min="8" max="8" width="24.7109375" style="1" customWidth="1"/>
    <col min="9" max="16384" width="8.7109375" style="1"/>
  </cols>
  <sheetData>
    <row r="1" spans="1:3">
      <c r="A1" s="2" t="s">
        <v>0</v>
      </c>
      <c r="B1" s="7"/>
      <c r="C1" s="4"/>
    </row>
    <row r="2" spans="1:3">
      <c r="A2" s="4"/>
      <c r="B2" s="7" t="s">
        <v>6</v>
      </c>
      <c r="C2" s="4" t="s">
        <v>194</v>
      </c>
    </row>
    <row r="3" spans="1:3">
      <c r="A3" s="4"/>
      <c r="B3" s="7"/>
      <c r="C3" s="4"/>
    </row>
    <row r="4" spans="1:3">
      <c r="A4" s="17" t="s">
        <v>1</v>
      </c>
      <c r="B4" s="9" t="s">
        <v>33</v>
      </c>
      <c r="C4" s="49" t="s">
        <v>199</v>
      </c>
    </row>
    <row r="5" spans="1:3">
      <c r="A5" s="18" t="s">
        <v>191</v>
      </c>
      <c r="B5" s="7" t="s">
        <v>34</v>
      </c>
      <c r="C5" s="4" t="s">
        <v>200</v>
      </c>
    </row>
    <row r="6" spans="1:3">
      <c r="A6" s="18" t="s">
        <v>192</v>
      </c>
      <c r="B6" s="7" t="s">
        <v>34</v>
      </c>
      <c r="C6" s="4" t="s">
        <v>200</v>
      </c>
    </row>
    <row r="7" spans="1:3">
      <c r="A7" s="20" t="s">
        <v>42</v>
      </c>
      <c r="B7" s="20"/>
      <c r="C7" s="4"/>
    </row>
    <row r="8" spans="1:3">
      <c r="A8" s="19" t="s">
        <v>43</v>
      </c>
      <c r="B8" s="41" t="s">
        <v>48</v>
      </c>
      <c r="C8" s="7" t="s">
        <v>201</v>
      </c>
    </row>
    <row r="9" spans="1:3">
      <c r="A9" s="19" t="s">
        <v>44</v>
      </c>
      <c r="B9" s="9" t="s">
        <v>46</v>
      </c>
      <c r="C9" s="49" t="s">
        <v>202</v>
      </c>
    </row>
    <row r="10" spans="1:3">
      <c r="A10" s="22" t="s">
        <v>45</v>
      </c>
      <c r="B10" s="9" t="s">
        <v>47</v>
      </c>
      <c r="C10" s="49" t="s">
        <v>49</v>
      </c>
    </row>
    <row r="11" spans="1:3">
      <c r="A11" s="24" t="s">
        <v>61</v>
      </c>
    </row>
    <row r="12" spans="1:3">
      <c r="A12" s="23" t="s">
        <v>59</v>
      </c>
      <c r="B12" s="9" t="s">
        <v>15</v>
      </c>
      <c r="C12" s="49" t="s">
        <v>15</v>
      </c>
    </row>
    <row r="13" spans="1:3">
      <c r="A13" s="23" t="s">
        <v>60</v>
      </c>
      <c r="B13" s="7" t="s">
        <v>193</v>
      </c>
      <c r="C13" s="4" t="s">
        <v>200</v>
      </c>
    </row>
    <row r="14" spans="1:3">
      <c r="A14" s="17" t="s">
        <v>35</v>
      </c>
      <c r="B14" s="9" t="s">
        <v>63</v>
      </c>
      <c r="C14" s="49" t="s">
        <v>64</v>
      </c>
    </row>
    <row r="15" spans="1:3">
      <c r="A15" s="24" t="s">
        <v>50</v>
      </c>
    </row>
    <row r="16" spans="1:3">
      <c r="A16" s="22" t="s">
        <v>51</v>
      </c>
      <c r="B16" s="9" t="s">
        <v>54</v>
      </c>
      <c r="C16" s="49" t="s">
        <v>204</v>
      </c>
    </row>
    <row r="17" spans="1:6">
      <c r="A17" s="22" t="s">
        <v>52</v>
      </c>
      <c r="B17" s="9" t="s">
        <v>55</v>
      </c>
      <c r="C17" s="49" t="s">
        <v>205</v>
      </c>
    </row>
    <row r="18" spans="1:6">
      <c r="A18" s="22" t="s">
        <v>25</v>
      </c>
      <c r="B18" s="9" t="s">
        <v>56</v>
      </c>
      <c r="C18" s="49" t="s">
        <v>29</v>
      </c>
    </row>
    <row r="19" spans="1:6">
      <c r="A19" s="1" t="s">
        <v>53</v>
      </c>
      <c r="B19" s="9"/>
      <c r="C19" s="49"/>
      <c r="D19" s="22"/>
    </row>
    <row r="20" spans="1:6">
      <c r="A20" s="22" t="s">
        <v>26</v>
      </c>
      <c r="B20" s="9" t="s">
        <v>57</v>
      </c>
      <c r="C20" s="49" t="s">
        <v>206</v>
      </c>
    </row>
    <row r="21" spans="1:6">
      <c r="A21" s="22" t="s">
        <v>27</v>
      </c>
      <c r="B21" s="9" t="s">
        <v>58</v>
      </c>
      <c r="C21" s="49" t="s">
        <v>207</v>
      </c>
      <c r="D21" s="22"/>
      <c r="E21" s="9"/>
      <c r="F21" s="9"/>
    </row>
    <row r="22" spans="1:6">
      <c r="A22" s="22" t="s">
        <v>25</v>
      </c>
      <c r="B22" s="9" t="s">
        <v>56</v>
      </c>
      <c r="C22" s="49" t="s">
        <v>29</v>
      </c>
      <c r="D22" s="22"/>
      <c r="E22" s="9"/>
      <c r="F22" s="9"/>
    </row>
    <row r="23" spans="1:6" ht="16.149999999999999" customHeight="1">
      <c r="A23" s="17" t="s">
        <v>36</v>
      </c>
      <c r="B23" s="9" t="s">
        <v>65</v>
      </c>
      <c r="C23" s="49" t="s">
        <v>218</v>
      </c>
    </row>
    <row r="24" spans="1:6" ht="16.149999999999999" customHeight="1">
      <c r="A24" s="17" t="s">
        <v>88</v>
      </c>
      <c r="B24" s="9"/>
      <c r="C24" s="49"/>
    </row>
    <row r="25" spans="1:6" ht="16.149999999999999" customHeight="1">
      <c r="A25" s="38" t="s">
        <v>89</v>
      </c>
      <c r="B25" s="9" t="s">
        <v>29</v>
      </c>
      <c r="C25" s="49" t="s">
        <v>29</v>
      </c>
    </row>
    <row r="26" spans="1:6" ht="16.149999999999999" customHeight="1">
      <c r="A26" s="38" t="s">
        <v>90</v>
      </c>
      <c r="B26" s="9" t="s">
        <v>131</v>
      </c>
      <c r="C26" s="49" t="s">
        <v>207</v>
      </c>
    </row>
    <row r="27" spans="1:6" ht="16.149999999999999" customHeight="1">
      <c r="A27" s="38" t="s">
        <v>91</v>
      </c>
      <c r="B27" s="9" t="s">
        <v>132</v>
      </c>
      <c r="C27" s="49" t="s">
        <v>133</v>
      </c>
    </row>
    <row r="28" spans="1:6" ht="16.149999999999999" customHeight="1">
      <c r="A28" s="38" t="s">
        <v>92</v>
      </c>
      <c r="B28" s="9" t="s">
        <v>29</v>
      </c>
      <c r="C28" s="49" t="s">
        <v>15</v>
      </c>
    </row>
    <row r="29" spans="1:6" ht="16.149999999999999" customHeight="1">
      <c r="A29" s="38" t="s">
        <v>25</v>
      </c>
      <c r="B29" s="9" t="s">
        <v>15</v>
      </c>
      <c r="C29" s="49" t="s">
        <v>29</v>
      </c>
    </row>
    <row r="30" spans="1:6">
      <c r="A30" s="17" t="s">
        <v>134</v>
      </c>
      <c r="B30" s="9" t="s">
        <v>66</v>
      </c>
      <c r="C30" s="49" t="s">
        <v>217</v>
      </c>
    </row>
    <row r="31" spans="1:6">
      <c r="A31" s="48" t="s">
        <v>67</v>
      </c>
      <c r="B31" s="9" t="s">
        <v>68</v>
      </c>
      <c r="C31" s="49" t="s">
        <v>219</v>
      </c>
    </row>
    <row r="32" spans="1:6" ht="16.149999999999999" customHeight="1">
      <c r="A32" s="17" t="s">
        <v>135</v>
      </c>
      <c r="B32" s="9"/>
      <c r="C32" s="49"/>
    </row>
    <row r="33" spans="1:3" ht="16.149999999999999" customHeight="1">
      <c r="A33" s="38" t="s">
        <v>136</v>
      </c>
      <c r="B33" s="9" t="s">
        <v>151</v>
      </c>
      <c r="C33" s="49" t="s">
        <v>220</v>
      </c>
    </row>
    <row r="34" spans="1:3" ht="16.149999999999999" customHeight="1">
      <c r="A34" s="38" t="s">
        <v>137</v>
      </c>
      <c r="B34" s="9" t="s">
        <v>152</v>
      </c>
      <c r="C34" s="49" t="s">
        <v>221</v>
      </c>
    </row>
    <row r="35" spans="1:3" ht="16.149999999999999" customHeight="1">
      <c r="A35" s="38" t="s">
        <v>25</v>
      </c>
      <c r="B35" s="9" t="s">
        <v>15</v>
      </c>
      <c r="C35" s="49" t="s">
        <v>29</v>
      </c>
    </row>
    <row r="36" spans="1:3">
      <c r="A36" s="17" t="s">
        <v>69</v>
      </c>
      <c r="B36" s="9" t="s">
        <v>72</v>
      </c>
      <c r="C36" s="49" t="s">
        <v>76</v>
      </c>
    </row>
    <row r="37" spans="1:3">
      <c r="A37" s="17" t="s">
        <v>70</v>
      </c>
      <c r="B37" s="9" t="s">
        <v>73</v>
      </c>
      <c r="C37" s="49" t="s">
        <v>77</v>
      </c>
    </row>
    <row r="38" spans="1:3">
      <c r="A38" s="17" t="s">
        <v>71</v>
      </c>
      <c r="B38" s="9" t="s">
        <v>74</v>
      </c>
      <c r="C38" s="49" t="s">
        <v>78</v>
      </c>
    </row>
    <row r="39" spans="1:3">
      <c r="A39" s="17" t="s">
        <v>80</v>
      </c>
      <c r="B39" s="20"/>
    </row>
    <row r="40" spans="1:3">
      <c r="A40" s="22" t="s">
        <v>26</v>
      </c>
      <c r="B40" s="7" t="s">
        <v>81</v>
      </c>
      <c r="C40" s="52"/>
    </row>
    <row r="41" spans="1:3">
      <c r="A41" s="22" t="s">
        <v>27</v>
      </c>
      <c r="B41" s="9" t="s">
        <v>15</v>
      </c>
      <c r="C41" s="4"/>
    </row>
    <row r="42" spans="1:3">
      <c r="A42" s="1" t="s">
        <v>41</v>
      </c>
      <c r="B42" s="7"/>
      <c r="C42" s="4"/>
    </row>
    <row r="43" spans="1:3">
      <c r="A43" s="22" t="s">
        <v>83</v>
      </c>
      <c r="B43" s="7" t="s">
        <v>34</v>
      </c>
      <c r="C43" s="49" t="s">
        <v>15</v>
      </c>
    </row>
    <row r="44" spans="1:3">
      <c r="A44" s="22" t="s">
        <v>84</v>
      </c>
      <c r="B44" s="9" t="s">
        <v>15</v>
      </c>
      <c r="C44" s="49" t="s">
        <v>15</v>
      </c>
    </row>
    <row r="45" spans="1:3">
      <c r="A45" s="22" t="s">
        <v>85</v>
      </c>
      <c r="B45" s="9" t="s">
        <v>15</v>
      </c>
      <c r="C45" s="49" t="s">
        <v>15</v>
      </c>
    </row>
    <row r="46" spans="1:3">
      <c r="A46" s="22" t="s">
        <v>86</v>
      </c>
      <c r="B46" s="9" t="s">
        <v>15</v>
      </c>
      <c r="C46" s="4" t="s">
        <v>200</v>
      </c>
    </row>
    <row r="47" spans="1:3">
      <c r="A47" s="42" t="s">
        <v>38</v>
      </c>
      <c r="B47" s="9" t="s">
        <v>98</v>
      </c>
      <c r="C47" s="7" t="s">
        <v>25</v>
      </c>
    </row>
    <row r="48" spans="1:3">
      <c r="A48" s="43" t="s">
        <v>37</v>
      </c>
      <c r="B48" s="9" t="s">
        <v>97</v>
      </c>
      <c r="C48" s="7" t="s">
        <v>25</v>
      </c>
    </row>
    <row r="49" spans="1:3">
      <c r="A49" s="1" t="s">
        <v>87</v>
      </c>
      <c r="B49" s="20"/>
      <c r="C49" s="52"/>
    </row>
    <row r="50" spans="1:3">
      <c r="A50" s="22" t="s">
        <v>26</v>
      </c>
      <c r="B50" s="7" t="s">
        <v>62</v>
      </c>
      <c r="C50" s="49" t="s">
        <v>15</v>
      </c>
    </row>
    <row r="51" spans="1:3">
      <c r="A51" s="22" t="s">
        <v>27</v>
      </c>
      <c r="B51" s="9" t="s">
        <v>15</v>
      </c>
      <c r="C51" s="4" t="s">
        <v>200</v>
      </c>
    </row>
    <row r="52" spans="1:3">
      <c r="A52" s="22" t="s">
        <v>25</v>
      </c>
      <c r="B52" s="41" t="s">
        <v>29</v>
      </c>
      <c r="C52" s="49" t="s">
        <v>15</v>
      </c>
    </row>
    <row r="53" spans="1:3">
      <c r="A53" s="1" t="s">
        <v>93</v>
      </c>
      <c r="B53" s="9" t="s">
        <v>94</v>
      </c>
      <c r="C53" s="7" t="s">
        <v>25</v>
      </c>
    </row>
    <row r="54" spans="1:3">
      <c r="A54" s="1" t="s">
        <v>95</v>
      </c>
      <c r="B54" s="9" t="s">
        <v>96</v>
      </c>
      <c r="C54" s="7" t="s">
        <v>25</v>
      </c>
    </row>
    <row r="55" spans="1:3">
      <c r="A55" s="24" t="s">
        <v>99</v>
      </c>
      <c r="B55" s="20"/>
      <c r="C55" s="52"/>
    </row>
    <row r="56" spans="1:3">
      <c r="A56" s="22" t="s">
        <v>105</v>
      </c>
      <c r="B56" s="9" t="s">
        <v>15</v>
      </c>
      <c r="C56" s="7" t="s">
        <v>25</v>
      </c>
    </row>
    <row r="57" spans="1:3">
      <c r="A57" s="22" t="s">
        <v>106</v>
      </c>
      <c r="B57" s="41" t="s">
        <v>116</v>
      </c>
      <c r="C57" s="7" t="s">
        <v>25</v>
      </c>
    </row>
    <row r="58" spans="1:3">
      <c r="A58" s="22" t="s">
        <v>107</v>
      </c>
      <c r="B58" s="41" t="s">
        <v>114</v>
      </c>
      <c r="C58" s="7" t="s">
        <v>25</v>
      </c>
    </row>
    <row r="59" spans="1:3">
      <c r="A59" s="22" t="s">
        <v>108</v>
      </c>
      <c r="B59" s="41" t="s">
        <v>115</v>
      </c>
      <c r="C59" s="7" t="s">
        <v>25</v>
      </c>
    </row>
    <row r="60" spans="1:3">
      <c r="A60" s="22" t="s">
        <v>109</v>
      </c>
      <c r="B60" s="7" t="s">
        <v>47</v>
      </c>
      <c r="C60" s="7" t="s">
        <v>25</v>
      </c>
    </row>
    <row r="61" spans="1:3">
      <c r="A61" s="22" t="s">
        <v>110</v>
      </c>
      <c r="B61" s="9" t="s">
        <v>15</v>
      </c>
      <c r="C61" s="7" t="s">
        <v>25</v>
      </c>
    </row>
    <row r="62" spans="1:3">
      <c r="A62" s="22" t="s">
        <v>111</v>
      </c>
      <c r="B62" s="41" t="s">
        <v>29</v>
      </c>
      <c r="C62" s="7" t="s">
        <v>25</v>
      </c>
    </row>
    <row r="63" spans="1:3">
      <c r="A63" s="22" t="s">
        <v>112</v>
      </c>
      <c r="B63" s="9" t="s">
        <v>15</v>
      </c>
      <c r="C63" s="7" t="s">
        <v>25</v>
      </c>
    </row>
    <row r="64" spans="1:3">
      <c r="A64" s="22" t="s">
        <v>113</v>
      </c>
      <c r="B64" s="9" t="s">
        <v>15</v>
      </c>
      <c r="C64" s="7" t="s">
        <v>25</v>
      </c>
    </row>
    <row r="65" spans="1:3">
      <c r="A65" s="17" t="s">
        <v>119</v>
      </c>
      <c r="B65" s="20"/>
      <c r="C65" s="52"/>
    </row>
    <row r="66" spans="1:3">
      <c r="A66" s="22" t="s">
        <v>26</v>
      </c>
      <c r="B66" s="45" t="s">
        <v>121</v>
      </c>
      <c r="C66" s="53" t="s">
        <v>15</v>
      </c>
    </row>
    <row r="67" spans="1:3">
      <c r="A67" s="22" t="s">
        <v>27</v>
      </c>
      <c r="B67" s="45" t="s">
        <v>122</v>
      </c>
      <c r="C67" s="6" t="s">
        <v>200</v>
      </c>
    </row>
    <row r="68" spans="1:3">
      <c r="A68" s="22" t="s">
        <v>25</v>
      </c>
      <c r="B68" s="45" t="s">
        <v>56</v>
      </c>
      <c r="C68" s="53" t="s">
        <v>15</v>
      </c>
    </row>
    <row r="69" spans="1:3">
      <c r="A69" s="17" t="s">
        <v>120</v>
      </c>
      <c r="C69" s="52"/>
    </row>
    <row r="70" spans="1:3">
      <c r="A70" s="22" t="s">
        <v>26</v>
      </c>
      <c r="B70" s="41" t="s">
        <v>117</v>
      </c>
      <c r="C70" s="7" t="s">
        <v>210</v>
      </c>
    </row>
    <row r="71" spans="1:3">
      <c r="A71" s="22" t="s">
        <v>27</v>
      </c>
      <c r="B71" s="41" t="s">
        <v>118</v>
      </c>
      <c r="C71" s="7" t="s">
        <v>211</v>
      </c>
    </row>
    <row r="72" spans="1:3">
      <c r="A72" s="22" t="s">
        <v>25</v>
      </c>
      <c r="B72" s="45" t="s">
        <v>56</v>
      </c>
      <c r="C72" s="53" t="s">
        <v>209</v>
      </c>
    </row>
    <row r="73" spans="1:3">
      <c r="A73" s="1" t="s">
        <v>155</v>
      </c>
    </row>
    <row r="74" spans="1:3">
      <c r="A74" s="22" t="s">
        <v>26</v>
      </c>
      <c r="B74" s="9" t="s">
        <v>154</v>
      </c>
      <c r="C74" s="49" t="s">
        <v>201</v>
      </c>
    </row>
    <row r="75" spans="1:3">
      <c r="A75" s="22" t="s">
        <v>27</v>
      </c>
      <c r="B75" s="9" t="s">
        <v>153</v>
      </c>
      <c r="C75" s="49" t="s">
        <v>212</v>
      </c>
    </row>
    <row r="76" spans="1:3">
      <c r="A76" s="24" t="s">
        <v>161</v>
      </c>
    </row>
    <row r="77" spans="1:3">
      <c r="A77" s="22" t="s">
        <v>158</v>
      </c>
      <c r="B77" s="9" t="s">
        <v>165</v>
      </c>
      <c r="C77" s="49" t="s">
        <v>163</v>
      </c>
    </row>
    <row r="78" spans="1:3">
      <c r="A78" s="22" t="s">
        <v>156</v>
      </c>
      <c r="B78" s="9" t="s">
        <v>166</v>
      </c>
      <c r="C78" s="49" t="s">
        <v>162</v>
      </c>
    </row>
    <row r="79" spans="1:3">
      <c r="A79" s="22" t="s">
        <v>157</v>
      </c>
      <c r="B79" s="10" t="s">
        <v>15</v>
      </c>
      <c r="C79" s="53" t="s">
        <v>15</v>
      </c>
    </row>
    <row r="80" spans="1:3">
      <c r="A80" s="22" t="s">
        <v>159</v>
      </c>
      <c r="B80" s="10" t="s">
        <v>15</v>
      </c>
      <c r="C80" s="53" t="s">
        <v>15</v>
      </c>
    </row>
    <row r="81" spans="1:3">
      <c r="A81" s="22" t="s">
        <v>160</v>
      </c>
      <c r="B81" s="9" t="s">
        <v>167</v>
      </c>
      <c r="C81" s="49" t="s">
        <v>162</v>
      </c>
    </row>
    <row r="82" spans="1:3">
      <c r="A82" s="24" t="s">
        <v>176</v>
      </c>
      <c r="B82" s="9"/>
      <c r="C82" s="49"/>
    </row>
    <row r="83" spans="1:3">
      <c r="A83" s="22" t="s">
        <v>175</v>
      </c>
      <c r="B83" s="9" t="s">
        <v>185</v>
      </c>
      <c r="C83" s="49" t="s">
        <v>180</v>
      </c>
    </row>
    <row r="84" spans="1:3">
      <c r="A84" s="22" t="s">
        <v>172</v>
      </c>
      <c r="B84" s="9" t="s">
        <v>183</v>
      </c>
      <c r="C84" s="49" t="s">
        <v>179</v>
      </c>
    </row>
    <row r="85" spans="1:3">
      <c r="A85" s="22" t="s">
        <v>173</v>
      </c>
      <c r="B85" s="9" t="s">
        <v>184</v>
      </c>
      <c r="C85" s="49" t="s">
        <v>181</v>
      </c>
    </row>
    <row r="86" spans="1:3">
      <c r="A86" s="22" t="s">
        <v>174</v>
      </c>
      <c r="B86" s="10" t="s">
        <v>15</v>
      </c>
      <c r="C86" s="49" t="s">
        <v>182</v>
      </c>
    </row>
    <row r="87" spans="1:3">
      <c r="A87" s="22" t="s">
        <v>178</v>
      </c>
      <c r="B87" s="10" t="s">
        <v>15</v>
      </c>
      <c r="C87" s="49" t="s">
        <v>182</v>
      </c>
    </row>
    <row r="88" spans="1:3">
      <c r="A88" s="1" t="s">
        <v>169</v>
      </c>
    </row>
    <row r="89" spans="1:3">
      <c r="A89" s="22" t="s">
        <v>26</v>
      </c>
      <c r="B89" s="9" t="s">
        <v>116</v>
      </c>
      <c r="C89" s="49" t="s">
        <v>214</v>
      </c>
    </row>
    <row r="90" spans="1:3">
      <c r="A90" s="22" t="s">
        <v>27</v>
      </c>
      <c r="B90" s="9" t="s">
        <v>170</v>
      </c>
      <c r="C90" s="49" t="s">
        <v>213</v>
      </c>
    </row>
    <row r="91" spans="1:3">
      <c r="A91" s="1" t="s">
        <v>168</v>
      </c>
      <c r="B91" s="77" t="s">
        <v>343</v>
      </c>
      <c r="C91" s="77" t="s">
        <v>343</v>
      </c>
    </row>
    <row r="92" spans="1:3">
      <c r="A92" s="22" t="s">
        <v>26</v>
      </c>
    </row>
    <row r="93" spans="1:3">
      <c r="A93" s="22" t="s">
        <v>27</v>
      </c>
    </row>
    <row r="94" spans="1:3">
      <c r="A94" s="22" t="s">
        <v>25</v>
      </c>
    </row>
    <row r="95" spans="1:3">
      <c r="A95" s="1" t="s">
        <v>40</v>
      </c>
    </row>
    <row r="96" spans="1:3">
      <c r="A96" s="22" t="s">
        <v>26</v>
      </c>
      <c r="B96" s="10" t="s">
        <v>56</v>
      </c>
      <c r="C96" s="53" t="s">
        <v>15</v>
      </c>
    </row>
    <row r="97" spans="1:4">
      <c r="A97" s="22" t="s">
        <v>27</v>
      </c>
      <c r="B97" s="7" t="s">
        <v>171</v>
      </c>
      <c r="C97" s="6" t="s">
        <v>200</v>
      </c>
    </row>
    <row r="98" spans="1:4">
      <c r="A98" s="1" t="s">
        <v>39</v>
      </c>
      <c r="B98" s="77" t="s">
        <v>343</v>
      </c>
      <c r="C98" s="77" t="s">
        <v>343</v>
      </c>
    </row>
    <row r="99" spans="1:4">
      <c r="A99" s="22" t="s">
        <v>26</v>
      </c>
      <c r="B99" s="52"/>
      <c r="D99" s="50"/>
    </row>
    <row r="100" spans="1:4">
      <c r="A100" s="22" t="s">
        <v>27</v>
      </c>
      <c r="B100" s="52"/>
      <c r="D100" s="50"/>
    </row>
    <row r="101" spans="1:4">
      <c r="A101" s="22" t="s">
        <v>25</v>
      </c>
    </row>
    <row r="102" spans="1:4">
      <c r="A102" s="1" t="s">
        <v>187</v>
      </c>
    </row>
    <row r="103" spans="1:4">
      <c r="A103" s="22" t="s">
        <v>26</v>
      </c>
      <c r="B103" s="9" t="s">
        <v>46</v>
      </c>
      <c r="C103" s="49" t="s">
        <v>208</v>
      </c>
    </row>
    <row r="104" spans="1:4">
      <c r="A104" s="22" t="s">
        <v>27</v>
      </c>
      <c r="B104" s="9" t="s">
        <v>54</v>
      </c>
      <c r="C104" s="49" t="s">
        <v>208</v>
      </c>
    </row>
    <row r="105" spans="1:4" ht="13.9" customHeight="1">
      <c r="A105" s="22" t="s">
        <v>25</v>
      </c>
      <c r="B105" s="9" t="s">
        <v>121</v>
      </c>
      <c r="C105" s="49" t="s">
        <v>215</v>
      </c>
    </row>
    <row r="106" spans="1:4" ht="13.9" customHeight="1">
      <c r="A106" s="1" t="s">
        <v>188</v>
      </c>
      <c r="B106" s="9"/>
      <c r="C106" s="49"/>
    </row>
    <row r="107" spans="1:4" ht="13.9" customHeight="1">
      <c r="A107" s="22" t="s">
        <v>26</v>
      </c>
      <c r="B107" s="9" t="s">
        <v>47</v>
      </c>
      <c r="C107" s="49" t="s">
        <v>213</v>
      </c>
    </row>
    <row r="108" spans="1:4" ht="13.9" customHeight="1">
      <c r="A108" s="22" t="s">
        <v>27</v>
      </c>
      <c r="B108" s="9" t="s">
        <v>190</v>
      </c>
      <c r="C108" s="49" t="s">
        <v>29</v>
      </c>
    </row>
    <row r="109" spans="1:4" ht="13.9" customHeight="1">
      <c r="A109" s="22" t="s">
        <v>25</v>
      </c>
      <c r="B109" s="9" t="s">
        <v>121</v>
      </c>
      <c r="C109" s="49" t="s">
        <v>215</v>
      </c>
    </row>
    <row r="110" spans="1:4">
      <c r="A110" s="1" t="s">
        <v>186</v>
      </c>
      <c r="B110" s="9"/>
      <c r="C110" s="49"/>
    </row>
    <row r="111" spans="1:4">
      <c r="A111" s="22" t="s">
        <v>26</v>
      </c>
      <c r="B111" s="9" t="s">
        <v>122</v>
      </c>
      <c r="C111" s="49" t="s">
        <v>203</v>
      </c>
    </row>
    <row r="112" spans="1:4">
      <c r="A112" s="22" t="s">
        <v>27</v>
      </c>
      <c r="B112" s="9" t="s">
        <v>56</v>
      </c>
      <c r="C112" s="49" t="s">
        <v>14</v>
      </c>
    </row>
    <row r="113" spans="1:3">
      <c r="A113" s="22" t="s">
        <v>25</v>
      </c>
      <c r="B113" s="9" t="s">
        <v>121</v>
      </c>
      <c r="C113" s="49" t="s">
        <v>215</v>
      </c>
    </row>
    <row r="114" spans="1:3">
      <c r="A114" s="50" t="s">
        <v>189</v>
      </c>
      <c r="B114" s="49"/>
      <c r="C114" s="49"/>
    </row>
    <row r="115" spans="1:3">
      <c r="A115" s="54" t="s">
        <v>26</v>
      </c>
      <c r="B115" s="49" t="s">
        <v>122</v>
      </c>
      <c r="C115" s="49" t="s">
        <v>216</v>
      </c>
    </row>
    <row r="116" spans="1:3">
      <c r="A116" s="54" t="s">
        <v>27</v>
      </c>
      <c r="B116" s="49" t="s">
        <v>56</v>
      </c>
      <c r="C116" s="53" t="s">
        <v>15</v>
      </c>
    </row>
    <row r="117" spans="1:3">
      <c r="A117" s="54" t="s">
        <v>25</v>
      </c>
      <c r="B117" s="49" t="s">
        <v>121</v>
      </c>
      <c r="C117" s="49" t="s">
        <v>215</v>
      </c>
    </row>
    <row r="118" spans="1:3">
      <c r="A118" s="55" t="s">
        <v>195</v>
      </c>
      <c r="B118" s="49" t="s">
        <v>34</v>
      </c>
      <c r="C118" s="49" t="s">
        <v>198</v>
      </c>
    </row>
    <row r="119" spans="1:3">
      <c r="A119" s="22"/>
    </row>
    <row r="120" spans="1:3">
      <c r="A120" s="1" t="s">
        <v>196</v>
      </c>
    </row>
    <row r="121" spans="1:3">
      <c r="A121" s="20" t="s">
        <v>75</v>
      </c>
    </row>
    <row r="122" spans="1:3">
      <c r="A122" s="1" t="s">
        <v>82</v>
      </c>
    </row>
    <row r="123" spans="1:3">
      <c r="A123" s="1" t="s">
        <v>104</v>
      </c>
    </row>
    <row r="124" spans="1:3">
      <c r="A124" s="1" t="s">
        <v>164</v>
      </c>
    </row>
    <row r="125" spans="1:3">
      <c r="A125" s="1" t="s">
        <v>177</v>
      </c>
    </row>
    <row r="128" spans="1:3">
      <c r="A128" s="2" t="s">
        <v>2</v>
      </c>
      <c r="C128" s="4"/>
    </row>
    <row r="129" spans="1:3">
      <c r="A129" s="6"/>
      <c r="B129" s="7" t="s">
        <v>7</v>
      </c>
      <c r="C129" s="4" t="s">
        <v>194</v>
      </c>
    </row>
    <row r="130" spans="1:3">
      <c r="A130" s="6"/>
      <c r="B130" s="7"/>
      <c r="C130" s="4"/>
    </row>
    <row r="131" spans="1:3">
      <c r="A131" s="8" t="s">
        <v>3</v>
      </c>
      <c r="B131" s="7"/>
      <c r="C131" s="4"/>
    </row>
    <row r="132" spans="1:3">
      <c r="A132" s="11" t="s">
        <v>4</v>
      </c>
      <c r="B132" s="7" t="s">
        <v>8</v>
      </c>
      <c r="C132" s="4" t="s">
        <v>222</v>
      </c>
    </row>
    <row r="133" spans="1:3">
      <c r="A133" s="11" t="s">
        <v>5</v>
      </c>
      <c r="B133" s="7" t="s">
        <v>9</v>
      </c>
      <c r="C133" s="4" t="s">
        <v>223</v>
      </c>
    </row>
    <row r="134" spans="1:3">
      <c r="A134" s="8" t="s">
        <v>10</v>
      </c>
      <c r="B134" s="7"/>
      <c r="C134" s="4"/>
    </row>
    <row r="135" spans="1:3">
      <c r="A135" s="11" t="s">
        <v>11</v>
      </c>
      <c r="B135" s="7" t="s">
        <v>16</v>
      </c>
      <c r="C135" s="49" t="s">
        <v>15</v>
      </c>
    </row>
    <row r="136" spans="1:3">
      <c r="A136" s="11" t="s">
        <v>12</v>
      </c>
      <c r="B136" s="49" t="s">
        <v>17</v>
      </c>
      <c r="C136" s="53" t="s">
        <v>224</v>
      </c>
    </row>
    <row r="137" spans="1:3">
      <c r="A137" s="11" t="s">
        <v>13</v>
      </c>
      <c r="B137" s="49" t="s">
        <v>18</v>
      </c>
      <c r="C137" s="4" t="s">
        <v>14</v>
      </c>
    </row>
    <row r="138" spans="1:3">
      <c r="A138" s="8" t="s">
        <v>19</v>
      </c>
      <c r="B138" s="49" t="s">
        <v>20</v>
      </c>
      <c r="C138" s="49" t="s">
        <v>225</v>
      </c>
    </row>
    <row r="139" spans="1:3">
      <c r="A139" s="55" t="s">
        <v>24</v>
      </c>
      <c r="B139" s="50"/>
    </row>
    <row r="140" spans="1:3">
      <c r="A140" s="54" t="s">
        <v>21</v>
      </c>
      <c r="B140" s="50"/>
    </row>
    <row r="141" spans="1:3">
      <c r="A141" s="54" t="s">
        <v>22</v>
      </c>
      <c r="B141" s="50"/>
    </row>
    <row r="142" spans="1:3">
      <c r="A142" s="54" t="s">
        <v>23</v>
      </c>
      <c r="B142" s="50"/>
    </row>
    <row r="143" spans="1:3">
      <c r="A143" s="55" t="s">
        <v>30</v>
      </c>
      <c r="B143" s="50"/>
      <c r="C143" s="49" t="s">
        <v>25</v>
      </c>
    </row>
    <row r="144" spans="1:3">
      <c r="A144" s="54" t="s">
        <v>26</v>
      </c>
      <c r="B144" s="49" t="s">
        <v>28</v>
      </c>
      <c r="C144" s="49" t="s">
        <v>15</v>
      </c>
    </row>
    <row r="145" spans="1:3">
      <c r="A145" s="54" t="s">
        <v>27</v>
      </c>
      <c r="B145" s="49" t="s">
        <v>29</v>
      </c>
      <c r="C145" s="49" t="s">
        <v>200</v>
      </c>
    </row>
    <row r="146" spans="1:3">
      <c r="A146" s="55" t="s">
        <v>32</v>
      </c>
      <c r="B146" s="49" t="s">
        <v>31</v>
      </c>
      <c r="C146" s="49" t="s">
        <v>25</v>
      </c>
    </row>
    <row r="147" spans="1:3">
      <c r="A147" s="55" t="s">
        <v>195</v>
      </c>
      <c r="B147" s="49" t="s">
        <v>197</v>
      </c>
      <c r="C147" s="49" t="s">
        <v>198</v>
      </c>
    </row>
    <row r="148" spans="1:3">
      <c r="A148" s="22"/>
    </row>
    <row r="149" spans="1:3" s="50" customFormat="1">
      <c r="A149" s="73" t="s">
        <v>79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52"/>
  <sheetViews>
    <sheetView topLeftCell="U1" workbookViewId="0">
      <selection activeCell="AH10" sqref="AH10"/>
    </sheetView>
  </sheetViews>
  <sheetFormatPr defaultRowHeight="15"/>
  <cols>
    <col min="13" max="13" width="8.7109375" style="21"/>
    <col min="34" max="34" width="12.42578125" customWidth="1"/>
    <col min="43" max="43" width="16.5703125" customWidth="1"/>
    <col min="44" max="44" width="18.5703125" customWidth="1"/>
  </cols>
  <sheetData>
    <row r="1" spans="1:48">
      <c r="A1" s="3">
        <v>3300</v>
      </c>
      <c r="B1" s="5">
        <v>2760</v>
      </c>
      <c r="C1" s="68">
        <v>82</v>
      </c>
      <c r="D1" s="13">
        <v>35</v>
      </c>
      <c r="E1" s="16">
        <v>32</v>
      </c>
      <c r="F1" s="27">
        <v>39</v>
      </c>
      <c r="G1" s="28">
        <v>39</v>
      </c>
      <c r="H1" s="30">
        <v>164</v>
      </c>
      <c r="I1" s="30">
        <v>53</v>
      </c>
      <c r="J1" s="30">
        <v>58</v>
      </c>
      <c r="K1">
        <f>I1/((H1/100)^2)</f>
        <v>19.705532421177875</v>
      </c>
      <c r="L1" s="21">
        <f>J1/((H1/100)^2)</f>
        <v>21.564544913741823</v>
      </c>
      <c r="M1" s="21">
        <f>J1-I1</f>
        <v>5</v>
      </c>
      <c r="N1" s="31">
        <v>169</v>
      </c>
      <c r="O1" s="31">
        <v>67</v>
      </c>
      <c r="P1" s="31">
        <v>78</v>
      </c>
      <c r="Q1" s="21">
        <f>O1/((N1/100)^2)</f>
        <v>23.458562375266975</v>
      </c>
      <c r="R1" s="21">
        <f>P1/((N1/100)^2)</f>
        <v>27.309968138370508</v>
      </c>
      <c r="S1">
        <f>P1-O1</f>
        <v>11</v>
      </c>
      <c r="T1" s="34">
        <v>31.175173078571429</v>
      </c>
      <c r="U1" s="34">
        <v>53.364092145714288</v>
      </c>
      <c r="V1" s="34">
        <v>15.460735320000001</v>
      </c>
      <c r="W1" s="36">
        <v>25.862738333333336</v>
      </c>
      <c r="X1" s="36">
        <v>56.075778333333339</v>
      </c>
      <c r="Y1" s="36">
        <v>18.061485000000001</v>
      </c>
      <c r="Z1" s="39">
        <v>0.5</v>
      </c>
      <c r="AA1" s="40">
        <v>32</v>
      </c>
      <c r="AB1" s="44">
        <v>0.5</v>
      </c>
      <c r="AC1" s="44">
        <v>32</v>
      </c>
      <c r="AD1">
        <v>19.705532421177875</v>
      </c>
      <c r="AE1" t="s">
        <v>127</v>
      </c>
      <c r="AF1">
        <v>23.458562375266975</v>
      </c>
      <c r="AG1" t="s">
        <v>127</v>
      </c>
      <c r="AL1">
        <v>5</v>
      </c>
      <c r="AM1" t="s">
        <v>149</v>
      </c>
      <c r="AN1">
        <v>11</v>
      </c>
      <c r="AO1" t="s">
        <v>149</v>
      </c>
      <c r="AQ1" s="40">
        <v>14.985052093727001</v>
      </c>
      <c r="AR1" s="40">
        <v>9.9184961839955506</v>
      </c>
      <c r="AS1">
        <v>32</v>
      </c>
      <c r="AT1">
        <v>35</v>
      </c>
      <c r="AU1">
        <v>32.333333333333336</v>
      </c>
      <c r="AV1">
        <v>35.75</v>
      </c>
    </row>
    <row r="2" spans="1:48">
      <c r="A2" s="3">
        <v>3710</v>
      </c>
      <c r="B2" s="5">
        <v>3040</v>
      </c>
      <c r="C2" s="68">
        <v>72</v>
      </c>
      <c r="D2" s="13">
        <v>31</v>
      </c>
      <c r="E2" s="16">
        <v>36</v>
      </c>
      <c r="F2" s="27">
        <v>39</v>
      </c>
      <c r="G2" s="28">
        <v>40</v>
      </c>
      <c r="H2" s="30">
        <v>169</v>
      </c>
      <c r="I2" s="30">
        <v>54</v>
      </c>
      <c r="J2" s="30">
        <v>68</v>
      </c>
      <c r="K2" s="21">
        <f t="shared" ref="K2:K50" si="0">I2/((H2/100)^2)</f>
        <v>18.906901018871892</v>
      </c>
      <c r="L2" s="21">
        <f t="shared" ref="L2:L50" si="1">J2/((H2/100)^2)</f>
        <v>23.808690171912751</v>
      </c>
      <c r="M2" s="21">
        <f t="shared" ref="M2:M50" si="2">J2-I2</f>
        <v>14</v>
      </c>
      <c r="N2" s="31">
        <v>176</v>
      </c>
      <c r="O2" s="31">
        <v>74</v>
      </c>
      <c r="P2" s="31">
        <v>96</v>
      </c>
      <c r="Q2" s="21">
        <f t="shared" ref="Q2:Q30" si="3">O2/((N2/100)^2)</f>
        <v>23.889462809917354</v>
      </c>
      <c r="R2" s="21">
        <f t="shared" ref="R2:R30" si="4">P2/((N2/100)^2)</f>
        <v>30.991735537190085</v>
      </c>
      <c r="S2" s="21">
        <f t="shared" ref="S2:S41" si="5">P2-O2</f>
        <v>22</v>
      </c>
      <c r="T2" s="34">
        <v>24.007253101428571</v>
      </c>
      <c r="U2" s="34">
        <v>56.610006604285715</v>
      </c>
      <c r="V2" s="34">
        <v>19.382740565714283</v>
      </c>
      <c r="W2" s="36">
        <v>29.524892000000001</v>
      </c>
      <c r="X2" s="36">
        <v>53.835743999999998</v>
      </c>
      <c r="Y2" s="36">
        <v>16.639364</v>
      </c>
      <c r="Z2" s="39">
        <v>4</v>
      </c>
      <c r="AA2" s="40">
        <v>32</v>
      </c>
      <c r="AB2" s="44">
        <v>4</v>
      </c>
      <c r="AC2" s="44">
        <v>31</v>
      </c>
      <c r="AD2">
        <v>18.906901018871892</v>
      </c>
      <c r="AE2" t="s">
        <v>127</v>
      </c>
      <c r="AF2">
        <v>23.889462809917354</v>
      </c>
      <c r="AG2" t="s">
        <v>127</v>
      </c>
      <c r="AH2" s="46" t="s">
        <v>123</v>
      </c>
      <c r="AL2">
        <v>14</v>
      </c>
      <c r="AM2" t="s">
        <v>149</v>
      </c>
      <c r="AN2">
        <v>22</v>
      </c>
      <c r="AO2" t="s">
        <v>150</v>
      </c>
      <c r="AQ2" s="40">
        <v>9.8999210387487597</v>
      </c>
      <c r="AR2" s="40">
        <v>11.9628421025291</v>
      </c>
      <c r="AS2">
        <v>36</v>
      </c>
      <c r="AT2">
        <v>30</v>
      </c>
      <c r="AU2">
        <v>36.083333333333336</v>
      </c>
      <c r="AV2">
        <v>30.75</v>
      </c>
    </row>
    <row r="3" spans="1:48">
      <c r="A3" s="3">
        <v>4020</v>
      </c>
      <c r="B3" s="5">
        <v>3780</v>
      </c>
      <c r="C3" s="68">
        <v>12</v>
      </c>
      <c r="D3" s="14">
        <v>33</v>
      </c>
      <c r="E3" s="16">
        <v>29</v>
      </c>
      <c r="F3" s="27">
        <v>37</v>
      </c>
      <c r="G3" s="28">
        <v>39</v>
      </c>
      <c r="H3" s="29">
        <v>175</v>
      </c>
      <c r="I3" s="29">
        <v>83</v>
      </c>
      <c r="J3" s="29">
        <v>114</v>
      </c>
      <c r="K3" s="21">
        <f t="shared" si="0"/>
        <v>27.102040816326532</v>
      </c>
      <c r="L3" s="21">
        <f t="shared" si="1"/>
        <v>37.224489795918366</v>
      </c>
      <c r="M3" s="21">
        <f t="shared" si="2"/>
        <v>31</v>
      </c>
      <c r="N3" s="31">
        <v>164</v>
      </c>
      <c r="O3" s="31">
        <v>62</v>
      </c>
      <c r="P3" s="31">
        <v>75</v>
      </c>
      <c r="Q3" s="21">
        <f t="shared" si="3"/>
        <v>23.051754907792983</v>
      </c>
      <c r="R3" s="21">
        <f t="shared" si="4"/>
        <v>27.885187388459254</v>
      </c>
      <c r="S3" s="21">
        <f t="shared" si="5"/>
        <v>13</v>
      </c>
      <c r="T3" s="34">
        <v>28.961597824000002</v>
      </c>
      <c r="U3" s="34">
        <v>47.839480592000001</v>
      </c>
      <c r="V3" s="34">
        <v>23.198921966000004</v>
      </c>
      <c r="W3" s="36">
        <v>27.968983999999999</v>
      </c>
      <c r="X3" s="36">
        <v>56.729859999999995</v>
      </c>
      <c r="Y3" s="36">
        <v>15.301154000000002</v>
      </c>
      <c r="Z3" s="39">
        <v>20</v>
      </c>
      <c r="AA3" s="40">
        <v>10</v>
      </c>
      <c r="AB3" s="44">
        <v>20</v>
      </c>
      <c r="AC3" s="44">
        <v>10</v>
      </c>
      <c r="AD3">
        <v>27.102040816326532</v>
      </c>
      <c r="AE3" t="s">
        <v>128</v>
      </c>
      <c r="AF3">
        <v>23.051754907792983</v>
      </c>
      <c r="AG3" t="s">
        <v>127</v>
      </c>
      <c r="AH3" s="46" t="s">
        <v>124</v>
      </c>
      <c r="AL3">
        <v>31</v>
      </c>
      <c r="AM3" t="s">
        <v>150</v>
      </c>
      <c r="AN3">
        <v>13</v>
      </c>
      <c r="AO3" t="s">
        <v>149</v>
      </c>
      <c r="AQ3" s="40">
        <v>14.190846567451599</v>
      </c>
      <c r="AR3" s="40">
        <v>10.6395381079796</v>
      </c>
      <c r="AS3">
        <v>29</v>
      </c>
      <c r="AT3">
        <v>33</v>
      </c>
      <c r="AU3">
        <v>29.583333333333332</v>
      </c>
      <c r="AV3">
        <v>33.333333333333336</v>
      </c>
    </row>
    <row r="4" spans="1:48">
      <c r="A4" s="3">
        <v>2910</v>
      </c>
      <c r="B4" s="5">
        <v>3840</v>
      </c>
      <c r="C4" s="70">
        <v>39</v>
      </c>
      <c r="D4" s="13">
        <v>33</v>
      </c>
      <c r="E4" s="16">
        <v>34</v>
      </c>
      <c r="F4" s="27">
        <v>36.9</v>
      </c>
      <c r="G4" s="28">
        <v>40</v>
      </c>
      <c r="H4" s="29">
        <v>162</v>
      </c>
      <c r="I4" s="29">
        <v>50</v>
      </c>
      <c r="J4" s="29">
        <v>58.5</v>
      </c>
      <c r="K4" s="21">
        <f t="shared" si="0"/>
        <v>19.051973784484069</v>
      </c>
      <c r="L4" s="21">
        <f t="shared" si="1"/>
        <v>22.290809327846361</v>
      </c>
      <c r="M4" s="21">
        <f t="shared" si="2"/>
        <v>8.5</v>
      </c>
      <c r="N4" s="31">
        <v>172</v>
      </c>
      <c r="O4" s="31">
        <v>65</v>
      </c>
      <c r="P4" s="31">
        <v>79</v>
      </c>
      <c r="Q4" s="21">
        <f t="shared" si="3"/>
        <v>21.971335857220122</v>
      </c>
      <c r="R4" s="21">
        <f t="shared" si="4"/>
        <v>26.703623580313685</v>
      </c>
      <c r="S4" s="21">
        <f t="shared" si="5"/>
        <v>14</v>
      </c>
      <c r="T4" s="34">
        <v>28.293677646666669</v>
      </c>
      <c r="U4" s="34">
        <v>49.834785459999999</v>
      </c>
      <c r="V4" s="34">
        <v>21.871536890000002</v>
      </c>
      <c r="W4" s="36">
        <v>24.823726666666669</v>
      </c>
      <c r="X4" s="36">
        <v>58.773035000000014</v>
      </c>
      <c r="Y4" s="36">
        <v>16.403237666666669</v>
      </c>
      <c r="Z4" s="39">
        <v>23</v>
      </c>
      <c r="AA4" s="40">
        <v>12</v>
      </c>
      <c r="AB4" s="44">
        <v>23</v>
      </c>
      <c r="AC4" s="44">
        <v>12</v>
      </c>
      <c r="AD4">
        <v>19.051973784484069</v>
      </c>
      <c r="AE4" t="s">
        <v>127</v>
      </c>
      <c r="AF4">
        <v>21.971335857220122</v>
      </c>
      <c r="AG4" t="s">
        <v>127</v>
      </c>
      <c r="AH4" s="47" t="s">
        <v>125</v>
      </c>
      <c r="AL4">
        <v>8.5</v>
      </c>
      <c r="AM4" t="s">
        <v>149</v>
      </c>
      <c r="AN4">
        <v>14</v>
      </c>
      <c r="AO4" t="s">
        <v>149</v>
      </c>
      <c r="AQ4" s="40">
        <v>11.177931132888601</v>
      </c>
      <c r="AR4" s="40">
        <v>10.1702666645983</v>
      </c>
      <c r="AS4">
        <v>34</v>
      </c>
      <c r="AT4">
        <v>33</v>
      </c>
      <c r="AU4">
        <v>34.5</v>
      </c>
      <c r="AV4">
        <v>33.666666666666664</v>
      </c>
    </row>
    <row r="5" spans="1:48">
      <c r="A5" s="3">
        <v>3800</v>
      </c>
      <c r="B5" s="5">
        <v>3720</v>
      </c>
      <c r="C5" s="68">
        <v>28</v>
      </c>
      <c r="D5" s="13">
        <v>28</v>
      </c>
      <c r="E5" s="16">
        <v>30</v>
      </c>
      <c r="F5" s="27">
        <v>38</v>
      </c>
      <c r="G5" s="28">
        <v>39</v>
      </c>
      <c r="H5" s="29">
        <v>170</v>
      </c>
      <c r="I5" s="29">
        <v>72</v>
      </c>
      <c r="J5" s="29">
        <v>89</v>
      </c>
      <c r="K5" s="21">
        <f t="shared" si="0"/>
        <v>24.913494809688583</v>
      </c>
      <c r="L5" s="21">
        <f t="shared" si="1"/>
        <v>30.795847750865054</v>
      </c>
      <c r="M5" s="21">
        <f t="shared" si="2"/>
        <v>17</v>
      </c>
      <c r="N5" s="31">
        <v>168</v>
      </c>
      <c r="O5" s="31">
        <v>73</v>
      </c>
      <c r="P5" s="31">
        <v>86</v>
      </c>
      <c r="Q5" s="21">
        <f t="shared" si="3"/>
        <v>25.864512471655331</v>
      </c>
      <c r="R5" s="21">
        <f t="shared" si="4"/>
        <v>30.470521541950117</v>
      </c>
      <c r="S5" s="21">
        <f t="shared" si="5"/>
        <v>13</v>
      </c>
      <c r="T5" s="34">
        <v>28.897106554000004</v>
      </c>
      <c r="U5" s="34">
        <v>54.508589171999994</v>
      </c>
      <c r="V5" s="34">
        <v>16.594304848</v>
      </c>
      <c r="W5" s="36">
        <v>37.362201428571424</v>
      </c>
      <c r="X5" s="36">
        <v>45.888544285714296</v>
      </c>
      <c r="Y5" s="36">
        <v>16.749254285714283</v>
      </c>
      <c r="Z5" s="39">
        <v>20</v>
      </c>
      <c r="AA5" s="40">
        <v>11</v>
      </c>
      <c r="AB5" s="44">
        <v>20</v>
      </c>
      <c r="AC5" s="44">
        <v>11</v>
      </c>
      <c r="AD5">
        <v>24.913494809688583</v>
      </c>
      <c r="AE5" t="s">
        <v>128</v>
      </c>
      <c r="AF5">
        <v>25.864512471655331</v>
      </c>
      <c r="AG5" t="s">
        <v>128</v>
      </c>
      <c r="AH5" s="47" t="s">
        <v>126</v>
      </c>
      <c r="AL5">
        <v>17</v>
      </c>
      <c r="AM5" t="s">
        <v>150</v>
      </c>
      <c r="AN5">
        <v>13</v>
      </c>
      <c r="AO5" t="s">
        <v>150</v>
      </c>
      <c r="AQ5" s="40">
        <v>11.052918674640299</v>
      </c>
      <c r="AR5" s="40">
        <v>17.646174097713001</v>
      </c>
      <c r="AS5">
        <v>30</v>
      </c>
      <c r="AT5">
        <v>28</v>
      </c>
      <c r="AU5">
        <v>30.666666666666668</v>
      </c>
      <c r="AV5">
        <v>28.75</v>
      </c>
    </row>
    <row r="6" spans="1:48">
      <c r="A6" s="3">
        <v>3030</v>
      </c>
      <c r="B6" s="5">
        <v>3460</v>
      </c>
      <c r="C6" s="68">
        <v>93</v>
      </c>
      <c r="D6" s="13">
        <v>33</v>
      </c>
      <c r="E6" s="16">
        <v>31</v>
      </c>
      <c r="F6" s="27">
        <v>38</v>
      </c>
      <c r="G6" s="28">
        <v>38</v>
      </c>
      <c r="H6" s="29">
        <v>159</v>
      </c>
      <c r="I6" s="29">
        <v>60</v>
      </c>
      <c r="J6" s="29">
        <v>82</v>
      </c>
      <c r="K6" s="21">
        <f t="shared" si="0"/>
        <v>23.733238400379729</v>
      </c>
      <c r="L6" s="21">
        <f t="shared" si="1"/>
        <v>32.435425813852298</v>
      </c>
      <c r="M6" s="21">
        <f t="shared" si="2"/>
        <v>22</v>
      </c>
      <c r="N6" s="31">
        <v>167</v>
      </c>
      <c r="O6" s="31">
        <v>57</v>
      </c>
      <c r="P6" s="31">
        <v>70</v>
      </c>
      <c r="Q6" s="21">
        <f t="shared" si="3"/>
        <v>20.43816558499767</v>
      </c>
      <c r="R6" s="21">
        <f t="shared" si="4"/>
        <v>25.099501595611173</v>
      </c>
      <c r="S6" s="21">
        <f t="shared" si="5"/>
        <v>13</v>
      </c>
      <c r="T6" s="34">
        <v>22.847729681428572</v>
      </c>
      <c r="U6" s="34">
        <v>61.225839342857149</v>
      </c>
      <c r="V6" s="34">
        <v>15.926430567142855</v>
      </c>
      <c r="W6" s="36">
        <v>23.718073333333333</v>
      </c>
      <c r="X6" s="36">
        <v>57.32354999999999</v>
      </c>
      <c r="Y6" s="36">
        <v>18.958376666666666</v>
      </c>
      <c r="Z6" s="39">
        <v>5</v>
      </c>
      <c r="AA6" s="40">
        <v>26</v>
      </c>
      <c r="AB6" s="44">
        <v>5</v>
      </c>
      <c r="AC6" s="44">
        <v>26</v>
      </c>
      <c r="AD6">
        <v>23.733238400379729</v>
      </c>
      <c r="AE6" t="s">
        <v>127</v>
      </c>
      <c r="AF6">
        <v>20.43816558499767</v>
      </c>
      <c r="AG6" t="s">
        <v>127</v>
      </c>
      <c r="AL6">
        <v>22</v>
      </c>
      <c r="AM6" t="s">
        <v>150</v>
      </c>
      <c r="AN6">
        <v>13</v>
      </c>
      <c r="AO6" t="s">
        <v>149</v>
      </c>
      <c r="AQ6" s="40">
        <v>8.4918686202443592</v>
      </c>
      <c r="AR6" s="40">
        <v>8.2963435305480395</v>
      </c>
      <c r="AS6">
        <v>30</v>
      </c>
      <c r="AT6">
        <v>33</v>
      </c>
      <c r="AU6">
        <v>30.833333333333332</v>
      </c>
      <c r="AV6">
        <v>33.583333333333336</v>
      </c>
    </row>
    <row r="7" spans="1:48">
      <c r="A7" s="3">
        <v>2680</v>
      </c>
      <c r="B7" s="5">
        <v>3220</v>
      </c>
      <c r="C7" s="68">
        <v>63</v>
      </c>
      <c r="D7" s="13">
        <v>28</v>
      </c>
      <c r="E7" s="16">
        <v>33</v>
      </c>
      <c r="F7" s="27">
        <v>38</v>
      </c>
      <c r="G7" s="28">
        <v>38</v>
      </c>
      <c r="H7" s="29">
        <v>158</v>
      </c>
      <c r="I7" s="29">
        <v>66</v>
      </c>
      <c r="J7" s="29">
        <v>68.5</v>
      </c>
      <c r="K7" s="21">
        <f t="shared" si="0"/>
        <v>26.438070821983651</v>
      </c>
      <c r="L7" s="21">
        <f t="shared" si="1"/>
        <v>27.439512898573941</v>
      </c>
      <c r="M7" s="21">
        <f t="shared" si="2"/>
        <v>2.5</v>
      </c>
      <c r="N7" s="31">
        <v>175</v>
      </c>
      <c r="O7" s="31">
        <v>62</v>
      </c>
      <c r="P7" s="31">
        <v>75</v>
      </c>
      <c r="Q7" s="21">
        <f t="shared" si="3"/>
        <v>20.244897959183675</v>
      </c>
      <c r="R7" s="21">
        <f t="shared" si="4"/>
        <v>24.489795918367346</v>
      </c>
      <c r="S7" s="21">
        <f t="shared" si="5"/>
        <v>13</v>
      </c>
      <c r="T7" s="34">
        <v>40.355655670000004</v>
      </c>
      <c r="U7" s="34">
        <v>49.278936385000002</v>
      </c>
      <c r="V7" s="34">
        <v>10.365406992499999</v>
      </c>
      <c r="W7" s="36">
        <v>25.974816666666666</v>
      </c>
      <c r="X7" s="36">
        <v>56.573979999999999</v>
      </c>
      <c r="Y7" s="36">
        <v>17.451203333333336</v>
      </c>
      <c r="Z7" s="39">
        <v>9</v>
      </c>
      <c r="AA7" s="40">
        <v>25</v>
      </c>
      <c r="AB7" s="44">
        <v>9</v>
      </c>
      <c r="AC7" s="44">
        <v>25</v>
      </c>
      <c r="AD7">
        <v>26.438070821983651</v>
      </c>
      <c r="AE7" t="s">
        <v>128</v>
      </c>
      <c r="AF7">
        <v>20.244897959183675</v>
      </c>
      <c r="AG7" t="s">
        <v>127</v>
      </c>
      <c r="AL7">
        <v>2.5</v>
      </c>
      <c r="AM7" t="s">
        <v>149</v>
      </c>
      <c r="AN7">
        <v>13</v>
      </c>
      <c r="AO7" t="s">
        <v>149</v>
      </c>
      <c r="AQ7" s="40">
        <v>17.477996463491699</v>
      </c>
      <c r="AR7" s="40">
        <v>11.3347447019342</v>
      </c>
      <c r="AS7">
        <v>33</v>
      </c>
      <c r="AT7">
        <v>28</v>
      </c>
      <c r="AU7">
        <v>33.75</v>
      </c>
      <c r="AV7">
        <v>28</v>
      </c>
    </row>
    <row r="8" spans="1:48">
      <c r="A8" s="3">
        <v>3910</v>
      </c>
      <c r="B8" s="5">
        <v>3280</v>
      </c>
      <c r="C8" s="68">
        <v>39</v>
      </c>
      <c r="D8" s="13">
        <v>37</v>
      </c>
      <c r="E8" s="16">
        <v>35</v>
      </c>
      <c r="F8" s="27">
        <v>38</v>
      </c>
      <c r="G8" s="28">
        <v>40</v>
      </c>
      <c r="H8" s="29">
        <v>158</v>
      </c>
      <c r="I8" s="29">
        <v>57</v>
      </c>
      <c r="J8" s="29">
        <v>72</v>
      </c>
      <c r="K8" s="21">
        <f t="shared" si="0"/>
        <v>22.832879346258608</v>
      </c>
      <c r="L8" s="21">
        <f t="shared" si="1"/>
        <v>28.841531805800347</v>
      </c>
      <c r="M8" s="21">
        <f t="shared" si="2"/>
        <v>15</v>
      </c>
      <c r="N8" s="31">
        <v>178</v>
      </c>
      <c r="O8" s="31">
        <v>73</v>
      </c>
      <c r="P8" s="31">
        <v>86.5</v>
      </c>
      <c r="Q8" s="21">
        <f t="shared" si="3"/>
        <v>23.040020199469762</v>
      </c>
      <c r="R8" s="21">
        <f t="shared" si="4"/>
        <v>27.300845852796364</v>
      </c>
      <c r="S8" s="21">
        <f t="shared" si="5"/>
        <v>13.5</v>
      </c>
      <c r="T8" s="34">
        <v>27.465711973999998</v>
      </c>
      <c r="U8" s="34">
        <v>57.463384245999997</v>
      </c>
      <c r="V8" s="34">
        <v>15.070904922</v>
      </c>
      <c r="W8" s="36">
        <v>26.148625714285714</v>
      </c>
      <c r="X8" s="36">
        <v>56.749598571428571</v>
      </c>
      <c r="Y8" s="36">
        <v>17.101775714285715</v>
      </c>
      <c r="Z8" s="39">
        <v>3</v>
      </c>
      <c r="AA8" s="40">
        <v>29</v>
      </c>
      <c r="AB8" s="44">
        <v>3</v>
      </c>
      <c r="AC8" s="44">
        <v>29</v>
      </c>
      <c r="AD8">
        <v>22.832879346258608</v>
      </c>
      <c r="AE8" t="s">
        <v>127</v>
      </c>
      <c r="AF8">
        <v>23.040020199469762</v>
      </c>
      <c r="AG8" t="s">
        <v>127</v>
      </c>
      <c r="AH8" s="40" t="s">
        <v>138</v>
      </c>
      <c r="AI8" s="40" t="s">
        <v>139</v>
      </c>
      <c r="AL8">
        <v>15</v>
      </c>
      <c r="AM8" t="s">
        <v>149</v>
      </c>
      <c r="AN8">
        <v>13.5</v>
      </c>
      <c r="AO8" t="s">
        <v>149</v>
      </c>
      <c r="AQ8" s="40">
        <v>11.1707836687434</v>
      </c>
      <c r="AR8" s="40">
        <v>11.514165526144801</v>
      </c>
      <c r="AS8">
        <v>32</v>
      </c>
      <c r="AT8">
        <v>37</v>
      </c>
      <c r="AU8">
        <v>32.083333333333336</v>
      </c>
      <c r="AV8">
        <v>37.666666666666664</v>
      </c>
    </row>
    <row r="9" spans="1:48">
      <c r="A9" s="3">
        <v>3720</v>
      </c>
      <c r="B9" s="5">
        <v>4050</v>
      </c>
      <c r="C9" s="68">
        <v>41</v>
      </c>
      <c r="D9" s="13">
        <v>29</v>
      </c>
      <c r="E9" s="16">
        <v>20</v>
      </c>
      <c r="F9" s="27">
        <v>37</v>
      </c>
      <c r="G9" s="28">
        <v>41</v>
      </c>
      <c r="H9" s="29">
        <v>168</v>
      </c>
      <c r="I9" s="29">
        <v>56</v>
      </c>
      <c r="J9" s="29">
        <v>72</v>
      </c>
      <c r="K9" s="21">
        <f t="shared" si="0"/>
        <v>19.841269841269845</v>
      </c>
      <c r="L9" s="21">
        <f t="shared" si="1"/>
        <v>25.510204081632658</v>
      </c>
      <c r="M9" s="21">
        <f t="shared" si="2"/>
        <v>16</v>
      </c>
      <c r="N9" s="31">
        <v>166</v>
      </c>
      <c r="O9" s="31">
        <v>62</v>
      </c>
      <c r="P9" s="31">
        <v>82.5</v>
      </c>
      <c r="Q9" s="21">
        <f t="shared" si="3"/>
        <v>22.499637102627378</v>
      </c>
      <c r="R9" s="21">
        <f t="shared" si="4"/>
        <v>29.939033241399333</v>
      </c>
      <c r="S9" s="21">
        <f t="shared" si="5"/>
        <v>20.5</v>
      </c>
      <c r="T9" s="34">
        <v>34.910998344999996</v>
      </c>
      <c r="U9" s="34">
        <v>47.826763151666675</v>
      </c>
      <c r="V9" s="34">
        <v>17.262237389999999</v>
      </c>
      <c r="W9" s="36">
        <v>27.786286250000003</v>
      </c>
      <c r="X9" s="36">
        <v>52.260588749999997</v>
      </c>
      <c r="Y9" s="36">
        <v>19.95312375</v>
      </c>
      <c r="Z9" s="39">
        <v>16</v>
      </c>
      <c r="AA9" s="40">
        <v>4</v>
      </c>
      <c r="AB9" s="44">
        <v>16</v>
      </c>
      <c r="AC9" s="44">
        <v>4</v>
      </c>
      <c r="AD9">
        <v>19.841269841269845</v>
      </c>
      <c r="AE9" t="s">
        <v>127</v>
      </c>
      <c r="AF9">
        <v>22.499637102627378</v>
      </c>
      <c r="AG9" t="s">
        <v>127</v>
      </c>
      <c r="AH9" s="40" t="s">
        <v>140</v>
      </c>
      <c r="AI9" s="40"/>
      <c r="AL9">
        <v>16</v>
      </c>
      <c r="AM9" t="s">
        <v>149</v>
      </c>
      <c r="AN9">
        <v>20.5</v>
      </c>
      <c r="AO9" t="s">
        <v>150</v>
      </c>
      <c r="AQ9" s="40">
        <v>12.6599277202775</v>
      </c>
      <c r="AR9" s="40">
        <v>12.5244920898507</v>
      </c>
      <c r="AS9">
        <v>20</v>
      </c>
      <c r="AT9">
        <v>29</v>
      </c>
      <c r="AU9">
        <v>20.666666666666668</v>
      </c>
      <c r="AV9">
        <v>29</v>
      </c>
    </row>
    <row r="10" spans="1:48">
      <c r="A10" s="3">
        <v>3090</v>
      </c>
      <c r="B10" s="5">
        <v>3280</v>
      </c>
      <c r="C10" s="68">
        <v>65</v>
      </c>
      <c r="D10" s="13">
        <v>38</v>
      </c>
      <c r="E10" s="16">
        <v>23</v>
      </c>
      <c r="F10" s="27">
        <v>38</v>
      </c>
      <c r="G10" s="28">
        <v>39</v>
      </c>
      <c r="H10" s="29">
        <v>165</v>
      </c>
      <c r="I10" s="29">
        <v>70</v>
      </c>
      <c r="J10" s="29">
        <v>81</v>
      </c>
      <c r="K10" s="21">
        <f t="shared" si="0"/>
        <v>25.711662075298442</v>
      </c>
      <c r="L10" s="21">
        <f t="shared" si="1"/>
        <v>29.752066115702483</v>
      </c>
      <c r="M10" s="21">
        <f t="shared" si="2"/>
        <v>11</v>
      </c>
      <c r="N10" s="31">
        <v>160</v>
      </c>
      <c r="O10" s="31">
        <v>55</v>
      </c>
      <c r="P10" s="31">
        <v>67.5</v>
      </c>
      <c r="Q10" s="21">
        <f t="shared" si="3"/>
        <v>21.484374999999996</v>
      </c>
      <c r="R10" s="21">
        <f t="shared" si="4"/>
        <v>26.367187499999996</v>
      </c>
      <c r="S10" s="21">
        <f t="shared" si="5"/>
        <v>12.5</v>
      </c>
      <c r="T10" s="34">
        <v>32.111674626666662</v>
      </c>
      <c r="U10" s="34">
        <v>49.556905111666659</v>
      </c>
      <c r="V10" s="34">
        <v>18.331420898333334</v>
      </c>
      <c r="W10" s="36">
        <v>27.708940000000002</v>
      </c>
      <c r="X10" s="36">
        <v>58.242202857142857</v>
      </c>
      <c r="Y10" s="36">
        <v>14.048854285714288</v>
      </c>
      <c r="Z10" s="39">
        <v>10</v>
      </c>
      <c r="AA10" s="40">
        <v>13</v>
      </c>
      <c r="AB10" s="44">
        <v>10</v>
      </c>
      <c r="AC10" s="44">
        <v>13</v>
      </c>
      <c r="AD10">
        <v>25.711662075298442</v>
      </c>
      <c r="AE10" t="s">
        <v>128</v>
      </c>
      <c r="AF10">
        <v>21.484374999999996</v>
      </c>
      <c r="AG10" t="s">
        <v>127</v>
      </c>
      <c r="AH10" s="40" t="s">
        <v>141</v>
      </c>
      <c r="AI10" s="40" t="s">
        <v>142</v>
      </c>
      <c r="AL10">
        <v>11</v>
      </c>
      <c r="AM10" t="s">
        <v>149</v>
      </c>
      <c r="AN10">
        <v>12.5</v>
      </c>
      <c r="AO10" t="s">
        <v>149</v>
      </c>
      <c r="AQ10" s="40">
        <v>13.4999050141976</v>
      </c>
      <c r="AR10" s="40">
        <v>13.0832777606122</v>
      </c>
      <c r="AS10">
        <v>23</v>
      </c>
      <c r="AT10">
        <v>34</v>
      </c>
      <c r="AU10">
        <v>23.5</v>
      </c>
      <c r="AV10">
        <v>34.916666666666664</v>
      </c>
    </row>
    <row r="11" spans="1:48">
      <c r="A11" s="3">
        <v>4560</v>
      </c>
      <c r="B11" s="5">
        <v>3530</v>
      </c>
      <c r="C11" s="68">
        <v>29</v>
      </c>
      <c r="D11" s="13">
        <v>30</v>
      </c>
      <c r="E11" s="16">
        <v>32</v>
      </c>
      <c r="F11" s="27">
        <v>38</v>
      </c>
      <c r="G11" s="28">
        <v>39</v>
      </c>
      <c r="H11" s="29">
        <v>167</v>
      </c>
      <c r="I11" s="29">
        <v>73</v>
      </c>
      <c r="J11" s="29">
        <v>91</v>
      </c>
      <c r="K11" s="21">
        <f t="shared" si="0"/>
        <v>26.175194521137367</v>
      </c>
      <c r="L11" s="21">
        <f t="shared" si="1"/>
        <v>32.629352074294523</v>
      </c>
      <c r="M11" s="21">
        <f t="shared" si="2"/>
        <v>18</v>
      </c>
      <c r="N11" s="31">
        <v>166</v>
      </c>
      <c r="O11" s="31">
        <v>72</v>
      </c>
      <c r="P11" s="31">
        <v>84</v>
      </c>
      <c r="Q11" s="21">
        <f t="shared" si="3"/>
        <v>26.1286108288576</v>
      </c>
      <c r="R11" s="21">
        <f t="shared" si="4"/>
        <v>30.483379300333869</v>
      </c>
      <c r="S11" s="21">
        <f t="shared" si="5"/>
        <v>12</v>
      </c>
      <c r="T11" s="34">
        <v>41.104141235</v>
      </c>
      <c r="U11" s="34">
        <v>36.966352459999996</v>
      </c>
      <c r="V11" s="34">
        <v>21.929505349999999</v>
      </c>
      <c r="W11" s="36">
        <v>32.358918000000003</v>
      </c>
      <c r="X11" s="36">
        <v>51.791398000000001</v>
      </c>
      <c r="Y11" s="36">
        <v>15.849684</v>
      </c>
      <c r="Z11" s="39">
        <v>21</v>
      </c>
      <c r="AA11" s="40">
        <v>11</v>
      </c>
      <c r="AB11" s="44">
        <v>21</v>
      </c>
      <c r="AC11" s="44">
        <v>11</v>
      </c>
      <c r="AD11">
        <v>26.175194521137367</v>
      </c>
      <c r="AE11" t="s">
        <v>128</v>
      </c>
      <c r="AF11">
        <v>26.1286108288576</v>
      </c>
      <c r="AG11" t="s">
        <v>128</v>
      </c>
      <c r="AH11" s="40" t="s">
        <v>143</v>
      </c>
      <c r="AI11" s="40" t="s">
        <v>144</v>
      </c>
      <c r="AL11">
        <v>18</v>
      </c>
      <c r="AM11" t="s">
        <v>150</v>
      </c>
      <c r="AN11">
        <v>12</v>
      </c>
      <c r="AO11" t="s">
        <v>150</v>
      </c>
      <c r="AQ11" s="40">
        <v>14.566843832236399</v>
      </c>
      <c r="AR11" s="40">
        <v>13.5268204827562</v>
      </c>
      <c r="AS11">
        <v>32</v>
      </c>
      <c r="AT11">
        <v>30</v>
      </c>
      <c r="AU11">
        <v>32.666666666666664</v>
      </c>
      <c r="AV11">
        <v>30.333333333333332</v>
      </c>
    </row>
    <row r="12" spans="1:48">
      <c r="A12" s="3">
        <v>2260</v>
      </c>
      <c r="B12" s="5">
        <v>4530</v>
      </c>
      <c r="C12" s="68">
        <v>58</v>
      </c>
      <c r="D12" s="13">
        <v>41</v>
      </c>
      <c r="E12" s="16">
        <v>31</v>
      </c>
      <c r="F12" s="27">
        <v>38</v>
      </c>
      <c r="G12" s="28">
        <v>38</v>
      </c>
      <c r="H12" s="29">
        <v>154</v>
      </c>
      <c r="I12" s="29">
        <v>61</v>
      </c>
      <c r="J12" s="29">
        <v>70</v>
      </c>
      <c r="K12" s="21">
        <f t="shared" si="0"/>
        <v>25.72103221453871</v>
      </c>
      <c r="L12" s="21">
        <f t="shared" si="1"/>
        <v>29.515938606847698</v>
      </c>
      <c r="M12" s="21">
        <f t="shared" si="2"/>
        <v>9</v>
      </c>
      <c r="N12" s="31">
        <v>172</v>
      </c>
      <c r="O12" s="31">
        <v>64</v>
      </c>
      <c r="P12" s="31">
        <v>84</v>
      </c>
      <c r="Q12" s="21">
        <f t="shared" si="3"/>
        <v>21.63331530557058</v>
      </c>
      <c r="R12" s="21">
        <f t="shared" si="4"/>
        <v>28.393726338561386</v>
      </c>
      <c r="S12" s="21">
        <f t="shared" si="5"/>
        <v>20</v>
      </c>
      <c r="T12" s="34">
        <v>33.384230295000002</v>
      </c>
      <c r="U12" s="34">
        <v>45.892744061666669</v>
      </c>
      <c r="V12" s="34">
        <v>20.723025956666667</v>
      </c>
      <c r="W12" s="36">
        <v>16.285905</v>
      </c>
      <c r="X12" s="36">
        <v>69.402195000000006</v>
      </c>
      <c r="Y12" s="36">
        <v>14.311899500000001</v>
      </c>
      <c r="Z12" s="39">
        <v>0.5</v>
      </c>
      <c r="AA12" s="40">
        <v>30</v>
      </c>
      <c r="AB12" s="44">
        <v>2</v>
      </c>
      <c r="AC12" s="44">
        <v>29</v>
      </c>
      <c r="AD12">
        <v>25.72103221453871</v>
      </c>
      <c r="AE12" t="s">
        <v>128</v>
      </c>
      <c r="AF12">
        <v>21.63331530557058</v>
      </c>
      <c r="AG12" t="s">
        <v>127</v>
      </c>
      <c r="AH12" s="40" t="s">
        <v>145</v>
      </c>
      <c r="AI12" s="40" t="s">
        <v>146</v>
      </c>
      <c r="AL12">
        <v>9</v>
      </c>
      <c r="AM12" t="s">
        <v>149</v>
      </c>
      <c r="AN12">
        <v>20</v>
      </c>
      <c r="AO12" t="s">
        <v>150</v>
      </c>
      <c r="AQ12" s="40">
        <v>15.2806199473769</v>
      </c>
      <c r="AR12" s="40">
        <v>6.83411244965367</v>
      </c>
      <c r="AS12">
        <v>31</v>
      </c>
      <c r="AT12">
        <v>40</v>
      </c>
      <c r="AU12">
        <v>31.25</v>
      </c>
      <c r="AV12">
        <v>40.75</v>
      </c>
    </row>
    <row r="13" spans="1:48">
      <c r="A13" s="3">
        <v>3480</v>
      </c>
      <c r="B13" s="5">
        <v>3490</v>
      </c>
      <c r="C13" s="68">
        <v>35</v>
      </c>
      <c r="D13" s="13">
        <v>32</v>
      </c>
      <c r="E13" s="16">
        <v>34</v>
      </c>
      <c r="F13" s="27">
        <v>38</v>
      </c>
      <c r="G13" s="28">
        <v>38</v>
      </c>
      <c r="H13" s="29">
        <v>174</v>
      </c>
      <c r="I13" s="29">
        <v>78</v>
      </c>
      <c r="J13" s="29">
        <v>85</v>
      </c>
      <c r="K13" s="21">
        <f t="shared" si="0"/>
        <v>25.762980578676178</v>
      </c>
      <c r="L13" s="21">
        <f t="shared" si="1"/>
        <v>28.075042938300964</v>
      </c>
      <c r="M13" s="21">
        <f t="shared" si="2"/>
        <v>7</v>
      </c>
      <c r="N13" s="31">
        <v>167</v>
      </c>
      <c r="O13" s="31">
        <v>70</v>
      </c>
      <c r="P13" s="31">
        <v>86</v>
      </c>
      <c r="Q13" s="21">
        <f t="shared" si="3"/>
        <v>25.099501595611173</v>
      </c>
      <c r="R13" s="21">
        <f t="shared" si="4"/>
        <v>30.836530531750871</v>
      </c>
      <c r="S13" s="21">
        <f t="shared" si="5"/>
        <v>16</v>
      </c>
      <c r="T13" s="34">
        <v>19.720868429999999</v>
      </c>
      <c r="U13" s="34">
        <v>60.401473998333337</v>
      </c>
      <c r="V13" s="34">
        <v>19.877656936666668</v>
      </c>
      <c r="W13" s="36">
        <v>34.206189999999999</v>
      </c>
      <c r="X13" s="36">
        <v>48.179630000000003</v>
      </c>
      <c r="Y13" s="36">
        <v>17.614180000000001</v>
      </c>
      <c r="Z13" s="39">
        <v>14</v>
      </c>
      <c r="AA13" s="40">
        <v>20</v>
      </c>
      <c r="AB13" s="44">
        <v>14</v>
      </c>
      <c r="AC13" s="44">
        <v>20</v>
      </c>
      <c r="AD13">
        <v>25.762980578676178</v>
      </c>
      <c r="AE13" t="s">
        <v>128</v>
      </c>
      <c r="AF13">
        <v>25.099501595611173</v>
      </c>
      <c r="AG13" t="s">
        <v>128</v>
      </c>
      <c r="AH13" s="40" t="s">
        <v>147</v>
      </c>
      <c r="AI13" s="40" t="s">
        <v>148</v>
      </c>
      <c r="AL13">
        <v>7</v>
      </c>
      <c r="AM13" t="s">
        <v>149</v>
      </c>
      <c r="AN13">
        <v>16</v>
      </c>
      <c r="AO13" t="s">
        <v>150</v>
      </c>
      <c r="AQ13" s="40">
        <v>7.0571016970387301</v>
      </c>
      <c r="AR13" s="40">
        <v>14.905684818349201</v>
      </c>
      <c r="AS13">
        <v>33</v>
      </c>
      <c r="AT13">
        <v>32</v>
      </c>
      <c r="AU13">
        <v>33.833333333333336</v>
      </c>
      <c r="AV13">
        <v>32.166666666666664</v>
      </c>
    </row>
    <row r="14" spans="1:48">
      <c r="A14" s="3">
        <v>3760</v>
      </c>
      <c r="B14" s="5">
        <v>3140</v>
      </c>
      <c r="C14" s="68">
        <v>33</v>
      </c>
      <c r="D14" s="13">
        <v>27</v>
      </c>
      <c r="E14" s="16">
        <v>35</v>
      </c>
      <c r="F14" s="27">
        <v>37</v>
      </c>
      <c r="G14" s="28">
        <v>39</v>
      </c>
      <c r="H14" s="29">
        <v>168</v>
      </c>
      <c r="I14" s="29">
        <v>51</v>
      </c>
      <c r="J14" s="29">
        <v>72</v>
      </c>
      <c r="K14" s="21">
        <f t="shared" si="0"/>
        <v>18.069727891156464</v>
      </c>
      <c r="L14" s="21">
        <f t="shared" si="1"/>
        <v>25.510204081632658</v>
      </c>
      <c r="M14" s="21">
        <f t="shared" si="2"/>
        <v>21</v>
      </c>
      <c r="N14" s="31">
        <v>168</v>
      </c>
      <c r="O14" s="31">
        <v>66</v>
      </c>
      <c r="P14" s="31">
        <v>82</v>
      </c>
      <c r="Q14" s="21">
        <f t="shared" si="3"/>
        <v>23.384353741496604</v>
      </c>
      <c r="R14" s="21">
        <f t="shared" si="4"/>
        <v>29.053287981859416</v>
      </c>
      <c r="S14" s="21">
        <f t="shared" si="5"/>
        <v>16</v>
      </c>
      <c r="T14" s="34">
        <v>36.560766220000005</v>
      </c>
      <c r="U14" s="34">
        <v>44.008371622857148</v>
      </c>
      <c r="V14" s="34">
        <v>19.430861882857148</v>
      </c>
      <c r="W14" s="37">
        <v>29.382954999999999</v>
      </c>
      <c r="X14" s="37">
        <v>54.720101666666665</v>
      </c>
      <c r="Y14" s="37">
        <v>15.896945000000001</v>
      </c>
      <c r="Z14" s="39">
        <v>24</v>
      </c>
      <c r="AA14" s="40">
        <v>12</v>
      </c>
      <c r="AB14" s="44">
        <v>24</v>
      </c>
      <c r="AC14" s="44">
        <v>12</v>
      </c>
      <c r="AD14">
        <v>18.069727891156464</v>
      </c>
      <c r="AE14" t="s">
        <v>129</v>
      </c>
      <c r="AF14">
        <v>23.384353741496604</v>
      </c>
      <c r="AG14" t="s">
        <v>127</v>
      </c>
      <c r="AL14">
        <v>21</v>
      </c>
      <c r="AM14" t="s">
        <v>150</v>
      </c>
      <c r="AN14">
        <v>16</v>
      </c>
      <c r="AO14" t="s">
        <v>149</v>
      </c>
      <c r="AQ14" s="40">
        <v>15.5485132123922</v>
      </c>
      <c r="AR14" s="40">
        <v>11.2787052014103</v>
      </c>
      <c r="AS14">
        <v>35</v>
      </c>
      <c r="AT14">
        <v>27</v>
      </c>
      <c r="AU14">
        <v>35.833333333333336</v>
      </c>
      <c r="AV14">
        <v>27.166666666666668</v>
      </c>
    </row>
    <row r="15" spans="1:48">
      <c r="A15" s="3">
        <v>3880</v>
      </c>
      <c r="B15" s="5">
        <v>3500</v>
      </c>
      <c r="C15" s="68">
        <v>87</v>
      </c>
      <c r="D15" s="13">
        <v>29</v>
      </c>
      <c r="E15" s="16">
        <v>19</v>
      </c>
      <c r="F15" s="27">
        <v>38</v>
      </c>
      <c r="G15" s="28">
        <v>40</v>
      </c>
      <c r="H15" s="29">
        <v>167</v>
      </c>
      <c r="I15" s="29">
        <v>60</v>
      </c>
      <c r="J15" s="29">
        <v>75</v>
      </c>
      <c r="K15" s="21">
        <f t="shared" si="0"/>
        <v>21.513858510523864</v>
      </c>
      <c r="L15" s="21">
        <f t="shared" si="1"/>
        <v>26.892323138154829</v>
      </c>
      <c r="M15" s="21">
        <f t="shared" si="2"/>
        <v>15</v>
      </c>
      <c r="N15" s="31">
        <v>165</v>
      </c>
      <c r="O15" s="31">
        <v>64</v>
      </c>
      <c r="P15" s="31">
        <v>77</v>
      </c>
      <c r="Q15" s="21">
        <f t="shared" si="3"/>
        <v>23.507805325987146</v>
      </c>
      <c r="R15" s="21">
        <f t="shared" si="4"/>
        <v>28.282828282828287</v>
      </c>
      <c r="S15" s="21">
        <f t="shared" si="5"/>
        <v>13</v>
      </c>
      <c r="T15" s="34">
        <v>31.835317610000001</v>
      </c>
      <c r="U15" s="34">
        <v>48.488846369999997</v>
      </c>
      <c r="V15" s="34">
        <v>19.675836564285714</v>
      </c>
      <c r="Z15" s="39">
        <v>8</v>
      </c>
      <c r="AA15" s="40">
        <v>11</v>
      </c>
      <c r="AB15" s="44">
        <v>8</v>
      </c>
      <c r="AC15" s="44">
        <v>11</v>
      </c>
      <c r="AD15">
        <v>21.513858510523864</v>
      </c>
      <c r="AE15" t="s">
        <v>127</v>
      </c>
      <c r="AF15">
        <v>23.507805325987146</v>
      </c>
      <c r="AG15" t="s">
        <v>127</v>
      </c>
      <c r="AL15">
        <v>15</v>
      </c>
      <c r="AM15" t="s">
        <v>149</v>
      </c>
      <c r="AN15">
        <v>13</v>
      </c>
      <c r="AO15" t="s">
        <v>149</v>
      </c>
      <c r="AQ15" s="40">
        <v>13.783791956474101</v>
      </c>
      <c r="AS15">
        <v>19</v>
      </c>
      <c r="AT15">
        <v>29</v>
      </c>
      <c r="AU15">
        <v>19</v>
      </c>
      <c r="AV15">
        <v>29</v>
      </c>
    </row>
    <row r="16" spans="1:48">
      <c r="A16" s="3">
        <v>3150</v>
      </c>
      <c r="B16" s="5">
        <v>3620</v>
      </c>
      <c r="C16" s="68">
        <v>60</v>
      </c>
      <c r="D16" s="13">
        <v>25</v>
      </c>
      <c r="E16" s="16">
        <v>28</v>
      </c>
      <c r="F16" s="27">
        <v>39</v>
      </c>
      <c r="G16" s="28">
        <v>40</v>
      </c>
      <c r="H16" s="29">
        <v>174</v>
      </c>
      <c r="I16" s="29">
        <v>63.5</v>
      </c>
      <c r="J16" s="29">
        <v>71.5</v>
      </c>
      <c r="K16" s="21">
        <f t="shared" si="0"/>
        <v>20.973708548024838</v>
      </c>
      <c r="L16" s="21">
        <f t="shared" si="1"/>
        <v>23.616065530453163</v>
      </c>
      <c r="M16" s="21">
        <f t="shared" si="2"/>
        <v>8</v>
      </c>
      <c r="N16" s="32">
        <v>160</v>
      </c>
      <c r="O16" s="32">
        <v>61</v>
      </c>
      <c r="P16" s="32">
        <v>79</v>
      </c>
      <c r="Q16" s="21">
        <f t="shared" si="3"/>
        <v>23.828124999999996</v>
      </c>
      <c r="R16" s="21">
        <f t="shared" si="4"/>
        <v>30.859374999999993</v>
      </c>
      <c r="S16" s="21">
        <f t="shared" si="5"/>
        <v>18</v>
      </c>
      <c r="T16" s="34">
        <v>35.099157607142857</v>
      </c>
      <c r="U16" s="34">
        <v>45.456630707142857</v>
      </c>
      <c r="V16" s="34">
        <v>19.444212914285714</v>
      </c>
      <c r="Z16" s="39">
        <v>6</v>
      </c>
      <c r="AA16" s="40">
        <v>22</v>
      </c>
      <c r="AB16" s="44">
        <v>6</v>
      </c>
      <c r="AC16" s="44">
        <v>22</v>
      </c>
      <c r="AD16">
        <v>20.973708548024838</v>
      </c>
      <c r="AE16" t="s">
        <v>127</v>
      </c>
      <c r="AF16">
        <v>23.828124999999996</v>
      </c>
      <c r="AG16" t="s">
        <v>127</v>
      </c>
      <c r="AL16">
        <v>8</v>
      </c>
      <c r="AM16" t="s">
        <v>149</v>
      </c>
      <c r="AN16">
        <v>18</v>
      </c>
      <c r="AO16" t="s">
        <v>150</v>
      </c>
      <c r="AQ16" s="40">
        <v>14.8238024973867</v>
      </c>
      <c r="AS16">
        <v>28</v>
      </c>
      <c r="AT16">
        <v>24</v>
      </c>
      <c r="AU16">
        <v>28.75</v>
      </c>
      <c r="AV16">
        <v>24.666666666666668</v>
      </c>
    </row>
    <row r="17" spans="1:48">
      <c r="A17" s="3">
        <v>2510</v>
      </c>
      <c r="B17" s="5">
        <v>2750</v>
      </c>
      <c r="C17" s="68">
        <v>65</v>
      </c>
      <c r="D17" s="13">
        <v>32</v>
      </c>
      <c r="E17" s="16">
        <v>29</v>
      </c>
      <c r="F17" s="27">
        <v>38</v>
      </c>
      <c r="G17" s="28">
        <v>40</v>
      </c>
      <c r="H17" s="29">
        <v>163</v>
      </c>
      <c r="I17" s="29">
        <v>54</v>
      </c>
      <c r="J17" s="29">
        <v>66</v>
      </c>
      <c r="K17" s="21">
        <f t="shared" si="0"/>
        <v>20.324438255109339</v>
      </c>
      <c r="L17" s="21">
        <f t="shared" si="1"/>
        <v>24.840980089578082</v>
      </c>
      <c r="M17" s="21">
        <f t="shared" si="2"/>
        <v>12</v>
      </c>
      <c r="N17" s="31">
        <v>175</v>
      </c>
      <c r="O17" s="31">
        <v>73</v>
      </c>
      <c r="P17" s="31">
        <v>92</v>
      </c>
      <c r="Q17" s="21">
        <f t="shared" si="3"/>
        <v>23.836734693877553</v>
      </c>
      <c r="R17" s="21">
        <f t="shared" si="4"/>
        <v>30.040816326530614</v>
      </c>
      <c r="S17" s="21">
        <f t="shared" si="5"/>
        <v>19</v>
      </c>
      <c r="T17" s="34">
        <v>30.328967500000001</v>
      </c>
      <c r="U17" s="34">
        <v>50.628104072857141</v>
      </c>
      <c r="V17" s="34">
        <v>19.042928151428573</v>
      </c>
      <c r="Z17" s="39">
        <v>15</v>
      </c>
      <c r="AA17" s="40">
        <v>14</v>
      </c>
      <c r="AB17" s="44">
        <v>15</v>
      </c>
      <c r="AC17" s="44">
        <v>14</v>
      </c>
      <c r="AD17">
        <v>20.324438255109339</v>
      </c>
      <c r="AE17" t="s">
        <v>127</v>
      </c>
      <c r="AF17">
        <v>23.836734693877553</v>
      </c>
      <c r="AG17" t="s">
        <v>127</v>
      </c>
      <c r="AL17">
        <v>12</v>
      </c>
      <c r="AM17" t="s">
        <v>149</v>
      </c>
      <c r="AN17">
        <v>19</v>
      </c>
      <c r="AO17" t="s">
        <v>150</v>
      </c>
      <c r="AQ17" s="40">
        <v>12.922293167234599</v>
      </c>
      <c r="AS17">
        <v>29</v>
      </c>
      <c r="AT17">
        <v>32</v>
      </c>
      <c r="AU17">
        <v>29.083333333333332</v>
      </c>
      <c r="AV17">
        <v>32.25</v>
      </c>
    </row>
    <row r="18" spans="1:48">
      <c r="A18" s="3">
        <v>2860</v>
      </c>
      <c r="B18" s="5">
        <v>3530</v>
      </c>
      <c r="C18" s="68">
        <v>48</v>
      </c>
      <c r="D18" s="13">
        <v>31</v>
      </c>
      <c r="E18" s="16">
        <v>34</v>
      </c>
      <c r="F18" s="27">
        <v>39</v>
      </c>
      <c r="G18" s="28">
        <v>39</v>
      </c>
      <c r="H18" s="29">
        <v>159</v>
      </c>
      <c r="I18" s="29">
        <v>56</v>
      </c>
      <c r="J18" s="29">
        <v>60</v>
      </c>
      <c r="K18" s="21">
        <f t="shared" si="0"/>
        <v>22.151022507021082</v>
      </c>
      <c r="L18" s="21">
        <f t="shared" si="1"/>
        <v>23.733238400379729</v>
      </c>
      <c r="M18" s="21">
        <f t="shared" si="2"/>
        <v>4</v>
      </c>
      <c r="N18" s="31">
        <v>172</v>
      </c>
      <c r="O18" s="31">
        <v>50</v>
      </c>
      <c r="P18" s="31">
        <v>61.5</v>
      </c>
      <c r="Q18" s="21">
        <f t="shared" si="3"/>
        <v>16.901027582477017</v>
      </c>
      <c r="R18" s="21">
        <f t="shared" si="4"/>
        <v>20.788263926446731</v>
      </c>
      <c r="S18" s="21">
        <f t="shared" si="5"/>
        <v>11.5</v>
      </c>
      <c r="T18" s="34">
        <v>40.409070695714277</v>
      </c>
      <c r="U18" s="34">
        <v>47.911978040000001</v>
      </c>
      <c r="V18" s="34">
        <v>11.678951261428574</v>
      </c>
      <c r="Z18" s="39">
        <v>4</v>
      </c>
      <c r="AA18" s="40">
        <v>30</v>
      </c>
      <c r="AB18" s="44">
        <v>4</v>
      </c>
      <c r="AC18" s="44">
        <v>30</v>
      </c>
      <c r="AD18">
        <v>22.151022507021082</v>
      </c>
      <c r="AE18" t="s">
        <v>127</v>
      </c>
      <c r="AF18">
        <v>16.901027582477017</v>
      </c>
      <c r="AG18" t="s">
        <v>129</v>
      </c>
      <c r="AL18">
        <v>4</v>
      </c>
      <c r="AM18" t="s">
        <v>149</v>
      </c>
      <c r="AN18">
        <v>11.5</v>
      </c>
      <c r="AO18" t="s">
        <v>149</v>
      </c>
      <c r="AQ18" s="40">
        <v>14.107404646050099</v>
      </c>
      <c r="AS18">
        <v>34</v>
      </c>
      <c r="AT18">
        <v>31</v>
      </c>
      <c r="AU18">
        <v>34.416666666666664</v>
      </c>
      <c r="AV18">
        <v>31.583333333333332</v>
      </c>
    </row>
    <row r="19" spans="1:48">
      <c r="A19" s="3">
        <v>3900</v>
      </c>
      <c r="B19" s="5">
        <v>3200</v>
      </c>
      <c r="C19" s="68">
        <v>45</v>
      </c>
      <c r="D19" s="14">
        <v>35</v>
      </c>
      <c r="E19" s="16">
        <v>34</v>
      </c>
      <c r="F19" s="27">
        <v>37</v>
      </c>
      <c r="G19" s="28">
        <v>38</v>
      </c>
      <c r="H19" s="29">
        <v>153</v>
      </c>
      <c r="I19" s="29">
        <v>60</v>
      </c>
      <c r="J19" s="29">
        <v>73</v>
      </c>
      <c r="K19" s="21">
        <f t="shared" si="0"/>
        <v>25.631167499679609</v>
      </c>
      <c r="L19" s="21">
        <f t="shared" si="1"/>
        <v>31.184587124610193</v>
      </c>
      <c r="M19" s="21">
        <f t="shared" si="2"/>
        <v>13</v>
      </c>
      <c r="N19" s="31">
        <v>163</v>
      </c>
      <c r="O19" s="31">
        <v>62</v>
      </c>
      <c r="P19" s="31">
        <v>68.5</v>
      </c>
      <c r="Q19" s="21">
        <f t="shared" si="3"/>
        <v>23.335466144755166</v>
      </c>
      <c r="R19" s="21">
        <f t="shared" si="4"/>
        <v>25.781926305092401</v>
      </c>
      <c r="S19" s="21">
        <f t="shared" si="5"/>
        <v>6.5</v>
      </c>
      <c r="T19" s="34">
        <v>22.1113955975</v>
      </c>
      <c r="U19" s="34">
        <v>61.041970255000003</v>
      </c>
      <c r="V19" s="34">
        <v>16.846633194999999</v>
      </c>
      <c r="Z19" s="39">
        <v>25</v>
      </c>
      <c r="AA19" s="40">
        <v>9</v>
      </c>
      <c r="AB19" s="44">
        <v>25</v>
      </c>
      <c r="AC19" s="44">
        <v>9</v>
      </c>
      <c r="AD19">
        <v>25.631167499679609</v>
      </c>
      <c r="AE19" t="s">
        <v>128</v>
      </c>
      <c r="AF19">
        <v>23.335466144755166</v>
      </c>
      <c r="AG19" t="s">
        <v>127</v>
      </c>
      <c r="AL19">
        <v>13</v>
      </c>
      <c r="AM19" t="s">
        <v>150</v>
      </c>
      <c r="AN19">
        <v>6.5</v>
      </c>
      <c r="AO19" t="s">
        <v>149</v>
      </c>
      <c r="AQ19" s="40">
        <v>7.7452434477008998</v>
      </c>
      <c r="AS19">
        <v>34</v>
      </c>
      <c r="AT19">
        <v>35</v>
      </c>
      <c r="AU19">
        <v>34.166666666666664</v>
      </c>
      <c r="AV19">
        <v>35</v>
      </c>
    </row>
    <row r="20" spans="1:48">
      <c r="A20" s="3">
        <v>3430</v>
      </c>
      <c r="B20" s="5">
        <v>3080</v>
      </c>
      <c r="C20" s="68">
        <v>42</v>
      </c>
      <c r="D20" s="14">
        <v>32</v>
      </c>
      <c r="E20" s="16">
        <v>29</v>
      </c>
      <c r="F20" s="27">
        <v>38</v>
      </c>
      <c r="G20" s="28">
        <v>41</v>
      </c>
      <c r="H20" s="29">
        <v>173</v>
      </c>
      <c r="I20" s="29">
        <v>65</v>
      </c>
      <c r="J20" s="29">
        <v>75</v>
      </c>
      <c r="K20" s="21">
        <f t="shared" si="0"/>
        <v>21.718066089745729</v>
      </c>
      <c r="L20" s="21">
        <f t="shared" si="1"/>
        <v>25.059307026629689</v>
      </c>
      <c r="M20" s="21">
        <f t="shared" si="2"/>
        <v>10</v>
      </c>
      <c r="N20" s="31">
        <v>166</v>
      </c>
      <c r="O20" s="31">
        <v>59</v>
      </c>
      <c r="P20" s="31">
        <v>72</v>
      </c>
      <c r="Q20" s="21">
        <f t="shared" si="3"/>
        <v>21.410944984758313</v>
      </c>
      <c r="R20" s="21">
        <f t="shared" si="4"/>
        <v>26.1286108288576</v>
      </c>
      <c r="S20" s="21">
        <f t="shared" si="5"/>
        <v>13</v>
      </c>
      <c r="T20" s="34">
        <v>29.981316373999999</v>
      </c>
      <c r="U20" s="34">
        <v>46.801982881999997</v>
      </c>
      <c r="V20" s="34">
        <v>23.216700935999999</v>
      </c>
      <c r="Z20" s="39">
        <v>10</v>
      </c>
      <c r="AA20" s="40">
        <v>19</v>
      </c>
      <c r="AB20" s="44">
        <v>10</v>
      </c>
      <c r="AC20" s="44">
        <v>19</v>
      </c>
      <c r="AD20">
        <v>21.718066089745729</v>
      </c>
      <c r="AE20" t="s">
        <v>127</v>
      </c>
      <c r="AF20">
        <v>21.410944984758313</v>
      </c>
      <c r="AG20" t="s">
        <v>127</v>
      </c>
      <c r="AL20">
        <v>10</v>
      </c>
      <c r="AM20" t="s">
        <v>149</v>
      </c>
      <c r="AN20">
        <v>13</v>
      </c>
      <c r="AO20" t="s">
        <v>149</v>
      </c>
      <c r="AQ20" s="40">
        <v>12.147011302414199</v>
      </c>
      <c r="AS20">
        <v>29</v>
      </c>
      <c r="AT20">
        <v>32</v>
      </c>
      <c r="AU20">
        <v>29.5</v>
      </c>
      <c r="AV20">
        <v>32.166666666666664</v>
      </c>
    </row>
    <row r="21" spans="1:48">
      <c r="A21" s="3">
        <v>4160</v>
      </c>
      <c r="B21" s="5">
        <v>3460</v>
      </c>
      <c r="C21" s="68">
        <v>44</v>
      </c>
      <c r="D21" s="13">
        <v>32</v>
      </c>
      <c r="E21" s="16">
        <v>33</v>
      </c>
      <c r="F21" s="27">
        <v>38</v>
      </c>
      <c r="G21" s="28">
        <v>39</v>
      </c>
      <c r="H21" s="29">
        <v>170</v>
      </c>
      <c r="I21" s="29">
        <v>65</v>
      </c>
      <c r="J21" s="29">
        <v>74.5</v>
      </c>
      <c r="K21" s="21">
        <f t="shared" si="0"/>
        <v>22.491349480968861</v>
      </c>
      <c r="L21" s="21">
        <f t="shared" si="1"/>
        <v>25.778546712802772</v>
      </c>
      <c r="M21" s="21">
        <f t="shared" si="2"/>
        <v>9.5</v>
      </c>
      <c r="N21" s="31">
        <v>167</v>
      </c>
      <c r="O21" s="31">
        <v>77</v>
      </c>
      <c r="P21" s="31">
        <v>92</v>
      </c>
      <c r="Q21" s="21">
        <f t="shared" si="3"/>
        <v>27.609451755172291</v>
      </c>
      <c r="R21" s="21">
        <f t="shared" si="4"/>
        <v>32.987916382803256</v>
      </c>
      <c r="S21" s="21">
        <f t="shared" si="5"/>
        <v>15</v>
      </c>
      <c r="T21" s="34">
        <v>29.772830964000001</v>
      </c>
      <c r="U21" s="34">
        <v>53.146955871999999</v>
      </c>
      <c r="V21" s="34">
        <v>17.080213548</v>
      </c>
      <c r="Z21" s="39">
        <v>14</v>
      </c>
      <c r="AA21" s="40">
        <v>19</v>
      </c>
      <c r="AB21" s="44">
        <v>14</v>
      </c>
      <c r="AC21" s="44">
        <v>19</v>
      </c>
      <c r="AD21">
        <v>22.491349480968861</v>
      </c>
      <c r="AE21" t="s">
        <v>127</v>
      </c>
      <c r="AF21">
        <v>27.609451755172291</v>
      </c>
      <c r="AG21" t="s">
        <v>128</v>
      </c>
      <c r="AL21">
        <v>9.5</v>
      </c>
      <c r="AM21" t="s">
        <v>149</v>
      </c>
      <c r="AN21">
        <v>15</v>
      </c>
      <c r="AO21" t="s">
        <v>150</v>
      </c>
      <c r="AQ21" s="40">
        <v>13.0221506040291</v>
      </c>
      <c r="AS21">
        <v>33</v>
      </c>
      <c r="AT21">
        <v>32</v>
      </c>
      <c r="AU21">
        <v>33.416666666666664</v>
      </c>
      <c r="AV21">
        <v>32.916666666666664</v>
      </c>
    </row>
    <row r="22" spans="1:48">
      <c r="A22" s="3">
        <v>3080</v>
      </c>
      <c r="B22" s="5">
        <v>3120</v>
      </c>
      <c r="C22" s="68">
        <v>74</v>
      </c>
      <c r="D22" s="13">
        <v>33</v>
      </c>
      <c r="E22" s="16">
        <v>29</v>
      </c>
      <c r="F22" s="27">
        <v>39</v>
      </c>
      <c r="G22" s="28">
        <v>41</v>
      </c>
      <c r="H22" s="29">
        <v>171</v>
      </c>
      <c r="I22" s="29">
        <v>77</v>
      </c>
      <c r="J22" s="29">
        <v>94</v>
      </c>
      <c r="K22" s="21">
        <f t="shared" si="0"/>
        <v>26.332888752094664</v>
      </c>
      <c r="L22" s="21">
        <f t="shared" si="1"/>
        <v>32.146643411648029</v>
      </c>
      <c r="M22" s="21">
        <f t="shared" si="2"/>
        <v>17</v>
      </c>
      <c r="N22" s="31">
        <v>158</v>
      </c>
      <c r="O22" s="31">
        <v>73</v>
      </c>
      <c r="P22" s="31">
        <v>80</v>
      </c>
      <c r="Q22" s="21">
        <f t="shared" si="3"/>
        <v>29.242108636436463</v>
      </c>
      <c r="R22" s="21">
        <f t="shared" si="4"/>
        <v>32.046146450889275</v>
      </c>
      <c r="S22" s="21">
        <f t="shared" si="5"/>
        <v>7</v>
      </c>
      <c r="T22" s="34">
        <v>34.92974989857143</v>
      </c>
      <c r="U22" s="34">
        <v>48.694640568571423</v>
      </c>
      <c r="V22" s="34">
        <v>16.375608851428574</v>
      </c>
      <c r="Z22" s="39">
        <v>15</v>
      </c>
      <c r="AA22" s="40">
        <v>14</v>
      </c>
      <c r="AB22" s="44">
        <v>15</v>
      </c>
      <c r="AC22" s="44">
        <v>14</v>
      </c>
      <c r="AD22">
        <v>26.332888752094664</v>
      </c>
      <c r="AE22" t="s">
        <v>127</v>
      </c>
      <c r="AF22">
        <v>29.242108636436463</v>
      </c>
      <c r="AG22" t="s">
        <v>128</v>
      </c>
      <c r="AL22">
        <v>17</v>
      </c>
      <c r="AM22" t="s">
        <v>150</v>
      </c>
      <c r="AN22">
        <v>7</v>
      </c>
      <c r="AO22" t="s">
        <v>149</v>
      </c>
      <c r="AQ22" s="40">
        <v>16.088942997966999</v>
      </c>
      <c r="AS22">
        <v>29</v>
      </c>
      <c r="AT22">
        <v>33</v>
      </c>
      <c r="AU22">
        <v>29.083333333333332</v>
      </c>
      <c r="AV22">
        <v>33.333333333333336</v>
      </c>
    </row>
    <row r="23" spans="1:48">
      <c r="A23" s="3">
        <v>3250</v>
      </c>
      <c r="B23" s="5">
        <v>3900</v>
      </c>
      <c r="C23" s="68">
        <v>42</v>
      </c>
      <c r="D23" s="13">
        <v>34</v>
      </c>
      <c r="E23" s="16">
        <v>27</v>
      </c>
      <c r="F23" s="27">
        <v>38</v>
      </c>
      <c r="G23" s="28">
        <v>38</v>
      </c>
      <c r="H23" s="29">
        <v>160</v>
      </c>
      <c r="I23" s="29">
        <v>59</v>
      </c>
      <c r="J23" s="29">
        <v>73</v>
      </c>
      <c r="K23" s="21">
        <f t="shared" si="0"/>
        <v>23.046874999999996</v>
      </c>
      <c r="L23" s="21">
        <f t="shared" si="1"/>
        <v>28.515624999999993</v>
      </c>
      <c r="M23" s="21">
        <f t="shared" si="2"/>
        <v>14</v>
      </c>
      <c r="N23" s="31">
        <v>164</v>
      </c>
      <c r="O23" s="31">
        <v>64</v>
      </c>
      <c r="P23" s="31">
        <v>79</v>
      </c>
      <c r="Q23" s="21">
        <f t="shared" si="3"/>
        <v>23.795359904818564</v>
      </c>
      <c r="R23" s="21">
        <f t="shared" si="4"/>
        <v>29.372397382510414</v>
      </c>
      <c r="S23" s="21">
        <f t="shared" si="5"/>
        <v>15</v>
      </c>
      <c r="T23" s="34">
        <v>30.95801952857143</v>
      </c>
      <c r="U23" s="34">
        <v>49.302290237142856</v>
      </c>
      <c r="V23" s="34">
        <v>19.739690237142856</v>
      </c>
      <c r="Z23" s="39">
        <v>18</v>
      </c>
      <c r="AA23" s="40">
        <v>9</v>
      </c>
      <c r="AB23" s="44">
        <v>18</v>
      </c>
      <c r="AC23" s="44">
        <v>9</v>
      </c>
      <c r="AD23">
        <v>23.046874999999996</v>
      </c>
      <c r="AE23" t="s">
        <v>127</v>
      </c>
      <c r="AF23">
        <v>23.795359904818564</v>
      </c>
      <c r="AG23" t="s">
        <v>127</v>
      </c>
      <c r="AL23">
        <v>14</v>
      </c>
      <c r="AM23" t="s">
        <v>149</v>
      </c>
      <c r="AN23">
        <v>15</v>
      </c>
      <c r="AO23" t="s">
        <v>149</v>
      </c>
      <c r="AQ23" s="40">
        <v>12.7506030620823</v>
      </c>
      <c r="AS23">
        <v>27</v>
      </c>
      <c r="AT23">
        <v>34</v>
      </c>
      <c r="AU23">
        <v>27.583333333333332</v>
      </c>
      <c r="AV23">
        <v>34.166666666666664</v>
      </c>
    </row>
    <row r="24" spans="1:48">
      <c r="A24" s="3">
        <v>2940</v>
      </c>
      <c r="B24" s="5">
        <v>3160</v>
      </c>
      <c r="C24" s="68">
        <v>78</v>
      </c>
      <c r="D24" s="14">
        <v>41</v>
      </c>
      <c r="E24" s="16">
        <v>27</v>
      </c>
      <c r="F24" s="27">
        <v>39</v>
      </c>
      <c r="G24" s="28">
        <v>38</v>
      </c>
      <c r="H24" s="29">
        <v>173</v>
      </c>
      <c r="I24" s="29">
        <v>65</v>
      </c>
      <c r="J24" s="29">
        <v>81</v>
      </c>
      <c r="K24" s="21">
        <f t="shared" si="0"/>
        <v>21.718066089745729</v>
      </c>
      <c r="L24" s="21">
        <f t="shared" si="1"/>
        <v>27.064051588760066</v>
      </c>
      <c r="M24" s="21">
        <f t="shared" si="2"/>
        <v>16</v>
      </c>
      <c r="N24" s="31">
        <v>166</v>
      </c>
      <c r="O24" s="31">
        <v>65</v>
      </c>
      <c r="P24" s="31">
        <v>82.5</v>
      </c>
      <c r="Q24" s="21">
        <f t="shared" si="3"/>
        <v>23.588329220496444</v>
      </c>
      <c r="R24" s="21">
        <f t="shared" si="4"/>
        <v>29.939033241399333</v>
      </c>
      <c r="S24" s="21">
        <f t="shared" si="5"/>
        <v>17.5</v>
      </c>
      <c r="T24" s="34">
        <v>32.689040660000003</v>
      </c>
      <c r="U24" s="34">
        <v>47.759347917499994</v>
      </c>
      <c r="V24" s="34">
        <v>19.551611422500002</v>
      </c>
      <c r="Z24" s="39">
        <v>23</v>
      </c>
      <c r="AA24" s="40">
        <v>5</v>
      </c>
      <c r="AB24" s="44">
        <v>23</v>
      </c>
      <c r="AC24" s="44">
        <v>5</v>
      </c>
      <c r="AD24">
        <v>21.718066089745729</v>
      </c>
      <c r="AE24" t="s">
        <v>127</v>
      </c>
      <c r="AF24">
        <v>23.588329220496444</v>
      </c>
      <c r="AG24" t="s">
        <v>127</v>
      </c>
      <c r="AL24">
        <v>16</v>
      </c>
      <c r="AM24" t="s">
        <v>149</v>
      </c>
      <c r="AN24">
        <v>17.5</v>
      </c>
      <c r="AO24" t="s">
        <v>150</v>
      </c>
      <c r="AQ24" s="40">
        <v>13.049046503788301</v>
      </c>
      <c r="AS24">
        <v>27</v>
      </c>
      <c r="AT24">
        <v>40</v>
      </c>
      <c r="AU24">
        <v>27.666666666666668</v>
      </c>
      <c r="AV24">
        <v>40.5</v>
      </c>
    </row>
    <row r="25" spans="1:48">
      <c r="A25" s="3">
        <v>3750</v>
      </c>
      <c r="B25" s="5">
        <v>3640</v>
      </c>
      <c r="C25" s="68">
        <v>30</v>
      </c>
      <c r="D25" s="13">
        <v>26</v>
      </c>
      <c r="E25" s="16">
        <v>30</v>
      </c>
      <c r="F25" s="27">
        <v>37</v>
      </c>
      <c r="G25" s="28">
        <v>38</v>
      </c>
      <c r="H25" s="29">
        <v>156</v>
      </c>
      <c r="I25" s="29">
        <v>51</v>
      </c>
      <c r="J25" s="29">
        <v>61</v>
      </c>
      <c r="K25" s="21">
        <f t="shared" si="0"/>
        <v>20.956607495069033</v>
      </c>
      <c r="L25" s="21">
        <f t="shared" si="1"/>
        <v>25.06574621959237</v>
      </c>
      <c r="M25" s="21">
        <f t="shared" si="2"/>
        <v>10</v>
      </c>
      <c r="N25" s="31">
        <v>168</v>
      </c>
      <c r="O25" s="31">
        <v>53</v>
      </c>
      <c r="P25" s="31">
        <v>64</v>
      </c>
      <c r="Q25" s="21">
        <f t="shared" si="3"/>
        <v>18.778344671201818</v>
      </c>
      <c r="R25" s="21">
        <f t="shared" si="4"/>
        <v>22.67573696145125</v>
      </c>
      <c r="S25" s="21">
        <f t="shared" si="5"/>
        <v>11</v>
      </c>
      <c r="T25" s="34">
        <v>31.424843790000001</v>
      </c>
      <c r="U25" s="34">
        <v>50.460432051666679</v>
      </c>
      <c r="V25" s="34">
        <v>18.114723999999999</v>
      </c>
      <c r="Z25" s="39">
        <v>22</v>
      </c>
      <c r="AA25" s="40">
        <v>8</v>
      </c>
      <c r="AB25" s="44">
        <v>22</v>
      </c>
      <c r="AC25" s="44">
        <v>8</v>
      </c>
      <c r="AD25">
        <v>20.956607495069033</v>
      </c>
      <c r="AE25" t="s">
        <v>127</v>
      </c>
      <c r="AF25">
        <v>18.778344671201818</v>
      </c>
      <c r="AG25" t="s">
        <v>127</v>
      </c>
      <c r="AL25">
        <v>10</v>
      </c>
      <c r="AM25" t="s">
        <v>149</v>
      </c>
      <c r="AN25">
        <v>11</v>
      </c>
      <c r="AO25" t="s">
        <v>149</v>
      </c>
      <c r="AQ25" s="40">
        <v>13.3678250640583</v>
      </c>
      <c r="AS25">
        <v>30</v>
      </c>
      <c r="AT25">
        <v>36</v>
      </c>
      <c r="AU25">
        <v>30</v>
      </c>
      <c r="AV25">
        <v>36.833333333333336</v>
      </c>
    </row>
    <row r="26" spans="1:48">
      <c r="A26" s="3">
        <v>2580</v>
      </c>
      <c r="B26" s="5">
        <v>3540</v>
      </c>
      <c r="C26" s="68">
        <v>3</v>
      </c>
      <c r="D26" s="13">
        <v>32</v>
      </c>
      <c r="E26" s="16">
        <v>33</v>
      </c>
      <c r="F26" s="27">
        <v>40</v>
      </c>
      <c r="G26" s="28">
        <v>38</v>
      </c>
      <c r="H26" s="29">
        <v>165</v>
      </c>
      <c r="I26" s="29">
        <v>53</v>
      </c>
      <c r="J26" s="29">
        <v>70</v>
      </c>
      <c r="K26" s="21">
        <f t="shared" si="0"/>
        <v>19.467401285583104</v>
      </c>
      <c r="L26" s="21">
        <f t="shared" si="1"/>
        <v>25.711662075298442</v>
      </c>
      <c r="M26" s="21">
        <f t="shared" si="2"/>
        <v>17</v>
      </c>
      <c r="N26" s="31">
        <v>163</v>
      </c>
      <c r="O26" s="31">
        <v>60</v>
      </c>
      <c r="P26" s="31">
        <v>74.3</v>
      </c>
      <c r="Q26" s="21">
        <f t="shared" si="3"/>
        <v>22.582709172343712</v>
      </c>
      <c r="R26" s="21">
        <f t="shared" si="4"/>
        <v>27.964921525085629</v>
      </c>
      <c r="S26" s="21">
        <f t="shared" si="5"/>
        <v>14.299999999999997</v>
      </c>
      <c r="T26" s="34">
        <v>22.241801670000001</v>
      </c>
      <c r="U26" s="34">
        <v>57.259943282857144</v>
      </c>
      <c r="V26" s="34">
        <v>20.498255594285716</v>
      </c>
      <c r="Z26" s="39">
        <v>10</v>
      </c>
      <c r="AA26" s="40">
        <v>24</v>
      </c>
      <c r="AB26" s="44">
        <v>10</v>
      </c>
      <c r="AC26" s="44">
        <v>24</v>
      </c>
      <c r="AD26">
        <v>19.467401285583104</v>
      </c>
      <c r="AE26" t="s">
        <v>127</v>
      </c>
      <c r="AF26">
        <v>22.582709172343712</v>
      </c>
      <c r="AG26" t="s">
        <v>127</v>
      </c>
      <c r="AL26">
        <v>17</v>
      </c>
      <c r="AM26" t="s">
        <v>150</v>
      </c>
      <c r="AN26">
        <v>14.299999999999997</v>
      </c>
      <c r="AO26" t="s">
        <v>149</v>
      </c>
      <c r="AQ26" s="40">
        <v>9.2836775010609909</v>
      </c>
      <c r="AS26">
        <v>33</v>
      </c>
      <c r="AT26">
        <v>32</v>
      </c>
      <c r="AU26">
        <v>33.833333333333336</v>
      </c>
      <c r="AV26">
        <v>32</v>
      </c>
    </row>
    <row r="27" spans="1:48">
      <c r="A27" s="3">
        <v>4110</v>
      </c>
      <c r="B27" s="5">
        <v>2820</v>
      </c>
      <c r="C27" s="68">
        <v>82</v>
      </c>
      <c r="D27" s="13">
        <v>26</v>
      </c>
      <c r="E27" s="16">
        <v>34</v>
      </c>
      <c r="F27" s="27">
        <v>38</v>
      </c>
      <c r="G27" s="28">
        <v>39</v>
      </c>
      <c r="H27" s="29">
        <v>170</v>
      </c>
      <c r="I27" s="29">
        <v>95</v>
      </c>
      <c r="J27" s="29">
        <v>116</v>
      </c>
      <c r="K27" s="21">
        <f t="shared" si="0"/>
        <v>32.871972318339104</v>
      </c>
      <c r="L27" s="21">
        <f t="shared" si="1"/>
        <v>40.138408304498277</v>
      </c>
      <c r="M27" s="21">
        <f t="shared" si="2"/>
        <v>21</v>
      </c>
      <c r="N27" s="31">
        <v>170</v>
      </c>
      <c r="O27" s="31">
        <v>53.5</v>
      </c>
      <c r="P27" s="31">
        <v>71.3</v>
      </c>
      <c r="Q27" s="21">
        <f t="shared" si="3"/>
        <v>18.512110726643602</v>
      </c>
      <c r="R27" s="21">
        <f t="shared" si="4"/>
        <v>24.67128027681661</v>
      </c>
      <c r="S27" s="21">
        <f t="shared" si="5"/>
        <v>17.799999999999997</v>
      </c>
      <c r="T27" s="34">
        <v>33.680899484285717</v>
      </c>
      <c r="U27" s="34">
        <v>47.386504581428575</v>
      </c>
      <c r="V27" s="34">
        <v>18.932594845714284</v>
      </c>
      <c r="Z27" s="39">
        <v>15</v>
      </c>
      <c r="AA27" s="40">
        <v>20</v>
      </c>
      <c r="AB27" s="44">
        <v>15</v>
      </c>
      <c r="AC27" s="44">
        <v>20</v>
      </c>
      <c r="AD27">
        <v>32.871972318339104</v>
      </c>
      <c r="AE27" t="s">
        <v>130</v>
      </c>
      <c r="AF27">
        <v>18.512110726643602</v>
      </c>
      <c r="AG27" t="s">
        <v>127</v>
      </c>
      <c r="AL27">
        <v>21</v>
      </c>
      <c r="AM27" t="s">
        <v>150</v>
      </c>
      <c r="AN27">
        <v>17.799999999999997</v>
      </c>
      <c r="AO27" t="s">
        <v>150</v>
      </c>
      <c r="AQ27" s="40">
        <v>15.2160127181095</v>
      </c>
      <c r="AS27">
        <v>34</v>
      </c>
      <c r="AT27">
        <v>26</v>
      </c>
      <c r="AU27">
        <v>34.583333333333336</v>
      </c>
      <c r="AV27">
        <v>26.333333333333332</v>
      </c>
    </row>
    <row r="28" spans="1:48">
      <c r="A28" s="3">
        <v>3360</v>
      </c>
      <c r="B28" s="5">
        <v>3480</v>
      </c>
      <c r="C28" s="68">
        <v>56</v>
      </c>
      <c r="D28" s="13">
        <v>31</v>
      </c>
      <c r="E28" s="16">
        <v>29</v>
      </c>
      <c r="F28" s="27">
        <v>38</v>
      </c>
      <c r="G28" s="28">
        <v>40</v>
      </c>
      <c r="H28" s="29">
        <v>170</v>
      </c>
      <c r="I28" s="29">
        <v>66</v>
      </c>
      <c r="J28" s="29">
        <v>84</v>
      </c>
      <c r="K28" s="21">
        <f t="shared" si="0"/>
        <v>22.837370242214536</v>
      </c>
      <c r="L28" s="21">
        <f t="shared" si="1"/>
        <v>29.065743944636683</v>
      </c>
      <c r="M28" s="21">
        <f t="shared" si="2"/>
        <v>18</v>
      </c>
      <c r="N28" s="31">
        <v>158</v>
      </c>
      <c r="O28" s="31">
        <v>50</v>
      </c>
      <c r="P28" s="31">
        <v>65</v>
      </c>
      <c r="Q28" s="21">
        <f t="shared" si="3"/>
        <v>20.028841531805796</v>
      </c>
      <c r="R28" s="21">
        <f t="shared" si="4"/>
        <v>26.037493991347535</v>
      </c>
      <c r="S28" s="21">
        <f t="shared" si="5"/>
        <v>15</v>
      </c>
      <c r="T28" s="34">
        <v>35.146466573333335</v>
      </c>
      <c r="U28" s="34">
        <v>45.424565633333337</v>
      </c>
      <c r="V28" s="34">
        <v>19.428967156666666</v>
      </c>
      <c r="Z28" s="39">
        <v>6</v>
      </c>
      <c r="AA28" s="40">
        <v>24</v>
      </c>
      <c r="AB28" s="44">
        <v>6</v>
      </c>
      <c r="AC28" s="44">
        <v>24</v>
      </c>
      <c r="AD28">
        <v>22.837370242214536</v>
      </c>
      <c r="AE28" t="s">
        <v>127</v>
      </c>
      <c r="AF28">
        <v>20.028841531805796</v>
      </c>
      <c r="AG28" t="s">
        <v>127</v>
      </c>
      <c r="AL28">
        <v>18</v>
      </c>
      <c r="AM28" t="s">
        <v>150</v>
      </c>
      <c r="AN28">
        <v>15</v>
      </c>
      <c r="AO28" t="s">
        <v>149</v>
      </c>
      <c r="AQ28" s="40">
        <v>17.394760107756099</v>
      </c>
      <c r="AS28">
        <v>29</v>
      </c>
      <c r="AT28">
        <v>30</v>
      </c>
      <c r="AU28">
        <v>29.333333333333332</v>
      </c>
      <c r="AV28">
        <v>30.583333333333332</v>
      </c>
    </row>
    <row r="29" spans="1:48">
      <c r="A29" s="3">
        <v>3420</v>
      </c>
      <c r="B29" s="5">
        <v>3480</v>
      </c>
      <c r="C29" s="68">
        <v>76</v>
      </c>
      <c r="D29" s="13">
        <v>30</v>
      </c>
      <c r="E29" s="16">
        <v>23</v>
      </c>
      <c r="F29" s="27">
        <v>39</v>
      </c>
      <c r="G29" s="28">
        <v>40</v>
      </c>
      <c r="H29" s="29">
        <v>182</v>
      </c>
      <c r="I29" s="29">
        <v>69</v>
      </c>
      <c r="J29" s="29">
        <v>77</v>
      </c>
      <c r="K29" s="21">
        <f t="shared" si="0"/>
        <v>20.830817534114235</v>
      </c>
      <c r="L29" s="21">
        <f t="shared" si="1"/>
        <v>23.245984784446321</v>
      </c>
      <c r="M29" s="21">
        <f t="shared" si="2"/>
        <v>8</v>
      </c>
      <c r="N29" s="31">
        <v>175</v>
      </c>
      <c r="O29" s="31">
        <v>80</v>
      </c>
      <c r="P29" s="31">
        <v>100</v>
      </c>
      <c r="Q29" s="21">
        <f t="shared" si="3"/>
        <v>26.122448979591837</v>
      </c>
      <c r="R29" s="21">
        <f t="shared" si="4"/>
        <v>32.653061224489797</v>
      </c>
      <c r="S29" s="21">
        <f t="shared" si="5"/>
        <v>20</v>
      </c>
      <c r="T29" s="34">
        <v>31.698963930000001</v>
      </c>
      <c r="U29" s="34">
        <v>50.969048307999998</v>
      </c>
      <c r="V29" s="34">
        <v>17.331987955999999</v>
      </c>
      <c r="Z29" s="39">
        <v>14</v>
      </c>
      <c r="AA29" s="40">
        <v>10</v>
      </c>
      <c r="AB29" s="44">
        <v>14</v>
      </c>
      <c r="AC29" s="44">
        <v>10</v>
      </c>
      <c r="AD29">
        <v>20.830817534114235</v>
      </c>
      <c r="AE29" t="s">
        <v>127</v>
      </c>
      <c r="AF29">
        <v>26.122448979591837</v>
      </c>
      <c r="AG29" t="s">
        <v>128</v>
      </c>
      <c r="AL29">
        <v>8</v>
      </c>
      <c r="AM29" t="s">
        <v>149</v>
      </c>
      <c r="AN29">
        <v>20</v>
      </c>
      <c r="AO29" t="s">
        <v>150</v>
      </c>
      <c r="AQ29" s="40">
        <v>13.0412624341962</v>
      </c>
      <c r="AS29">
        <v>23</v>
      </c>
      <c r="AT29">
        <v>30</v>
      </c>
      <c r="AU29">
        <v>23.5</v>
      </c>
      <c r="AV29">
        <v>30.833333333333332</v>
      </c>
    </row>
    <row r="30" spans="1:48">
      <c r="A30" s="3">
        <v>3620</v>
      </c>
      <c r="B30" s="5">
        <v>3700</v>
      </c>
      <c r="C30" s="68">
        <v>72</v>
      </c>
      <c r="D30" s="13">
        <v>32</v>
      </c>
      <c r="E30" s="16">
        <v>31</v>
      </c>
      <c r="F30" s="27">
        <v>38</v>
      </c>
      <c r="G30" s="28">
        <v>38</v>
      </c>
      <c r="H30" s="29">
        <v>165</v>
      </c>
      <c r="I30" s="29">
        <v>60</v>
      </c>
      <c r="J30" s="29">
        <v>73.5</v>
      </c>
      <c r="K30" s="21">
        <f t="shared" si="0"/>
        <v>22.03856749311295</v>
      </c>
      <c r="L30" s="21">
        <f t="shared" si="1"/>
        <v>26.997245179063363</v>
      </c>
      <c r="M30" s="21">
        <f t="shared" si="2"/>
        <v>13.5</v>
      </c>
      <c r="N30" s="31">
        <v>168</v>
      </c>
      <c r="O30" s="31">
        <v>55</v>
      </c>
      <c r="P30" s="31">
        <v>63.5</v>
      </c>
      <c r="Q30" s="21">
        <f t="shared" si="3"/>
        <v>19.486961451247168</v>
      </c>
      <c r="R30" s="21">
        <f t="shared" si="4"/>
        <v>22.498582766439913</v>
      </c>
      <c r="S30" s="21">
        <f t="shared" si="5"/>
        <v>8.5</v>
      </c>
      <c r="T30" s="34">
        <v>26.560009387999997</v>
      </c>
      <c r="U30" s="34">
        <v>50.288390352</v>
      </c>
      <c r="V30" s="34">
        <v>23.151599883999999</v>
      </c>
      <c r="Z30" s="39">
        <v>7</v>
      </c>
      <c r="AA30" s="40">
        <v>24</v>
      </c>
      <c r="AB30" s="44">
        <v>7</v>
      </c>
      <c r="AC30" s="44">
        <v>24</v>
      </c>
      <c r="AD30">
        <v>22.03856749311295</v>
      </c>
      <c r="AE30" t="s">
        <v>127</v>
      </c>
      <c r="AF30">
        <v>19.486961451247168</v>
      </c>
      <c r="AG30" t="s">
        <v>127</v>
      </c>
      <c r="AL30">
        <v>13.5</v>
      </c>
      <c r="AM30" t="s">
        <v>149</v>
      </c>
      <c r="AN30">
        <v>8.5</v>
      </c>
      <c r="AO30" t="s">
        <v>149</v>
      </c>
      <c r="AQ30" s="40">
        <v>11.747535158963601</v>
      </c>
      <c r="AS30">
        <v>31</v>
      </c>
      <c r="AT30">
        <v>32</v>
      </c>
      <c r="AU30">
        <v>31.5</v>
      </c>
      <c r="AV30">
        <v>32.166666666666664</v>
      </c>
    </row>
    <row r="31" spans="1:48">
      <c r="A31" s="3">
        <v>3840</v>
      </c>
      <c r="B31" s="5">
        <v>3160</v>
      </c>
      <c r="C31" s="71">
        <v>48</v>
      </c>
      <c r="D31" s="13">
        <v>28</v>
      </c>
      <c r="E31" s="16">
        <v>26</v>
      </c>
      <c r="F31" s="27">
        <v>39</v>
      </c>
      <c r="G31" s="28">
        <v>39</v>
      </c>
      <c r="H31" s="29">
        <v>165</v>
      </c>
      <c r="I31" s="29">
        <v>63</v>
      </c>
      <c r="J31" s="29">
        <v>80</v>
      </c>
      <c r="K31" s="21">
        <f t="shared" si="0"/>
        <v>23.140495867768596</v>
      </c>
      <c r="L31" s="21">
        <f t="shared" si="1"/>
        <v>29.384756657483933</v>
      </c>
      <c r="M31" s="21">
        <f t="shared" si="2"/>
        <v>17</v>
      </c>
      <c r="N31" s="32">
        <v>158</v>
      </c>
      <c r="O31" s="32">
        <v>56</v>
      </c>
      <c r="P31" s="32">
        <v>65</v>
      </c>
      <c r="Q31" s="21">
        <f t="shared" ref="Q31:Q39" si="6">O31/((N31/100)^2)</f>
        <v>22.432302515622492</v>
      </c>
      <c r="R31" s="21">
        <f t="shared" ref="R31:R41" si="7">P31/((N31/100)^2)</f>
        <v>26.037493991347535</v>
      </c>
      <c r="S31" s="21">
        <f t="shared" si="5"/>
        <v>9</v>
      </c>
      <c r="T31" s="34">
        <v>27.9551486975</v>
      </c>
      <c r="U31" s="34">
        <v>58.770726205000003</v>
      </c>
      <c r="V31" s="34">
        <v>13.274124384</v>
      </c>
      <c r="Z31" s="39">
        <v>16</v>
      </c>
      <c r="AA31" s="40">
        <v>11</v>
      </c>
      <c r="AB31" s="44">
        <v>16</v>
      </c>
      <c r="AC31" s="44">
        <v>11</v>
      </c>
      <c r="AD31">
        <v>23.140495867768596</v>
      </c>
      <c r="AE31" t="s">
        <v>127</v>
      </c>
      <c r="AF31">
        <v>22.432302515622492</v>
      </c>
      <c r="AG31" t="s">
        <v>127</v>
      </c>
      <c r="AL31">
        <v>17</v>
      </c>
      <c r="AM31" t="s">
        <v>150</v>
      </c>
      <c r="AN31">
        <v>9</v>
      </c>
      <c r="AO31" t="s">
        <v>149</v>
      </c>
      <c r="AQ31" s="40">
        <v>13.6787848497351</v>
      </c>
      <c r="AS31">
        <v>27</v>
      </c>
      <c r="AT31">
        <v>28</v>
      </c>
      <c r="AU31">
        <v>27</v>
      </c>
      <c r="AV31">
        <v>28</v>
      </c>
    </row>
    <row r="32" spans="1:48">
      <c r="A32" s="3">
        <v>3410</v>
      </c>
      <c r="B32" s="5">
        <v>2840</v>
      </c>
      <c r="C32" s="71">
        <v>57</v>
      </c>
      <c r="D32" s="13">
        <v>36</v>
      </c>
      <c r="E32" s="16">
        <v>33</v>
      </c>
      <c r="F32" s="27">
        <v>37</v>
      </c>
      <c r="G32" s="28">
        <v>39</v>
      </c>
      <c r="H32" s="29">
        <v>164</v>
      </c>
      <c r="I32" s="29">
        <v>56</v>
      </c>
      <c r="J32" s="29">
        <v>69</v>
      </c>
      <c r="K32" s="21">
        <f t="shared" si="0"/>
        <v>20.820939916716245</v>
      </c>
      <c r="L32" s="21">
        <f t="shared" si="1"/>
        <v>25.654372397382513</v>
      </c>
      <c r="M32" s="21">
        <f t="shared" si="2"/>
        <v>13</v>
      </c>
      <c r="N32" s="31">
        <v>166</v>
      </c>
      <c r="O32" s="31">
        <v>53</v>
      </c>
      <c r="P32" s="31">
        <v>71</v>
      </c>
      <c r="Q32" s="21">
        <f t="shared" si="6"/>
        <v>19.233560749020178</v>
      </c>
      <c r="R32" s="21">
        <f t="shared" si="7"/>
        <v>25.765713456234579</v>
      </c>
      <c r="S32" s="21">
        <f t="shared" si="5"/>
        <v>18</v>
      </c>
      <c r="T32" s="34">
        <v>28.691835559999998</v>
      </c>
      <c r="U32" s="34">
        <v>55.051327386666657</v>
      </c>
      <c r="V32" s="34">
        <v>16.256838640000002</v>
      </c>
      <c r="Z32" s="39">
        <v>8</v>
      </c>
      <c r="AA32" s="40">
        <v>25</v>
      </c>
      <c r="AB32" s="44">
        <v>8</v>
      </c>
      <c r="AC32" s="44">
        <v>25</v>
      </c>
      <c r="AD32">
        <v>20.820939916716245</v>
      </c>
      <c r="AE32" t="s">
        <v>127</v>
      </c>
      <c r="AF32">
        <v>19.233560749020178</v>
      </c>
      <c r="AG32" t="s">
        <v>127</v>
      </c>
      <c r="AL32">
        <v>13</v>
      </c>
      <c r="AM32" t="s">
        <v>149</v>
      </c>
      <c r="AN32">
        <v>18</v>
      </c>
      <c r="AO32" t="s">
        <v>150</v>
      </c>
      <c r="AQ32" s="40">
        <v>13.286674183085999</v>
      </c>
      <c r="AS32">
        <v>32</v>
      </c>
      <c r="AT32">
        <v>36</v>
      </c>
      <c r="AU32">
        <v>32.916666666666664</v>
      </c>
      <c r="AV32">
        <v>36.333333333333336</v>
      </c>
    </row>
    <row r="33" spans="1:48">
      <c r="A33" s="3">
        <v>3680</v>
      </c>
      <c r="B33" s="5">
        <v>3260</v>
      </c>
      <c r="C33" s="72">
        <v>51</v>
      </c>
      <c r="D33" s="13">
        <v>33</v>
      </c>
      <c r="E33" s="16">
        <v>34</v>
      </c>
      <c r="F33" s="27">
        <v>39</v>
      </c>
      <c r="G33" s="28">
        <v>39</v>
      </c>
      <c r="H33" s="29">
        <v>161</v>
      </c>
      <c r="I33" s="29">
        <v>65</v>
      </c>
      <c r="J33" s="29">
        <v>82.5</v>
      </c>
      <c r="K33" s="21">
        <f t="shared" si="0"/>
        <v>25.076193048107708</v>
      </c>
      <c r="L33" s="21">
        <f t="shared" si="1"/>
        <v>31.827475791829016</v>
      </c>
      <c r="M33" s="21">
        <f t="shared" si="2"/>
        <v>17.5</v>
      </c>
      <c r="N33" s="31">
        <v>163</v>
      </c>
      <c r="O33" s="31">
        <v>58</v>
      </c>
      <c r="P33" s="31">
        <v>68</v>
      </c>
      <c r="Q33" s="21">
        <f t="shared" si="6"/>
        <v>21.829952199932254</v>
      </c>
      <c r="R33" s="21">
        <f t="shared" si="7"/>
        <v>25.59373706198954</v>
      </c>
      <c r="S33" s="21">
        <f t="shared" si="5"/>
        <v>10</v>
      </c>
      <c r="T33" s="34">
        <v>31.065070561428573</v>
      </c>
      <c r="U33" s="34">
        <v>48.535618371428576</v>
      </c>
      <c r="V33" s="34">
        <v>20.399310794285714</v>
      </c>
      <c r="Z33" s="39">
        <v>7</v>
      </c>
      <c r="AA33" s="40">
        <v>28</v>
      </c>
      <c r="AB33" s="44">
        <v>7</v>
      </c>
      <c r="AC33" s="44">
        <v>28</v>
      </c>
      <c r="AD33">
        <v>25.076193048107708</v>
      </c>
      <c r="AE33" t="s">
        <v>128</v>
      </c>
      <c r="AF33">
        <v>21.829952199932254</v>
      </c>
      <c r="AG33" t="s">
        <v>127</v>
      </c>
      <c r="AL33">
        <v>17.5</v>
      </c>
      <c r="AM33" t="s">
        <v>150</v>
      </c>
      <c r="AN33">
        <v>10</v>
      </c>
      <c r="AO33" t="s">
        <v>149</v>
      </c>
      <c r="AQ33" s="40">
        <v>13.5462095785277</v>
      </c>
      <c r="AS33">
        <v>34</v>
      </c>
      <c r="AT33">
        <v>33</v>
      </c>
      <c r="AU33">
        <v>34.75</v>
      </c>
      <c r="AV33">
        <v>33.416666666666664</v>
      </c>
    </row>
    <row r="34" spans="1:48">
      <c r="A34" s="3">
        <v>2920</v>
      </c>
      <c r="B34" s="5">
        <v>3020</v>
      </c>
      <c r="C34" s="72">
        <v>45</v>
      </c>
      <c r="D34" s="13">
        <v>39</v>
      </c>
      <c r="E34" s="16">
        <v>25</v>
      </c>
      <c r="F34" s="27">
        <v>38</v>
      </c>
      <c r="G34" s="28">
        <v>38</v>
      </c>
      <c r="H34" s="29">
        <v>170</v>
      </c>
      <c r="I34" s="29">
        <v>85</v>
      </c>
      <c r="J34" s="29">
        <v>97</v>
      </c>
      <c r="K34" s="21">
        <f t="shared" si="0"/>
        <v>29.411764705882355</v>
      </c>
      <c r="L34" s="21">
        <f t="shared" si="1"/>
        <v>33.564013840830455</v>
      </c>
      <c r="M34" s="21">
        <f t="shared" si="2"/>
        <v>12</v>
      </c>
      <c r="N34" s="31">
        <v>164</v>
      </c>
      <c r="O34" s="31">
        <v>54</v>
      </c>
      <c r="P34" s="31">
        <v>67.5</v>
      </c>
      <c r="Q34" s="21">
        <f t="shared" si="6"/>
        <v>20.077334919690664</v>
      </c>
      <c r="R34" s="21">
        <f t="shared" si="7"/>
        <v>25.096668649613331</v>
      </c>
      <c r="S34" s="21">
        <f t="shared" si="5"/>
        <v>13.5</v>
      </c>
      <c r="Z34" s="39">
        <v>17</v>
      </c>
      <c r="AA34" s="40">
        <v>9</v>
      </c>
      <c r="AB34" s="44">
        <v>17</v>
      </c>
      <c r="AC34" s="44">
        <v>9</v>
      </c>
      <c r="AD34">
        <v>29.411764705882355</v>
      </c>
      <c r="AE34" t="s">
        <v>128</v>
      </c>
      <c r="AF34">
        <v>20.077334919690664</v>
      </c>
      <c r="AG34" t="s">
        <v>127</v>
      </c>
      <c r="AL34">
        <v>12</v>
      </c>
      <c r="AM34" t="s">
        <v>150</v>
      </c>
      <c r="AN34">
        <v>13.5</v>
      </c>
      <c r="AO34" t="s">
        <v>149</v>
      </c>
      <c r="AS34">
        <v>25</v>
      </c>
      <c r="AT34">
        <v>39</v>
      </c>
      <c r="AU34">
        <v>25.583333333333332</v>
      </c>
      <c r="AV34">
        <v>39.75</v>
      </c>
    </row>
    <row r="35" spans="1:48">
      <c r="A35" s="3">
        <v>4250</v>
      </c>
      <c r="B35" s="5">
        <v>4160</v>
      </c>
      <c r="C35" s="72">
        <v>62</v>
      </c>
      <c r="D35" s="13">
        <v>34</v>
      </c>
      <c r="E35" s="16">
        <v>31</v>
      </c>
      <c r="F35" s="27">
        <v>37</v>
      </c>
      <c r="G35" s="28">
        <v>38</v>
      </c>
      <c r="H35" s="29">
        <v>165</v>
      </c>
      <c r="I35" s="29">
        <v>65</v>
      </c>
      <c r="J35" s="29">
        <v>78</v>
      </c>
      <c r="K35" s="21">
        <f t="shared" si="0"/>
        <v>23.875114784205696</v>
      </c>
      <c r="L35" s="21">
        <f t="shared" si="1"/>
        <v>28.650137741046834</v>
      </c>
      <c r="M35" s="21">
        <f t="shared" si="2"/>
        <v>13</v>
      </c>
      <c r="N35" s="31">
        <v>170</v>
      </c>
      <c r="O35" s="31">
        <v>60</v>
      </c>
      <c r="P35" s="31">
        <v>80</v>
      </c>
      <c r="Q35" s="21">
        <f t="shared" si="6"/>
        <v>20.761245674740486</v>
      </c>
      <c r="R35" s="21">
        <f t="shared" si="7"/>
        <v>27.681660899653981</v>
      </c>
      <c r="S35" s="21">
        <f t="shared" si="5"/>
        <v>20</v>
      </c>
      <c r="Z35" s="39">
        <v>23</v>
      </c>
      <c r="AA35" s="40">
        <v>12</v>
      </c>
      <c r="AB35" s="44">
        <v>23</v>
      </c>
      <c r="AC35" s="44">
        <v>12</v>
      </c>
      <c r="AD35">
        <v>23.875114784205696</v>
      </c>
      <c r="AE35" t="s">
        <v>127</v>
      </c>
      <c r="AF35">
        <v>20.761245674740486</v>
      </c>
      <c r="AG35" t="s">
        <v>127</v>
      </c>
      <c r="AL35">
        <v>13</v>
      </c>
      <c r="AM35" t="s">
        <v>149</v>
      </c>
      <c r="AN35">
        <v>20</v>
      </c>
      <c r="AO35" t="s">
        <v>150</v>
      </c>
      <c r="AS35">
        <v>35</v>
      </c>
      <c r="AT35">
        <v>34</v>
      </c>
      <c r="AU35">
        <v>35.166666666666664</v>
      </c>
      <c r="AV35">
        <v>34.333333333333336</v>
      </c>
    </row>
    <row r="36" spans="1:48">
      <c r="A36" s="3">
        <v>4280</v>
      </c>
      <c r="B36" s="5">
        <v>3300</v>
      </c>
      <c r="C36" s="72">
        <v>51</v>
      </c>
      <c r="D36" s="13">
        <v>35</v>
      </c>
      <c r="E36" s="16">
        <v>19</v>
      </c>
      <c r="F36" s="27">
        <v>38</v>
      </c>
      <c r="G36" s="28">
        <v>41</v>
      </c>
      <c r="H36" s="29">
        <v>151</v>
      </c>
      <c r="I36" s="29">
        <v>55</v>
      </c>
      <c r="J36" s="29">
        <v>65</v>
      </c>
      <c r="K36" s="21">
        <f t="shared" si="0"/>
        <v>24.121749046094468</v>
      </c>
      <c r="L36" s="21">
        <f t="shared" si="1"/>
        <v>28.507521599929827</v>
      </c>
      <c r="M36" s="21">
        <f t="shared" si="2"/>
        <v>10</v>
      </c>
      <c r="N36" s="31">
        <v>160</v>
      </c>
      <c r="O36" s="31">
        <v>53</v>
      </c>
      <c r="P36" s="31">
        <v>60.6</v>
      </c>
      <c r="Q36" s="21">
        <f t="shared" si="6"/>
        <v>20.703124999999996</v>
      </c>
      <c r="R36" s="21">
        <f t="shared" si="7"/>
        <v>23.671874999999996</v>
      </c>
      <c r="S36" s="21">
        <f t="shared" si="5"/>
        <v>7.6000000000000014</v>
      </c>
      <c r="Z36" s="39">
        <v>15</v>
      </c>
      <c r="AA36" s="40">
        <v>4</v>
      </c>
      <c r="AB36" s="44">
        <v>15</v>
      </c>
      <c r="AC36" s="44">
        <v>4</v>
      </c>
      <c r="AD36">
        <v>24.121749046094468</v>
      </c>
      <c r="AE36" t="s">
        <v>127</v>
      </c>
      <c r="AF36">
        <v>20.703124999999996</v>
      </c>
      <c r="AG36" t="s">
        <v>127</v>
      </c>
      <c r="AL36">
        <v>10</v>
      </c>
      <c r="AM36" t="s">
        <v>149</v>
      </c>
      <c r="AN36">
        <v>7.6000000000000014</v>
      </c>
      <c r="AO36" t="s">
        <v>149</v>
      </c>
      <c r="AS36">
        <v>18</v>
      </c>
      <c r="AT36">
        <v>35</v>
      </c>
      <c r="AU36">
        <v>18.5</v>
      </c>
      <c r="AV36">
        <v>35.333333333333336</v>
      </c>
    </row>
    <row r="37" spans="1:48">
      <c r="A37" s="3">
        <v>4060</v>
      </c>
      <c r="B37" s="5">
        <v>3370</v>
      </c>
      <c r="C37" s="72">
        <v>29</v>
      </c>
      <c r="D37" s="13">
        <v>39</v>
      </c>
      <c r="E37" s="16">
        <v>33</v>
      </c>
      <c r="F37" s="27">
        <v>39</v>
      </c>
      <c r="G37" s="28">
        <v>39</v>
      </c>
      <c r="H37" s="29">
        <v>176</v>
      </c>
      <c r="I37" s="29">
        <v>62</v>
      </c>
      <c r="J37" s="29">
        <v>83</v>
      </c>
      <c r="K37" s="21">
        <f t="shared" si="0"/>
        <v>20.015495867768596</v>
      </c>
      <c r="L37" s="21">
        <f t="shared" si="1"/>
        <v>26.794938016528928</v>
      </c>
      <c r="M37" s="21">
        <f t="shared" si="2"/>
        <v>21</v>
      </c>
      <c r="N37" s="31">
        <v>168</v>
      </c>
      <c r="O37" s="31">
        <v>58</v>
      </c>
      <c r="P37" s="31">
        <v>70</v>
      </c>
      <c r="Q37" s="21">
        <f t="shared" si="6"/>
        <v>20.549886621315196</v>
      </c>
      <c r="R37" s="21">
        <f t="shared" si="7"/>
        <v>24.801587301587304</v>
      </c>
      <c r="S37" s="21">
        <f t="shared" si="5"/>
        <v>12</v>
      </c>
      <c r="Z37" s="39">
        <v>0.5</v>
      </c>
      <c r="AA37" s="40">
        <v>32</v>
      </c>
      <c r="AB37" s="44">
        <v>0.66</v>
      </c>
      <c r="AC37" s="44">
        <v>32</v>
      </c>
      <c r="AD37">
        <v>20.015495867768596</v>
      </c>
      <c r="AE37" t="s">
        <v>127</v>
      </c>
      <c r="AF37">
        <v>20.549886621315196</v>
      </c>
      <c r="AG37" t="s">
        <v>127</v>
      </c>
      <c r="AL37">
        <v>21</v>
      </c>
      <c r="AM37" t="s">
        <v>150</v>
      </c>
      <c r="AN37">
        <v>12</v>
      </c>
      <c r="AO37" t="s">
        <v>149</v>
      </c>
      <c r="AS37">
        <v>32</v>
      </c>
      <c r="AT37">
        <v>39</v>
      </c>
      <c r="AU37">
        <v>32.666666666666664</v>
      </c>
      <c r="AV37">
        <v>39.583333333333336</v>
      </c>
    </row>
    <row r="38" spans="1:48">
      <c r="A38" s="3">
        <v>4080</v>
      </c>
      <c r="B38" s="5">
        <v>4270</v>
      </c>
      <c r="C38" s="68">
        <v>28</v>
      </c>
      <c r="D38" s="13">
        <v>32</v>
      </c>
      <c r="E38" s="16">
        <v>34</v>
      </c>
      <c r="F38" s="27">
        <v>37</v>
      </c>
      <c r="G38" s="28">
        <v>40</v>
      </c>
      <c r="H38" s="29">
        <v>158</v>
      </c>
      <c r="I38" s="29">
        <v>68</v>
      </c>
      <c r="J38" s="29">
        <v>84</v>
      </c>
      <c r="K38" s="21">
        <f t="shared" si="0"/>
        <v>27.239224483255885</v>
      </c>
      <c r="L38" s="21">
        <f t="shared" si="1"/>
        <v>33.648453773433737</v>
      </c>
      <c r="M38" s="21">
        <f t="shared" si="2"/>
        <v>16</v>
      </c>
      <c r="N38" s="31">
        <v>175</v>
      </c>
      <c r="O38" s="31">
        <v>70</v>
      </c>
      <c r="P38" s="31">
        <v>85</v>
      </c>
      <c r="Q38" s="21">
        <f t="shared" si="6"/>
        <v>22.857142857142858</v>
      </c>
      <c r="R38" s="21">
        <f t="shared" si="7"/>
        <v>27.755102040816325</v>
      </c>
      <c r="S38" s="21">
        <f t="shared" si="5"/>
        <v>15</v>
      </c>
      <c r="Z38" s="39">
        <v>26</v>
      </c>
      <c r="AA38" s="40">
        <v>8</v>
      </c>
      <c r="AB38" s="44">
        <v>26</v>
      </c>
      <c r="AC38" s="44">
        <v>8</v>
      </c>
      <c r="AD38">
        <v>27.239224483255885</v>
      </c>
      <c r="AE38" t="s">
        <v>128</v>
      </c>
      <c r="AF38">
        <v>22.857142857142858</v>
      </c>
      <c r="AG38" t="s">
        <v>127</v>
      </c>
      <c r="AL38">
        <v>16</v>
      </c>
      <c r="AM38" t="s">
        <v>150</v>
      </c>
      <c r="AN38">
        <v>15</v>
      </c>
      <c r="AO38" t="s">
        <v>149</v>
      </c>
      <c r="AS38">
        <v>34</v>
      </c>
      <c r="AT38">
        <v>31</v>
      </c>
      <c r="AU38">
        <v>34.166666666666664</v>
      </c>
      <c r="AV38">
        <v>31.666666666666668</v>
      </c>
    </row>
    <row r="39" spans="1:48">
      <c r="A39" s="3">
        <v>4000</v>
      </c>
      <c r="B39" s="5">
        <v>3060</v>
      </c>
      <c r="C39" s="69">
        <v>58</v>
      </c>
      <c r="D39" s="13">
        <v>38</v>
      </c>
      <c r="E39" s="16">
        <v>35</v>
      </c>
      <c r="F39" s="26">
        <v>37</v>
      </c>
      <c r="G39" s="28">
        <v>41</v>
      </c>
      <c r="H39" s="29">
        <v>166</v>
      </c>
      <c r="I39" s="29">
        <v>78</v>
      </c>
      <c r="J39" s="29">
        <v>88.5</v>
      </c>
      <c r="K39" s="21">
        <f t="shared" si="0"/>
        <v>28.305995064595734</v>
      </c>
      <c r="L39" s="21">
        <f t="shared" si="1"/>
        <v>32.116417477137468</v>
      </c>
      <c r="M39" s="21">
        <f t="shared" si="2"/>
        <v>10.5</v>
      </c>
      <c r="N39" s="31">
        <v>160</v>
      </c>
      <c r="O39" s="31">
        <v>68</v>
      </c>
      <c r="P39" s="31">
        <v>83</v>
      </c>
      <c r="Q39" s="21">
        <f t="shared" si="6"/>
        <v>26.562499999999996</v>
      </c>
      <c r="R39" s="21">
        <f t="shared" si="7"/>
        <v>32.421874999999993</v>
      </c>
      <c r="S39" s="21">
        <f t="shared" si="5"/>
        <v>15</v>
      </c>
      <c r="Z39" s="39">
        <v>16</v>
      </c>
      <c r="AA39" s="40">
        <v>19</v>
      </c>
      <c r="AB39" s="44">
        <v>16</v>
      </c>
      <c r="AC39" s="44">
        <v>19</v>
      </c>
      <c r="AD39">
        <v>28.305995064595734</v>
      </c>
      <c r="AE39" t="s">
        <v>128</v>
      </c>
      <c r="AF39">
        <v>26.562499999999996</v>
      </c>
      <c r="AG39" t="s">
        <v>128</v>
      </c>
      <c r="AL39">
        <v>10.5</v>
      </c>
      <c r="AM39" t="s">
        <v>149</v>
      </c>
      <c r="AN39">
        <v>15</v>
      </c>
      <c r="AO39" t="s">
        <v>150</v>
      </c>
      <c r="AS39">
        <v>35</v>
      </c>
      <c r="AT39">
        <v>38</v>
      </c>
      <c r="AU39">
        <v>35.166666666666664</v>
      </c>
      <c r="AV39">
        <v>38.25</v>
      </c>
    </row>
    <row r="40" spans="1:48">
      <c r="A40" s="3">
        <v>3850</v>
      </c>
      <c r="B40" s="5">
        <v>3289</v>
      </c>
      <c r="C40" s="68">
        <v>51</v>
      </c>
      <c r="D40" s="12">
        <v>25</v>
      </c>
      <c r="E40" s="16">
        <v>30</v>
      </c>
      <c r="F40" s="27">
        <v>39</v>
      </c>
      <c r="G40" s="28">
        <v>41</v>
      </c>
      <c r="H40" s="29">
        <v>173</v>
      </c>
      <c r="I40" s="29">
        <v>64</v>
      </c>
      <c r="J40" s="29">
        <v>76</v>
      </c>
      <c r="K40" s="21">
        <f t="shared" si="0"/>
        <v>21.383941996057334</v>
      </c>
      <c r="L40" s="21">
        <f t="shared" si="1"/>
        <v>25.393431120318084</v>
      </c>
      <c r="M40" s="21">
        <f t="shared" si="2"/>
        <v>12</v>
      </c>
      <c r="N40" s="31">
        <v>167</v>
      </c>
      <c r="O40" s="31">
        <v>55.5</v>
      </c>
      <c r="P40" s="31">
        <v>66.900000000000006</v>
      </c>
      <c r="Q40" s="21">
        <f>O40/((N40/100)^2)</f>
        <v>19.900319122234574</v>
      </c>
      <c r="R40" s="21">
        <f t="shared" si="7"/>
        <v>23.987952239234108</v>
      </c>
      <c r="S40" s="21">
        <f t="shared" si="5"/>
        <v>11.400000000000006</v>
      </c>
      <c r="Z40" s="39">
        <v>13</v>
      </c>
      <c r="AA40" s="40">
        <v>13</v>
      </c>
      <c r="AB40" s="44">
        <v>4</v>
      </c>
      <c r="AC40" s="44">
        <v>26</v>
      </c>
      <c r="AD40">
        <v>21.383941996057334</v>
      </c>
      <c r="AE40" t="s">
        <v>127</v>
      </c>
      <c r="AF40">
        <v>19.900319122234574</v>
      </c>
      <c r="AG40" t="s">
        <v>127</v>
      </c>
      <c r="AL40">
        <v>12</v>
      </c>
      <c r="AM40" t="s">
        <v>149</v>
      </c>
      <c r="AN40">
        <v>11.400000000000006</v>
      </c>
      <c r="AO40" t="s">
        <v>149</v>
      </c>
      <c r="AS40">
        <v>29</v>
      </c>
      <c r="AT40">
        <v>26</v>
      </c>
      <c r="AU40">
        <v>29.916666666666668</v>
      </c>
      <c r="AV40">
        <v>26.333333333333332</v>
      </c>
    </row>
    <row r="41" spans="1:48">
      <c r="A41" s="3">
        <v>3360</v>
      </c>
      <c r="B41" s="5">
        <v>3100</v>
      </c>
      <c r="C41" s="71">
        <v>53.6</v>
      </c>
      <c r="D41" s="12">
        <v>34</v>
      </c>
      <c r="E41" s="16">
        <v>26</v>
      </c>
      <c r="F41" s="27">
        <v>37</v>
      </c>
      <c r="G41" s="28">
        <v>39</v>
      </c>
      <c r="H41" s="29">
        <v>168</v>
      </c>
      <c r="I41" s="29">
        <v>60</v>
      </c>
      <c r="J41" s="29">
        <v>75</v>
      </c>
      <c r="K41" s="21">
        <f t="shared" si="0"/>
        <v>21.258503401360546</v>
      </c>
      <c r="L41" s="21">
        <f t="shared" si="1"/>
        <v>26.573129251700685</v>
      </c>
      <c r="M41" s="21">
        <f t="shared" si="2"/>
        <v>15</v>
      </c>
      <c r="N41" s="51">
        <v>170</v>
      </c>
      <c r="O41" s="51">
        <v>61</v>
      </c>
      <c r="P41" s="51">
        <v>72</v>
      </c>
      <c r="Q41">
        <f>O41/((N41/100)^2)</f>
        <v>21.107266435986162</v>
      </c>
      <c r="R41" s="40">
        <f t="shared" si="7"/>
        <v>24.913494809688583</v>
      </c>
      <c r="S41">
        <f t="shared" si="5"/>
        <v>11</v>
      </c>
      <c r="Z41" s="39">
        <v>19</v>
      </c>
      <c r="AA41" s="40">
        <v>14</v>
      </c>
      <c r="AB41" s="44">
        <v>13</v>
      </c>
      <c r="AC41" s="44">
        <v>13</v>
      </c>
      <c r="AD41">
        <v>21.258503401360546</v>
      </c>
      <c r="AE41" t="s">
        <v>127</v>
      </c>
      <c r="AF41">
        <v>21.107266435986162</v>
      </c>
      <c r="AG41" t="s">
        <v>127</v>
      </c>
      <c r="AL41">
        <v>15</v>
      </c>
      <c r="AM41" t="s">
        <v>149</v>
      </c>
      <c r="AN41">
        <v>11</v>
      </c>
      <c r="AO41" t="s">
        <v>149</v>
      </c>
      <c r="AS41">
        <v>26</v>
      </c>
      <c r="AT41">
        <v>33</v>
      </c>
      <c r="AU41">
        <v>26.75</v>
      </c>
      <c r="AV41">
        <v>33.916666666666664</v>
      </c>
    </row>
    <row r="42" spans="1:48">
      <c r="A42" s="3">
        <v>4660</v>
      </c>
      <c r="B42">
        <v>3100</v>
      </c>
      <c r="C42" s="68">
        <v>53</v>
      </c>
      <c r="D42" s="12">
        <v>30</v>
      </c>
      <c r="E42" s="16">
        <v>32</v>
      </c>
      <c r="F42" s="27">
        <v>38</v>
      </c>
      <c r="G42" s="51">
        <v>38</v>
      </c>
      <c r="H42" s="29">
        <v>162</v>
      </c>
      <c r="I42" s="29">
        <v>57</v>
      </c>
      <c r="J42" s="29">
        <v>71.5</v>
      </c>
      <c r="K42" s="21">
        <f t="shared" si="0"/>
        <v>21.719250114311837</v>
      </c>
      <c r="L42" s="21">
        <f t="shared" si="1"/>
        <v>27.244322511812218</v>
      </c>
      <c r="M42" s="21">
        <f t="shared" si="2"/>
        <v>14.5</v>
      </c>
      <c r="Z42" s="39">
        <v>15</v>
      </c>
      <c r="AA42" s="40">
        <v>10</v>
      </c>
      <c r="AB42" s="44">
        <v>21</v>
      </c>
      <c r="AC42" s="44">
        <v>12</v>
      </c>
      <c r="AD42">
        <v>21.719250114311837</v>
      </c>
      <c r="AE42" t="s">
        <v>127</v>
      </c>
      <c r="AL42">
        <v>14.5</v>
      </c>
      <c r="AM42" t="s">
        <v>149</v>
      </c>
      <c r="AS42">
        <v>33</v>
      </c>
      <c r="AT42">
        <v>30</v>
      </c>
      <c r="AU42">
        <v>33</v>
      </c>
      <c r="AV42">
        <v>30.583333333333332</v>
      </c>
    </row>
    <row r="43" spans="1:48">
      <c r="A43" s="3">
        <v>3630</v>
      </c>
      <c r="C43" s="71">
        <v>27</v>
      </c>
      <c r="D43" s="12"/>
      <c r="E43" s="16">
        <v>25</v>
      </c>
      <c r="F43" s="27">
        <v>39</v>
      </c>
      <c r="H43" s="29">
        <v>182</v>
      </c>
      <c r="I43" s="29">
        <v>68</v>
      </c>
      <c r="J43" s="29">
        <v>75</v>
      </c>
      <c r="K43" s="21">
        <f t="shared" si="0"/>
        <v>20.528921627822726</v>
      </c>
      <c r="L43" s="21">
        <f t="shared" si="1"/>
        <v>22.642192971863299</v>
      </c>
      <c r="M43" s="21">
        <f t="shared" si="2"/>
        <v>7</v>
      </c>
      <c r="Z43" s="39">
        <v>15</v>
      </c>
      <c r="AA43" s="40">
        <v>12</v>
      </c>
      <c r="AB43" s="44">
        <v>15</v>
      </c>
      <c r="AC43" s="44">
        <v>10</v>
      </c>
      <c r="AD43">
        <v>20.528921627822726</v>
      </c>
      <c r="AE43" t="s">
        <v>127</v>
      </c>
      <c r="AL43">
        <v>7</v>
      </c>
      <c r="AM43" t="s">
        <v>149</v>
      </c>
      <c r="AS43">
        <v>25</v>
      </c>
      <c r="AU43">
        <v>25</v>
      </c>
    </row>
    <row r="44" spans="1:48">
      <c r="A44" s="3">
        <v>3580</v>
      </c>
      <c r="C44" s="71">
        <v>41</v>
      </c>
      <c r="E44" s="16">
        <v>27</v>
      </c>
      <c r="F44" s="27">
        <v>37</v>
      </c>
      <c r="H44" s="29">
        <v>171</v>
      </c>
      <c r="I44" s="29">
        <v>62</v>
      </c>
      <c r="J44" s="29">
        <v>83</v>
      </c>
      <c r="K44" s="21">
        <f t="shared" si="0"/>
        <v>21.203105228959341</v>
      </c>
      <c r="L44" s="21">
        <f t="shared" si="1"/>
        <v>28.384802161348794</v>
      </c>
      <c r="M44" s="21">
        <f t="shared" si="2"/>
        <v>21</v>
      </c>
      <c r="Z44" s="39">
        <v>15</v>
      </c>
      <c r="AA44" s="40">
        <v>12</v>
      </c>
      <c r="AB44" s="44">
        <v>15</v>
      </c>
      <c r="AC44" s="44">
        <v>12</v>
      </c>
      <c r="AD44">
        <v>21.203105228959341</v>
      </c>
      <c r="AE44" t="s">
        <v>127</v>
      </c>
      <c r="AL44">
        <v>21</v>
      </c>
      <c r="AM44" t="s">
        <v>150</v>
      </c>
      <c r="AS44">
        <v>27</v>
      </c>
      <c r="AU44">
        <v>27.666666666666668</v>
      </c>
    </row>
    <row r="45" spans="1:48">
      <c r="A45" s="3">
        <v>3360</v>
      </c>
      <c r="C45" s="69">
        <v>41</v>
      </c>
      <c r="E45" s="16">
        <v>26</v>
      </c>
      <c r="F45" s="27">
        <v>38</v>
      </c>
      <c r="H45" s="29">
        <v>168</v>
      </c>
      <c r="I45" s="29">
        <v>75</v>
      </c>
      <c r="J45" s="29">
        <v>89.8</v>
      </c>
      <c r="K45" s="21">
        <f t="shared" si="0"/>
        <v>26.573129251700685</v>
      </c>
      <c r="L45" s="21">
        <f t="shared" si="1"/>
        <v>31.816893424036284</v>
      </c>
      <c r="M45" s="21">
        <f t="shared" si="2"/>
        <v>14.799999999999997</v>
      </c>
      <c r="Z45" s="39">
        <v>6</v>
      </c>
      <c r="AA45" s="40">
        <v>24</v>
      </c>
      <c r="AB45" s="44">
        <v>15</v>
      </c>
      <c r="AC45" s="44">
        <v>12</v>
      </c>
      <c r="AD45">
        <v>26.573129251700685</v>
      </c>
      <c r="AE45" t="s">
        <v>128</v>
      </c>
      <c r="AL45">
        <v>14.799999999999997</v>
      </c>
      <c r="AM45" t="s">
        <v>150</v>
      </c>
      <c r="AS45">
        <v>26</v>
      </c>
      <c r="AU45">
        <v>26.25</v>
      </c>
    </row>
    <row r="46" spans="1:48">
      <c r="A46" s="3">
        <v>3920</v>
      </c>
      <c r="C46" s="69">
        <v>63</v>
      </c>
      <c r="E46" s="16">
        <v>29</v>
      </c>
      <c r="F46" s="27">
        <v>39</v>
      </c>
      <c r="H46" s="29">
        <v>167</v>
      </c>
      <c r="I46" s="29">
        <v>68</v>
      </c>
      <c r="J46" s="29">
        <v>84</v>
      </c>
      <c r="K46" s="21">
        <f t="shared" si="0"/>
        <v>24.382372978593711</v>
      </c>
      <c r="L46" s="21">
        <f t="shared" si="1"/>
        <v>30.119401914733409</v>
      </c>
      <c r="M46" s="21">
        <f t="shared" si="2"/>
        <v>16</v>
      </c>
      <c r="Z46" s="39">
        <v>4</v>
      </c>
      <c r="AA46" s="40">
        <v>29</v>
      </c>
      <c r="AB46" s="44">
        <v>6</v>
      </c>
      <c r="AC46" s="44">
        <v>24</v>
      </c>
      <c r="AD46">
        <v>24.382372978593711</v>
      </c>
      <c r="AE46" t="s">
        <v>127</v>
      </c>
      <c r="AL46">
        <v>16</v>
      </c>
      <c r="AM46" t="s">
        <v>149</v>
      </c>
      <c r="AS46">
        <v>29</v>
      </c>
      <c r="AU46">
        <v>29.166666666666668</v>
      </c>
    </row>
    <row r="47" spans="1:48">
      <c r="A47" s="3">
        <v>3590</v>
      </c>
      <c r="C47" s="69">
        <v>39</v>
      </c>
      <c r="E47" s="16">
        <v>33</v>
      </c>
      <c r="F47" s="27">
        <v>38</v>
      </c>
      <c r="H47" s="29">
        <v>160</v>
      </c>
      <c r="I47" s="29">
        <v>57.5</v>
      </c>
      <c r="J47" s="29">
        <v>70</v>
      </c>
      <c r="K47" s="21">
        <f t="shared" si="0"/>
        <v>22.460937499999996</v>
      </c>
      <c r="L47" s="21">
        <f t="shared" si="1"/>
        <v>27.343749999999996</v>
      </c>
      <c r="M47" s="21">
        <f t="shared" si="2"/>
        <v>12.5</v>
      </c>
      <c r="Z47" s="39">
        <v>8</v>
      </c>
      <c r="AA47" s="40">
        <v>23</v>
      </c>
      <c r="AB47" s="44">
        <v>4</v>
      </c>
      <c r="AC47" s="44">
        <v>29</v>
      </c>
      <c r="AD47">
        <v>22.460937499999996</v>
      </c>
      <c r="AE47" t="s">
        <v>127</v>
      </c>
      <c r="AL47">
        <v>12.5</v>
      </c>
      <c r="AM47" t="s">
        <v>149</v>
      </c>
      <c r="AS47">
        <v>33</v>
      </c>
      <c r="AU47">
        <v>33.166666666666664</v>
      </c>
    </row>
    <row r="48" spans="1:48">
      <c r="A48" s="3">
        <v>3600</v>
      </c>
      <c r="C48" s="71">
        <v>30</v>
      </c>
      <c r="E48" s="16">
        <v>30</v>
      </c>
      <c r="F48" s="27">
        <v>39</v>
      </c>
      <c r="H48" s="29">
        <v>163</v>
      </c>
      <c r="I48" s="29">
        <v>62</v>
      </c>
      <c r="J48" s="29">
        <v>77.5</v>
      </c>
      <c r="K48" s="21">
        <f t="shared" si="0"/>
        <v>23.335466144755166</v>
      </c>
      <c r="L48" s="21">
        <f t="shared" si="1"/>
        <v>29.16933268094396</v>
      </c>
      <c r="M48" s="21">
        <f t="shared" si="2"/>
        <v>15.5</v>
      </c>
      <c r="Z48" s="39">
        <v>7</v>
      </c>
      <c r="AA48" s="40">
        <v>20</v>
      </c>
      <c r="AB48" s="44">
        <v>8</v>
      </c>
      <c r="AC48" s="44">
        <v>23</v>
      </c>
      <c r="AD48">
        <v>23.335466144755166</v>
      </c>
      <c r="AE48" t="s">
        <v>127</v>
      </c>
      <c r="AL48">
        <v>15.5</v>
      </c>
      <c r="AM48" t="s">
        <v>149</v>
      </c>
      <c r="AS48">
        <v>30</v>
      </c>
      <c r="AU48">
        <v>30.75</v>
      </c>
    </row>
    <row r="49" spans="1:48">
      <c r="A49" s="67">
        <v>3120</v>
      </c>
      <c r="C49" s="71">
        <v>49</v>
      </c>
      <c r="E49" s="15">
        <v>27</v>
      </c>
      <c r="F49" s="27">
        <v>38</v>
      </c>
      <c r="H49" s="29">
        <v>170</v>
      </c>
      <c r="I49" s="29">
        <v>67.5</v>
      </c>
      <c r="J49" s="29">
        <v>84</v>
      </c>
      <c r="K49" s="21">
        <f t="shared" si="0"/>
        <v>23.356401384083046</v>
      </c>
      <c r="L49" s="21">
        <f t="shared" si="1"/>
        <v>29.065743944636683</v>
      </c>
      <c r="M49" s="21">
        <f t="shared" si="2"/>
        <v>16.5</v>
      </c>
      <c r="Z49" s="39">
        <v>13</v>
      </c>
      <c r="AA49" s="40">
        <v>12</v>
      </c>
      <c r="AB49" s="44">
        <v>7</v>
      </c>
      <c r="AC49" s="44">
        <v>20</v>
      </c>
      <c r="AD49">
        <v>23.356401384083046</v>
      </c>
      <c r="AE49" t="s">
        <v>127</v>
      </c>
      <c r="AL49">
        <v>16.5</v>
      </c>
      <c r="AM49" t="s">
        <v>150</v>
      </c>
      <c r="AS49">
        <v>27</v>
      </c>
      <c r="AU49">
        <v>27.5</v>
      </c>
    </row>
    <row r="50" spans="1:48">
      <c r="A50" s="67">
        <v>4220</v>
      </c>
      <c r="E50" s="15">
        <v>25</v>
      </c>
      <c r="F50" s="27">
        <v>38</v>
      </c>
      <c r="H50" s="29">
        <v>165</v>
      </c>
      <c r="I50" s="29">
        <v>61.5</v>
      </c>
      <c r="J50" s="29">
        <v>64</v>
      </c>
      <c r="K50" s="21">
        <f t="shared" si="0"/>
        <v>22.589531680440775</v>
      </c>
      <c r="L50" s="21">
        <f t="shared" si="1"/>
        <v>23.507805325987146</v>
      </c>
      <c r="M50" s="21">
        <f t="shared" si="2"/>
        <v>2.5</v>
      </c>
      <c r="Q50">
        <f>AVERAGE(Q1:Q41)</f>
        <v>22.457802722364999</v>
      </c>
      <c r="R50">
        <f>AVERAGE(R1:R41)</f>
        <v>27.458045750490662</v>
      </c>
      <c r="S50" s="21">
        <f>AVERAGE(S1:S41)</f>
        <v>14.002439024390245</v>
      </c>
      <c r="AB50" s="44">
        <v>13</v>
      </c>
      <c r="AC50" s="44">
        <v>12</v>
      </c>
      <c r="AD50">
        <v>22.589531680440775</v>
      </c>
      <c r="AE50" t="s">
        <v>127</v>
      </c>
      <c r="AL50">
        <v>2.5</v>
      </c>
      <c r="AM50" t="s">
        <v>149</v>
      </c>
      <c r="AS50">
        <v>24</v>
      </c>
      <c r="AU50">
        <v>24.75</v>
      </c>
    </row>
    <row r="51" spans="1:48">
      <c r="A51">
        <f>AVERAGE(A1:A50)</f>
        <v>3552.8</v>
      </c>
      <c r="B51" s="40">
        <f t="shared" ref="B51:C51" si="8">AVERAGE(B1:B50)</f>
        <v>3405.4523809523807</v>
      </c>
      <c r="C51" s="40">
        <f t="shared" si="8"/>
        <v>50.4</v>
      </c>
      <c r="D51">
        <f>AVERAGE(D1:D42)</f>
        <v>32.357142857142854</v>
      </c>
      <c r="E51">
        <f>AVERAGE(E1:E50)</f>
        <v>29.68</v>
      </c>
      <c r="F51">
        <f>AVERAGE(F1:F50)</f>
        <v>38.078000000000003</v>
      </c>
      <c r="G51" s="21">
        <f>AVERAGE(G1:G50)</f>
        <v>39.19047619047619</v>
      </c>
      <c r="K51">
        <f>AVERAGE(K1:K50)</f>
        <v>23.193374194701505</v>
      </c>
      <c r="L51" s="21">
        <f>AVERAGE(L1:L50)</f>
        <v>28.117174230209137</v>
      </c>
      <c r="M51" s="21">
        <f>AVERAGE(M1:M50)</f>
        <v>13.606</v>
      </c>
      <c r="Q51">
        <f>_xlfn.STDEV.P(Q1:Q41)</f>
        <v>2.5636596375021647</v>
      </c>
      <c r="R51">
        <f>_xlfn.STDEV.P(R1:R41)</f>
        <v>2.9657161489298831</v>
      </c>
      <c r="S51" s="21">
        <f>_xlfn.STDEV.P(S1:S40)</f>
        <v>3.7947653089486324</v>
      </c>
      <c r="T51" s="25">
        <f>AVERAGE(T1:T33)</f>
        <v>30.799287599145742</v>
      </c>
      <c r="U51" s="25">
        <f t="shared" ref="U51:AV51" si="9">AVERAGE(U1:U33)</f>
        <v>50.853243256019489</v>
      </c>
      <c r="V51" s="25">
        <f t="shared" si="9"/>
        <v>18.347469115828282</v>
      </c>
      <c r="W51" s="25">
        <f t="shared" si="9"/>
        <v>27.793803742346938</v>
      </c>
      <c r="X51" s="25">
        <f t="shared" si="9"/>
        <v>55.467586176020411</v>
      </c>
      <c r="Y51" s="25">
        <f t="shared" si="9"/>
        <v>16.738609800170071</v>
      </c>
      <c r="Z51" s="25">
        <f t="shared" si="9"/>
        <v>12.515151515151516</v>
      </c>
      <c r="AA51" s="25">
        <f t="shared" si="9"/>
        <v>17.969696969696969</v>
      </c>
      <c r="AB51" s="25">
        <f t="shared" si="9"/>
        <v>12.560606060606061</v>
      </c>
      <c r="AC51" s="25">
        <f t="shared" si="9"/>
        <v>17.90909090909091</v>
      </c>
      <c r="AD51" s="25">
        <f t="shared" si="9"/>
        <v>22.966903165914765</v>
      </c>
      <c r="AE51" s="25" t="e">
        <f t="shared" si="9"/>
        <v>#DIV/0!</v>
      </c>
      <c r="AF51" s="25">
        <f t="shared" si="9"/>
        <v>22.674275484419848</v>
      </c>
      <c r="AG51" s="25" t="e">
        <f t="shared" si="9"/>
        <v>#DIV/0!</v>
      </c>
      <c r="AH51" s="25" t="e">
        <f t="shared" si="9"/>
        <v>#DIV/0!</v>
      </c>
      <c r="AI51" s="25" t="e">
        <f t="shared" si="9"/>
        <v>#DIV/0!</v>
      </c>
      <c r="AJ51" s="25" t="e">
        <f t="shared" si="9"/>
        <v>#DIV/0!</v>
      </c>
      <c r="AK51" s="25" t="e">
        <f t="shared" si="9"/>
        <v>#DIV/0!</v>
      </c>
      <c r="AL51" s="25">
        <f t="shared" si="9"/>
        <v>13.651515151515152</v>
      </c>
      <c r="AM51" s="25" t="e">
        <f t="shared" si="9"/>
        <v>#DIV/0!</v>
      </c>
      <c r="AN51" s="25">
        <f t="shared" si="9"/>
        <v>14.200000000000001</v>
      </c>
      <c r="AO51" s="25" t="e">
        <f t="shared" si="9"/>
        <v>#DIV/0!</v>
      </c>
      <c r="AP51" s="25" t="e">
        <f t="shared" si="9"/>
        <v>#DIV/0!</v>
      </c>
      <c r="AQ51" s="25">
        <f>AVERAGE(AQ1:AQ33)</f>
        <v>12.971613983759873</v>
      </c>
      <c r="AR51" s="25">
        <f t="shared" si="9"/>
        <v>11.688261694148206</v>
      </c>
      <c r="AS51" s="25">
        <f t="shared" si="9"/>
        <v>30.060606060606062</v>
      </c>
      <c r="AT51" s="25">
        <f t="shared" si="9"/>
        <v>31.939393939393938</v>
      </c>
      <c r="AU51" s="25">
        <f t="shared" si="9"/>
        <v>30.535353535353533</v>
      </c>
      <c r="AV51" s="25">
        <f t="shared" si="9"/>
        <v>32.361111111111114</v>
      </c>
    </row>
    <row r="52" spans="1:48">
      <c r="A52">
        <f>_xlfn.STDEV.P(A1:A50)</f>
        <v>524.26344522577574</v>
      </c>
      <c r="B52" s="40">
        <f t="shared" ref="B52:C52" si="10">_xlfn.STDEV.P(B1:B50)</f>
        <v>395.50667939582513</v>
      </c>
      <c r="C52" s="40">
        <f t="shared" si="10"/>
        <v>19.009728980665876</v>
      </c>
      <c r="D52">
        <f>_xlfn.STDEV.P(D1:D42)</f>
        <v>4.0462882966481564</v>
      </c>
      <c r="E52">
        <f>_xlfn.STDEV.P(E2:E50)</f>
        <v>4.2651596498627296</v>
      </c>
      <c r="F52">
        <f>_xlfn.STDEV.P(F1:F50)</f>
        <v>0.77337959631735864</v>
      </c>
      <c r="G52" s="21">
        <f>_xlfn.STDEV.P(G1:G50)</f>
        <v>1.0290563230940144</v>
      </c>
      <c r="K52">
        <f>_xlfn.STDEV.P(K1:K50)</f>
        <v>2.9520770371647895</v>
      </c>
      <c r="L52" s="21">
        <f>_xlfn.STDEV.P(L1:L50)</f>
        <v>3.7543467868221083</v>
      </c>
      <c r="M52" s="21">
        <f>_xlfn.STDEV.P(M1:M50)</f>
        <v>5.3434599277995938</v>
      </c>
      <c r="T52">
        <f>_xlfn.STDEV.P(T1:T33)</f>
        <v>5.0896011255564799</v>
      </c>
      <c r="U52" s="33">
        <f t="shared" ref="U52:AV52" si="11">_xlfn.STDEV.P(U1:U33)</f>
        <v>5.3292864570245415</v>
      </c>
      <c r="V52" s="33">
        <f t="shared" si="11"/>
        <v>3.0115908028039433</v>
      </c>
      <c r="W52" s="35">
        <f t="shared" si="11"/>
        <v>4.8305739289008223</v>
      </c>
      <c r="X52" s="35">
        <f t="shared" si="11"/>
        <v>5.2980218219769357</v>
      </c>
      <c r="Y52" s="35">
        <f t="shared" si="11"/>
        <v>1.5862754865887083</v>
      </c>
      <c r="Z52" s="40">
        <f t="shared" si="11"/>
        <v>7.0919126458976613</v>
      </c>
      <c r="AA52" s="40">
        <f t="shared" si="11"/>
        <v>8.3065685891560808</v>
      </c>
      <c r="AB52" s="40">
        <f t="shared" si="11"/>
        <v>7.0191918465123244</v>
      </c>
      <c r="AC52" s="40">
        <f t="shared" si="11"/>
        <v>8.2144131879300151</v>
      </c>
      <c r="AD52" s="40">
        <f t="shared" si="11"/>
        <v>3.0521132922784364</v>
      </c>
      <c r="AE52" s="40" t="e">
        <f t="shared" si="11"/>
        <v>#DIV/0!</v>
      </c>
      <c r="AF52" s="40">
        <f t="shared" si="11"/>
        <v>2.6243806293845742</v>
      </c>
      <c r="AG52" s="40" t="e">
        <f t="shared" si="11"/>
        <v>#DIV/0!</v>
      </c>
      <c r="AH52" s="40" t="e">
        <f t="shared" si="11"/>
        <v>#DIV/0!</v>
      </c>
      <c r="AI52" s="40" t="e">
        <f t="shared" si="11"/>
        <v>#DIV/0!</v>
      </c>
      <c r="AJ52" s="40" t="e">
        <f t="shared" si="11"/>
        <v>#DIV/0!</v>
      </c>
      <c r="AK52" s="40" t="e">
        <f t="shared" si="11"/>
        <v>#DIV/0!</v>
      </c>
      <c r="AL52" s="40">
        <f t="shared" si="11"/>
        <v>5.7583731505243323</v>
      </c>
      <c r="AM52" s="40" t="e">
        <f t="shared" si="11"/>
        <v>#DIV/0!</v>
      </c>
      <c r="AN52" s="40">
        <f t="shared" si="11"/>
        <v>3.8335046075044104</v>
      </c>
      <c r="AO52" s="40" t="e">
        <f t="shared" si="11"/>
        <v>#DIV/0!</v>
      </c>
      <c r="AP52" s="40" t="e">
        <f t="shared" si="11"/>
        <v>#DIV/0!</v>
      </c>
      <c r="AQ52" s="40">
        <f t="shared" si="11"/>
        <v>2.4575936364541984</v>
      </c>
      <c r="AR52" s="40">
        <f t="shared" si="11"/>
        <v>2.5894934653104502</v>
      </c>
      <c r="AS52" s="40">
        <f t="shared" si="11"/>
        <v>4.0820330194750358</v>
      </c>
      <c r="AT52" s="40">
        <f t="shared" si="11"/>
        <v>3.5839659253266714</v>
      </c>
      <c r="AU52" s="40">
        <f t="shared" si="11"/>
        <v>4.1368646481891442</v>
      </c>
      <c r="AV52" s="40">
        <f t="shared" si="11"/>
        <v>3.6703188117074332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8"/>
  <sheetViews>
    <sheetView workbookViewId="0">
      <selection activeCell="F19" sqref="F19"/>
    </sheetView>
  </sheetViews>
  <sheetFormatPr defaultRowHeight="15"/>
  <sheetData>
    <row r="1" spans="1:1">
      <c r="A1" t="s">
        <v>100</v>
      </c>
    </row>
    <row r="3" spans="1:1">
      <c r="A3" t="s">
        <v>101</v>
      </c>
    </row>
    <row r="4" spans="1:1">
      <c r="A4" t="s">
        <v>102</v>
      </c>
    </row>
    <row r="8" spans="1:1">
      <c r="A8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modified</vt:lpstr>
      <vt:lpstr>Sheet1</vt:lpstr>
      <vt:lpstr>code</vt:lpstr>
      <vt:lpstr>table</vt:lpstr>
      <vt:lpstr>counts</vt:lpstr>
      <vt:lpstr>ref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 Jochum</cp:lastModifiedBy>
  <dcterms:created xsi:type="dcterms:W3CDTF">2020-08-03T08:18:34Z</dcterms:created>
  <dcterms:modified xsi:type="dcterms:W3CDTF">2020-11-24T21:29:17Z</dcterms:modified>
</cp:coreProperties>
</file>