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576" windowHeight="11040" activeTab="1"/>
  </bookViews>
  <sheets>
    <sheet name="BBertinat010224" sheetId="59" r:id="rId1"/>
    <sheet name="BBertinat190824" sheetId="60" r:id="rId2"/>
  </sheets>
  <definedNames>
    <definedName name="_xlnm.Print_Area" localSheetId="0">BBertinat010224!$B$2:$F$22</definedName>
    <definedName name="_xlnm.Print_Area" localSheetId="1">BBertinat190824!$B$2:$F$23</definedName>
    <definedName name="_xlnm.Database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60" l="1"/>
  <c r="N21" i="60"/>
  <c r="N20" i="60"/>
  <c r="N19" i="60"/>
  <c r="N18" i="60"/>
  <c r="K18" i="60" s="1"/>
  <c r="N17" i="60"/>
  <c r="N16" i="60"/>
  <c r="N15" i="60"/>
  <c r="K15" i="60" s="1"/>
  <c r="N14" i="60"/>
  <c r="N13" i="60"/>
  <c r="N12" i="60"/>
  <c r="N11" i="60"/>
  <c r="N10" i="60"/>
  <c r="N9" i="60"/>
  <c r="N8" i="60"/>
  <c r="N7" i="60"/>
  <c r="K7" i="60" s="1"/>
  <c r="N6" i="60"/>
  <c r="N5" i="60"/>
  <c r="AL21" i="60"/>
  <c r="AE21" i="60" s="1"/>
  <c r="AF21" i="60" s="1"/>
  <c r="AI21" i="60"/>
  <c r="AC21" i="60"/>
  <c r="Z21" i="60"/>
  <c r="W21" i="60"/>
  <c r="T21" i="60"/>
  <c r="AN21" i="60"/>
  <c r="AL20" i="60"/>
  <c r="AE20" i="60" s="1"/>
  <c r="AF20" i="60" s="1"/>
  <c r="AI20" i="60"/>
  <c r="AC20" i="60"/>
  <c r="Z20" i="60"/>
  <c r="W20" i="60"/>
  <c r="T20" i="60"/>
  <c r="AN20" i="60"/>
  <c r="AL19" i="60"/>
  <c r="AE19" i="60" s="1"/>
  <c r="AF19" i="60" s="1"/>
  <c r="AI19" i="60"/>
  <c r="AC19" i="60"/>
  <c r="Z19" i="60"/>
  <c r="W19" i="60"/>
  <c r="T19" i="60"/>
  <c r="AN19" i="60"/>
  <c r="AN18" i="60"/>
  <c r="AL18" i="60"/>
  <c r="AE18" i="60" s="1"/>
  <c r="AF18" i="60" s="1"/>
  <c r="AI18" i="60"/>
  <c r="AC18" i="60"/>
  <c r="Z18" i="60"/>
  <c r="W18" i="60"/>
  <c r="T18" i="60"/>
  <c r="AL17" i="60"/>
  <c r="AE17" i="60" s="1"/>
  <c r="AF17" i="60" s="1"/>
  <c r="AI17" i="60"/>
  <c r="AC17" i="60"/>
  <c r="Z17" i="60"/>
  <c r="W17" i="60"/>
  <c r="T17" i="60"/>
  <c r="AN17" i="60"/>
  <c r="AL16" i="60"/>
  <c r="AE16" i="60" s="1"/>
  <c r="AF16" i="60" s="1"/>
  <c r="AI16" i="60"/>
  <c r="AC16" i="60"/>
  <c r="Z16" i="60"/>
  <c r="W16" i="60"/>
  <c r="T16" i="60"/>
  <c r="AN16" i="60"/>
  <c r="AL15" i="60"/>
  <c r="AE15" i="60" s="1"/>
  <c r="AF15" i="60" s="1"/>
  <c r="AI15" i="60"/>
  <c r="AC15" i="60"/>
  <c r="Z15" i="60"/>
  <c r="W15" i="60"/>
  <c r="T15" i="60"/>
  <c r="AN15" i="60"/>
  <c r="AL14" i="60"/>
  <c r="AE14" i="60" s="1"/>
  <c r="AF14" i="60" s="1"/>
  <c r="AI14" i="60"/>
  <c r="AC14" i="60"/>
  <c r="Z14" i="60"/>
  <c r="W14" i="60"/>
  <c r="T14" i="60"/>
  <c r="AL13" i="60"/>
  <c r="AE13" i="60" s="1"/>
  <c r="AF13" i="60" s="1"/>
  <c r="AI13" i="60"/>
  <c r="AC13" i="60"/>
  <c r="Z13" i="60"/>
  <c r="W13" i="60"/>
  <c r="T13" i="60"/>
  <c r="AN13" i="60"/>
  <c r="AL12" i="60"/>
  <c r="AE12" i="60" s="1"/>
  <c r="AF12" i="60" s="1"/>
  <c r="AI12" i="60"/>
  <c r="AC12" i="60"/>
  <c r="Z12" i="60"/>
  <c r="W12" i="60"/>
  <c r="T12" i="60"/>
  <c r="AN12" i="60"/>
  <c r="AL11" i="60"/>
  <c r="AE11" i="60" s="1"/>
  <c r="AF11" i="60" s="1"/>
  <c r="AI11" i="60"/>
  <c r="AC11" i="60"/>
  <c r="Z11" i="60"/>
  <c r="W11" i="60"/>
  <c r="T11" i="60"/>
  <c r="AN11" i="60"/>
  <c r="AL10" i="60"/>
  <c r="AE10" i="60" s="1"/>
  <c r="AF10" i="60" s="1"/>
  <c r="AI10" i="60"/>
  <c r="AC10" i="60"/>
  <c r="Z10" i="60"/>
  <c r="W10" i="60"/>
  <c r="T10" i="60"/>
  <c r="AL9" i="60"/>
  <c r="AE9" i="60" s="1"/>
  <c r="AF9" i="60" s="1"/>
  <c r="AI9" i="60"/>
  <c r="AC9" i="60"/>
  <c r="Z9" i="60"/>
  <c r="W9" i="60"/>
  <c r="T9" i="60"/>
  <c r="AN9" i="60"/>
  <c r="AL8" i="60"/>
  <c r="AE8" i="60" s="1"/>
  <c r="AF8" i="60" s="1"/>
  <c r="AI8" i="60"/>
  <c r="AC8" i="60"/>
  <c r="Z8" i="60"/>
  <c r="W8" i="60"/>
  <c r="T8" i="60"/>
  <c r="AN8" i="60"/>
  <c r="AL7" i="60"/>
  <c r="AE7" i="60" s="1"/>
  <c r="AF7" i="60" s="1"/>
  <c r="AI7" i="60"/>
  <c r="AC7" i="60"/>
  <c r="Z7" i="60"/>
  <c r="W7" i="60"/>
  <c r="T7" i="60"/>
  <c r="AN7" i="60"/>
  <c r="AL6" i="60"/>
  <c r="AE6" i="60" s="1"/>
  <c r="AF6" i="60" s="1"/>
  <c r="AI6" i="60"/>
  <c r="AC6" i="60"/>
  <c r="Z6" i="60"/>
  <c r="W6" i="60"/>
  <c r="T6" i="60"/>
  <c r="AL5" i="60"/>
  <c r="AE5" i="60" s="1"/>
  <c r="AF5" i="60" s="1"/>
  <c r="AI5" i="60"/>
  <c r="AC5" i="60"/>
  <c r="Z5" i="60"/>
  <c r="W5" i="60"/>
  <c r="T5" i="60"/>
  <c r="AN5" i="60"/>
  <c r="M13" i="59"/>
  <c r="M14" i="59"/>
  <c r="N14" i="59" s="1"/>
  <c r="J14" i="59" s="1"/>
  <c r="M15" i="59"/>
  <c r="N15" i="59" s="1"/>
  <c r="M16" i="59"/>
  <c r="AK16" i="59" s="1"/>
  <c r="M17" i="59"/>
  <c r="AK17" i="59" s="1"/>
  <c r="M18" i="59"/>
  <c r="AK18" i="59" s="1"/>
  <c r="M19" i="59"/>
  <c r="AK19" i="59" s="1"/>
  <c r="M20" i="59"/>
  <c r="AK20" i="59" s="1"/>
  <c r="M21" i="59"/>
  <c r="AK21" i="59" s="1"/>
  <c r="M6" i="59"/>
  <c r="AK6" i="59" s="1"/>
  <c r="M7" i="59"/>
  <c r="AK7" i="59" s="1"/>
  <c r="M8" i="59"/>
  <c r="N8" i="59" s="1"/>
  <c r="J8" i="59" s="1"/>
  <c r="G8" i="59" s="1"/>
  <c r="M9" i="59"/>
  <c r="AK9" i="59" s="1"/>
  <c r="M10" i="59"/>
  <c r="AK10" i="59" s="1"/>
  <c r="M11" i="59"/>
  <c r="N11" i="59" s="1"/>
  <c r="K11" i="59" s="1"/>
  <c r="H11" i="59" s="1"/>
  <c r="M12" i="59"/>
  <c r="AK12" i="59" s="1"/>
  <c r="M5" i="59"/>
  <c r="AK5" i="59" s="1"/>
  <c r="Q21" i="59"/>
  <c r="Q20" i="59"/>
  <c r="Q19" i="59"/>
  <c r="Q18" i="59"/>
  <c r="Q17" i="59"/>
  <c r="Q16" i="59"/>
  <c r="Q15" i="59"/>
  <c r="Q14" i="59"/>
  <c r="Q13" i="59"/>
  <c r="Q12" i="59"/>
  <c r="Q11" i="59"/>
  <c r="Q10" i="59"/>
  <c r="Q9" i="59"/>
  <c r="Q8" i="59"/>
  <c r="Q7" i="59"/>
  <c r="Q6" i="59"/>
  <c r="Q5" i="59"/>
  <c r="AK13" i="59"/>
  <c r="T21" i="59"/>
  <c r="T20" i="59"/>
  <c r="T19" i="59"/>
  <c r="T18" i="59"/>
  <c r="T17" i="59"/>
  <c r="T16" i="59"/>
  <c r="T15" i="59"/>
  <c r="T14" i="59"/>
  <c r="T13" i="59"/>
  <c r="T12" i="59"/>
  <c r="T11" i="59"/>
  <c r="T10" i="59"/>
  <c r="T9" i="59"/>
  <c r="T8" i="59"/>
  <c r="T7" i="59"/>
  <c r="T6" i="59"/>
  <c r="T5" i="59"/>
  <c r="AI21" i="59"/>
  <c r="AB21" i="59" s="1"/>
  <c r="AC21" i="59" s="1"/>
  <c r="AF21" i="59"/>
  <c r="Z21" i="59"/>
  <c r="W21" i="59"/>
  <c r="N21" i="59"/>
  <c r="K21" i="59" s="1"/>
  <c r="AI20" i="59"/>
  <c r="AB20" i="59" s="1"/>
  <c r="AC20" i="59" s="1"/>
  <c r="AF20" i="59"/>
  <c r="Z20" i="59"/>
  <c r="W20" i="59"/>
  <c r="AI19" i="59"/>
  <c r="AB19" i="59" s="1"/>
  <c r="AC19" i="59" s="1"/>
  <c r="AF19" i="59"/>
  <c r="Z19" i="59"/>
  <c r="W19" i="59"/>
  <c r="N19" i="59"/>
  <c r="K19" i="59" s="1"/>
  <c r="H19" i="59" s="1"/>
  <c r="AI18" i="59"/>
  <c r="AB18" i="59" s="1"/>
  <c r="AC18" i="59" s="1"/>
  <c r="AF18" i="59"/>
  <c r="Z18" i="59"/>
  <c r="W18" i="59"/>
  <c r="AI17" i="59"/>
  <c r="AB17" i="59" s="1"/>
  <c r="AC17" i="59" s="1"/>
  <c r="AF17" i="59"/>
  <c r="Z17" i="59"/>
  <c r="W17" i="59"/>
  <c r="N17" i="59"/>
  <c r="J17" i="59" s="1"/>
  <c r="G17" i="59" s="1"/>
  <c r="AI16" i="59"/>
  <c r="AB16" i="59" s="1"/>
  <c r="AC16" i="59" s="1"/>
  <c r="AF16" i="59"/>
  <c r="Z16" i="59"/>
  <c r="W16" i="59"/>
  <c r="AI15" i="59"/>
  <c r="AB15" i="59" s="1"/>
  <c r="AC15" i="59" s="1"/>
  <c r="AF15" i="59"/>
  <c r="Z15" i="59"/>
  <c r="W15" i="59"/>
  <c r="AI14" i="59"/>
  <c r="AB14" i="59" s="1"/>
  <c r="AC14" i="59" s="1"/>
  <c r="AF14" i="59"/>
  <c r="Z14" i="59"/>
  <c r="W14" i="59"/>
  <c r="AI13" i="59"/>
  <c r="AB13" i="59" s="1"/>
  <c r="AC13" i="59" s="1"/>
  <c r="AF13" i="59"/>
  <c r="Z13" i="59"/>
  <c r="W13" i="59"/>
  <c r="N13" i="59"/>
  <c r="K13" i="59" s="1"/>
  <c r="H13" i="59" s="1"/>
  <c r="AI12" i="59"/>
  <c r="AB12" i="59" s="1"/>
  <c r="AC12" i="59" s="1"/>
  <c r="AF12" i="59"/>
  <c r="Z12" i="59"/>
  <c r="W12" i="59"/>
  <c r="AI11" i="59"/>
  <c r="AB11" i="59" s="1"/>
  <c r="AC11" i="59" s="1"/>
  <c r="AF11" i="59"/>
  <c r="Z11" i="59"/>
  <c r="W11" i="59"/>
  <c r="AI10" i="59"/>
  <c r="AB10" i="59" s="1"/>
  <c r="AC10" i="59" s="1"/>
  <c r="AF10" i="59"/>
  <c r="Z10" i="59"/>
  <c r="W10" i="59"/>
  <c r="AI9" i="59"/>
  <c r="AB9" i="59" s="1"/>
  <c r="AC9" i="59" s="1"/>
  <c r="AF9" i="59"/>
  <c r="Z9" i="59"/>
  <c r="W9" i="59"/>
  <c r="AI8" i="59"/>
  <c r="AB8" i="59" s="1"/>
  <c r="AC8" i="59" s="1"/>
  <c r="AF8" i="59"/>
  <c r="Z8" i="59"/>
  <c r="W8" i="59"/>
  <c r="AI7" i="59"/>
  <c r="AB7" i="59" s="1"/>
  <c r="AC7" i="59" s="1"/>
  <c r="AF7" i="59"/>
  <c r="Z7" i="59"/>
  <c r="W7" i="59"/>
  <c r="AI6" i="59"/>
  <c r="AB6" i="59" s="1"/>
  <c r="AC6" i="59" s="1"/>
  <c r="AF6" i="59"/>
  <c r="Z6" i="59"/>
  <c r="W6" i="59"/>
  <c r="AI5" i="59"/>
  <c r="AB5" i="59" s="1"/>
  <c r="AC5" i="59" s="1"/>
  <c r="AF5" i="59"/>
  <c r="Z5" i="59"/>
  <c r="W5" i="59"/>
  <c r="H7" i="60" l="1"/>
  <c r="E7" i="60" s="1"/>
  <c r="H15" i="60"/>
  <c r="E15" i="60" s="1"/>
  <c r="N7" i="59"/>
  <c r="K7" i="59" s="1"/>
  <c r="H7" i="59" s="1"/>
  <c r="AK14" i="59"/>
  <c r="H18" i="60"/>
  <c r="E18" i="60" s="1"/>
  <c r="K11" i="60"/>
  <c r="J18" i="60"/>
  <c r="K19" i="60"/>
  <c r="AN10" i="60"/>
  <c r="AN6" i="60"/>
  <c r="AN14" i="60"/>
  <c r="K6" i="60"/>
  <c r="J6" i="60"/>
  <c r="J10" i="60"/>
  <c r="K10" i="60"/>
  <c r="J14" i="60"/>
  <c r="K14" i="60"/>
  <c r="J7" i="60"/>
  <c r="J11" i="60"/>
  <c r="J15" i="60"/>
  <c r="J19" i="60"/>
  <c r="N6" i="59"/>
  <c r="K6" i="59" s="1"/>
  <c r="H6" i="59" s="1"/>
  <c r="E6" i="59" s="1"/>
  <c r="AK11" i="59"/>
  <c r="J7" i="59"/>
  <c r="G7" i="59" s="1"/>
  <c r="D7" i="59" s="1"/>
  <c r="AK15" i="59"/>
  <c r="N12" i="59"/>
  <c r="J12" i="59" s="1"/>
  <c r="N16" i="59"/>
  <c r="J16" i="59" s="1"/>
  <c r="G16" i="59" s="1"/>
  <c r="D16" i="59" s="1"/>
  <c r="G14" i="59"/>
  <c r="D14" i="59" s="1"/>
  <c r="H21" i="59"/>
  <c r="E21" i="59" s="1"/>
  <c r="N18" i="59"/>
  <c r="J18" i="59" s="1"/>
  <c r="N10" i="59"/>
  <c r="K10" i="59" s="1"/>
  <c r="N9" i="59"/>
  <c r="K9" i="59" s="1"/>
  <c r="H9" i="59" s="1"/>
  <c r="E9" i="59" s="1"/>
  <c r="G12" i="59"/>
  <c r="D12" i="59" s="1"/>
  <c r="E13" i="59"/>
  <c r="E7" i="59"/>
  <c r="E11" i="59"/>
  <c r="E19" i="59"/>
  <c r="D17" i="59"/>
  <c r="D8" i="59"/>
  <c r="J15" i="59"/>
  <c r="K15" i="59"/>
  <c r="N20" i="59"/>
  <c r="J20" i="59" s="1"/>
  <c r="AK8" i="59"/>
  <c r="N5" i="59"/>
  <c r="J5" i="59" s="1"/>
  <c r="J13" i="59"/>
  <c r="K8" i="59"/>
  <c r="J19" i="59"/>
  <c r="K14" i="59"/>
  <c r="J21" i="59"/>
  <c r="J6" i="59"/>
  <c r="J11" i="59"/>
  <c r="K12" i="59"/>
  <c r="K17" i="59"/>
  <c r="G19" i="60" l="1"/>
  <c r="D19" i="60" s="1"/>
  <c r="G6" i="60"/>
  <c r="D6" i="60" s="1"/>
  <c r="G15" i="60"/>
  <c r="D15" i="60" s="1"/>
  <c r="H6" i="60"/>
  <c r="E6" i="60" s="1"/>
  <c r="H19" i="60"/>
  <c r="E19" i="60" s="1"/>
  <c r="G11" i="60"/>
  <c r="D11" i="60" s="1"/>
  <c r="H10" i="60"/>
  <c r="E10" i="60" s="1"/>
  <c r="G18" i="60"/>
  <c r="D18" i="60" s="1"/>
  <c r="H14" i="60"/>
  <c r="E14" i="60" s="1"/>
  <c r="G14" i="60"/>
  <c r="D14" i="60" s="1"/>
  <c r="G7" i="60"/>
  <c r="D7" i="60" s="1"/>
  <c r="G10" i="60"/>
  <c r="D10" i="60" s="1"/>
  <c r="H11" i="60"/>
  <c r="E11" i="60" s="1"/>
  <c r="K21" i="60"/>
  <c r="J21" i="60"/>
  <c r="J5" i="60"/>
  <c r="K5" i="60"/>
  <c r="J13" i="60"/>
  <c r="K13" i="60"/>
  <c r="K16" i="60"/>
  <c r="J16" i="60"/>
  <c r="K8" i="60"/>
  <c r="J8" i="60"/>
  <c r="J9" i="60"/>
  <c r="K9" i="60"/>
  <c r="K20" i="60"/>
  <c r="J20" i="60"/>
  <c r="K12" i="60"/>
  <c r="J12" i="60"/>
  <c r="J17" i="60"/>
  <c r="K17" i="60"/>
  <c r="J9" i="59"/>
  <c r="G9" i="59" s="1"/>
  <c r="D9" i="59" s="1"/>
  <c r="K18" i="59"/>
  <c r="H18" i="59" s="1"/>
  <c r="E18" i="59" s="1"/>
  <c r="K16" i="59"/>
  <c r="H16" i="59" s="1"/>
  <c r="E16" i="59" s="1"/>
  <c r="K20" i="59"/>
  <c r="H20" i="59" s="1"/>
  <c r="E20" i="59" s="1"/>
  <c r="H10" i="59"/>
  <c r="E10" i="59" s="1"/>
  <c r="H12" i="59"/>
  <c r="E12" i="59" s="1"/>
  <c r="J10" i="59"/>
  <c r="G13" i="59"/>
  <c r="D13" i="59" s="1"/>
  <c r="G20" i="59"/>
  <c r="D20" i="59" s="1"/>
  <c r="G21" i="59"/>
  <c r="D21" i="59" s="1"/>
  <c r="G11" i="59"/>
  <c r="D11" i="59" s="1"/>
  <c r="H14" i="59"/>
  <c r="E14" i="59" s="1"/>
  <c r="H8" i="59"/>
  <c r="E8" i="59" s="1"/>
  <c r="H15" i="59"/>
  <c r="E15" i="59" s="1"/>
  <c r="G18" i="59"/>
  <c r="D18" i="59" s="1"/>
  <c r="H17" i="59"/>
  <c r="E17" i="59" s="1"/>
  <c r="G6" i="59"/>
  <c r="D6" i="59" s="1"/>
  <c r="G19" i="59"/>
  <c r="D19" i="59" s="1"/>
  <c r="G5" i="59"/>
  <c r="D5" i="59" s="1"/>
  <c r="G15" i="59"/>
  <c r="D15" i="59" s="1"/>
  <c r="K5" i="59"/>
  <c r="H17" i="60" l="1"/>
  <c r="E17" i="60" s="1"/>
  <c r="G8" i="60"/>
  <c r="D8" i="60" s="1"/>
  <c r="H13" i="60"/>
  <c r="E13" i="60" s="1"/>
  <c r="H20" i="60"/>
  <c r="E20" i="60" s="1"/>
  <c r="G13" i="60"/>
  <c r="D13" i="60" s="1"/>
  <c r="H21" i="60"/>
  <c r="E21" i="60" s="1"/>
  <c r="G12" i="60"/>
  <c r="D12" i="60" s="1"/>
  <c r="H9" i="60"/>
  <c r="E9" i="60" s="1"/>
  <c r="G16" i="60"/>
  <c r="D16" i="60" s="1"/>
  <c r="H5" i="60"/>
  <c r="E5" i="60" s="1"/>
  <c r="G20" i="60"/>
  <c r="D20" i="60" s="1"/>
  <c r="G21" i="60"/>
  <c r="D21" i="60" s="1"/>
  <c r="G17" i="60"/>
  <c r="D17" i="60" s="1"/>
  <c r="H8" i="60"/>
  <c r="E8" i="60" s="1"/>
  <c r="H12" i="60"/>
  <c r="E12" i="60" s="1"/>
  <c r="G9" i="60"/>
  <c r="D9" i="60" s="1"/>
  <c r="H16" i="60"/>
  <c r="E16" i="60" s="1"/>
  <c r="G5" i="60"/>
  <c r="D5" i="60" s="1"/>
  <c r="H5" i="59"/>
  <c r="E5" i="59" s="1"/>
  <c r="G10" i="59"/>
  <c r="D10" i="59" s="1"/>
</calcChain>
</file>

<file path=xl/sharedStrings.xml><?xml version="1.0" encoding="utf-8"?>
<sst xmlns="http://schemas.openxmlformats.org/spreadsheetml/2006/main" count="60" uniqueCount="35">
  <si>
    <t xml:space="preserve">BERTINAT </t>
  </si>
  <si>
    <t>HUMUS X 25dm3  (LOMBRISCOMP)</t>
  </si>
  <si>
    <t>HUMUS X 5 dm3  (LOMBRISCOMP)</t>
  </si>
  <si>
    <t>COMPOST SIEMBRA Y REPIQUE 50 dm3</t>
  </si>
  <si>
    <t>MUSGO  TUCUMANO 3,5 dm3</t>
  </si>
  <si>
    <t>POMETINA 10 dm3</t>
  </si>
  <si>
    <t>HARINA DE HUESOS X 1 kg BERTINAT</t>
  </si>
  <si>
    <t>HARINA DE HUESOS X 500 grs BERTINAT</t>
  </si>
  <si>
    <t>MUSGO para ORQUÍDEAS 3,5 dm3</t>
  </si>
  <si>
    <t>HUMUS X 2 dm3 (LOMBRISCOMP)</t>
  </si>
  <si>
    <t>ARENA ORIENTAL 25 dm3</t>
  </si>
  <si>
    <t>ARENA ORIENTAL 3,5 dm3</t>
  </si>
  <si>
    <t>PERLITA AGRÍCOLA 30 dm3</t>
  </si>
  <si>
    <t>SPHAGNUM Turba de Musgo 25 dm3</t>
  </si>
  <si>
    <t>SPHAGNUM Turba de Musgo 10 dm3</t>
  </si>
  <si>
    <t>SPHAGNUM Turba de Musgo 5 dm3</t>
  </si>
  <si>
    <t>SPHAGNUM Turba de Musgo 2 dm3</t>
  </si>
  <si>
    <t>MEZCLA para CACTUS 3,5 dm3</t>
  </si>
  <si>
    <t>Precios Bertinat N°62 +Iva</t>
  </si>
  <si>
    <t>Precios Bertinat N°61 +Iva</t>
  </si>
  <si>
    <t>Precios Bertinat N°63 +Iva</t>
  </si>
  <si>
    <t>29/0923</t>
  </si>
  <si>
    <t>Precios Bertinat N°64 +Iva</t>
  </si>
  <si>
    <t>Precios Bertinat N°65 +Iva</t>
  </si>
  <si>
    <t>Precios Bertinat N°66 +Iva</t>
  </si>
  <si>
    <t>(Precios Bertinat N°66 +Iva)+25%</t>
  </si>
  <si>
    <t>SinListaNueva.L66+25%</t>
  </si>
  <si>
    <t>Redondeados en $50</t>
  </si>
  <si>
    <t>(Precios Bertinat N°70 +Iva)</t>
  </si>
  <si>
    <t>MUSGO para ORQUÍDEAS 3,5 dm3    -Sin Stock-</t>
  </si>
  <si>
    <t>PERLITA AGRÍCOLA 30 dm3              -Sin Stock-</t>
  </si>
  <si>
    <t>HARINA DE HUESOS X 1 kg              -Sin Stock-</t>
  </si>
  <si>
    <t>HARINA DE HUESOS X 500 grs         -Sin Stock-</t>
  </si>
  <si>
    <t>telefono whatsapp    15 5240 9337</t>
  </si>
  <si>
    <t>Redondeados en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</si>
</sst>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_-* #,##0.00\ &quot;€&quot;_-;\-* #,##0.0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3" tint="-0.249977111117893"/>
      <name val="Arial"/>
      <family val="2"/>
    </font>
    <font>
      <b/>
      <sz val="16"/>
      <color theme="3" tint="-0.249977111117893"/>
      <name val="Arial Black"/>
      <family val="2"/>
    </font>
    <font>
      <sz val="14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3" xfId="0" applyFont="1" applyBorder="1"/>
    <xf numFmtId="2" fontId="2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164" fontId="3" fillId="0" borderId="4" xfId="0" applyNumberFormat="1" applyFont="1" applyBorder="1"/>
    <xf numFmtId="1" fontId="3" fillId="3" borderId="4" xfId="0" applyNumberFormat="1" applyFont="1" applyFill="1" applyBorder="1"/>
    <xf numFmtId="1" fontId="2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4" fontId="7" fillId="0" borderId="0" xfId="0" applyNumberFormat="1" applyFont="1"/>
    <xf numFmtId="9" fontId="7" fillId="0" borderId="0" xfId="0" applyNumberFormat="1" applyFont="1"/>
    <xf numFmtId="0" fontId="7" fillId="0" borderId="0" xfId="0" applyFont="1"/>
    <xf numFmtId="0" fontId="8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2" fontId="5" fillId="4" borderId="2" xfId="0" applyNumberFormat="1" applyFont="1" applyFill="1" applyBorder="1" applyAlignment="1">
      <alignment horizontal="left" vertical="center"/>
    </xf>
    <xf numFmtId="2" fontId="2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0" xfId="0" applyFont="1" applyFill="1"/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0" fillId="0" borderId="0" xfId="0" applyFont="1"/>
    <xf numFmtId="0" fontId="12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Fill="1"/>
  </cellXfs>
  <cellStyles count="2">
    <cellStyle name="Moneda 2" xfId="1"/>
    <cellStyle name="Normal" xfId="0" builtinId="0"/>
  </cellStyles>
  <dxfs count="0"/>
  <tableStyles count="0" defaultTableStyle="TableStyleMedium2" defaultPivotStyle="PivotStyleLight16"/>
  <colors>
    <mruColors>
      <color rgb="FFFAF7BE"/>
      <color rgb="FFE8F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K22"/>
  <sheetViews>
    <sheetView workbookViewId="0">
      <selection activeCell="K1" sqref="F1:K1048576"/>
    </sheetView>
  </sheetViews>
  <sheetFormatPr baseColWidth="10" defaultRowHeight="14.4" x14ac:dyDescent="0.3"/>
  <cols>
    <col min="2" max="2" width="1.6640625" customWidth="1"/>
    <col min="3" max="3" width="60.44140625" customWidth="1"/>
    <col min="4" max="5" width="12.6640625" customWidth="1"/>
    <col min="6" max="6" width="1.6640625" style="24" hidden="1" customWidth="1"/>
    <col min="7" max="8" width="11.5546875" hidden="1" customWidth="1"/>
    <col min="9" max="9" width="1.6640625" style="24" hidden="1" customWidth="1"/>
    <col min="10" max="11" width="11.5546875" hidden="1" customWidth="1"/>
    <col min="12" max="12" width="1.6640625" style="24" customWidth="1"/>
    <col min="13" max="14" width="11.5546875" style="19" customWidth="1"/>
    <col min="15" max="15" width="1.6640625" style="24" customWidth="1"/>
    <col min="16" max="17" width="11.5546875" style="19" customWidth="1"/>
    <col min="18" max="18" width="1.6640625" style="24" customWidth="1"/>
    <col min="19" max="20" width="11.5546875" style="19" customWidth="1"/>
    <col min="21" max="21" width="1.6640625" style="24" customWidth="1"/>
    <col min="22" max="23" width="11.5546875" customWidth="1"/>
    <col min="24" max="24" width="1.6640625" style="24" customWidth="1"/>
    <col min="25" max="26" width="11.5546875" customWidth="1"/>
    <col min="27" max="27" width="1.6640625" style="24" customWidth="1"/>
    <col min="28" max="29" width="11.5546875" customWidth="1"/>
    <col min="30" max="30" width="1.6640625" style="24" customWidth="1"/>
    <col min="31" max="32" width="11.5546875" customWidth="1"/>
    <col min="33" max="33" width="1.6640625" style="24" customWidth="1"/>
    <col min="34" max="35" width="11.5546875" customWidth="1"/>
    <col min="36" max="36" width="1.6640625" style="24" customWidth="1"/>
    <col min="37" max="37" width="8.88671875" style="15" customWidth="1"/>
  </cols>
  <sheetData>
    <row r="1" spans="2:37" ht="15" x14ac:dyDescent="0.25">
      <c r="B1" s="24"/>
      <c r="M1" s="17">
        <v>45323</v>
      </c>
      <c r="P1" s="17">
        <v>45272</v>
      </c>
      <c r="S1" s="17">
        <v>45248</v>
      </c>
      <c r="V1" s="13" t="s">
        <v>21</v>
      </c>
      <c r="Y1" s="13">
        <v>45157</v>
      </c>
      <c r="AB1" s="13">
        <v>45155</v>
      </c>
    </row>
    <row r="2" spans="2:37" ht="9.9" customHeight="1" thickBot="1" x14ac:dyDescent="0.35">
      <c r="B2" s="24"/>
      <c r="C2" s="24"/>
      <c r="D2" s="24"/>
      <c r="E2" s="24"/>
      <c r="M2" s="36" t="s">
        <v>25</v>
      </c>
      <c r="N2" s="21"/>
      <c r="P2" s="18"/>
      <c r="S2" s="18"/>
      <c r="V2" s="16"/>
      <c r="Y2" s="16"/>
      <c r="AB2" s="16">
        <v>0.25</v>
      </c>
    </row>
    <row r="3" spans="2:37" ht="25.8" thickBot="1" x14ac:dyDescent="0.65">
      <c r="B3" s="24"/>
      <c r="C3" s="38" t="s">
        <v>0</v>
      </c>
      <c r="D3" s="39"/>
      <c r="E3" s="40"/>
      <c r="F3" s="25"/>
      <c r="G3" s="28" t="s">
        <v>27</v>
      </c>
      <c r="H3" s="6"/>
      <c r="I3" s="26"/>
      <c r="J3" s="8">
        <v>2</v>
      </c>
      <c r="K3" s="8">
        <v>1.3</v>
      </c>
      <c r="M3" s="19" t="s">
        <v>26</v>
      </c>
      <c r="N3" s="21"/>
      <c r="P3" s="19" t="s">
        <v>24</v>
      </c>
      <c r="Q3" s="21"/>
      <c r="S3" s="19" t="s">
        <v>23</v>
      </c>
      <c r="T3" s="21"/>
      <c r="V3" t="s">
        <v>22</v>
      </c>
      <c r="W3" s="14"/>
      <c r="Y3" t="s">
        <v>20</v>
      </c>
      <c r="Z3" s="14"/>
      <c r="AB3" t="s">
        <v>18</v>
      </c>
      <c r="AC3" s="14"/>
      <c r="AE3" t="s">
        <v>18</v>
      </c>
      <c r="AF3" s="14"/>
      <c r="AH3" t="s">
        <v>19</v>
      </c>
      <c r="AI3" s="14"/>
    </row>
    <row r="4" spans="2:37" ht="9.9" customHeight="1" x14ac:dyDescent="0.5">
      <c r="B4" s="24"/>
      <c r="C4" s="29"/>
      <c r="D4" s="29"/>
      <c r="E4" s="29"/>
      <c r="F4" s="25"/>
      <c r="G4" s="30"/>
      <c r="H4" s="31"/>
      <c r="I4" s="26"/>
      <c r="J4" s="26"/>
      <c r="K4" s="32"/>
      <c r="M4" s="33"/>
      <c r="N4" s="34"/>
      <c r="P4" s="33"/>
      <c r="Q4" s="34"/>
      <c r="S4" s="33"/>
      <c r="T4" s="34"/>
      <c r="V4" s="24"/>
      <c r="W4" s="35"/>
      <c r="Y4" s="24"/>
      <c r="Z4" s="35"/>
      <c r="AB4" s="24"/>
      <c r="AC4" s="35"/>
      <c r="AE4" s="24"/>
      <c r="AF4" s="35"/>
      <c r="AH4" s="24"/>
      <c r="AI4" s="35"/>
    </row>
    <row r="5" spans="2:37" ht="21" x14ac:dyDescent="0.35">
      <c r="B5" s="24"/>
      <c r="C5" s="9" t="s">
        <v>10</v>
      </c>
      <c r="D5" s="10">
        <f>G5</f>
        <v>5950</v>
      </c>
      <c r="E5" s="11">
        <f>H5</f>
        <v>3900</v>
      </c>
      <c r="F5" s="25"/>
      <c r="G5" s="7">
        <f>MROUND(J5+25,50)</f>
        <v>5950</v>
      </c>
      <c r="H5" s="12">
        <f>MROUND(K5+25,50)</f>
        <v>3900</v>
      </c>
      <c r="I5" s="26"/>
      <c r="J5" s="2">
        <f>N5*2</f>
        <v>5929</v>
      </c>
      <c r="K5" s="4">
        <f>N5*1.3</f>
        <v>3853.85</v>
      </c>
      <c r="M5" s="27">
        <f>P5*1.25</f>
        <v>2450</v>
      </c>
      <c r="N5" s="22">
        <f>M5*1.21</f>
        <v>2964.5</v>
      </c>
      <c r="P5" s="27">
        <v>1960</v>
      </c>
      <c r="Q5" s="22">
        <f>P5*1.21</f>
        <v>2371.6</v>
      </c>
      <c r="S5" s="23">
        <v>1570</v>
      </c>
      <c r="T5" s="22">
        <f>S5*1.21</f>
        <v>1899.7</v>
      </c>
      <c r="V5" s="3">
        <v>1367</v>
      </c>
      <c r="W5" s="1">
        <f>V5*1.21</f>
        <v>1654.07</v>
      </c>
      <c r="Y5" s="3">
        <v>1367</v>
      </c>
      <c r="Z5" s="1">
        <f>Y5*1.21</f>
        <v>1654.07</v>
      </c>
      <c r="AB5" s="3">
        <f>AI5*1.25</f>
        <v>1497.3749999999998</v>
      </c>
      <c r="AC5" s="1">
        <f>AB5*1.21</f>
        <v>1811.8237499999996</v>
      </c>
      <c r="AE5" s="3">
        <v>1138.5</v>
      </c>
      <c r="AF5" s="1">
        <f>AE5*1.21</f>
        <v>1377.585</v>
      </c>
      <c r="AH5" s="3">
        <v>990</v>
      </c>
      <c r="AI5" s="1">
        <f>AH5*1.21</f>
        <v>1197.8999999999999</v>
      </c>
      <c r="AK5" s="15">
        <f>M5/S5</f>
        <v>1.5605095541401275</v>
      </c>
    </row>
    <row r="6" spans="2:37" ht="21" x14ac:dyDescent="0.35">
      <c r="B6" s="24"/>
      <c r="C6" s="5" t="s">
        <v>11</v>
      </c>
      <c r="D6" s="10">
        <f t="shared" ref="D6:E21" si="0">G6</f>
        <v>1550</v>
      </c>
      <c r="E6" s="11">
        <f t="shared" si="0"/>
        <v>1000</v>
      </c>
      <c r="F6" s="25"/>
      <c r="G6" s="7">
        <f t="shared" ref="G6:G21" si="1">MROUND(J6+25,50)</f>
        <v>1550</v>
      </c>
      <c r="H6" s="12">
        <f t="shared" ref="H6:H21" si="2">MROUND(K6+25,50)</f>
        <v>1000</v>
      </c>
      <c r="I6" s="26"/>
      <c r="J6" s="2">
        <f t="shared" ref="J6:J21" si="3">N6*2</f>
        <v>1503.425</v>
      </c>
      <c r="K6" s="4">
        <f t="shared" ref="K6:K21" si="4">N6*1.3</f>
        <v>977.22625000000005</v>
      </c>
      <c r="M6" s="27">
        <f t="shared" ref="M6:M21" si="5">P6*1.25</f>
        <v>621.25</v>
      </c>
      <c r="N6" s="22">
        <f t="shared" ref="N6:N21" si="6">M6*1.21</f>
        <v>751.71249999999998</v>
      </c>
      <c r="P6" s="27">
        <v>497</v>
      </c>
      <c r="Q6" s="22">
        <f t="shared" ref="Q6:Q21" si="7">P6*1.21</f>
        <v>601.37</v>
      </c>
      <c r="S6" s="23">
        <v>398</v>
      </c>
      <c r="T6" s="22">
        <f t="shared" ref="T6:T21" si="8">S6*1.21</f>
        <v>481.58</v>
      </c>
      <c r="V6" s="3">
        <v>350</v>
      </c>
      <c r="W6" s="1">
        <f t="shared" ref="W6:W21" si="9">V6*1.21</f>
        <v>423.5</v>
      </c>
      <c r="Y6" s="3">
        <v>350</v>
      </c>
      <c r="Z6" s="1">
        <f t="shared" ref="Z6:Z21" si="10">Y6*1.21</f>
        <v>423.5</v>
      </c>
      <c r="AB6" s="3">
        <f t="shared" ref="AB6:AB21" si="11">AI6*1.25</f>
        <v>384.17499999999995</v>
      </c>
      <c r="AC6" s="1">
        <f t="shared" ref="AC6:AC21" si="12">AB6*1.21</f>
        <v>464.85174999999992</v>
      </c>
      <c r="AE6" s="3">
        <v>292.10000000000002</v>
      </c>
      <c r="AF6" s="1">
        <f t="shared" ref="AF6:AF21" si="13">AE6*1.21</f>
        <v>353.44100000000003</v>
      </c>
      <c r="AH6" s="3">
        <v>254</v>
      </c>
      <c r="AI6" s="1">
        <f t="shared" ref="AI6:AI21" si="14">AH6*1.21</f>
        <v>307.33999999999997</v>
      </c>
      <c r="AK6" s="15">
        <f t="shared" ref="AK6:AK21" si="15">M6/S6</f>
        <v>1.5609296482412061</v>
      </c>
    </row>
    <row r="7" spans="2:37" ht="21" x14ac:dyDescent="0.35">
      <c r="B7" s="24"/>
      <c r="C7" s="5" t="s">
        <v>3</v>
      </c>
      <c r="D7" s="10">
        <f t="shared" si="0"/>
        <v>10650</v>
      </c>
      <c r="E7" s="11">
        <f t="shared" si="0"/>
        <v>6950</v>
      </c>
      <c r="F7" s="25"/>
      <c r="G7" s="7">
        <f t="shared" si="1"/>
        <v>10650</v>
      </c>
      <c r="H7" s="12">
        <f t="shared" si="2"/>
        <v>6950</v>
      </c>
      <c r="I7" s="26"/>
      <c r="J7" s="2">
        <f t="shared" si="3"/>
        <v>10617.75</v>
      </c>
      <c r="K7" s="4">
        <f t="shared" si="4"/>
        <v>6901.5375000000004</v>
      </c>
      <c r="M7" s="27">
        <f t="shared" si="5"/>
        <v>4387.5</v>
      </c>
      <c r="N7" s="22">
        <f t="shared" si="6"/>
        <v>5308.875</v>
      </c>
      <c r="P7" s="27">
        <v>3510</v>
      </c>
      <c r="Q7" s="22">
        <f t="shared" si="7"/>
        <v>4247.0999999999995</v>
      </c>
      <c r="S7" s="23">
        <v>2700</v>
      </c>
      <c r="T7" s="22">
        <f t="shared" si="8"/>
        <v>3267</v>
      </c>
      <c r="V7" s="3">
        <v>2350</v>
      </c>
      <c r="W7" s="1">
        <f t="shared" si="9"/>
        <v>2843.5</v>
      </c>
      <c r="Y7" s="3">
        <v>2350</v>
      </c>
      <c r="Z7" s="1">
        <f t="shared" si="10"/>
        <v>2843.5</v>
      </c>
      <c r="AB7" s="3">
        <f t="shared" si="11"/>
        <v>2586.375</v>
      </c>
      <c r="AC7" s="1">
        <f t="shared" si="12"/>
        <v>3129.5137500000001</v>
      </c>
      <c r="AE7" s="3">
        <v>1960</v>
      </c>
      <c r="AF7" s="1">
        <f t="shared" si="13"/>
        <v>2371.6</v>
      </c>
      <c r="AH7" s="3">
        <v>1710</v>
      </c>
      <c r="AI7" s="1">
        <f t="shared" si="14"/>
        <v>2069.1</v>
      </c>
      <c r="AK7" s="15">
        <f t="shared" si="15"/>
        <v>1.625</v>
      </c>
    </row>
    <row r="8" spans="2:37" ht="21" x14ac:dyDescent="0.35">
      <c r="B8" s="24"/>
      <c r="C8" s="5" t="s">
        <v>1</v>
      </c>
      <c r="D8" s="10">
        <f t="shared" si="0"/>
        <v>7200</v>
      </c>
      <c r="E8" s="11">
        <f t="shared" si="0"/>
        <v>4700</v>
      </c>
      <c r="F8" s="25"/>
      <c r="G8" s="7">
        <f t="shared" si="1"/>
        <v>7200</v>
      </c>
      <c r="H8" s="12">
        <f t="shared" si="2"/>
        <v>4700</v>
      </c>
      <c r="I8" s="26"/>
      <c r="J8" s="2">
        <f t="shared" si="3"/>
        <v>7184.375</v>
      </c>
      <c r="K8" s="4">
        <f t="shared" si="4"/>
        <v>4669.84375</v>
      </c>
      <c r="M8" s="27">
        <f t="shared" si="5"/>
        <v>2968.75</v>
      </c>
      <c r="N8" s="22">
        <f t="shared" si="6"/>
        <v>3592.1875</v>
      </c>
      <c r="P8" s="27">
        <v>2375</v>
      </c>
      <c r="Q8" s="22">
        <f t="shared" si="7"/>
        <v>2873.75</v>
      </c>
      <c r="S8" s="23">
        <v>1900</v>
      </c>
      <c r="T8" s="22">
        <f t="shared" si="8"/>
        <v>2299</v>
      </c>
      <c r="V8" s="3">
        <v>1740</v>
      </c>
      <c r="W8" s="1">
        <f t="shared" si="9"/>
        <v>2105.4</v>
      </c>
      <c r="Y8" s="3">
        <v>1740</v>
      </c>
      <c r="Z8" s="1">
        <f t="shared" si="10"/>
        <v>2105.4</v>
      </c>
      <c r="AB8" s="3">
        <f t="shared" si="11"/>
        <v>1913.3124999999998</v>
      </c>
      <c r="AC8" s="1">
        <f t="shared" si="12"/>
        <v>2315.1081249999997</v>
      </c>
      <c r="AE8" s="3">
        <v>1450</v>
      </c>
      <c r="AF8" s="1">
        <f t="shared" si="13"/>
        <v>1754.5</v>
      </c>
      <c r="AH8" s="3">
        <v>1265</v>
      </c>
      <c r="AI8" s="1">
        <f t="shared" si="14"/>
        <v>1530.6499999999999</v>
      </c>
      <c r="AK8" s="15">
        <f t="shared" si="15"/>
        <v>1.5625</v>
      </c>
    </row>
    <row r="9" spans="2:37" ht="21" x14ac:dyDescent="0.35">
      <c r="B9" s="24"/>
      <c r="C9" s="5" t="s">
        <v>2</v>
      </c>
      <c r="D9" s="10">
        <f t="shared" si="0"/>
        <v>2250</v>
      </c>
      <c r="E9" s="11">
        <f t="shared" si="0"/>
        <v>1500</v>
      </c>
      <c r="F9" s="25"/>
      <c r="G9" s="7">
        <f t="shared" si="1"/>
        <v>2250</v>
      </c>
      <c r="H9" s="12">
        <f t="shared" si="2"/>
        <v>1500</v>
      </c>
      <c r="I9" s="26"/>
      <c r="J9" s="2">
        <f t="shared" si="3"/>
        <v>2230.9375</v>
      </c>
      <c r="K9" s="4">
        <f t="shared" si="4"/>
        <v>1450.109375</v>
      </c>
      <c r="M9" s="27">
        <f t="shared" si="5"/>
        <v>921.875</v>
      </c>
      <c r="N9" s="22">
        <f t="shared" si="6"/>
        <v>1115.46875</v>
      </c>
      <c r="P9" s="27">
        <v>737.5</v>
      </c>
      <c r="Q9" s="22">
        <f t="shared" si="7"/>
        <v>892.375</v>
      </c>
      <c r="S9" s="23">
        <v>590</v>
      </c>
      <c r="T9" s="22">
        <f t="shared" si="8"/>
        <v>713.9</v>
      </c>
      <c r="V9" s="3">
        <v>514</v>
      </c>
      <c r="W9" s="1">
        <f t="shared" si="9"/>
        <v>621.93999999999994</v>
      </c>
      <c r="Y9" s="3">
        <v>514</v>
      </c>
      <c r="Z9" s="1">
        <f t="shared" si="10"/>
        <v>621.93999999999994</v>
      </c>
      <c r="AB9" s="3">
        <f t="shared" si="11"/>
        <v>563.5575</v>
      </c>
      <c r="AC9" s="1">
        <f t="shared" si="12"/>
        <v>681.90457500000002</v>
      </c>
      <c r="AE9" s="3">
        <v>428</v>
      </c>
      <c r="AF9" s="1">
        <f t="shared" si="13"/>
        <v>517.88</v>
      </c>
      <c r="AH9" s="3">
        <v>372.6</v>
      </c>
      <c r="AI9" s="1">
        <f t="shared" si="14"/>
        <v>450.846</v>
      </c>
      <c r="AK9" s="15">
        <f t="shared" si="15"/>
        <v>1.5625</v>
      </c>
    </row>
    <row r="10" spans="2:37" ht="21" x14ac:dyDescent="0.35">
      <c r="B10" s="24"/>
      <c r="C10" s="5" t="s">
        <v>9</v>
      </c>
      <c r="D10" s="10">
        <f t="shared" si="0"/>
        <v>1400</v>
      </c>
      <c r="E10" s="11">
        <f t="shared" si="0"/>
        <v>900</v>
      </c>
      <c r="F10" s="25"/>
      <c r="G10" s="7">
        <f t="shared" si="1"/>
        <v>1400</v>
      </c>
      <c r="H10" s="12">
        <f t="shared" si="2"/>
        <v>900</v>
      </c>
      <c r="I10" s="26"/>
      <c r="J10" s="2">
        <f t="shared" si="3"/>
        <v>1357.3174999999999</v>
      </c>
      <c r="K10" s="4">
        <f t="shared" si="4"/>
        <v>882.25637499999993</v>
      </c>
      <c r="M10" s="27">
        <f t="shared" si="5"/>
        <v>560.875</v>
      </c>
      <c r="N10" s="22">
        <f t="shared" si="6"/>
        <v>678.65874999999994</v>
      </c>
      <c r="P10" s="27">
        <v>448.7</v>
      </c>
      <c r="Q10" s="22">
        <f t="shared" si="7"/>
        <v>542.92700000000002</v>
      </c>
      <c r="S10" s="23">
        <v>359</v>
      </c>
      <c r="T10" s="22">
        <f t="shared" si="8"/>
        <v>434.39</v>
      </c>
      <c r="V10" s="3">
        <v>313</v>
      </c>
      <c r="W10" s="1">
        <f t="shared" si="9"/>
        <v>378.72999999999996</v>
      </c>
      <c r="Y10" s="3">
        <v>313</v>
      </c>
      <c r="Z10" s="1">
        <f t="shared" si="10"/>
        <v>378.72999999999996</v>
      </c>
      <c r="AB10" s="3">
        <f t="shared" si="11"/>
        <v>344.39625000000001</v>
      </c>
      <c r="AC10" s="1">
        <f t="shared" si="12"/>
        <v>416.71946250000002</v>
      </c>
      <c r="AE10" s="3">
        <v>261</v>
      </c>
      <c r="AF10" s="1">
        <f t="shared" si="13"/>
        <v>315.81</v>
      </c>
      <c r="AH10" s="3">
        <v>227.7</v>
      </c>
      <c r="AI10" s="1">
        <f t="shared" si="14"/>
        <v>275.517</v>
      </c>
      <c r="AK10" s="15">
        <f t="shared" si="15"/>
        <v>1.5623259052924792</v>
      </c>
    </row>
    <row r="11" spans="2:37" ht="21" x14ac:dyDescent="0.35">
      <c r="B11" s="24"/>
      <c r="C11" s="5" t="s">
        <v>4</v>
      </c>
      <c r="D11" s="10">
        <f t="shared" si="0"/>
        <v>2700</v>
      </c>
      <c r="E11" s="11">
        <f t="shared" si="0"/>
        <v>1750</v>
      </c>
      <c r="F11" s="25"/>
      <c r="G11" s="7">
        <f t="shared" si="1"/>
        <v>2700</v>
      </c>
      <c r="H11" s="12">
        <f t="shared" si="2"/>
        <v>1750</v>
      </c>
      <c r="I11" s="26"/>
      <c r="J11" s="2">
        <f t="shared" si="3"/>
        <v>2692.25</v>
      </c>
      <c r="K11" s="4">
        <f t="shared" si="4"/>
        <v>1749.9625000000001</v>
      </c>
      <c r="M11" s="27">
        <f t="shared" si="5"/>
        <v>1112.5</v>
      </c>
      <c r="N11" s="22">
        <f t="shared" si="6"/>
        <v>1346.125</v>
      </c>
      <c r="P11" s="27">
        <v>890</v>
      </c>
      <c r="Q11" s="22">
        <f t="shared" si="7"/>
        <v>1076.8999999999999</v>
      </c>
      <c r="S11" s="20">
        <v>430</v>
      </c>
      <c r="T11" s="22">
        <f t="shared" si="8"/>
        <v>520.29999999999995</v>
      </c>
      <c r="V11" s="3">
        <v>376</v>
      </c>
      <c r="W11" s="1">
        <f t="shared" si="9"/>
        <v>454.96</v>
      </c>
      <c r="Y11" s="3">
        <v>376</v>
      </c>
      <c r="Z11" s="1">
        <f t="shared" si="10"/>
        <v>454.96</v>
      </c>
      <c r="AB11" s="3">
        <f t="shared" si="11"/>
        <v>412.91249999999997</v>
      </c>
      <c r="AC11" s="1">
        <f t="shared" si="12"/>
        <v>499.62412499999994</v>
      </c>
      <c r="AE11" s="3">
        <v>313</v>
      </c>
      <c r="AF11" s="1">
        <f t="shared" si="13"/>
        <v>378.72999999999996</v>
      </c>
      <c r="AH11" s="3">
        <v>273</v>
      </c>
      <c r="AI11" s="1">
        <f t="shared" si="14"/>
        <v>330.33</v>
      </c>
      <c r="AK11" s="15">
        <f t="shared" si="15"/>
        <v>2.5872093023255816</v>
      </c>
    </row>
    <row r="12" spans="2:37" ht="21" x14ac:dyDescent="0.4">
      <c r="B12" s="24"/>
      <c r="C12" s="5" t="s">
        <v>8</v>
      </c>
      <c r="D12" s="10">
        <f t="shared" si="0"/>
        <v>2900</v>
      </c>
      <c r="E12" s="11">
        <f t="shared" si="0"/>
        <v>1900</v>
      </c>
      <c r="F12" s="25"/>
      <c r="G12" s="7">
        <f t="shared" si="1"/>
        <v>2900</v>
      </c>
      <c r="H12" s="12">
        <f t="shared" si="2"/>
        <v>1900</v>
      </c>
      <c r="I12" s="26"/>
      <c r="J12" s="2">
        <f t="shared" si="3"/>
        <v>2873.75</v>
      </c>
      <c r="K12" s="4">
        <f t="shared" si="4"/>
        <v>1867.9375</v>
      </c>
      <c r="M12" s="27">
        <f t="shared" si="5"/>
        <v>1187.5</v>
      </c>
      <c r="N12" s="22">
        <f t="shared" si="6"/>
        <v>1436.875</v>
      </c>
      <c r="P12" s="27">
        <v>950</v>
      </c>
      <c r="Q12" s="22">
        <f t="shared" si="7"/>
        <v>1149.5</v>
      </c>
      <c r="S12" s="23">
        <v>350</v>
      </c>
      <c r="T12" s="22">
        <f t="shared" si="8"/>
        <v>423.5</v>
      </c>
      <c r="V12" s="3">
        <v>304</v>
      </c>
      <c r="W12" s="1">
        <f t="shared" si="9"/>
        <v>367.84</v>
      </c>
      <c r="Y12" s="3">
        <v>304</v>
      </c>
      <c r="Z12" s="1">
        <f t="shared" si="10"/>
        <v>367.84</v>
      </c>
      <c r="AB12" s="3">
        <f t="shared" si="11"/>
        <v>332.75</v>
      </c>
      <c r="AC12" s="1">
        <f t="shared" si="12"/>
        <v>402.6275</v>
      </c>
      <c r="AE12" s="3">
        <v>253</v>
      </c>
      <c r="AF12" s="1">
        <f t="shared" si="13"/>
        <v>306.13</v>
      </c>
      <c r="AH12" s="3">
        <v>220</v>
      </c>
      <c r="AI12" s="1">
        <f t="shared" si="14"/>
        <v>266.2</v>
      </c>
      <c r="AK12" s="15">
        <f t="shared" si="15"/>
        <v>3.3928571428571428</v>
      </c>
    </row>
    <row r="13" spans="2:37" ht="21" x14ac:dyDescent="0.4">
      <c r="B13" s="24"/>
      <c r="C13" s="5" t="s">
        <v>12</v>
      </c>
      <c r="D13" s="10">
        <f t="shared" si="0"/>
        <v>6700</v>
      </c>
      <c r="E13" s="11">
        <f t="shared" si="0"/>
        <v>4350</v>
      </c>
      <c r="F13" s="25"/>
      <c r="G13" s="7">
        <f t="shared" si="1"/>
        <v>6700</v>
      </c>
      <c r="H13" s="12">
        <f t="shared" si="2"/>
        <v>4350</v>
      </c>
      <c r="I13" s="26"/>
      <c r="J13" s="2">
        <f t="shared" si="3"/>
        <v>6655</v>
      </c>
      <c r="K13" s="4">
        <f t="shared" si="4"/>
        <v>4325.75</v>
      </c>
      <c r="M13" s="27">
        <f t="shared" si="5"/>
        <v>2750</v>
      </c>
      <c r="N13" s="22">
        <f t="shared" si="6"/>
        <v>3327.5</v>
      </c>
      <c r="P13" s="27">
        <v>2200</v>
      </c>
      <c r="Q13" s="22">
        <f t="shared" si="7"/>
        <v>2662</v>
      </c>
      <c r="S13" s="23">
        <v>1780</v>
      </c>
      <c r="T13" s="22">
        <f t="shared" si="8"/>
        <v>2153.7999999999997</v>
      </c>
      <c r="V13" s="3">
        <v>1546</v>
      </c>
      <c r="W13" s="1">
        <f t="shared" si="9"/>
        <v>1870.6599999999999</v>
      </c>
      <c r="Y13" s="3">
        <v>1546</v>
      </c>
      <c r="Z13" s="1">
        <f t="shared" si="10"/>
        <v>1870.6599999999999</v>
      </c>
      <c r="AB13" s="3">
        <f t="shared" si="11"/>
        <v>1695.0587500000001</v>
      </c>
      <c r="AC13" s="1">
        <f t="shared" si="12"/>
        <v>2051.0210875000002</v>
      </c>
      <c r="AE13" s="3">
        <v>1288</v>
      </c>
      <c r="AF13" s="1">
        <f t="shared" si="13"/>
        <v>1558.48</v>
      </c>
      <c r="AH13" s="3">
        <v>1120.7</v>
      </c>
      <c r="AI13" s="1">
        <f t="shared" si="14"/>
        <v>1356.047</v>
      </c>
      <c r="AK13" s="15">
        <f t="shared" si="15"/>
        <v>1.5449438202247192</v>
      </c>
    </row>
    <row r="14" spans="2:37" ht="21" x14ac:dyDescent="0.35">
      <c r="B14" s="24"/>
      <c r="C14" s="5" t="s">
        <v>5</v>
      </c>
      <c r="D14" s="10">
        <f t="shared" si="0"/>
        <v>3200</v>
      </c>
      <c r="E14" s="11">
        <f t="shared" si="0"/>
        <v>2100</v>
      </c>
      <c r="F14" s="25"/>
      <c r="G14" s="7">
        <f t="shared" si="1"/>
        <v>3200</v>
      </c>
      <c r="H14" s="12">
        <f t="shared" si="2"/>
        <v>2100</v>
      </c>
      <c r="I14" s="26"/>
      <c r="J14" s="2">
        <f t="shared" si="3"/>
        <v>3176.25</v>
      </c>
      <c r="K14" s="4">
        <f t="shared" si="4"/>
        <v>2064.5625</v>
      </c>
      <c r="M14" s="27">
        <f t="shared" si="5"/>
        <v>1312.5</v>
      </c>
      <c r="N14" s="22">
        <f t="shared" si="6"/>
        <v>1588.125</v>
      </c>
      <c r="P14" s="27">
        <v>1050</v>
      </c>
      <c r="Q14" s="22">
        <f t="shared" si="7"/>
        <v>1270.5</v>
      </c>
      <c r="S14" s="23">
        <v>840</v>
      </c>
      <c r="T14" s="22">
        <f t="shared" si="8"/>
        <v>1016.4</v>
      </c>
      <c r="V14" s="3">
        <v>730</v>
      </c>
      <c r="W14" s="1">
        <f t="shared" si="9"/>
        <v>883.3</v>
      </c>
      <c r="Y14" s="3">
        <v>730</v>
      </c>
      <c r="Z14" s="1">
        <f t="shared" si="10"/>
        <v>883.3</v>
      </c>
      <c r="AB14" s="3">
        <f t="shared" si="11"/>
        <v>800.11250000000007</v>
      </c>
      <c r="AC14" s="1">
        <f t="shared" si="12"/>
        <v>968.13612500000011</v>
      </c>
      <c r="AE14" s="3">
        <v>608.29999999999995</v>
      </c>
      <c r="AF14" s="1">
        <f t="shared" si="13"/>
        <v>736.04299999999989</v>
      </c>
      <c r="AH14" s="3">
        <v>529</v>
      </c>
      <c r="AI14" s="1">
        <f t="shared" si="14"/>
        <v>640.09</v>
      </c>
      <c r="AK14" s="15">
        <f t="shared" si="15"/>
        <v>1.5625</v>
      </c>
    </row>
    <row r="15" spans="2:37" ht="21" x14ac:dyDescent="0.35">
      <c r="B15" s="24"/>
      <c r="C15" s="5" t="s">
        <v>13</v>
      </c>
      <c r="D15" s="10">
        <f t="shared" si="0"/>
        <v>6850</v>
      </c>
      <c r="E15" s="11">
        <f t="shared" si="0"/>
        <v>4450</v>
      </c>
      <c r="G15" s="7">
        <f t="shared" si="1"/>
        <v>6850</v>
      </c>
      <c r="H15" s="12">
        <f t="shared" si="2"/>
        <v>4450</v>
      </c>
      <c r="I15" s="26"/>
      <c r="J15" s="2">
        <f t="shared" si="3"/>
        <v>6806.25</v>
      </c>
      <c r="K15" s="4">
        <f t="shared" si="4"/>
        <v>4424.0625</v>
      </c>
      <c r="M15" s="27">
        <f t="shared" si="5"/>
        <v>2812.5</v>
      </c>
      <c r="N15" s="22">
        <f t="shared" si="6"/>
        <v>3403.125</v>
      </c>
      <c r="P15" s="27">
        <v>2250</v>
      </c>
      <c r="Q15" s="22">
        <f t="shared" si="7"/>
        <v>2722.5</v>
      </c>
      <c r="S15" s="23">
        <v>1800</v>
      </c>
      <c r="T15" s="22">
        <f t="shared" si="8"/>
        <v>2178</v>
      </c>
      <c r="V15" s="3">
        <v>1568</v>
      </c>
      <c r="W15" s="1">
        <f t="shared" si="9"/>
        <v>1897.28</v>
      </c>
      <c r="Y15" s="3">
        <v>1568</v>
      </c>
      <c r="Z15" s="1">
        <f t="shared" si="10"/>
        <v>1897.28</v>
      </c>
      <c r="AB15" s="3">
        <f t="shared" si="11"/>
        <v>1719.7125000000001</v>
      </c>
      <c r="AC15" s="1">
        <f t="shared" si="12"/>
        <v>2080.8521249999999</v>
      </c>
      <c r="AE15" s="3">
        <v>1307</v>
      </c>
      <c r="AF15" s="1">
        <f t="shared" si="13"/>
        <v>1581.47</v>
      </c>
      <c r="AH15" s="3">
        <v>1137</v>
      </c>
      <c r="AI15" s="1">
        <f t="shared" si="14"/>
        <v>1375.77</v>
      </c>
      <c r="AK15" s="15">
        <f t="shared" si="15"/>
        <v>1.5625</v>
      </c>
    </row>
    <row r="16" spans="2:37" ht="21" x14ac:dyDescent="0.35">
      <c r="B16" s="24"/>
      <c r="C16" s="5" t="s">
        <v>14</v>
      </c>
      <c r="D16" s="10">
        <f t="shared" si="0"/>
        <v>3900</v>
      </c>
      <c r="E16" s="11">
        <f t="shared" si="0"/>
        <v>2550</v>
      </c>
      <c r="F16" s="25"/>
      <c r="G16" s="7">
        <f t="shared" si="1"/>
        <v>3900</v>
      </c>
      <c r="H16" s="12">
        <f t="shared" si="2"/>
        <v>2550</v>
      </c>
      <c r="I16" s="26"/>
      <c r="J16" s="2">
        <f t="shared" si="3"/>
        <v>3894.6875</v>
      </c>
      <c r="K16" s="4">
        <f t="shared" si="4"/>
        <v>2531.546875</v>
      </c>
      <c r="M16" s="27">
        <f t="shared" si="5"/>
        <v>1609.375</v>
      </c>
      <c r="N16" s="22">
        <f t="shared" si="6"/>
        <v>1947.34375</v>
      </c>
      <c r="P16" s="27">
        <v>1287.5</v>
      </c>
      <c r="Q16" s="22">
        <f t="shared" si="7"/>
        <v>1557.875</v>
      </c>
      <c r="S16" s="23">
        <v>1030</v>
      </c>
      <c r="T16" s="22">
        <f t="shared" si="8"/>
        <v>1246.3</v>
      </c>
      <c r="V16" s="3">
        <v>900</v>
      </c>
      <c r="W16" s="1">
        <f t="shared" si="9"/>
        <v>1089</v>
      </c>
      <c r="Y16" s="3">
        <v>900</v>
      </c>
      <c r="Z16" s="1">
        <f t="shared" si="10"/>
        <v>1089</v>
      </c>
      <c r="AB16" s="3">
        <f t="shared" si="11"/>
        <v>986.15</v>
      </c>
      <c r="AC16" s="1">
        <f t="shared" si="12"/>
        <v>1193.2414999999999</v>
      </c>
      <c r="AE16" s="3">
        <v>749.8</v>
      </c>
      <c r="AF16" s="1">
        <f t="shared" si="13"/>
        <v>907.25799999999992</v>
      </c>
      <c r="AH16" s="3">
        <v>652</v>
      </c>
      <c r="AI16" s="1">
        <f t="shared" si="14"/>
        <v>788.92</v>
      </c>
      <c r="AK16" s="15">
        <f>M16/S16</f>
        <v>1.5625</v>
      </c>
    </row>
    <row r="17" spans="2:37" ht="21" x14ac:dyDescent="0.35">
      <c r="B17" s="24"/>
      <c r="C17" s="5" t="s">
        <v>15</v>
      </c>
      <c r="D17" s="10">
        <f t="shared" si="0"/>
        <v>2050</v>
      </c>
      <c r="E17" s="11">
        <f t="shared" si="0"/>
        <v>1350</v>
      </c>
      <c r="G17" s="7">
        <f t="shared" si="1"/>
        <v>2050</v>
      </c>
      <c r="H17" s="12">
        <f t="shared" si="2"/>
        <v>1350</v>
      </c>
      <c r="I17" s="26"/>
      <c r="J17" s="2">
        <f t="shared" si="3"/>
        <v>2004.0625</v>
      </c>
      <c r="K17" s="4">
        <f t="shared" si="4"/>
        <v>1302.640625</v>
      </c>
      <c r="M17" s="27">
        <f t="shared" si="5"/>
        <v>828.125</v>
      </c>
      <c r="N17" s="22">
        <f t="shared" si="6"/>
        <v>1002.03125</v>
      </c>
      <c r="P17" s="27">
        <v>662.5</v>
      </c>
      <c r="Q17" s="22">
        <f t="shared" si="7"/>
        <v>801.625</v>
      </c>
      <c r="S17" s="23">
        <v>530</v>
      </c>
      <c r="T17" s="22">
        <f t="shared" si="8"/>
        <v>641.29999999999995</v>
      </c>
      <c r="V17" s="3">
        <v>460</v>
      </c>
      <c r="W17" s="1">
        <f t="shared" si="9"/>
        <v>556.6</v>
      </c>
      <c r="Y17" s="3">
        <v>460</v>
      </c>
      <c r="Z17" s="1">
        <f t="shared" si="10"/>
        <v>556.6</v>
      </c>
      <c r="AB17" s="3">
        <f t="shared" si="11"/>
        <v>503.36</v>
      </c>
      <c r="AC17" s="1">
        <f t="shared" si="12"/>
        <v>609.06560000000002</v>
      </c>
      <c r="AE17" s="3">
        <v>382.7</v>
      </c>
      <c r="AF17" s="1">
        <f t="shared" si="13"/>
        <v>463.06699999999995</v>
      </c>
      <c r="AH17" s="3">
        <v>332.8</v>
      </c>
      <c r="AI17" s="1">
        <f t="shared" si="14"/>
        <v>402.68799999999999</v>
      </c>
      <c r="AK17" s="15">
        <f t="shared" si="15"/>
        <v>1.5625</v>
      </c>
    </row>
    <row r="18" spans="2:37" ht="21" x14ac:dyDescent="0.35">
      <c r="B18" s="24"/>
      <c r="C18" s="5" t="s">
        <v>16</v>
      </c>
      <c r="D18" s="10">
        <f t="shared" si="0"/>
        <v>1150</v>
      </c>
      <c r="E18" s="11">
        <f t="shared" si="0"/>
        <v>750</v>
      </c>
      <c r="G18" s="7">
        <f t="shared" si="1"/>
        <v>1150</v>
      </c>
      <c r="H18" s="12">
        <f t="shared" si="2"/>
        <v>750</v>
      </c>
      <c r="I18" s="26"/>
      <c r="J18" s="2">
        <f t="shared" si="3"/>
        <v>1140.425</v>
      </c>
      <c r="K18" s="4">
        <f t="shared" si="4"/>
        <v>741.27625</v>
      </c>
      <c r="M18" s="27">
        <f t="shared" si="5"/>
        <v>471.25</v>
      </c>
      <c r="N18" s="22">
        <f t="shared" si="6"/>
        <v>570.21249999999998</v>
      </c>
      <c r="P18" s="27">
        <v>377</v>
      </c>
      <c r="Q18" s="22">
        <f t="shared" si="7"/>
        <v>456.16999999999996</v>
      </c>
      <c r="S18" s="23">
        <v>290</v>
      </c>
      <c r="T18" s="22">
        <f t="shared" si="8"/>
        <v>350.9</v>
      </c>
      <c r="V18" s="3">
        <v>254</v>
      </c>
      <c r="W18" s="1">
        <f t="shared" si="9"/>
        <v>307.33999999999997</v>
      </c>
      <c r="Y18" s="3">
        <v>254</v>
      </c>
      <c r="Z18" s="1">
        <f t="shared" si="10"/>
        <v>307.33999999999997</v>
      </c>
      <c r="AB18" s="3">
        <f t="shared" si="11"/>
        <v>277.54374999999999</v>
      </c>
      <c r="AC18" s="1">
        <f t="shared" si="12"/>
        <v>335.82793749999996</v>
      </c>
      <c r="AE18" s="3">
        <v>212</v>
      </c>
      <c r="AF18" s="1">
        <f t="shared" si="13"/>
        <v>256.52</v>
      </c>
      <c r="AH18" s="3">
        <v>183.5</v>
      </c>
      <c r="AI18" s="1">
        <f t="shared" si="14"/>
        <v>222.035</v>
      </c>
      <c r="AK18" s="15">
        <f t="shared" si="15"/>
        <v>1.625</v>
      </c>
    </row>
    <row r="19" spans="2:37" ht="21" x14ac:dyDescent="0.35">
      <c r="B19" s="24"/>
      <c r="C19" s="5" t="s">
        <v>17</v>
      </c>
      <c r="D19" s="10">
        <f t="shared" si="0"/>
        <v>1450</v>
      </c>
      <c r="E19" s="11">
        <f t="shared" si="0"/>
        <v>950</v>
      </c>
      <c r="G19" s="7">
        <f t="shared" si="1"/>
        <v>1450</v>
      </c>
      <c r="H19" s="12">
        <f t="shared" si="2"/>
        <v>950</v>
      </c>
      <c r="I19" s="26"/>
      <c r="J19" s="2">
        <f t="shared" si="3"/>
        <v>1436.875</v>
      </c>
      <c r="K19" s="4">
        <f t="shared" si="4"/>
        <v>933.96875</v>
      </c>
      <c r="M19" s="27">
        <f t="shared" si="5"/>
        <v>593.75</v>
      </c>
      <c r="N19" s="22">
        <f t="shared" si="6"/>
        <v>718.4375</v>
      </c>
      <c r="P19" s="27">
        <v>475</v>
      </c>
      <c r="Q19" s="22">
        <f t="shared" si="7"/>
        <v>574.75</v>
      </c>
      <c r="S19" s="23">
        <v>380</v>
      </c>
      <c r="T19" s="22">
        <f t="shared" si="8"/>
        <v>459.8</v>
      </c>
      <c r="V19" s="3">
        <v>330</v>
      </c>
      <c r="W19" s="1">
        <f t="shared" si="9"/>
        <v>399.3</v>
      </c>
      <c r="Y19" s="3">
        <v>330</v>
      </c>
      <c r="Z19" s="1">
        <f t="shared" si="10"/>
        <v>399.3</v>
      </c>
      <c r="AB19" s="3">
        <f t="shared" si="11"/>
        <v>363.30250000000001</v>
      </c>
      <c r="AC19" s="1">
        <f t="shared" si="12"/>
        <v>439.596025</v>
      </c>
      <c r="AE19" s="3">
        <v>276.2</v>
      </c>
      <c r="AF19" s="1">
        <f t="shared" si="13"/>
        <v>334.202</v>
      </c>
      <c r="AH19" s="3">
        <v>240.2</v>
      </c>
      <c r="AI19" s="1">
        <f t="shared" si="14"/>
        <v>290.642</v>
      </c>
      <c r="AK19" s="15">
        <f t="shared" si="15"/>
        <v>1.5625</v>
      </c>
    </row>
    <row r="20" spans="2:37" ht="21" x14ac:dyDescent="0.35">
      <c r="B20" s="24"/>
      <c r="C20" s="5" t="s">
        <v>6</v>
      </c>
      <c r="D20" s="10">
        <f t="shared" si="0"/>
        <v>5600</v>
      </c>
      <c r="E20" s="11">
        <f t="shared" si="0"/>
        <v>3650</v>
      </c>
      <c r="F20" s="25"/>
      <c r="G20" s="7">
        <f t="shared" si="1"/>
        <v>5600</v>
      </c>
      <c r="H20" s="12">
        <f t="shared" si="2"/>
        <v>3650</v>
      </c>
      <c r="I20" s="26"/>
      <c r="J20" s="2">
        <f t="shared" si="3"/>
        <v>5596.25</v>
      </c>
      <c r="K20" s="4">
        <f t="shared" si="4"/>
        <v>3637.5625</v>
      </c>
      <c r="M20" s="27">
        <f t="shared" si="5"/>
        <v>2312.5</v>
      </c>
      <c r="N20" s="22">
        <f t="shared" si="6"/>
        <v>2798.125</v>
      </c>
      <c r="P20" s="27">
        <v>1850</v>
      </c>
      <c r="Q20" s="22">
        <f t="shared" si="7"/>
        <v>2238.5</v>
      </c>
      <c r="S20" s="23">
        <v>650</v>
      </c>
      <c r="T20" s="22">
        <f t="shared" si="8"/>
        <v>786.5</v>
      </c>
      <c r="V20" s="3">
        <v>520</v>
      </c>
      <c r="W20" s="1">
        <f t="shared" si="9"/>
        <v>629.19999999999993</v>
      </c>
      <c r="Y20" s="3">
        <v>398</v>
      </c>
      <c r="Z20" s="1">
        <f t="shared" si="10"/>
        <v>481.58</v>
      </c>
      <c r="AB20" s="3">
        <f t="shared" si="11"/>
        <v>361.78999999999996</v>
      </c>
      <c r="AC20" s="1">
        <f t="shared" si="12"/>
        <v>437.76589999999993</v>
      </c>
      <c r="AE20" s="3">
        <v>288.7</v>
      </c>
      <c r="AF20" s="1">
        <f t="shared" si="13"/>
        <v>349.327</v>
      </c>
      <c r="AH20" s="3">
        <v>239.2</v>
      </c>
      <c r="AI20" s="1">
        <f t="shared" si="14"/>
        <v>289.43199999999996</v>
      </c>
      <c r="AK20" s="15">
        <f t="shared" si="15"/>
        <v>3.5576923076923075</v>
      </c>
    </row>
    <row r="21" spans="2:37" ht="21" x14ac:dyDescent="0.35">
      <c r="B21" s="24"/>
      <c r="C21" s="5" t="s">
        <v>7</v>
      </c>
      <c r="D21" s="10">
        <f t="shared" si="0"/>
        <v>2950</v>
      </c>
      <c r="E21" s="11">
        <f t="shared" si="0"/>
        <v>1900</v>
      </c>
      <c r="F21" s="25"/>
      <c r="G21" s="7">
        <f t="shared" si="1"/>
        <v>2950</v>
      </c>
      <c r="H21" s="12">
        <f t="shared" si="2"/>
        <v>1900</v>
      </c>
      <c r="I21" s="26"/>
      <c r="J21" s="2">
        <f t="shared" si="3"/>
        <v>2904</v>
      </c>
      <c r="K21" s="4">
        <f t="shared" si="4"/>
        <v>1887.6000000000001</v>
      </c>
      <c r="M21" s="27">
        <f t="shared" si="5"/>
        <v>1200</v>
      </c>
      <c r="N21" s="22">
        <f t="shared" si="6"/>
        <v>1452</v>
      </c>
      <c r="P21" s="27">
        <v>960</v>
      </c>
      <c r="Q21" s="22">
        <f t="shared" si="7"/>
        <v>1161.5999999999999</v>
      </c>
      <c r="S21" s="23">
        <v>430</v>
      </c>
      <c r="T21" s="22">
        <f t="shared" si="8"/>
        <v>520.29999999999995</v>
      </c>
      <c r="V21" s="3">
        <v>350</v>
      </c>
      <c r="W21" s="1">
        <f t="shared" si="9"/>
        <v>423.5</v>
      </c>
      <c r="Y21" s="3">
        <v>270</v>
      </c>
      <c r="Z21" s="1">
        <f t="shared" si="10"/>
        <v>326.7</v>
      </c>
      <c r="AB21" s="3">
        <f t="shared" si="11"/>
        <v>245.78125</v>
      </c>
      <c r="AC21" s="1">
        <f t="shared" si="12"/>
        <v>297.39531249999999</v>
      </c>
      <c r="AE21" s="3">
        <v>196</v>
      </c>
      <c r="AF21" s="1">
        <f t="shared" si="13"/>
        <v>237.16</v>
      </c>
      <c r="AH21" s="3">
        <v>162.5</v>
      </c>
      <c r="AI21" s="1">
        <f t="shared" si="14"/>
        <v>196.625</v>
      </c>
      <c r="AK21" s="15">
        <f t="shared" si="15"/>
        <v>2.7906976744186047</v>
      </c>
    </row>
    <row r="22" spans="2:37" ht="9.9" customHeight="1" x14ac:dyDescent="0.25">
      <c r="B22" s="24"/>
      <c r="C22" s="24"/>
      <c r="D22" s="24"/>
      <c r="E22" s="24"/>
    </row>
  </sheetData>
  <mergeCells count="1">
    <mergeCell ref="C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&amp;LSUSTRATOS&amp;R"El Origen"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N28"/>
  <sheetViews>
    <sheetView tabSelected="1" zoomScale="90" zoomScaleNormal="90" workbookViewId="0">
      <selection activeCell="C31" sqref="C31"/>
    </sheetView>
  </sheetViews>
  <sheetFormatPr baseColWidth="10" defaultRowHeight="14.4" x14ac:dyDescent="0.3"/>
  <cols>
    <col min="2" max="2" width="1.6640625" customWidth="1"/>
    <col min="3" max="3" width="60.44140625" customWidth="1"/>
    <col min="4" max="5" width="12.6640625" customWidth="1"/>
    <col min="6" max="6" width="1.6640625" style="24" customWidth="1"/>
    <col min="7" max="8" width="11.5546875" customWidth="1"/>
    <col min="9" max="9" width="1.6640625" style="24" customWidth="1"/>
    <col min="10" max="11" width="11.5546875" customWidth="1"/>
    <col min="12" max="12" width="1.6640625" style="24" customWidth="1"/>
    <col min="13" max="14" width="11.5546875" style="19" customWidth="1"/>
    <col min="15" max="15" width="1.6640625" style="24" customWidth="1"/>
    <col min="16" max="17" width="11.5546875" style="19" customWidth="1"/>
    <col min="18" max="18" width="1.6640625" style="24" customWidth="1"/>
    <col min="19" max="20" width="11.5546875" style="19" customWidth="1"/>
    <col min="21" max="21" width="1.6640625" style="24" customWidth="1"/>
    <col min="22" max="23" width="11.5546875" style="19" customWidth="1"/>
    <col min="24" max="24" width="1.6640625" style="24" customWidth="1"/>
    <col min="25" max="26" width="11.5546875" customWidth="1"/>
    <col min="27" max="27" width="1.6640625" style="24" customWidth="1"/>
    <col min="28" max="29" width="11.5546875" customWidth="1"/>
    <col min="30" max="30" width="1.6640625" style="24" customWidth="1"/>
    <col min="31" max="32" width="11.5546875" customWidth="1"/>
    <col min="33" max="33" width="1.6640625" style="24" customWidth="1"/>
    <col min="34" max="35" width="11.5546875" customWidth="1"/>
    <col min="36" max="36" width="1.6640625" style="24" customWidth="1"/>
    <col min="37" max="38" width="11.5546875" customWidth="1"/>
    <col min="39" max="39" width="1.6640625" style="24" customWidth="1"/>
    <col min="40" max="40" width="8.88671875" style="15" customWidth="1"/>
  </cols>
  <sheetData>
    <row r="1" spans="2:40" ht="15" x14ac:dyDescent="0.25">
      <c r="B1" s="24"/>
      <c r="M1" s="17">
        <v>45523</v>
      </c>
      <c r="P1" s="17">
        <v>45323</v>
      </c>
      <c r="S1" s="17">
        <v>45272</v>
      </c>
      <c r="V1" s="17">
        <v>45248</v>
      </c>
      <c r="Y1" s="13" t="s">
        <v>21</v>
      </c>
      <c r="AB1" s="13">
        <v>45157</v>
      </c>
      <c r="AE1" s="13">
        <v>45155</v>
      </c>
    </row>
    <row r="2" spans="2:40" ht="9.9" customHeight="1" thickBot="1" x14ac:dyDescent="0.35">
      <c r="B2" s="24"/>
      <c r="C2" s="24"/>
      <c r="D2" s="24"/>
      <c r="E2" s="24"/>
      <c r="M2" s="36" t="s">
        <v>28</v>
      </c>
      <c r="N2" s="21"/>
      <c r="P2" s="36" t="s">
        <v>25</v>
      </c>
      <c r="Q2" s="21"/>
      <c r="S2" s="18"/>
      <c r="V2" s="18"/>
      <c r="Y2" s="16"/>
      <c r="AB2" s="16"/>
      <c r="AE2" s="16">
        <v>0.25</v>
      </c>
    </row>
    <row r="3" spans="2:40" ht="25.8" thickBot="1" x14ac:dyDescent="0.65">
      <c r="B3" s="24"/>
      <c r="C3" s="38" t="s">
        <v>0</v>
      </c>
      <c r="D3" s="39"/>
      <c r="E3" s="40"/>
      <c r="F3" s="25"/>
      <c r="G3" s="28" t="s">
        <v>34</v>
      </c>
      <c r="H3" s="6"/>
      <c r="I3" s="26"/>
      <c r="J3" s="8">
        <v>2</v>
      </c>
      <c r="K3" s="8">
        <v>1.3</v>
      </c>
      <c r="M3" s="17">
        <v>45488</v>
      </c>
      <c r="N3" s="21"/>
      <c r="P3" s="19" t="s">
        <v>26</v>
      </c>
      <c r="Q3" s="21"/>
      <c r="S3" s="19" t="s">
        <v>24</v>
      </c>
      <c r="T3" s="21"/>
      <c r="V3" s="19" t="s">
        <v>23</v>
      </c>
      <c r="W3" s="21"/>
      <c r="Y3" t="s">
        <v>22</v>
      </c>
      <c r="Z3" s="14"/>
      <c r="AB3" t="s">
        <v>20</v>
      </c>
      <c r="AC3" s="14"/>
      <c r="AE3" t="s">
        <v>18</v>
      </c>
      <c r="AF3" s="14"/>
      <c r="AH3" t="s">
        <v>18</v>
      </c>
      <c r="AI3" s="14"/>
      <c r="AK3" t="s">
        <v>19</v>
      </c>
      <c r="AL3" s="14"/>
    </row>
    <row r="4" spans="2:40" ht="9.9" customHeight="1" x14ac:dyDescent="0.5">
      <c r="B4" s="24"/>
      <c r="C4" s="29"/>
      <c r="D4" s="29"/>
      <c r="E4" s="29"/>
      <c r="F4" s="25"/>
      <c r="G4" s="30"/>
      <c r="H4" s="31"/>
      <c r="I4" s="26"/>
      <c r="J4" s="26"/>
      <c r="K4" s="32"/>
      <c r="M4" s="33"/>
      <c r="N4" s="34"/>
      <c r="P4" s="33"/>
      <c r="Q4" s="34"/>
      <c r="S4" s="33"/>
      <c r="T4" s="34"/>
      <c r="V4" s="33"/>
      <c r="W4" s="34"/>
      <c r="Y4" s="24"/>
      <c r="Z4" s="35"/>
      <c r="AB4" s="24"/>
      <c r="AC4" s="35"/>
      <c r="AE4" s="24"/>
      <c r="AF4" s="35"/>
      <c r="AH4" s="24"/>
      <c r="AI4" s="35"/>
      <c r="AK4" s="24"/>
      <c r="AL4" s="35"/>
    </row>
    <row r="5" spans="2:40" ht="21" x14ac:dyDescent="0.35">
      <c r="B5" s="24"/>
      <c r="C5" s="9" t="s">
        <v>10</v>
      </c>
      <c r="D5" s="10">
        <f>G5</f>
        <v>5700</v>
      </c>
      <c r="E5" s="11">
        <f>H5</f>
        <v>3700</v>
      </c>
      <c r="F5" s="25"/>
      <c r="G5" s="7">
        <f>MROUND(J5+48,100)</f>
        <v>5700</v>
      </c>
      <c r="H5" s="7">
        <f>MROUND(K5+48,100)</f>
        <v>3700</v>
      </c>
      <c r="I5" s="26"/>
      <c r="J5" s="2">
        <f>N5*2</f>
        <v>5687</v>
      </c>
      <c r="K5" s="4">
        <f>N5*1.3</f>
        <v>3696.55</v>
      </c>
      <c r="M5" s="37">
        <v>2350</v>
      </c>
      <c r="N5" s="22">
        <f>M5*1.21</f>
        <v>2843.5</v>
      </c>
      <c r="P5" s="27">
        <v>2450</v>
      </c>
      <c r="Q5" s="22">
        <v>2964.5</v>
      </c>
      <c r="S5" s="27">
        <v>1960</v>
      </c>
      <c r="T5" s="22">
        <f>S5*1.21</f>
        <v>2371.6</v>
      </c>
      <c r="V5" s="23">
        <v>1570</v>
      </c>
      <c r="W5" s="22">
        <f>V5*1.21</f>
        <v>1899.7</v>
      </c>
      <c r="Y5" s="3">
        <v>1367</v>
      </c>
      <c r="Z5" s="1">
        <f>Y5*1.21</f>
        <v>1654.07</v>
      </c>
      <c r="AB5" s="3">
        <v>1367</v>
      </c>
      <c r="AC5" s="1">
        <f>AB5*1.21</f>
        <v>1654.07</v>
      </c>
      <c r="AE5" s="3">
        <f>AL5*1.25</f>
        <v>1497.3749999999998</v>
      </c>
      <c r="AF5" s="1">
        <f>AE5*1.21</f>
        <v>1811.8237499999996</v>
      </c>
      <c r="AH5" s="3">
        <v>1138.5</v>
      </c>
      <c r="AI5" s="1">
        <f>AH5*1.21</f>
        <v>1377.585</v>
      </c>
      <c r="AK5" s="3">
        <v>990</v>
      </c>
      <c r="AL5" s="1">
        <f>AK5*1.21</f>
        <v>1197.8999999999999</v>
      </c>
      <c r="AN5" s="15">
        <f t="shared" ref="AN5:AN21" si="0">M5/V5</f>
        <v>1.4968152866242037</v>
      </c>
    </row>
    <row r="6" spans="2:40" ht="21" x14ac:dyDescent="0.35">
      <c r="B6" s="24"/>
      <c r="C6" s="5" t="s">
        <v>11</v>
      </c>
      <c r="D6" s="10">
        <f t="shared" ref="D6:E21" si="1">G6</f>
        <v>1900</v>
      </c>
      <c r="E6" s="11">
        <f t="shared" si="1"/>
        <v>1200</v>
      </c>
      <c r="F6" s="25"/>
      <c r="G6" s="7">
        <f t="shared" ref="G6:G21" si="2">MROUND(J6+48,100)</f>
        <v>1900</v>
      </c>
      <c r="H6" s="7">
        <f t="shared" ref="H6:H21" si="3">MROUND(K6+48,100)</f>
        <v>1200</v>
      </c>
      <c r="I6" s="26"/>
      <c r="J6" s="2">
        <f t="shared" ref="J6:J21" si="4">N6*2</f>
        <v>1802.8999999999999</v>
      </c>
      <c r="K6" s="4">
        <f t="shared" ref="K6:K21" si="5">N6*1.3</f>
        <v>1171.885</v>
      </c>
      <c r="M6" s="37">
        <v>745</v>
      </c>
      <c r="N6" s="22">
        <f t="shared" ref="N6:N21" si="6">M6*1.21</f>
        <v>901.44999999999993</v>
      </c>
      <c r="P6" s="27">
        <v>621.25</v>
      </c>
      <c r="Q6" s="22">
        <v>751.71249999999998</v>
      </c>
      <c r="S6" s="27">
        <v>497</v>
      </c>
      <c r="T6" s="22">
        <f t="shared" ref="T6:T21" si="7">S6*1.21</f>
        <v>601.37</v>
      </c>
      <c r="V6" s="23">
        <v>398</v>
      </c>
      <c r="W6" s="22">
        <f t="shared" ref="W6:W21" si="8">V6*1.21</f>
        <v>481.58</v>
      </c>
      <c r="Y6" s="3">
        <v>350</v>
      </c>
      <c r="Z6" s="1">
        <f t="shared" ref="Z6:Z21" si="9">Y6*1.21</f>
        <v>423.5</v>
      </c>
      <c r="AB6" s="3">
        <v>350</v>
      </c>
      <c r="AC6" s="1">
        <f t="shared" ref="AC6:AC21" si="10">AB6*1.21</f>
        <v>423.5</v>
      </c>
      <c r="AE6" s="3">
        <f t="shared" ref="AE6:AE21" si="11">AL6*1.25</f>
        <v>384.17499999999995</v>
      </c>
      <c r="AF6" s="1">
        <f t="shared" ref="AF6:AF21" si="12">AE6*1.21</f>
        <v>464.85174999999992</v>
      </c>
      <c r="AH6" s="3">
        <v>292.10000000000002</v>
      </c>
      <c r="AI6" s="1">
        <f t="shared" ref="AI6:AI21" si="13">AH6*1.21</f>
        <v>353.44100000000003</v>
      </c>
      <c r="AK6" s="3">
        <v>254</v>
      </c>
      <c r="AL6" s="1">
        <f t="shared" ref="AL6:AL21" si="14">AK6*1.21</f>
        <v>307.33999999999997</v>
      </c>
      <c r="AN6" s="15">
        <f t="shared" si="0"/>
        <v>1.8718592964824121</v>
      </c>
    </row>
    <row r="7" spans="2:40" ht="21" x14ac:dyDescent="0.35">
      <c r="B7" s="24"/>
      <c r="C7" s="5" t="s">
        <v>3</v>
      </c>
      <c r="D7" s="10">
        <f t="shared" si="1"/>
        <v>12000</v>
      </c>
      <c r="E7" s="11">
        <f t="shared" si="1"/>
        <v>7800</v>
      </c>
      <c r="F7" s="25"/>
      <c r="G7" s="7">
        <f t="shared" si="2"/>
        <v>12000</v>
      </c>
      <c r="H7" s="7">
        <f t="shared" si="3"/>
        <v>7800</v>
      </c>
      <c r="I7" s="26"/>
      <c r="J7" s="2">
        <f t="shared" si="4"/>
        <v>11906.4</v>
      </c>
      <c r="K7" s="4">
        <f t="shared" si="5"/>
        <v>7739.16</v>
      </c>
      <c r="M7" s="37">
        <v>4920</v>
      </c>
      <c r="N7" s="22">
        <f t="shared" si="6"/>
        <v>5953.2</v>
      </c>
      <c r="P7" s="27">
        <v>4387.5</v>
      </c>
      <c r="Q7" s="22">
        <v>5308.875</v>
      </c>
      <c r="S7" s="27">
        <v>3510</v>
      </c>
      <c r="T7" s="22">
        <f t="shared" si="7"/>
        <v>4247.0999999999995</v>
      </c>
      <c r="V7" s="23">
        <v>2700</v>
      </c>
      <c r="W7" s="22">
        <f t="shared" si="8"/>
        <v>3267</v>
      </c>
      <c r="Y7" s="3">
        <v>2350</v>
      </c>
      <c r="Z7" s="1">
        <f t="shared" si="9"/>
        <v>2843.5</v>
      </c>
      <c r="AB7" s="3">
        <v>2350</v>
      </c>
      <c r="AC7" s="1">
        <f t="shared" si="10"/>
        <v>2843.5</v>
      </c>
      <c r="AE7" s="3">
        <f t="shared" si="11"/>
        <v>2586.375</v>
      </c>
      <c r="AF7" s="1">
        <f t="shared" si="12"/>
        <v>3129.5137500000001</v>
      </c>
      <c r="AH7" s="3">
        <v>1960</v>
      </c>
      <c r="AI7" s="1">
        <f t="shared" si="13"/>
        <v>2371.6</v>
      </c>
      <c r="AK7" s="3">
        <v>1710</v>
      </c>
      <c r="AL7" s="1">
        <f t="shared" si="14"/>
        <v>2069.1</v>
      </c>
      <c r="AN7" s="15">
        <f t="shared" si="0"/>
        <v>1.8222222222222222</v>
      </c>
    </row>
    <row r="8" spans="2:40" ht="21" x14ac:dyDescent="0.35">
      <c r="B8" s="24"/>
      <c r="C8" s="5" t="s">
        <v>1</v>
      </c>
      <c r="D8" s="10">
        <f t="shared" si="1"/>
        <v>8500</v>
      </c>
      <c r="E8" s="11">
        <f t="shared" si="1"/>
        <v>5600</v>
      </c>
      <c r="F8" s="25"/>
      <c r="G8" s="7">
        <f t="shared" si="2"/>
        <v>8500</v>
      </c>
      <c r="H8" s="7">
        <f t="shared" si="3"/>
        <v>5600</v>
      </c>
      <c r="I8" s="26"/>
      <c r="J8" s="2">
        <f t="shared" si="4"/>
        <v>8470</v>
      </c>
      <c r="K8" s="4">
        <f t="shared" si="5"/>
        <v>5505.5</v>
      </c>
      <c r="M8" s="37">
        <v>3500</v>
      </c>
      <c r="N8" s="22">
        <f t="shared" si="6"/>
        <v>4235</v>
      </c>
      <c r="P8" s="27">
        <v>2968.75</v>
      </c>
      <c r="Q8" s="22">
        <v>3592.1875</v>
      </c>
      <c r="S8" s="27">
        <v>2375</v>
      </c>
      <c r="T8" s="22">
        <f t="shared" si="7"/>
        <v>2873.75</v>
      </c>
      <c r="V8" s="23">
        <v>1900</v>
      </c>
      <c r="W8" s="22">
        <f t="shared" si="8"/>
        <v>2299</v>
      </c>
      <c r="Y8" s="3">
        <v>1740</v>
      </c>
      <c r="Z8" s="1">
        <f t="shared" si="9"/>
        <v>2105.4</v>
      </c>
      <c r="AB8" s="3">
        <v>1740</v>
      </c>
      <c r="AC8" s="1">
        <f t="shared" si="10"/>
        <v>2105.4</v>
      </c>
      <c r="AE8" s="3">
        <f t="shared" si="11"/>
        <v>1913.3124999999998</v>
      </c>
      <c r="AF8" s="1">
        <f t="shared" si="12"/>
        <v>2315.1081249999997</v>
      </c>
      <c r="AH8" s="3">
        <v>1450</v>
      </c>
      <c r="AI8" s="1">
        <f t="shared" si="13"/>
        <v>1754.5</v>
      </c>
      <c r="AK8" s="3">
        <v>1265</v>
      </c>
      <c r="AL8" s="1">
        <f t="shared" si="14"/>
        <v>1530.6499999999999</v>
      </c>
      <c r="AN8" s="15">
        <f t="shared" si="0"/>
        <v>1.8421052631578947</v>
      </c>
    </row>
    <row r="9" spans="2:40" ht="21" x14ac:dyDescent="0.35">
      <c r="B9" s="24"/>
      <c r="C9" s="5" t="s">
        <v>2</v>
      </c>
      <c r="D9" s="10">
        <f t="shared" si="1"/>
        <v>4400</v>
      </c>
      <c r="E9" s="11">
        <f t="shared" si="1"/>
        <v>2900</v>
      </c>
      <c r="F9" s="25"/>
      <c r="G9" s="7">
        <f t="shared" si="2"/>
        <v>4400</v>
      </c>
      <c r="H9" s="7">
        <f t="shared" si="3"/>
        <v>2900</v>
      </c>
      <c r="I9" s="26"/>
      <c r="J9" s="2">
        <f t="shared" si="4"/>
        <v>4356</v>
      </c>
      <c r="K9" s="4">
        <f t="shared" si="5"/>
        <v>2831.4</v>
      </c>
      <c r="M9" s="37">
        <v>1800</v>
      </c>
      <c r="N9" s="22">
        <f t="shared" si="6"/>
        <v>2178</v>
      </c>
      <c r="P9" s="27">
        <v>921.875</v>
      </c>
      <c r="Q9" s="22">
        <v>1115.46875</v>
      </c>
      <c r="S9" s="27">
        <v>737.5</v>
      </c>
      <c r="T9" s="22">
        <f t="shared" si="7"/>
        <v>892.375</v>
      </c>
      <c r="V9" s="23">
        <v>590</v>
      </c>
      <c r="W9" s="22">
        <f t="shared" si="8"/>
        <v>713.9</v>
      </c>
      <c r="Y9" s="3">
        <v>514</v>
      </c>
      <c r="Z9" s="1">
        <f t="shared" si="9"/>
        <v>621.93999999999994</v>
      </c>
      <c r="AB9" s="3">
        <v>514</v>
      </c>
      <c r="AC9" s="1">
        <f t="shared" si="10"/>
        <v>621.93999999999994</v>
      </c>
      <c r="AE9" s="3">
        <f t="shared" si="11"/>
        <v>563.5575</v>
      </c>
      <c r="AF9" s="1">
        <f t="shared" si="12"/>
        <v>681.90457500000002</v>
      </c>
      <c r="AH9" s="3">
        <v>428</v>
      </c>
      <c r="AI9" s="1">
        <f t="shared" si="13"/>
        <v>517.88</v>
      </c>
      <c r="AK9" s="3">
        <v>372.6</v>
      </c>
      <c r="AL9" s="1">
        <f t="shared" si="14"/>
        <v>450.846</v>
      </c>
      <c r="AN9" s="15">
        <f t="shared" si="0"/>
        <v>3.0508474576271185</v>
      </c>
    </row>
    <row r="10" spans="2:40" ht="21" x14ac:dyDescent="0.35">
      <c r="B10" s="24"/>
      <c r="C10" s="5" t="s">
        <v>9</v>
      </c>
      <c r="D10" s="10">
        <f t="shared" si="1"/>
        <v>2800</v>
      </c>
      <c r="E10" s="11">
        <f t="shared" si="1"/>
        <v>1800</v>
      </c>
      <c r="F10" s="25"/>
      <c r="G10" s="7">
        <f t="shared" si="2"/>
        <v>2800</v>
      </c>
      <c r="H10" s="7">
        <f t="shared" si="3"/>
        <v>1800</v>
      </c>
      <c r="I10" s="26"/>
      <c r="J10" s="2">
        <f t="shared" si="4"/>
        <v>2734.6</v>
      </c>
      <c r="K10" s="4">
        <f t="shared" si="5"/>
        <v>1777.49</v>
      </c>
      <c r="M10" s="37">
        <v>1130</v>
      </c>
      <c r="N10" s="22">
        <f t="shared" si="6"/>
        <v>1367.3</v>
      </c>
      <c r="P10" s="27">
        <v>560.875</v>
      </c>
      <c r="Q10" s="22">
        <v>678.65874999999994</v>
      </c>
      <c r="S10" s="27">
        <v>448.7</v>
      </c>
      <c r="T10" s="22">
        <f t="shared" si="7"/>
        <v>542.92700000000002</v>
      </c>
      <c r="V10" s="23">
        <v>359</v>
      </c>
      <c r="W10" s="22">
        <f t="shared" si="8"/>
        <v>434.39</v>
      </c>
      <c r="Y10" s="3">
        <v>313</v>
      </c>
      <c r="Z10" s="1">
        <f t="shared" si="9"/>
        <v>378.72999999999996</v>
      </c>
      <c r="AB10" s="3">
        <v>313</v>
      </c>
      <c r="AC10" s="1">
        <f t="shared" si="10"/>
        <v>378.72999999999996</v>
      </c>
      <c r="AE10" s="3">
        <f t="shared" si="11"/>
        <v>344.39625000000001</v>
      </c>
      <c r="AF10" s="1">
        <f t="shared" si="12"/>
        <v>416.71946250000002</v>
      </c>
      <c r="AH10" s="3">
        <v>261</v>
      </c>
      <c r="AI10" s="1">
        <f t="shared" si="13"/>
        <v>315.81</v>
      </c>
      <c r="AK10" s="3">
        <v>227.7</v>
      </c>
      <c r="AL10" s="1">
        <f t="shared" si="14"/>
        <v>275.517</v>
      </c>
      <c r="AN10" s="15">
        <f t="shared" si="0"/>
        <v>3.1476323119777159</v>
      </c>
    </row>
    <row r="11" spans="2:40" ht="21" x14ac:dyDescent="0.35">
      <c r="B11" s="24"/>
      <c r="C11" s="5" t="s">
        <v>4</v>
      </c>
      <c r="D11" s="10">
        <f t="shared" si="1"/>
        <v>6100</v>
      </c>
      <c r="E11" s="11">
        <f t="shared" si="1"/>
        <v>4000</v>
      </c>
      <c r="F11" s="25"/>
      <c r="G11" s="7">
        <f t="shared" si="2"/>
        <v>6100</v>
      </c>
      <c r="H11" s="7">
        <f t="shared" si="3"/>
        <v>4000</v>
      </c>
      <c r="I11" s="26"/>
      <c r="J11" s="2">
        <f t="shared" si="4"/>
        <v>6050</v>
      </c>
      <c r="K11" s="4">
        <f t="shared" si="5"/>
        <v>3932.5</v>
      </c>
      <c r="M11" s="37">
        <v>2500</v>
      </c>
      <c r="N11" s="22">
        <f t="shared" si="6"/>
        <v>3025</v>
      </c>
      <c r="P11" s="27">
        <v>1112.5</v>
      </c>
      <c r="Q11" s="22">
        <v>1346.125</v>
      </c>
      <c r="S11" s="27">
        <v>890</v>
      </c>
      <c r="T11" s="22">
        <f t="shared" si="7"/>
        <v>1076.8999999999999</v>
      </c>
      <c r="V11" s="20">
        <v>430</v>
      </c>
      <c r="W11" s="22">
        <f t="shared" si="8"/>
        <v>520.29999999999995</v>
      </c>
      <c r="Y11" s="3">
        <v>376</v>
      </c>
      <c r="Z11" s="1">
        <f t="shared" si="9"/>
        <v>454.96</v>
      </c>
      <c r="AB11" s="3">
        <v>376</v>
      </c>
      <c r="AC11" s="1">
        <f t="shared" si="10"/>
        <v>454.96</v>
      </c>
      <c r="AE11" s="3">
        <f t="shared" si="11"/>
        <v>412.91249999999997</v>
      </c>
      <c r="AF11" s="1">
        <f t="shared" si="12"/>
        <v>499.62412499999994</v>
      </c>
      <c r="AH11" s="3">
        <v>313</v>
      </c>
      <c r="AI11" s="1">
        <f t="shared" si="13"/>
        <v>378.72999999999996</v>
      </c>
      <c r="AK11" s="3">
        <v>273</v>
      </c>
      <c r="AL11" s="1">
        <f t="shared" si="14"/>
        <v>330.33</v>
      </c>
      <c r="AN11" s="15">
        <f t="shared" si="0"/>
        <v>5.8139534883720927</v>
      </c>
    </row>
    <row r="12" spans="2:40" ht="21" x14ac:dyDescent="0.4">
      <c r="B12" s="24"/>
      <c r="C12" s="5" t="s">
        <v>29</v>
      </c>
      <c r="D12" s="10">
        <f t="shared" si="1"/>
        <v>2900</v>
      </c>
      <c r="E12" s="11">
        <f t="shared" si="1"/>
        <v>1900</v>
      </c>
      <c r="F12" s="25"/>
      <c r="G12" s="7">
        <f t="shared" si="2"/>
        <v>2900</v>
      </c>
      <c r="H12" s="7">
        <f t="shared" si="3"/>
        <v>1900</v>
      </c>
      <c r="I12" s="26"/>
      <c r="J12" s="2">
        <f t="shared" si="4"/>
        <v>2873.75</v>
      </c>
      <c r="K12" s="4">
        <f t="shared" si="5"/>
        <v>1867.9375</v>
      </c>
      <c r="M12" s="27">
        <v>1187.5</v>
      </c>
      <c r="N12" s="22">
        <f t="shared" si="6"/>
        <v>1436.875</v>
      </c>
      <c r="P12" s="27">
        <v>1187.5</v>
      </c>
      <c r="Q12" s="22">
        <v>1436.875</v>
      </c>
      <c r="S12" s="27">
        <v>950</v>
      </c>
      <c r="T12" s="22">
        <f t="shared" si="7"/>
        <v>1149.5</v>
      </c>
      <c r="V12" s="23">
        <v>350</v>
      </c>
      <c r="W12" s="22">
        <f t="shared" si="8"/>
        <v>423.5</v>
      </c>
      <c r="Y12" s="3">
        <v>304</v>
      </c>
      <c r="Z12" s="1">
        <f t="shared" si="9"/>
        <v>367.84</v>
      </c>
      <c r="AB12" s="3">
        <v>304</v>
      </c>
      <c r="AC12" s="1">
        <f t="shared" si="10"/>
        <v>367.84</v>
      </c>
      <c r="AE12" s="3">
        <f t="shared" si="11"/>
        <v>332.75</v>
      </c>
      <c r="AF12" s="1">
        <f t="shared" si="12"/>
        <v>402.6275</v>
      </c>
      <c r="AH12" s="3">
        <v>253</v>
      </c>
      <c r="AI12" s="1">
        <f t="shared" si="13"/>
        <v>306.13</v>
      </c>
      <c r="AK12" s="3">
        <v>220</v>
      </c>
      <c r="AL12" s="1">
        <f t="shared" si="14"/>
        <v>266.2</v>
      </c>
      <c r="AN12" s="15">
        <f t="shared" si="0"/>
        <v>3.3928571428571428</v>
      </c>
    </row>
    <row r="13" spans="2:40" ht="21" x14ac:dyDescent="0.4">
      <c r="B13" s="24"/>
      <c r="C13" s="5" t="s">
        <v>30</v>
      </c>
      <c r="D13" s="10">
        <f t="shared" si="1"/>
        <v>6700</v>
      </c>
      <c r="E13" s="11">
        <f t="shared" si="1"/>
        <v>4400</v>
      </c>
      <c r="F13" s="25"/>
      <c r="G13" s="7">
        <f t="shared" si="2"/>
        <v>6700</v>
      </c>
      <c r="H13" s="7">
        <f t="shared" si="3"/>
        <v>4400</v>
      </c>
      <c r="I13" s="26"/>
      <c r="J13" s="2">
        <f t="shared" si="4"/>
        <v>6655</v>
      </c>
      <c r="K13" s="4">
        <f t="shared" si="5"/>
        <v>4325.75</v>
      </c>
      <c r="M13" s="27">
        <v>2750</v>
      </c>
      <c r="N13" s="22">
        <f t="shared" si="6"/>
        <v>3327.5</v>
      </c>
      <c r="P13" s="27">
        <v>2750</v>
      </c>
      <c r="Q13" s="22">
        <v>3327.5</v>
      </c>
      <c r="S13" s="27">
        <v>2200</v>
      </c>
      <c r="T13" s="22">
        <f t="shared" si="7"/>
        <v>2662</v>
      </c>
      <c r="V13" s="23">
        <v>1780</v>
      </c>
      <c r="W13" s="22">
        <f t="shared" si="8"/>
        <v>2153.7999999999997</v>
      </c>
      <c r="Y13" s="3">
        <v>1546</v>
      </c>
      <c r="Z13" s="1">
        <f t="shared" si="9"/>
        <v>1870.6599999999999</v>
      </c>
      <c r="AB13" s="3">
        <v>1546</v>
      </c>
      <c r="AC13" s="1">
        <f t="shared" si="10"/>
        <v>1870.6599999999999</v>
      </c>
      <c r="AE13" s="3">
        <f t="shared" si="11"/>
        <v>1695.0587500000001</v>
      </c>
      <c r="AF13" s="1">
        <f t="shared" si="12"/>
        <v>2051.0210875000002</v>
      </c>
      <c r="AH13" s="3">
        <v>1288</v>
      </c>
      <c r="AI13" s="1">
        <f t="shared" si="13"/>
        <v>1558.48</v>
      </c>
      <c r="AK13" s="3">
        <v>1120.7</v>
      </c>
      <c r="AL13" s="1">
        <f t="shared" si="14"/>
        <v>1356.047</v>
      </c>
      <c r="AN13" s="15">
        <f t="shared" si="0"/>
        <v>1.5449438202247192</v>
      </c>
    </row>
    <row r="14" spans="2:40" ht="21" x14ac:dyDescent="0.35">
      <c r="B14" s="24"/>
      <c r="C14" s="5" t="s">
        <v>5</v>
      </c>
      <c r="D14" s="10">
        <f t="shared" si="1"/>
        <v>7000</v>
      </c>
      <c r="E14" s="11">
        <f t="shared" si="1"/>
        <v>4600</v>
      </c>
      <c r="F14" s="25"/>
      <c r="G14" s="7">
        <f t="shared" si="2"/>
        <v>7000</v>
      </c>
      <c r="H14" s="7">
        <f t="shared" si="3"/>
        <v>4600</v>
      </c>
      <c r="I14" s="26"/>
      <c r="J14" s="2">
        <f t="shared" si="4"/>
        <v>6969.5999999999995</v>
      </c>
      <c r="K14" s="4">
        <f t="shared" si="5"/>
        <v>4530.24</v>
      </c>
      <c r="M14" s="37">
        <v>2880</v>
      </c>
      <c r="N14" s="22">
        <f t="shared" si="6"/>
        <v>3484.7999999999997</v>
      </c>
      <c r="P14" s="27">
        <v>1312.5</v>
      </c>
      <c r="Q14" s="22">
        <v>1588.125</v>
      </c>
      <c r="S14" s="27">
        <v>1050</v>
      </c>
      <c r="T14" s="22">
        <f t="shared" si="7"/>
        <v>1270.5</v>
      </c>
      <c r="V14" s="23">
        <v>840</v>
      </c>
      <c r="W14" s="22">
        <f t="shared" si="8"/>
        <v>1016.4</v>
      </c>
      <c r="Y14" s="3">
        <v>730</v>
      </c>
      <c r="Z14" s="1">
        <f t="shared" si="9"/>
        <v>883.3</v>
      </c>
      <c r="AB14" s="3">
        <v>730</v>
      </c>
      <c r="AC14" s="1">
        <f t="shared" si="10"/>
        <v>883.3</v>
      </c>
      <c r="AE14" s="3">
        <f t="shared" si="11"/>
        <v>800.11250000000007</v>
      </c>
      <c r="AF14" s="1">
        <f t="shared" si="12"/>
        <v>968.13612500000011</v>
      </c>
      <c r="AH14" s="3">
        <v>608.29999999999995</v>
      </c>
      <c r="AI14" s="1">
        <f t="shared" si="13"/>
        <v>736.04299999999989</v>
      </c>
      <c r="AK14" s="3">
        <v>529</v>
      </c>
      <c r="AL14" s="1">
        <f t="shared" si="14"/>
        <v>640.09</v>
      </c>
      <c r="AN14" s="15">
        <f t="shared" si="0"/>
        <v>3.4285714285714284</v>
      </c>
    </row>
    <row r="15" spans="2:40" ht="21" x14ac:dyDescent="0.35">
      <c r="B15" s="24"/>
      <c r="C15" s="5" t="s">
        <v>13</v>
      </c>
      <c r="D15" s="10">
        <f t="shared" si="1"/>
        <v>9400</v>
      </c>
      <c r="E15" s="11">
        <f t="shared" si="1"/>
        <v>6100</v>
      </c>
      <c r="G15" s="7">
        <f t="shared" si="2"/>
        <v>9400</v>
      </c>
      <c r="H15" s="7">
        <f t="shared" si="3"/>
        <v>6100</v>
      </c>
      <c r="I15" s="26"/>
      <c r="J15" s="2">
        <f t="shared" si="4"/>
        <v>9317</v>
      </c>
      <c r="K15" s="4">
        <f t="shared" si="5"/>
        <v>6056.05</v>
      </c>
      <c r="M15" s="37">
        <v>3850</v>
      </c>
      <c r="N15" s="22">
        <f t="shared" si="6"/>
        <v>4658.5</v>
      </c>
      <c r="P15" s="27">
        <v>2812.5</v>
      </c>
      <c r="Q15" s="22">
        <v>3403.125</v>
      </c>
      <c r="S15" s="27">
        <v>2250</v>
      </c>
      <c r="T15" s="22">
        <f t="shared" si="7"/>
        <v>2722.5</v>
      </c>
      <c r="V15" s="23">
        <v>1800</v>
      </c>
      <c r="W15" s="22">
        <f t="shared" si="8"/>
        <v>2178</v>
      </c>
      <c r="Y15" s="3">
        <v>1568</v>
      </c>
      <c r="Z15" s="1">
        <f t="shared" si="9"/>
        <v>1897.28</v>
      </c>
      <c r="AB15" s="3">
        <v>1568</v>
      </c>
      <c r="AC15" s="1">
        <f t="shared" si="10"/>
        <v>1897.28</v>
      </c>
      <c r="AE15" s="3">
        <f t="shared" si="11"/>
        <v>1719.7125000000001</v>
      </c>
      <c r="AF15" s="1">
        <f t="shared" si="12"/>
        <v>2080.8521249999999</v>
      </c>
      <c r="AH15" s="3">
        <v>1307</v>
      </c>
      <c r="AI15" s="1">
        <f t="shared" si="13"/>
        <v>1581.47</v>
      </c>
      <c r="AK15" s="3">
        <v>1137</v>
      </c>
      <c r="AL15" s="1">
        <f t="shared" si="14"/>
        <v>1375.77</v>
      </c>
      <c r="AN15" s="15">
        <f t="shared" si="0"/>
        <v>2.1388888888888888</v>
      </c>
    </row>
    <row r="16" spans="2:40" ht="21" x14ac:dyDescent="0.35">
      <c r="B16" s="24"/>
      <c r="C16" s="5" t="s">
        <v>14</v>
      </c>
      <c r="D16" s="10">
        <f t="shared" si="1"/>
        <v>5400</v>
      </c>
      <c r="E16" s="11">
        <f t="shared" si="1"/>
        <v>3500</v>
      </c>
      <c r="F16" s="25"/>
      <c r="G16" s="7">
        <f t="shared" si="2"/>
        <v>5400</v>
      </c>
      <c r="H16" s="7">
        <f t="shared" si="3"/>
        <v>3500</v>
      </c>
      <c r="I16" s="26"/>
      <c r="J16" s="2">
        <f t="shared" si="4"/>
        <v>5324</v>
      </c>
      <c r="K16" s="4">
        <f t="shared" si="5"/>
        <v>3460.6</v>
      </c>
      <c r="M16" s="37">
        <v>2200</v>
      </c>
      <c r="N16" s="22">
        <f t="shared" si="6"/>
        <v>2662</v>
      </c>
      <c r="P16" s="27">
        <v>1609.375</v>
      </c>
      <c r="Q16" s="22">
        <v>1947.34375</v>
      </c>
      <c r="S16" s="27">
        <v>1287.5</v>
      </c>
      <c r="T16" s="22">
        <f t="shared" si="7"/>
        <v>1557.875</v>
      </c>
      <c r="V16" s="23">
        <v>1030</v>
      </c>
      <c r="W16" s="22">
        <f t="shared" si="8"/>
        <v>1246.3</v>
      </c>
      <c r="Y16" s="3">
        <v>900</v>
      </c>
      <c r="Z16" s="1">
        <f t="shared" si="9"/>
        <v>1089</v>
      </c>
      <c r="AB16" s="3">
        <v>900</v>
      </c>
      <c r="AC16" s="1">
        <f t="shared" si="10"/>
        <v>1089</v>
      </c>
      <c r="AE16" s="3">
        <f t="shared" si="11"/>
        <v>986.15</v>
      </c>
      <c r="AF16" s="1">
        <f t="shared" si="12"/>
        <v>1193.2414999999999</v>
      </c>
      <c r="AH16" s="3">
        <v>749.8</v>
      </c>
      <c r="AI16" s="1">
        <f t="shared" si="13"/>
        <v>907.25799999999992</v>
      </c>
      <c r="AK16" s="3">
        <v>652</v>
      </c>
      <c r="AL16" s="1">
        <f t="shared" si="14"/>
        <v>788.92</v>
      </c>
      <c r="AN16" s="15">
        <f t="shared" si="0"/>
        <v>2.1359223300970873</v>
      </c>
    </row>
    <row r="17" spans="2:40" ht="21" x14ac:dyDescent="0.35">
      <c r="B17" s="24"/>
      <c r="C17" s="5" t="s">
        <v>15</v>
      </c>
      <c r="D17" s="10">
        <f t="shared" si="1"/>
        <v>3600</v>
      </c>
      <c r="E17" s="11">
        <f t="shared" si="1"/>
        <v>2400</v>
      </c>
      <c r="G17" s="7">
        <f t="shared" si="2"/>
        <v>3600</v>
      </c>
      <c r="H17" s="7">
        <f t="shared" si="3"/>
        <v>2400</v>
      </c>
      <c r="I17" s="26"/>
      <c r="J17" s="2">
        <f t="shared" si="4"/>
        <v>3581.6</v>
      </c>
      <c r="K17" s="4">
        <f t="shared" si="5"/>
        <v>2328.04</v>
      </c>
      <c r="M17" s="37">
        <v>1480</v>
      </c>
      <c r="N17" s="22">
        <f t="shared" si="6"/>
        <v>1790.8</v>
      </c>
      <c r="P17" s="27">
        <v>828.125</v>
      </c>
      <c r="Q17" s="22">
        <v>1002.03125</v>
      </c>
      <c r="S17" s="27">
        <v>662.5</v>
      </c>
      <c r="T17" s="22">
        <f t="shared" si="7"/>
        <v>801.625</v>
      </c>
      <c r="V17" s="23">
        <v>530</v>
      </c>
      <c r="W17" s="22">
        <f t="shared" si="8"/>
        <v>641.29999999999995</v>
      </c>
      <c r="Y17" s="3">
        <v>460</v>
      </c>
      <c r="Z17" s="1">
        <f t="shared" si="9"/>
        <v>556.6</v>
      </c>
      <c r="AB17" s="3">
        <v>460</v>
      </c>
      <c r="AC17" s="1">
        <f t="shared" si="10"/>
        <v>556.6</v>
      </c>
      <c r="AE17" s="3">
        <f t="shared" si="11"/>
        <v>503.36</v>
      </c>
      <c r="AF17" s="1">
        <f t="shared" si="12"/>
        <v>609.06560000000002</v>
      </c>
      <c r="AH17" s="3">
        <v>382.7</v>
      </c>
      <c r="AI17" s="1">
        <f t="shared" si="13"/>
        <v>463.06699999999995</v>
      </c>
      <c r="AK17" s="3">
        <v>332.8</v>
      </c>
      <c r="AL17" s="1">
        <f t="shared" si="14"/>
        <v>402.68799999999999</v>
      </c>
      <c r="AN17" s="15">
        <f t="shared" si="0"/>
        <v>2.7924528301886791</v>
      </c>
    </row>
    <row r="18" spans="2:40" ht="21" x14ac:dyDescent="0.35">
      <c r="B18" s="24"/>
      <c r="C18" s="5" t="s">
        <v>16</v>
      </c>
      <c r="D18" s="10">
        <f t="shared" si="1"/>
        <v>2100</v>
      </c>
      <c r="E18" s="11">
        <f t="shared" si="1"/>
        <v>1400</v>
      </c>
      <c r="G18" s="7">
        <f t="shared" si="2"/>
        <v>2100</v>
      </c>
      <c r="H18" s="7">
        <f t="shared" si="3"/>
        <v>1400</v>
      </c>
      <c r="I18" s="26"/>
      <c r="J18" s="2">
        <f t="shared" si="4"/>
        <v>2008.6</v>
      </c>
      <c r="K18" s="4">
        <f t="shared" si="5"/>
        <v>1305.5899999999999</v>
      </c>
      <c r="M18" s="37">
        <v>830</v>
      </c>
      <c r="N18" s="22">
        <f t="shared" si="6"/>
        <v>1004.3</v>
      </c>
      <c r="P18" s="27">
        <v>471.25</v>
      </c>
      <c r="Q18" s="22">
        <v>570.21249999999998</v>
      </c>
      <c r="S18" s="27">
        <v>377</v>
      </c>
      <c r="T18" s="22">
        <f t="shared" si="7"/>
        <v>456.16999999999996</v>
      </c>
      <c r="V18" s="23">
        <v>290</v>
      </c>
      <c r="W18" s="22">
        <f t="shared" si="8"/>
        <v>350.9</v>
      </c>
      <c r="Y18" s="3">
        <v>254</v>
      </c>
      <c r="Z18" s="1">
        <f t="shared" si="9"/>
        <v>307.33999999999997</v>
      </c>
      <c r="AB18" s="3">
        <v>254</v>
      </c>
      <c r="AC18" s="1">
        <f t="shared" si="10"/>
        <v>307.33999999999997</v>
      </c>
      <c r="AE18" s="3">
        <f t="shared" si="11"/>
        <v>277.54374999999999</v>
      </c>
      <c r="AF18" s="1">
        <f t="shared" si="12"/>
        <v>335.82793749999996</v>
      </c>
      <c r="AH18" s="3">
        <v>212</v>
      </c>
      <c r="AI18" s="1">
        <f t="shared" si="13"/>
        <v>256.52</v>
      </c>
      <c r="AK18" s="3">
        <v>183.5</v>
      </c>
      <c r="AL18" s="1">
        <f t="shared" si="14"/>
        <v>222.035</v>
      </c>
      <c r="AN18" s="15">
        <f t="shared" si="0"/>
        <v>2.8620689655172415</v>
      </c>
    </row>
    <row r="19" spans="2:40" ht="21" x14ac:dyDescent="0.35">
      <c r="B19" s="24"/>
      <c r="C19" s="5" t="s">
        <v>17</v>
      </c>
      <c r="D19" s="10">
        <f t="shared" si="1"/>
        <v>2400</v>
      </c>
      <c r="E19" s="11">
        <f t="shared" si="1"/>
        <v>1600</v>
      </c>
      <c r="G19" s="7">
        <f t="shared" si="2"/>
        <v>2400</v>
      </c>
      <c r="H19" s="7">
        <f t="shared" si="3"/>
        <v>1600</v>
      </c>
      <c r="I19" s="26"/>
      <c r="J19" s="2">
        <f t="shared" si="4"/>
        <v>2371.6</v>
      </c>
      <c r="K19" s="4">
        <f t="shared" si="5"/>
        <v>1541.54</v>
      </c>
      <c r="M19" s="37">
        <v>980</v>
      </c>
      <c r="N19" s="22">
        <f t="shared" si="6"/>
        <v>1185.8</v>
      </c>
      <c r="P19" s="27">
        <v>593.75</v>
      </c>
      <c r="Q19" s="22">
        <v>718.4375</v>
      </c>
      <c r="S19" s="27">
        <v>475</v>
      </c>
      <c r="T19" s="22">
        <f t="shared" si="7"/>
        <v>574.75</v>
      </c>
      <c r="V19" s="23">
        <v>380</v>
      </c>
      <c r="W19" s="22">
        <f t="shared" si="8"/>
        <v>459.8</v>
      </c>
      <c r="Y19" s="3">
        <v>330</v>
      </c>
      <c r="Z19" s="1">
        <f t="shared" si="9"/>
        <v>399.3</v>
      </c>
      <c r="AB19" s="3">
        <v>330</v>
      </c>
      <c r="AC19" s="1">
        <f t="shared" si="10"/>
        <v>399.3</v>
      </c>
      <c r="AE19" s="3">
        <f t="shared" si="11"/>
        <v>363.30250000000001</v>
      </c>
      <c r="AF19" s="1">
        <f t="shared" si="12"/>
        <v>439.596025</v>
      </c>
      <c r="AH19" s="3">
        <v>276.2</v>
      </c>
      <c r="AI19" s="1">
        <f t="shared" si="13"/>
        <v>334.202</v>
      </c>
      <c r="AK19" s="3">
        <v>240.2</v>
      </c>
      <c r="AL19" s="1">
        <f t="shared" si="14"/>
        <v>290.642</v>
      </c>
      <c r="AN19" s="15">
        <f t="shared" si="0"/>
        <v>2.5789473684210527</v>
      </c>
    </row>
    <row r="20" spans="2:40" ht="21" x14ac:dyDescent="0.35">
      <c r="B20" s="24"/>
      <c r="C20" s="5" t="s">
        <v>31</v>
      </c>
      <c r="D20" s="10">
        <f t="shared" si="1"/>
        <v>5600</v>
      </c>
      <c r="E20" s="11">
        <f t="shared" si="1"/>
        <v>3700</v>
      </c>
      <c r="F20" s="25"/>
      <c r="G20" s="7">
        <f t="shared" si="2"/>
        <v>5600</v>
      </c>
      <c r="H20" s="7">
        <f t="shared" si="3"/>
        <v>3700</v>
      </c>
      <c r="I20" s="26"/>
      <c r="J20" s="2">
        <f t="shared" si="4"/>
        <v>5596.25</v>
      </c>
      <c r="K20" s="4">
        <f t="shared" si="5"/>
        <v>3637.5625</v>
      </c>
      <c r="M20" s="27">
        <v>2312.5</v>
      </c>
      <c r="N20" s="22">
        <f t="shared" si="6"/>
        <v>2798.125</v>
      </c>
      <c r="P20" s="27">
        <v>2312.5</v>
      </c>
      <c r="Q20" s="22">
        <v>2798.125</v>
      </c>
      <c r="S20" s="27">
        <v>1850</v>
      </c>
      <c r="T20" s="22">
        <f t="shared" si="7"/>
        <v>2238.5</v>
      </c>
      <c r="V20" s="23">
        <v>650</v>
      </c>
      <c r="W20" s="22">
        <f t="shared" si="8"/>
        <v>786.5</v>
      </c>
      <c r="Y20" s="3">
        <v>520</v>
      </c>
      <c r="Z20" s="1">
        <f t="shared" si="9"/>
        <v>629.19999999999993</v>
      </c>
      <c r="AB20" s="3">
        <v>398</v>
      </c>
      <c r="AC20" s="1">
        <f t="shared" si="10"/>
        <v>481.58</v>
      </c>
      <c r="AE20" s="3">
        <f t="shared" si="11"/>
        <v>361.78999999999996</v>
      </c>
      <c r="AF20" s="1">
        <f t="shared" si="12"/>
        <v>437.76589999999993</v>
      </c>
      <c r="AH20" s="3">
        <v>288.7</v>
      </c>
      <c r="AI20" s="1">
        <f t="shared" si="13"/>
        <v>349.327</v>
      </c>
      <c r="AK20" s="3">
        <v>239.2</v>
      </c>
      <c r="AL20" s="1">
        <f t="shared" si="14"/>
        <v>289.43199999999996</v>
      </c>
      <c r="AN20" s="15">
        <f t="shared" si="0"/>
        <v>3.5576923076923075</v>
      </c>
    </row>
    <row r="21" spans="2:40" ht="21" x14ac:dyDescent="0.35">
      <c r="B21" s="24"/>
      <c r="C21" s="5" t="s">
        <v>32</v>
      </c>
      <c r="D21" s="10">
        <f t="shared" si="1"/>
        <v>3000</v>
      </c>
      <c r="E21" s="11">
        <f t="shared" si="1"/>
        <v>1900</v>
      </c>
      <c r="F21" s="25"/>
      <c r="G21" s="7">
        <f t="shared" si="2"/>
        <v>3000</v>
      </c>
      <c r="H21" s="7">
        <f t="shared" si="3"/>
        <v>1900</v>
      </c>
      <c r="I21" s="26"/>
      <c r="J21" s="2">
        <f t="shared" si="4"/>
        <v>2904</v>
      </c>
      <c r="K21" s="4">
        <f t="shared" si="5"/>
        <v>1887.6000000000001</v>
      </c>
      <c r="M21" s="27">
        <v>1200</v>
      </c>
      <c r="N21" s="22">
        <f t="shared" si="6"/>
        <v>1452</v>
      </c>
      <c r="P21" s="27">
        <v>1200</v>
      </c>
      <c r="Q21" s="22">
        <v>1452</v>
      </c>
      <c r="S21" s="27">
        <v>960</v>
      </c>
      <c r="T21" s="22">
        <f t="shared" si="7"/>
        <v>1161.5999999999999</v>
      </c>
      <c r="V21" s="23">
        <v>430</v>
      </c>
      <c r="W21" s="22">
        <f t="shared" si="8"/>
        <v>520.29999999999995</v>
      </c>
      <c r="Y21" s="3">
        <v>350</v>
      </c>
      <c r="Z21" s="1">
        <f t="shared" si="9"/>
        <v>423.5</v>
      </c>
      <c r="AB21" s="3">
        <v>270</v>
      </c>
      <c r="AC21" s="1">
        <f t="shared" si="10"/>
        <v>326.7</v>
      </c>
      <c r="AE21" s="3">
        <f t="shared" si="11"/>
        <v>245.78125</v>
      </c>
      <c r="AF21" s="1">
        <f t="shared" si="12"/>
        <v>297.39531249999999</v>
      </c>
      <c r="AH21" s="3">
        <v>196</v>
      </c>
      <c r="AI21" s="1">
        <f t="shared" si="13"/>
        <v>237.16</v>
      </c>
      <c r="AK21" s="3">
        <v>162.5</v>
      </c>
      <c r="AL21" s="1">
        <f t="shared" si="14"/>
        <v>196.625</v>
      </c>
      <c r="AN21" s="15">
        <f t="shared" si="0"/>
        <v>2.7906976744186047</v>
      </c>
    </row>
    <row r="22" spans="2:40" ht="9.9" customHeight="1" x14ac:dyDescent="0.25">
      <c r="B22" s="24"/>
      <c r="C22" s="24"/>
      <c r="D22" s="24"/>
      <c r="E22" s="24"/>
    </row>
    <row r="23" spans="2:40" ht="15" x14ac:dyDescent="0.25">
      <c r="E23" s="13">
        <f ca="1">TODAY()</f>
        <v>45551</v>
      </c>
      <c r="F23" s="41"/>
      <c r="L23"/>
    </row>
    <row r="24" spans="2:40" x14ac:dyDescent="0.3">
      <c r="F24" s="41"/>
      <c r="G24" s="41"/>
      <c r="H24" s="41"/>
      <c r="I24" s="41"/>
      <c r="J24" s="41"/>
      <c r="K24" s="41"/>
      <c r="L24" s="41"/>
    </row>
    <row r="25" spans="2:40" ht="15" x14ac:dyDescent="0.25">
      <c r="C25" t="s">
        <v>33</v>
      </c>
      <c r="F25" s="41"/>
      <c r="G25" s="41"/>
      <c r="H25" s="41"/>
      <c r="I25" s="41"/>
      <c r="J25" s="41"/>
      <c r="K25" s="41"/>
      <c r="L25" s="41"/>
    </row>
    <row r="26" spans="2:40" x14ac:dyDescent="0.3">
      <c r="F26" s="41"/>
      <c r="G26" s="41"/>
      <c r="H26" s="41"/>
      <c r="I26" s="41"/>
      <c r="J26" s="41"/>
      <c r="K26" s="41"/>
      <c r="L26" s="41"/>
    </row>
    <row r="27" spans="2:40" x14ac:dyDescent="0.3">
      <c r="F27" s="41"/>
      <c r="G27" s="41"/>
      <c r="H27" s="41"/>
      <c r="I27" s="41"/>
      <c r="J27" s="41"/>
      <c r="K27" s="41"/>
      <c r="L27" s="41"/>
    </row>
    <row r="28" spans="2:40" x14ac:dyDescent="0.3">
      <c r="F28" s="41"/>
      <c r="G28" s="41"/>
      <c r="H28" s="41"/>
      <c r="I28" s="41"/>
      <c r="J28" s="41"/>
      <c r="K28" s="41"/>
      <c r="L28" s="41"/>
    </row>
  </sheetData>
  <mergeCells count="1">
    <mergeCell ref="C3:E3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&amp;LSUSTRATOS&amp;R"El Origen"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BBertinat010224</vt:lpstr>
      <vt:lpstr>BBertinat190824</vt:lpstr>
      <vt:lpstr>BBertinat010224!Área_de_impresión</vt:lpstr>
      <vt:lpstr>BBertinat190824!Área_de_impresión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Andres Garcia</dc:creator>
  <cp:lastModifiedBy>Usuario</cp:lastModifiedBy>
  <cp:lastPrinted>2024-09-16T18:30:58Z</cp:lastPrinted>
  <dcterms:created xsi:type="dcterms:W3CDTF">2023-04-04T20:40:42Z</dcterms:created>
  <dcterms:modified xsi:type="dcterms:W3CDTF">2024-09-16T18:31:56Z</dcterms:modified>
</cp:coreProperties>
</file>