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MAG11\AK_VIVERO\00PLANTILLAS\002SustratosSemillasyFertilizantesx8\"/>
    </mc:Choice>
  </mc:AlternateContent>
  <xr:revisionPtr revIDLastSave="0" documentId="13_ncr:1_{23787A17-B195-4607-9C9E-3E495CE8F8B6}" xr6:coauthVersionLast="47" xr6:coauthVersionMax="47" xr10:uidLastSave="{00000000-0000-0000-0000-000000000000}"/>
  <bookViews>
    <workbookView xWindow="-120" yWindow="-120" windowWidth="20730" windowHeight="11040" activeTab="4" xr2:uid="{00000000-000D-0000-FFFF-FFFF00000000}"/>
  </bookViews>
  <sheets>
    <sheet name="Fertiliz220424" sheetId="70" r:id="rId1"/>
    <sheet name="Fertiliz030624" sheetId="71" r:id="rId2"/>
    <sheet name="Fertiliz230924" sheetId="72" r:id="rId3"/>
    <sheet name="Fertilizantes190224" sheetId="69" r:id="rId4"/>
    <sheet name="Fertiliz300125" sheetId="73" r:id="rId5"/>
  </sheets>
  <definedNames>
    <definedName name="_xlnm.Print_Area" localSheetId="1">Fertiliz030624!$C$2:$G$31</definedName>
    <definedName name="_xlnm.Print_Area" localSheetId="0">Fertiliz220424!$C$2:$G$25</definedName>
    <definedName name="_xlnm.Print_Area" localSheetId="2">Fertiliz230924!$C$2:$G$31</definedName>
    <definedName name="_xlnm.Print_Area" localSheetId="4">Fertiliz300125!$C$2:$G$31</definedName>
    <definedName name="_xlnm.Print_Area" localSheetId="3">Fertilizantes190224!$C$7:$E$19</definedName>
    <definedName name="_xlnm.Database" localSheetId="1">#REF!</definedName>
    <definedName name="_xlnm.Database" localSheetId="2">#REF!</definedName>
    <definedName name="_xlnm.Database" localSheetId="4">#REF!</definedName>
    <definedName name="_xlnm.Database">#REF!</definedName>
    <definedName name="Fertiliz230924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2" i="73" l="1"/>
  <c r="U11" i="73"/>
  <c r="M30" i="73"/>
  <c r="J30" i="73" s="1"/>
  <c r="F30" i="73" s="1"/>
  <c r="L30" i="73"/>
  <c r="I30" i="73" s="1"/>
  <c r="E30" i="73" s="1"/>
  <c r="M29" i="73"/>
  <c r="J29" i="73" s="1"/>
  <c r="F29" i="73" s="1"/>
  <c r="L29" i="73"/>
  <c r="I29" i="73" s="1"/>
  <c r="E29" i="73" s="1"/>
  <c r="M27" i="73"/>
  <c r="J27" i="73" s="1"/>
  <c r="F27" i="73" s="1"/>
  <c r="L27" i="73"/>
  <c r="I27" i="73" s="1"/>
  <c r="E27" i="73" s="1"/>
  <c r="M26" i="73"/>
  <c r="J26" i="73" s="1"/>
  <c r="F26" i="73" s="1"/>
  <c r="L26" i="73"/>
  <c r="I26" i="73" s="1"/>
  <c r="E26" i="73" s="1"/>
  <c r="M24" i="73"/>
  <c r="J24" i="73" s="1"/>
  <c r="F24" i="73" s="1"/>
  <c r="L24" i="73"/>
  <c r="I24" i="73" s="1"/>
  <c r="E24" i="73" s="1"/>
  <c r="M21" i="73"/>
  <c r="J21" i="73" s="1"/>
  <c r="F21" i="73" s="1"/>
  <c r="L21" i="73"/>
  <c r="I21" i="73" s="1"/>
  <c r="E21" i="73" s="1"/>
  <c r="M22" i="73"/>
  <c r="J22" i="73" s="1"/>
  <c r="F22" i="73" s="1"/>
  <c r="L22" i="73"/>
  <c r="I22" i="73" s="1"/>
  <c r="E22" i="73" s="1"/>
  <c r="M20" i="73"/>
  <c r="J20" i="73" s="1"/>
  <c r="F20" i="73" s="1"/>
  <c r="L20" i="73"/>
  <c r="I20" i="73" s="1"/>
  <c r="E20" i="73" s="1"/>
  <c r="M18" i="73"/>
  <c r="J18" i="73" s="1"/>
  <c r="F18" i="73" s="1"/>
  <c r="L18" i="73"/>
  <c r="I18" i="73" s="1"/>
  <c r="E18" i="73" s="1"/>
  <c r="M15" i="73"/>
  <c r="J15" i="73" s="1"/>
  <c r="F15" i="73" s="1"/>
  <c r="L15" i="73"/>
  <c r="I15" i="73" s="1"/>
  <c r="E15" i="73" s="1"/>
  <c r="M16" i="73"/>
  <c r="J16" i="73" s="1"/>
  <c r="F16" i="73" s="1"/>
  <c r="L16" i="73"/>
  <c r="I16" i="73" s="1"/>
  <c r="E16" i="73" s="1"/>
  <c r="M14" i="73"/>
  <c r="J14" i="73" s="1"/>
  <c r="F14" i="73" s="1"/>
  <c r="L14" i="73"/>
  <c r="I14" i="73" s="1"/>
  <c r="E14" i="73" s="1"/>
  <c r="M12" i="73"/>
  <c r="J12" i="73" s="1"/>
  <c r="F12" i="73" s="1"/>
  <c r="L12" i="73"/>
  <c r="I12" i="73" s="1"/>
  <c r="E12" i="73" s="1"/>
  <c r="M11" i="73"/>
  <c r="J11" i="73" s="1"/>
  <c r="F11" i="73" s="1"/>
  <c r="L11" i="73"/>
  <c r="I11" i="73" s="1"/>
  <c r="E11" i="73" s="1"/>
  <c r="M9" i="73"/>
  <c r="J9" i="73" s="1"/>
  <c r="F9" i="73" s="1"/>
  <c r="L9" i="73"/>
  <c r="I9" i="73" s="1"/>
  <c r="E9" i="73" s="1"/>
  <c r="M8" i="73"/>
  <c r="J8" i="73" s="1"/>
  <c r="F8" i="73" s="1"/>
  <c r="L8" i="73"/>
  <c r="I8" i="73" s="1"/>
  <c r="E8" i="73" s="1"/>
  <c r="F24" i="72"/>
  <c r="E24" i="72"/>
  <c r="F23" i="72"/>
  <c r="E23" i="72"/>
  <c r="F18" i="72"/>
  <c r="E18" i="72"/>
  <c r="F17" i="72"/>
  <c r="E17" i="72"/>
  <c r="M30" i="72"/>
  <c r="J30" i="72" s="1"/>
  <c r="F30" i="72" s="1"/>
  <c r="L30" i="72"/>
  <c r="I30" i="72" s="1"/>
  <c r="E30" i="72" s="1"/>
  <c r="M29" i="72"/>
  <c r="L29" i="72"/>
  <c r="J29" i="72"/>
  <c r="F29" i="72" s="1"/>
  <c r="I29" i="72"/>
  <c r="E29" i="72" s="1"/>
  <c r="M27" i="72"/>
  <c r="J27" i="72" s="1"/>
  <c r="F27" i="72" s="1"/>
  <c r="L27" i="72"/>
  <c r="I27" i="72" s="1"/>
  <c r="E27" i="72" s="1"/>
  <c r="M26" i="72"/>
  <c r="L26" i="72"/>
  <c r="J26" i="72"/>
  <c r="F26" i="72" s="1"/>
  <c r="I26" i="72"/>
  <c r="E26" i="72" s="1"/>
  <c r="M24" i="72"/>
  <c r="J24" i="72" s="1"/>
  <c r="L24" i="72"/>
  <c r="I24" i="72" s="1"/>
  <c r="M23" i="72"/>
  <c r="J23" i="72" s="1"/>
  <c r="L23" i="72"/>
  <c r="I23" i="72" s="1"/>
  <c r="M21" i="72"/>
  <c r="J21" i="72" s="1"/>
  <c r="F21" i="72" s="1"/>
  <c r="L21" i="72"/>
  <c r="I21" i="72" s="1"/>
  <c r="E21" i="72" s="1"/>
  <c r="M20" i="72"/>
  <c r="L20" i="72"/>
  <c r="J20" i="72"/>
  <c r="F20" i="72" s="1"/>
  <c r="I20" i="72"/>
  <c r="E20" i="72" s="1"/>
  <c r="M18" i="72"/>
  <c r="J18" i="72" s="1"/>
  <c r="L18" i="72"/>
  <c r="I18" i="72" s="1"/>
  <c r="M17" i="72"/>
  <c r="J17" i="72" s="1"/>
  <c r="L17" i="72"/>
  <c r="I17" i="72" s="1"/>
  <c r="M15" i="72"/>
  <c r="J15" i="72" s="1"/>
  <c r="F15" i="72" s="1"/>
  <c r="L15" i="72"/>
  <c r="I15" i="72" s="1"/>
  <c r="E15" i="72" s="1"/>
  <c r="M14" i="72"/>
  <c r="J14" i="72" s="1"/>
  <c r="F14" i="72" s="1"/>
  <c r="L14" i="72"/>
  <c r="I14" i="72" s="1"/>
  <c r="E14" i="72" s="1"/>
  <c r="M12" i="72"/>
  <c r="J12" i="72" s="1"/>
  <c r="F12" i="72" s="1"/>
  <c r="L12" i="72"/>
  <c r="I12" i="72" s="1"/>
  <c r="E12" i="72" s="1"/>
  <c r="M11" i="72"/>
  <c r="L11" i="72"/>
  <c r="J11" i="72"/>
  <c r="F11" i="72" s="1"/>
  <c r="I11" i="72"/>
  <c r="E11" i="72" s="1"/>
  <c r="M9" i="72"/>
  <c r="J9" i="72" s="1"/>
  <c r="F9" i="72" s="1"/>
  <c r="L9" i="72"/>
  <c r="I9" i="72" s="1"/>
  <c r="E9" i="72" s="1"/>
  <c r="M8" i="72"/>
  <c r="L8" i="72"/>
  <c r="J8" i="72"/>
  <c r="F8" i="72" s="1"/>
  <c r="I8" i="72"/>
  <c r="E8" i="72" s="1"/>
  <c r="M24" i="71" l="1"/>
  <c r="J24" i="71" s="1"/>
  <c r="L24" i="71"/>
  <c r="I24" i="71"/>
  <c r="M23" i="71"/>
  <c r="J23" i="71" s="1"/>
  <c r="L23" i="71"/>
  <c r="I23" i="71" s="1"/>
  <c r="M15" i="71"/>
  <c r="L15" i="71"/>
  <c r="I15" i="71" s="1"/>
  <c r="E15" i="71" s="1"/>
  <c r="J15" i="71"/>
  <c r="F15" i="71" s="1"/>
  <c r="M14" i="71"/>
  <c r="J14" i="71" s="1"/>
  <c r="F14" i="71" s="1"/>
  <c r="L14" i="71"/>
  <c r="I14" i="71" s="1"/>
  <c r="E14" i="71" s="1"/>
  <c r="M30" i="71"/>
  <c r="J30" i="71" s="1"/>
  <c r="F30" i="71" s="1"/>
  <c r="L30" i="71"/>
  <c r="I30" i="71" s="1"/>
  <c r="E30" i="71" s="1"/>
  <c r="M29" i="71"/>
  <c r="L29" i="71"/>
  <c r="M27" i="71"/>
  <c r="J27" i="71" s="1"/>
  <c r="F27" i="71" s="1"/>
  <c r="L27" i="71"/>
  <c r="I27" i="71" s="1"/>
  <c r="E27" i="71" s="1"/>
  <c r="M26" i="71"/>
  <c r="L26" i="71"/>
  <c r="M21" i="71"/>
  <c r="J21" i="71" s="1"/>
  <c r="F21" i="71" s="1"/>
  <c r="L21" i="71"/>
  <c r="I21" i="71" s="1"/>
  <c r="E21" i="71" s="1"/>
  <c r="M20" i="71"/>
  <c r="L20" i="71"/>
  <c r="M18" i="71"/>
  <c r="J18" i="71" s="1"/>
  <c r="L18" i="71"/>
  <c r="I18" i="71" s="1"/>
  <c r="M17" i="71"/>
  <c r="L17" i="71"/>
  <c r="M12" i="71"/>
  <c r="J12" i="71" s="1"/>
  <c r="F12" i="71" s="1"/>
  <c r="L12" i="71"/>
  <c r="I12" i="71" s="1"/>
  <c r="E12" i="71" s="1"/>
  <c r="M11" i="71"/>
  <c r="L11" i="71"/>
  <c r="M9" i="71"/>
  <c r="L9" i="71"/>
  <c r="M8" i="71"/>
  <c r="L8" i="71"/>
  <c r="J8" i="71" l="1"/>
  <c r="F8" i="71" s="1"/>
  <c r="I26" i="71"/>
  <c r="E26" i="71" s="1"/>
  <c r="J9" i="71"/>
  <c r="F9" i="71" s="1"/>
  <c r="J17" i="71"/>
  <c r="J26" i="71"/>
  <c r="F26" i="71" s="1"/>
  <c r="J11" i="71"/>
  <c r="F11" i="71" s="1"/>
  <c r="I9" i="71"/>
  <c r="E9" i="71" s="1"/>
  <c r="I17" i="71"/>
  <c r="I8" i="71"/>
  <c r="E8" i="71" s="1"/>
  <c r="I11" i="71"/>
  <c r="E11" i="71" s="1"/>
  <c r="I20" i="71"/>
  <c r="E20" i="71" s="1"/>
  <c r="I29" i="71"/>
  <c r="E29" i="71" s="1"/>
  <c r="J20" i="71"/>
  <c r="F20" i="71" s="1"/>
  <c r="J29" i="71"/>
  <c r="F29" i="71" s="1"/>
  <c r="L8" i="70"/>
  <c r="I8" i="70" s="1"/>
  <c r="E8" i="70" s="1"/>
  <c r="M8" i="70"/>
  <c r="J8" i="70" s="1"/>
  <c r="F8" i="70" s="1"/>
  <c r="L9" i="70"/>
  <c r="I9" i="70" s="1"/>
  <c r="E9" i="70" s="1"/>
  <c r="M9" i="70"/>
  <c r="J9" i="70" s="1"/>
  <c r="F9" i="70" s="1"/>
  <c r="L11" i="70"/>
  <c r="I11" i="70" s="1"/>
  <c r="E11" i="70" s="1"/>
  <c r="M11" i="70"/>
  <c r="J11" i="70" s="1"/>
  <c r="F11" i="70" s="1"/>
  <c r="L12" i="70"/>
  <c r="I12" i="70" s="1"/>
  <c r="E12" i="70" s="1"/>
  <c r="M12" i="70"/>
  <c r="J12" i="70" s="1"/>
  <c r="F12" i="70" s="1"/>
  <c r="L14" i="70"/>
  <c r="I14" i="70" s="1"/>
  <c r="E14" i="70" s="1"/>
  <c r="M14" i="70"/>
  <c r="J14" i="70" s="1"/>
  <c r="F14" i="70" s="1"/>
  <c r="L15" i="70"/>
  <c r="I15" i="70" s="1"/>
  <c r="E15" i="70" s="1"/>
  <c r="M15" i="70"/>
  <c r="J15" i="70" s="1"/>
  <c r="F15" i="70" s="1"/>
  <c r="L17" i="70"/>
  <c r="I17" i="70" s="1"/>
  <c r="E17" i="70" s="1"/>
  <c r="M17" i="70"/>
  <c r="J17" i="70" s="1"/>
  <c r="F17" i="70" s="1"/>
  <c r="L18" i="70"/>
  <c r="I18" i="70" s="1"/>
  <c r="E18" i="70" s="1"/>
  <c r="M18" i="70"/>
  <c r="J18" i="70" s="1"/>
  <c r="F18" i="70" s="1"/>
  <c r="L20" i="70"/>
  <c r="I20" i="70" s="1"/>
  <c r="E20" i="70" s="1"/>
  <c r="M20" i="70"/>
  <c r="J20" i="70" s="1"/>
  <c r="F20" i="70" s="1"/>
  <c r="L21" i="70"/>
  <c r="I21" i="70" s="1"/>
  <c r="E21" i="70" s="1"/>
  <c r="M21" i="70"/>
  <c r="J21" i="70" s="1"/>
  <c r="F21" i="70" s="1"/>
  <c r="L23" i="70"/>
  <c r="I23" i="70" s="1"/>
  <c r="E23" i="70" s="1"/>
  <c r="M23" i="70"/>
  <c r="J23" i="70" s="1"/>
  <c r="F23" i="70" s="1"/>
  <c r="L24" i="70"/>
  <c r="I24" i="70" s="1"/>
  <c r="E24" i="70" s="1"/>
  <c r="M24" i="70"/>
  <c r="J24" i="70" s="1"/>
  <c r="F24" i="70" s="1"/>
  <c r="J8" i="69"/>
  <c r="G8" i="69" s="1"/>
  <c r="D8" i="69" s="1"/>
  <c r="K8" i="69"/>
  <c r="H8" i="69" s="1"/>
  <c r="E8" i="69" s="1"/>
  <c r="X8" i="69"/>
  <c r="Y8" i="69" s="1"/>
  <c r="AB8" i="69" s="1"/>
  <c r="J9" i="69"/>
  <c r="G9" i="69" s="1"/>
  <c r="D9" i="69" s="1"/>
  <c r="K9" i="69"/>
  <c r="H9" i="69" s="1"/>
  <c r="E9" i="69" s="1"/>
  <c r="X9" i="69"/>
  <c r="Y9" i="69" s="1"/>
  <c r="AB9" i="69" s="1"/>
  <c r="J10" i="69"/>
  <c r="G10" i="69" s="1"/>
  <c r="D10" i="69" s="1"/>
  <c r="K10" i="69"/>
  <c r="H10" i="69" s="1"/>
  <c r="E10" i="69" s="1"/>
  <c r="J11" i="69"/>
  <c r="G11" i="69" s="1"/>
  <c r="D11" i="69" s="1"/>
  <c r="K11" i="69"/>
  <c r="H11" i="69" s="1"/>
  <c r="E11" i="69" s="1"/>
  <c r="J12" i="69"/>
  <c r="G12" i="69" s="1"/>
  <c r="D12" i="69" s="1"/>
  <c r="K12" i="69"/>
  <c r="H12" i="69" s="1"/>
  <c r="E12" i="69" s="1"/>
  <c r="N12" i="69"/>
  <c r="X12" i="69"/>
  <c r="Y12" i="69" s="1"/>
  <c r="AB12" i="69" s="1"/>
  <c r="J13" i="69"/>
  <c r="G13" i="69" s="1"/>
  <c r="D13" i="69" s="1"/>
  <c r="K13" i="69"/>
  <c r="H13" i="69" s="1"/>
  <c r="E13" i="69" s="1"/>
  <c r="N13" i="69"/>
  <c r="X13" i="69"/>
  <c r="Y13" i="69" s="1"/>
  <c r="AB13" i="69" s="1"/>
  <c r="J14" i="69"/>
  <c r="G14" i="69" s="1"/>
  <c r="D14" i="69" s="1"/>
  <c r="K14" i="69"/>
  <c r="H14" i="69" s="1"/>
  <c r="E14" i="69" s="1"/>
  <c r="J15" i="69"/>
  <c r="G15" i="69" s="1"/>
  <c r="D15" i="69" s="1"/>
  <c r="K15" i="69"/>
  <c r="H15" i="69" s="1"/>
  <c r="E15" i="69" s="1"/>
  <c r="J16" i="69"/>
  <c r="G16" i="69" s="1"/>
  <c r="D16" i="69" s="1"/>
  <c r="K16" i="69"/>
  <c r="H16" i="69" s="1"/>
  <c r="E16" i="69" s="1"/>
  <c r="J17" i="69"/>
  <c r="G17" i="69" s="1"/>
  <c r="D17" i="69" s="1"/>
  <c r="K17" i="69"/>
  <c r="H17" i="69" s="1"/>
  <c r="E17" i="69" s="1"/>
  <c r="J18" i="69"/>
  <c r="G18" i="69" s="1"/>
  <c r="D18" i="69" s="1"/>
  <c r="K18" i="69"/>
  <c r="H18" i="69" s="1"/>
  <c r="E18" i="69" s="1"/>
  <c r="J19" i="69"/>
  <c r="G19" i="69" s="1"/>
  <c r="D19" i="69" s="1"/>
  <c r="K19" i="69"/>
  <c r="H19" i="69" s="1"/>
  <c r="E19" i="69" s="1"/>
</calcChain>
</file>

<file path=xl/sharedStrings.xml><?xml version="1.0" encoding="utf-8"?>
<sst xmlns="http://schemas.openxmlformats.org/spreadsheetml/2006/main" count="236" uniqueCount="65">
  <si>
    <t>x,50</t>
  </si>
  <si>
    <t>x 2.5</t>
  </si>
  <si>
    <t>Eduardo precio de Distribuidora Integral 25k/</t>
  </si>
  <si>
    <t>¡Cambiar a otro archivo de Camion,etc!</t>
  </si>
  <si>
    <t>MMM 110723</t>
  </si>
  <si>
    <t>MMM120923</t>
  </si>
  <si>
    <t>MMM081023</t>
  </si>
  <si>
    <t>Redondeado221023</t>
  </si>
  <si>
    <t>MMM190224</t>
  </si>
  <si>
    <t>FOSFATO DIAMÓNICO x 500 grs</t>
  </si>
  <si>
    <t>Integral Agropecuaria (Edu)</t>
  </si>
  <si>
    <t>FOSFATO DIAMÓNICO x 1 kg</t>
  </si>
  <si>
    <t>FOSFATO MONOAMÓNICO x 500 grs</t>
  </si>
  <si>
    <t>FOSFATO MONOAMÓNICO x 1 kg</t>
  </si>
  <si>
    <t>HIERRO x 500 grs</t>
  </si>
  <si>
    <t>HIERRO x 1 kg</t>
  </si>
  <si>
    <t>?</t>
  </si>
  <si>
    <t>NITROFOSKA x 500 grs</t>
  </si>
  <si>
    <t>NITROFOSKA x 1 kg</t>
  </si>
  <si>
    <t>TRIPLE 15 x 500 grs</t>
  </si>
  <si>
    <t>TRIPLE 15 x 1 kg</t>
  </si>
  <si>
    <t>UREA x 500 grs</t>
  </si>
  <si>
    <t>UREA x 1 kg</t>
  </si>
  <si>
    <t>kg</t>
  </si>
  <si>
    <t>Bolsa kg</t>
  </si>
  <si>
    <t>$horas fracc</t>
  </si>
  <si>
    <t>IVA</t>
  </si>
  <si>
    <t>Fertilizantes</t>
  </si>
  <si>
    <t>Redondeado a $50</t>
  </si>
  <si>
    <t>FERTILIZANTES</t>
  </si>
  <si>
    <t>listaJavi181223</t>
  </si>
  <si>
    <t>BoletaIntegralAgrpecuaria150224</t>
  </si>
  <si>
    <t>1USS=$824</t>
  </si>
  <si>
    <t>1USS=$</t>
  </si>
  <si>
    <t>HOY  los 100kg de urea esta $$150 y dolar a $800</t>
  </si>
  <si>
    <t>TRIPLE15.962,50.1k</t>
  </si>
  <si>
    <t>UREA...</t>
  </si>
  <si>
    <t>UREA500k.460622,50</t>
  </si>
  <si>
    <t>WPEdu070124</t>
  </si>
  <si>
    <t>MMM</t>
  </si>
  <si>
    <t>FOSFATO DIAMÓNICO x 500 g</t>
  </si>
  <si>
    <t>Javier</t>
  </si>
  <si>
    <t>FOSFATO DIAMÓNICO</t>
  </si>
  <si>
    <t>FOSFATO MONOAMÓNICO x 500 g</t>
  </si>
  <si>
    <t>FOSFATO MONOAMÓNICO</t>
  </si>
  <si>
    <t>SULFATO DE HIERRO x 500 g</t>
  </si>
  <si>
    <t>SULFATO DE HIERRO x 1 kg</t>
  </si>
  <si>
    <t>HIERRO</t>
  </si>
  <si>
    <t>TRIPLE 15 x 500 g</t>
  </si>
  <si>
    <t>TRIPLE 15</t>
  </si>
  <si>
    <t>ÚREA x 500 g</t>
  </si>
  <si>
    <t>ÚREA x 1 kg</t>
  </si>
  <si>
    <t>ÚREA</t>
  </si>
  <si>
    <t>NITROFOSKA x 500 g</t>
  </si>
  <si>
    <t>NITROFOSKA</t>
  </si>
  <si>
    <t>Redondeado A $50</t>
  </si>
  <si>
    <t>FERTILIZANTES FRACCIONADOS</t>
  </si>
  <si>
    <t>Redondeado A $100</t>
  </si>
  <si>
    <t>TRIPLE 15 GHRESA</t>
  </si>
  <si>
    <t>HIERRO GHRESA</t>
  </si>
  <si>
    <t>TRIPLE 15 GHRESA x 1 kg</t>
  </si>
  <si>
    <t>TRIPLE 15 GRHESA x 500 g</t>
  </si>
  <si>
    <t>SULFATO DE HIERRO</t>
  </si>
  <si>
    <t>SULFATO DE HIERRO GRHESA x 1 kg</t>
  </si>
  <si>
    <t>SULFATO DE HIERRO GRHESA x 500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</si>
</sst>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\ #,##0"/>
    <numFmt numFmtId="165" formatCode="&quot;$&quot;\ #,##0.00"/>
    <numFmt numFmtId="166" formatCode="[$USD]\ #,##0.00"/>
    <numFmt numFmtId="167" formatCode="_-* #,##0.00\ &quot;€&quot;_-;\-* #,##0.00\ &quot;€&quot;_-;_-* &quot;-&quot;??\ &quot;€&quot;_-;_-@_-"/>
  </numFmts>
  <fonts count="43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16"/>
      <color theme="1"/>
      <name val="Calibri"/>
      <family val="2"/>
      <scheme val="minor"/>
    </font>
    <font>
      <b/>
      <sz val="14"/>
      <color theme="3" tint="-0.249977111117893"/>
      <name val="Arial"/>
      <family val="2"/>
    </font>
    <font>
      <sz val="14"/>
      <color theme="3" tint="-0.249977111117893"/>
      <name val="Arial"/>
      <family val="2"/>
    </font>
    <font>
      <b/>
      <sz val="16"/>
      <color theme="3" tint="-0.249977111117893"/>
      <name val="Arial Black"/>
      <family val="2"/>
    </font>
    <font>
      <sz val="16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rgb="FF00B050"/>
      <name val="Calibri"/>
      <family val="2"/>
      <scheme val="minor"/>
    </font>
    <font>
      <sz val="16"/>
      <color theme="9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theme="4" tint="-0.249977111117893"/>
      <name val="Calibri"/>
      <family val="2"/>
      <scheme val="minor"/>
    </font>
    <font>
      <sz val="16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6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sz val="16"/>
      <color rgb="FFFFC000"/>
      <name val="Calibri"/>
      <family val="2"/>
      <scheme val="minor"/>
    </font>
    <font>
      <sz val="12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3" tint="-0.249977111117893"/>
      <name val="Arial"/>
      <family val="2"/>
    </font>
    <font>
      <sz val="11"/>
      <color theme="5" tint="-0.249977111117893"/>
      <name val="Calibri"/>
      <family val="2"/>
      <scheme val="minor"/>
    </font>
    <font>
      <sz val="16"/>
      <color theme="7" tint="-0.249977111117893"/>
      <name val="Calibri"/>
      <family val="2"/>
      <scheme val="minor"/>
    </font>
    <font>
      <sz val="16"/>
      <color theme="3" tint="0.39997558519241921"/>
      <name val="Calibri"/>
      <family val="2"/>
      <scheme val="minor"/>
    </font>
    <font>
      <sz val="18"/>
      <color theme="1"/>
      <name val="Arial"/>
      <family val="2"/>
    </font>
    <font>
      <b/>
      <sz val="16"/>
      <color theme="3" tint="-0.249977111117893"/>
      <name val="Arial"/>
      <family val="2"/>
    </font>
    <font>
      <sz val="16"/>
      <color theme="5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3" tint="-0.249977111117893"/>
      <name val="Arial Black"/>
      <family val="2"/>
    </font>
    <font>
      <sz val="11"/>
      <color theme="7" tint="-0.249977111117893"/>
      <name val="Calibri"/>
      <family val="2"/>
      <scheme val="minor"/>
    </font>
    <font>
      <sz val="16"/>
      <color theme="6" tint="-0.249977111117893"/>
      <name val="Calibri"/>
      <family val="2"/>
      <scheme val="minor"/>
    </font>
    <font>
      <sz val="16"/>
      <color rgb="FFFF33CC"/>
      <name val="Calibri"/>
      <family val="2"/>
      <scheme val="minor"/>
    </font>
    <font>
      <sz val="11"/>
      <color rgb="FFFF33CC"/>
      <name val="Calibri"/>
      <family val="2"/>
      <scheme val="minor"/>
    </font>
    <font>
      <sz val="16"/>
      <color theme="4" tint="-0.499984740745262"/>
      <name val="Calibri"/>
      <family val="2"/>
      <scheme val="minor"/>
    </font>
    <font>
      <sz val="16"/>
      <color rgb="FFC00000"/>
      <name val="Calibri"/>
      <family val="2"/>
      <scheme val="minor"/>
    </font>
    <font>
      <sz val="10"/>
      <color theme="4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sz val="16"/>
      <color theme="3" tint="-0.249977111117893"/>
      <name val="Calibri"/>
      <family val="2"/>
      <scheme val="minor"/>
    </font>
    <font>
      <sz val="10"/>
      <color theme="3" tint="-0.249977111117893"/>
      <name val="Calibri"/>
      <family val="2"/>
      <scheme val="minor"/>
    </font>
    <font>
      <sz val="8"/>
      <color theme="3" tint="-0.24997711111789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rgb="FF7030A0"/>
      </left>
      <right/>
      <top style="thin">
        <color rgb="FF7030A0"/>
      </top>
      <bottom style="thin">
        <color rgb="FF7030A0"/>
      </bottom>
      <diagonal/>
    </border>
    <border>
      <left style="thin">
        <color indexed="64"/>
      </left>
      <right/>
      <top style="thin">
        <color rgb="FF7030A0"/>
      </top>
      <bottom style="thin">
        <color rgb="FF7030A0"/>
      </bottom>
      <diagonal/>
    </border>
  </borders>
  <cellStyleXfs count="2">
    <xf numFmtId="0" fontId="0" fillId="0" borderId="0"/>
    <xf numFmtId="167" fontId="18" fillId="0" borderId="0" applyFont="0" applyFill="0" applyBorder="0" applyAlignment="0" applyProtection="0"/>
  </cellStyleXfs>
  <cellXfs count="144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3" xfId="0" applyFont="1" applyBorder="1"/>
    <xf numFmtId="164" fontId="4" fillId="0" borderId="3" xfId="0" applyNumberFormat="1" applyFont="1" applyBorder="1"/>
    <xf numFmtId="2" fontId="2" fillId="0" borderId="2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1" fillId="4" borderId="0" xfId="0" applyFont="1" applyFill="1"/>
    <xf numFmtId="0" fontId="0" fillId="4" borderId="0" xfId="0" applyFill="1"/>
    <xf numFmtId="0" fontId="2" fillId="4" borderId="0" xfId="0" applyFont="1" applyFill="1" applyAlignment="1">
      <alignment horizontal="center" vertical="center"/>
    </xf>
    <xf numFmtId="1" fontId="4" fillId="4" borderId="3" xfId="0" applyNumberFormat="1" applyFont="1" applyFill="1" applyBorder="1"/>
    <xf numFmtId="14" fontId="0" fillId="0" borderId="0" xfId="0" applyNumberFormat="1"/>
    <xf numFmtId="0" fontId="1" fillId="0" borderId="0" xfId="0" applyFont="1"/>
    <xf numFmtId="0" fontId="0" fillId="0" borderId="2" xfId="0" applyBorder="1"/>
    <xf numFmtId="0" fontId="6" fillId="2" borderId="2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0" applyNumberFormat="1"/>
    <xf numFmtId="0" fontId="10" fillId="0" borderId="0" xfId="0" applyFont="1"/>
    <xf numFmtId="0" fontId="13" fillId="0" borderId="0" xfId="0" applyFont="1"/>
    <xf numFmtId="0" fontId="15" fillId="0" borderId="0" xfId="0" applyFont="1"/>
    <xf numFmtId="0" fontId="14" fillId="2" borderId="2" xfId="0" applyFont="1" applyFill="1" applyBorder="1" applyAlignment="1">
      <alignment horizontal="center"/>
    </xf>
    <xf numFmtId="0" fontId="16" fillId="2" borderId="2" xfId="0" applyFont="1" applyFill="1" applyBorder="1" applyAlignment="1">
      <alignment horizontal="center"/>
    </xf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1" fillId="4" borderId="2" xfId="0" applyFont="1" applyFill="1" applyBorder="1"/>
    <xf numFmtId="0" fontId="1" fillId="4" borderId="1" xfId="0" applyFont="1" applyFill="1" applyBorder="1"/>
    <xf numFmtId="2" fontId="2" fillId="2" borderId="2" xfId="0" applyNumberFormat="1" applyFont="1" applyFill="1" applyBorder="1" applyAlignment="1">
      <alignment horizontal="left" vertical="center"/>
    </xf>
    <xf numFmtId="2" fontId="2" fillId="2" borderId="0" xfId="0" applyNumberFormat="1" applyFont="1" applyFill="1" applyAlignment="1">
      <alignment horizontal="center" vertical="center"/>
    </xf>
    <xf numFmtId="0" fontId="0" fillId="2" borderId="0" xfId="0" applyFill="1"/>
    <xf numFmtId="0" fontId="5" fillId="4" borderId="6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4" fillId="3" borderId="3" xfId="0" applyFont="1" applyFill="1" applyBorder="1"/>
    <xf numFmtId="164" fontId="4" fillId="3" borderId="3" xfId="0" applyNumberFormat="1" applyFont="1" applyFill="1" applyBorder="1"/>
    <xf numFmtId="0" fontId="13" fillId="4" borderId="0" xfId="0" applyFont="1" applyFill="1"/>
    <xf numFmtId="0" fontId="1" fillId="4" borderId="14" xfId="0" applyFont="1" applyFill="1" applyBorder="1"/>
    <xf numFmtId="0" fontId="4" fillId="4" borderId="15" xfId="0" applyFont="1" applyFill="1" applyBorder="1"/>
    <xf numFmtId="164" fontId="4" fillId="4" borderId="15" xfId="0" applyNumberFormat="1" applyFont="1" applyFill="1" applyBorder="1"/>
    <xf numFmtId="1" fontId="4" fillId="4" borderId="15" xfId="0" applyNumberFormat="1" applyFont="1" applyFill="1" applyBorder="1"/>
    <xf numFmtId="0" fontId="1" fillId="4" borderId="16" xfId="0" applyFont="1" applyFill="1" applyBorder="1"/>
    <xf numFmtId="0" fontId="4" fillId="3" borderId="0" xfId="0" applyFont="1" applyFill="1"/>
    <xf numFmtId="164" fontId="4" fillId="3" borderId="0" xfId="0" applyNumberFormat="1" applyFont="1" applyFill="1"/>
    <xf numFmtId="1" fontId="4" fillId="0" borderId="0" xfId="0" applyNumberFormat="1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7" fillId="0" borderId="0" xfId="0" applyFont="1" applyAlignment="1">
      <alignment horizontal="center" vertical="center"/>
    </xf>
    <xf numFmtId="0" fontId="19" fillId="0" borderId="0" xfId="0" applyFont="1"/>
    <xf numFmtId="0" fontId="0" fillId="6" borderId="0" xfId="0" applyFill="1"/>
    <xf numFmtId="0" fontId="20" fillId="0" borderId="0" xfId="0" applyFont="1"/>
    <xf numFmtId="165" fontId="7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165" fontId="7" fillId="0" borderId="0" xfId="0" applyNumberFormat="1" applyFont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0" fontId="6" fillId="6" borderId="0" xfId="0" applyFont="1" applyFill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23" fillId="4" borderId="0" xfId="0" applyFont="1" applyFill="1"/>
    <xf numFmtId="1" fontId="19" fillId="4" borderId="4" xfId="0" applyNumberFormat="1" applyFont="1" applyFill="1" applyBorder="1" applyAlignment="1">
      <alignment vertical="center"/>
    </xf>
    <xf numFmtId="164" fontId="19" fillId="0" borderId="4" xfId="1" applyNumberFormat="1" applyFont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24" fillId="0" borderId="3" xfId="0" applyFont="1" applyBorder="1" applyAlignment="1">
      <alignment vertical="center"/>
    </xf>
    <xf numFmtId="0" fontId="25" fillId="2" borderId="2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26" fillId="4" borderId="0" xfId="0" applyFont="1" applyFill="1"/>
    <xf numFmtId="0" fontId="19" fillId="0" borderId="4" xfId="0" applyFont="1" applyBorder="1" applyAlignment="1">
      <alignment vertical="center"/>
    </xf>
    <xf numFmtId="0" fontId="6" fillId="2" borderId="3" xfId="0" applyFont="1" applyFill="1" applyBorder="1" applyAlignment="1">
      <alignment horizontal="center"/>
    </xf>
    <xf numFmtId="0" fontId="14" fillId="2" borderId="3" xfId="0" applyFont="1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2" fontId="7" fillId="0" borderId="10" xfId="0" applyNumberFormat="1" applyFont="1" applyBorder="1" applyAlignment="1">
      <alignment horizontal="center"/>
    </xf>
    <xf numFmtId="165" fontId="7" fillId="0" borderId="10" xfId="0" applyNumberFormat="1" applyFont="1" applyBorder="1" applyAlignment="1">
      <alignment horizontal="center" vertical="center"/>
    </xf>
    <xf numFmtId="165" fontId="7" fillId="0" borderId="10" xfId="0" applyNumberFormat="1" applyFont="1" applyBorder="1" applyAlignment="1">
      <alignment horizontal="center"/>
    </xf>
    <xf numFmtId="166" fontId="7" fillId="0" borderId="8" xfId="0" applyNumberFormat="1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/>
    </xf>
    <xf numFmtId="14" fontId="27" fillId="0" borderId="2" xfId="0" applyNumberFormat="1" applyFont="1" applyBorder="1" applyAlignment="1">
      <alignment horizontal="center"/>
    </xf>
    <xf numFmtId="14" fontId="28" fillId="0" borderId="2" xfId="0" applyNumberFormat="1" applyFont="1" applyBorder="1" applyAlignment="1">
      <alignment horizontal="center"/>
    </xf>
    <xf numFmtId="14" fontId="29" fillId="0" borderId="2" xfId="0" applyNumberFormat="1" applyFont="1" applyBorder="1" applyAlignment="1">
      <alignment horizontal="center"/>
    </xf>
    <xf numFmtId="14" fontId="17" fillId="0" borderId="2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2" fillId="0" borderId="2" xfId="0" applyNumberFormat="1" applyFont="1" applyBorder="1" applyAlignment="1">
      <alignment horizontal="left" vertical="center"/>
    </xf>
    <xf numFmtId="0" fontId="31" fillId="0" borderId="0" xfId="0" applyFont="1"/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4" fillId="7" borderId="2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32" fillId="7" borderId="0" xfId="0" applyFont="1" applyFill="1" applyAlignment="1">
      <alignment horizontal="center"/>
    </xf>
    <xf numFmtId="14" fontId="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2" fontId="2" fillId="2" borderId="17" xfId="0" applyNumberFormat="1" applyFont="1" applyFill="1" applyBorder="1" applyAlignment="1">
      <alignment horizontal="center" vertical="center"/>
    </xf>
    <xf numFmtId="2" fontId="2" fillId="2" borderId="19" xfId="0" applyNumberFormat="1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4" fillId="4" borderId="0" xfId="0" applyFont="1" applyFill="1"/>
    <xf numFmtId="0" fontId="35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0" fontId="12" fillId="7" borderId="2" xfId="0" applyFont="1" applyFill="1" applyBorder="1" applyAlignment="1">
      <alignment horizontal="center"/>
    </xf>
    <xf numFmtId="0" fontId="1" fillId="4" borderId="13" xfId="0" applyFont="1" applyFill="1" applyBorder="1"/>
    <xf numFmtId="1" fontId="4" fillId="4" borderId="12" xfId="0" applyNumberFormat="1" applyFont="1" applyFill="1" applyBorder="1"/>
    <xf numFmtId="164" fontId="4" fillId="4" borderId="12" xfId="0" applyNumberFormat="1" applyFont="1" applyFill="1" applyBorder="1"/>
    <xf numFmtId="0" fontId="4" fillId="4" borderId="12" xfId="0" applyFont="1" applyFill="1" applyBorder="1"/>
    <xf numFmtId="0" fontId="1" fillId="4" borderId="11" xfId="0" applyFont="1" applyFill="1" applyBorder="1"/>
    <xf numFmtId="14" fontId="37" fillId="0" borderId="0" xfId="0" applyNumberFormat="1" applyFont="1" applyAlignment="1">
      <alignment horizontal="center"/>
    </xf>
    <xf numFmtId="14" fontId="38" fillId="7" borderId="2" xfId="0" applyNumberFormat="1" applyFont="1" applyFill="1" applyBorder="1" applyAlignment="1">
      <alignment horizontal="center"/>
    </xf>
    <xf numFmtId="14" fontId="6" fillId="0" borderId="0" xfId="0" applyNumberFormat="1" applyFont="1" applyAlignment="1">
      <alignment horizontal="center"/>
    </xf>
    <xf numFmtId="14" fontId="11" fillId="0" borderId="0" xfId="0" applyNumberFormat="1" applyFont="1" applyAlignment="1">
      <alignment horizontal="center"/>
    </xf>
    <xf numFmtId="14" fontId="12" fillId="0" borderId="0" xfId="0" applyNumberFormat="1" applyFont="1" applyAlignment="1">
      <alignment horizontal="center"/>
    </xf>
    <xf numFmtId="14" fontId="14" fillId="0" borderId="0" xfId="0" applyNumberFormat="1" applyFont="1" applyAlignment="1">
      <alignment horizontal="center"/>
    </xf>
    <xf numFmtId="14" fontId="12" fillId="7" borderId="2" xfId="0" applyNumberFormat="1" applyFont="1" applyFill="1" applyBorder="1" applyAlignment="1">
      <alignment horizontal="center"/>
    </xf>
    <xf numFmtId="9" fontId="6" fillId="0" borderId="0" xfId="0" applyNumberFormat="1" applyFont="1" applyAlignment="1">
      <alignment horizontal="center"/>
    </xf>
    <xf numFmtId="9" fontId="14" fillId="0" borderId="0" xfId="0" applyNumberFormat="1" applyFont="1" applyAlignment="1">
      <alignment horizontal="center"/>
    </xf>
    <xf numFmtId="14" fontId="32" fillId="7" borderId="2" xfId="0" applyNumberFormat="1" applyFont="1" applyFill="1" applyBorder="1" applyAlignment="1">
      <alignment horizontal="center"/>
    </xf>
    <xf numFmtId="0" fontId="6" fillId="7" borderId="0" xfId="0" applyFont="1" applyFill="1" applyAlignment="1">
      <alignment horizontal="center"/>
    </xf>
    <xf numFmtId="14" fontId="6" fillId="7" borderId="2" xfId="0" applyNumberFormat="1" applyFont="1" applyFill="1" applyBorder="1" applyAlignment="1">
      <alignment horizontal="center"/>
    </xf>
    <xf numFmtId="14" fontId="39" fillId="7" borderId="2" xfId="0" applyNumberFormat="1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5" fillId="7" borderId="7" xfId="0" applyFont="1" applyFill="1" applyBorder="1" applyAlignment="1">
      <alignment horizontal="center"/>
    </xf>
    <xf numFmtId="2" fontId="2" fillId="2" borderId="18" xfId="0" applyNumberFormat="1" applyFont="1" applyFill="1" applyBorder="1" applyAlignment="1">
      <alignment horizontal="center" vertical="center"/>
    </xf>
    <xf numFmtId="2" fontId="2" fillId="2" borderId="17" xfId="0" applyNumberFormat="1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30" fillId="0" borderId="8" xfId="0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30" fillId="0" borderId="9" xfId="0" applyFont="1" applyBorder="1" applyAlignment="1">
      <alignment horizontal="center" vertical="center"/>
    </xf>
    <xf numFmtId="14" fontId="40" fillId="8" borderId="2" xfId="0" applyNumberFormat="1" applyFont="1" applyFill="1" applyBorder="1" applyAlignment="1">
      <alignment horizontal="center"/>
    </xf>
    <xf numFmtId="14" fontId="41" fillId="8" borderId="2" xfId="0" applyNumberFormat="1" applyFont="1" applyFill="1" applyBorder="1" applyAlignment="1">
      <alignment horizontal="center"/>
    </xf>
    <xf numFmtId="0" fontId="40" fillId="8" borderId="2" xfId="0" applyFont="1" applyFill="1" applyBorder="1" applyAlignment="1">
      <alignment horizontal="center"/>
    </xf>
    <xf numFmtId="0" fontId="40" fillId="8" borderId="0" xfId="0" applyFont="1" applyFill="1" applyAlignment="1">
      <alignment horizontal="center"/>
    </xf>
    <xf numFmtId="0" fontId="40" fillId="9" borderId="0" xfId="0" applyFont="1" applyFill="1" applyAlignment="1">
      <alignment horizontal="center"/>
    </xf>
    <xf numFmtId="14" fontId="42" fillId="0" borderId="0" xfId="0" applyNumberFormat="1" applyFont="1" applyAlignment="1">
      <alignment horizontal="right" vertical="center"/>
    </xf>
    <xf numFmtId="14" fontId="40" fillId="9" borderId="2" xfId="0" applyNumberFormat="1" applyFont="1" applyFill="1" applyBorder="1" applyAlignment="1">
      <alignment horizontal="center"/>
    </xf>
  </cellXfs>
  <cellStyles count="2">
    <cellStyle name="Moneda 2" xfId="1" xr:uid="{00000000-0005-0000-0000-000000000000}"/>
    <cellStyle name="Normal" xfId="0" builtinId="0"/>
  </cellStyles>
  <dxfs count="0"/>
  <tableStyles count="0" defaultTableStyle="TableStyleMedium2" defaultPivotStyle="PivotStyleLight16"/>
  <colors>
    <mruColors>
      <color rgb="FFFAF7BE"/>
      <color rgb="FFE8F2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35</xdr:row>
      <xdr:rowOff>0</xdr:rowOff>
    </xdr:from>
    <xdr:ext cx="2300857" cy="1111250"/>
    <xdr:pic>
      <xdr:nvPicPr>
        <xdr:cNvPr id="3" name="Imagen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9260" y="6644640"/>
          <a:ext cx="2300857" cy="11112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35</xdr:row>
      <xdr:rowOff>0</xdr:rowOff>
    </xdr:from>
    <xdr:ext cx="2300857" cy="1111250"/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8237220"/>
          <a:ext cx="2300857" cy="11112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84669</xdr:colOff>
      <xdr:row>0</xdr:row>
      <xdr:rowOff>95250</xdr:rowOff>
    </xdr:from>
    <xdr:ext cx="2300857" cy="1111250"/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69" y="95250"/>
          <a:ext cx="2300857" cy="111125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35</xdr:row>
      <xdr:rowOff>0</xdr:rowOff>
    </xdr:from>
    <xdr:ext cx="2300857" cy="1111250"/>
    <xdr:pic>
      <xdr:nvPicPr>
        <xdr:cNvPr id="2" name="Imagen 1">
          <a:extLst>
            <a:ext uri="{FF2B5EF4-FFF2-40B4-BE49-F238E27FC236}">
              <a16:creationId xmlns:a16="http://schemas.microsoft.com/office/drawing/2014/main" id="{8CE9B50A-25C3-4257-9BF7-98511AEA94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2625" y="8286750"/>
          <a:ext cx="2300857" cy="11112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2:AE25"/>
  <sheetViews>
    <sheetView topLeftCell="E1" workbookViewId="0">
      <selection activeCell="P8" sqref="P8"/>
    </sheetView>
  </sheetViews>
  <sheetFormatPr baseColWidth="10" defaultRowHeight="15" x14ac:dyDescent="0.25"/>
  <cols>
    <col min="3" max="3" width="1.7109375" customWidth="1"/>
    <col min="4" max="4" width="64.7109375" customWidth="1"/>
    <col min="5" max="6" width="15.7109375" customWidth="1"/>
    <col min="7" max="7" width="1.7109375" customWidth="1"/>
    <col min="8" max="8" width="2.7109375" customWidth="1"/>
    <col min="9" max="9" width="14.42578125" style="15" customWidth="1"/>
    <col min="10" max="10" width="13.28515625" customWidth="1"/>
    <col min="11" max="11" width="2.7109375" customWidth="1"/>
    <col min="12" max="13" width="11.5703125" customWidth="1"/>
    <col min="14" max="14" width="2.7109375" customWidth="1"/>
    <col min="15" max="15" width="1.7109375" customWidth="1"/>
    <col min="16" max="18" width="16.140625" style="21" bestFit="1" customWidth="1"/>
    <col min="19" max="21" width="16.140625" style="21" customWidth="1"/>
    <col min="22" max="25" width="16.140625" style="19" customWidth="1"/>
    <col min="26" max="27" width="15.85546875" style="19" customWidth="1"/>
    <col min="28" max="28" width="14.5703125" style="19" customWidth="1"/>
    <col min="29" max="29" width="11.42578125" customWidth="1"/>
    <col min="30" max="30" width="14.5703125" customWidth="1"/>
    <col min="31" max="31" width="11.42578125" customWidth="1"/>
  </cols>
  <sheetData>
    <row r="2" spans="1:31" ht="9.9499999999999993" customHeight="1" x14ac:dyDescent="0.25">
      <c r="C2" s="24"/>
      <c r="D2" s="25"/>
      <c r="E2" s="25"/>
      <c r="F2" s="25"/>
      <c r="G2" s="26"/>
    </row>
    <row r="3" spans="1:31" s="31" customFormat="1" ht="24.75" x14ac:dyDescent="0.5">
      <c r="A3"/>
      <c r="B3"/>
      <c r="C3" s="27"/>
      <c r="D3" s="127" t="s">
        <v>56</v>
      </c>
      <c r="E3" s="128"/>
      <c r="F3" s="129"/>
      <c r="G3" s="28"/>
      <c r="H3" s="14"/>
      <c r="I3" s="29" t="s">
        <v>55</v>
      </c>
      <c r="J3" s="30"/>
      <c r="K3" s="11"/>
      <c r="L3" s="1">
        <v>2.5</v>
      </c>
      <c r="M3" s="4">
        <v>1.5</v>
      </c>
      <c r="N3" s="2"/>
      <c r="O3" s="10"/>
      <c r="P3" s="122">
        <v>45341</v>
      </c>
      <c r="Q3" s="122">
        <v>45341</v>
      </c>
      <c r="R3" s="122">
        <v>45341</v>
      </c>
      <c r="S3" s="121"/>
      <c r="T3" s="121"/>
      <c r="U3" s="121"/>
      <c r="V3" s="120"/>
      <c r="W3" s="120"/>
      <c r="X3" s="120"/>
      <c r="Y3" s="120"/>
      <c r="Z3" s="120"/>
      <c r="AA3" s="120"/>
      <c r="AB3" s="120"/>
      <c r="AC3" s="86"/>
      <c r="AD3" s="86"/>
    </row>
    <row r="4" spans="1:31" ht="9.9499999999999993" customHeight="1" x14ac:dyDescent="0.35">
      <c r="C4" s="37"/>
      <c r="D4" s="32"/>
      <c r="E4" s="32"/>
      <c r="F4" s="32"/>
      <c r="G4" s="41"/>
      <c r="H4" s="14"/>
      <c r="I4" s="83"/>
      <c r="J4" s="8"/>
      <c r="K4" s="2"/>
      <c r="L4" s="2"/>
      <c r="M4" s="3"/>
      <c r="N4" s="2"/>
      <c r="O4" s="20"/>
      <c r="P4" s="119"/>
      <c r="Q4" s="119"/>
      <c r="R4" s="119"/>
      <c r="S4" s="115"/>
      <c r="T4" s="115"/>
      <c r="U4" s="118"/>
      <c r="V4" s="117"/>
      <c r="W4" s="117"/>
      <c r="X4" s="117"/>
      <c r="Y4" s="117"/>
      <c r="Z4" s="117"/>
      <c r="AA4" s="116"/>
      <c r="AB4" s="115"/>
      <c r="AC4" s="86"/>
      <c r="AD4" s="86"/>
      <c r="AE4" s="18"/>
    </row>
    <row r="5" spans="1:31" ht="9.9499999999999993" customHeight="1" x14ac:dyDescent="0.35">
      <c r="B5" s="13"/>
      <c r="C5" s="14"/>
      <c r="D5" s="42"/>
      <c r="E5" s="43"/>
      <c r="F5" s="44"/>
      <c r="G5" s="14"/>
      <c r="H5" s="14"/>
      <c r="I5" s="7"/>
      <c r="J5" s="8"/>
      <c r="K5" s="11"/>
      <c r="L5" s="2"/>
      <c r="M5" s="2"/>
      <c r="N5" s="2"/>
      <c r="O5" s="10"/>
      <c r="P5" s="114"/>
      <c r="Q5" s="114"/>
      <c r="R5" s="114"/>
      <c r="S5" s="113"/>
      <c r="T5" s="89"/>
      <c r="U5" s="89"/>
      <c r="V5" s="88"/>
      <c r="W5" s="88"/>
      <c r="X5" s="88"/>
      <c r="Y5" s="88"/>
      <c r="Z5" s="88"/>
      <c r="AA5" s="88"/>
      <c r="AB5" s="87"/>
      <c r="AC5" s="86"/>
      <c r="AD5" s="86"/>
    </row>
    <row r="6" spans="1:31" ht="9.9499999999999993" customHeight="1" x14ac:dyDescent="0.35">
      <c r="B6" s="13"/>
      <c r="C6" s="112"/>
      <c r="D6" s="111"/>
      <c r="E6" s="110"/>
      <c r="F6" s="109"/>
      <c r="G6" s="108"/>
      <c r="H6" s="14"/>
      <c r="I6" s="7"/>
      <c r="J6" s="8"/>
      <c r="K6" s="11"/>
      <c r="L6" s="2"/>
      <c r="M6" s="2"/>
      <c r="N6" s="2"/>
      <c r="O6" s="10"/>
      <c r="P6" s="107"/>
      <c r="Q6" s="107"/>
      <c r="R6" s="107"/>
      <c r="S6" s="89"/>
      <c r="T6" s="89"/>
      <c r="U6" s="89"/>
      <c r="V6" s="88"/>
      <c r="W6" s="88"/>
      <c r="X6" s="88"/>
      <c r="Y6" s="88"/>
      <c r="Z6" s="88"/>
      <c r="AA6" s="88"/>
      <c r="AB6" s="87"/>
      <c r="AC6" s="86"/>
      <c r="AD6" s="86"/>
    </row>
    <row r="7" spans="1:31" ht="21" x14ac:dyDescent="0.35">
      <c r="C7" s="27"/>
      <c r="D7" s="101" t="s">
        <v>54</v>
      </c>
      <c r="E7" s="100"/>
      <c r="F7" s="99"/>
      <c r="G7" s="28"/>
      <c r="H7" s="14"/>
      <c r="I7" s="130"/>
      <c r="J7" s="131"/>
      <c r="K7" s="11"/>
      <c r="L7" s="132"/>
      <c r="M7" s="133"/>
      <c r="N7" s="2"/>
      <c r="O7" s="10"/>
      <c r="P7" s="92"/>
      <c r="Q7" s="92"/>
      <c r="R7" s="92"/>
      <c r="S7" s="89"/>
      <c r="T7" s="89"/>
      <c r="U7" s="89"/>
      <c r="V7" s="87"/>
      <c r="W7" s="87"/>
      <c r="X7" s="87"/>
      <c r="Y7" s="87"/>
      <c r="Z7" s="87"/>
      <c r="AA7" s="87"/>
      <c r="AB7" s="87"/>
      <c r="AC7" s="86"/>
      <c r="AD7" s="86"/>
    </row>
    <row r="8" spans="1:31" ht="21" x14ac:dyDescent="0.35">
      <c r="C8" s="27"/>
      <c r="D8" s="5" t="s">
        <v>18</v>
      </c>
      <c r="E8" s="6">
        <f>I8</f>
        <v>6200</v>
      </c>
      <c r="F8" s="12">
        <f>J8</f>
        <v>3750</v>
      </c>
      <c r="G8" s="28"/>
      <c r="H8" s="14"/>
      <c r="I8" s="7">
        <f>MROUND(L8+24,50)</f>
        <v>6200</v>
      </c>
      <c r="J8" s="8">
        <f>MROUND(M8+24,50)</f>
        <v>3750</v>
      </c>
      <c r="K8" s="11"/>
      <c r="L8" s="2">
        <f>P8*$L$3</f>
        <v>6180</v>
      </c>
      <c r="M8" s="3">
        <f>P8*$M$3</f>
        <v>3708</v>
      </c>
      <c r="N8" s="2"/>
      <c r="O8" s="36"/>
      <c r="P8" s="92">
        <v>2472</v>
      </c>
      <c r="Q8" s="92">
        <v>2472</v>
      </c>
      <c r="R8" s="92">
        <v>2472</v>
      </c>
      <c r="S8" s="106"/>
      <c r="T8" s="89"/>
      <c r="U8" s="89"/>
      <c r="V8" s="94"/>
      <c r="W8" s="94"/>
      <c r="X8" s="91"/>
      <c r="Y8" s="88"/>
      <c r="Z8" s="88"/>
      <c r="AA8" s="88"/>
      <c r="AB8" s="87"/>
      <c r="AC8" s="87"/>
      <c r="AD8" s="93"/>
      <c r="AE8" s="13"/>
    </row>
    <row r="9" spans="1:31" ht="21" x14ac:dyDescent="0.35">
      <c r="B9" s="13"/>
      <c r="C9" s="27"/>
      <c r="D9" s="5" t="s">
        <v>53</v>
      </c>
      <c r="E9" s="6">
        <f>I9</f>
        <v>3500</v>
      </c>
      <c r="F9" s="12">
        <f>J9</f>
        <v>2100</v>
      </c>
      <c r="G9" s="28"/>
      <c r="H9" s="14"/>
      <c r="I9" s="7">
        <f>MROUND(L9+24,50)</f>
        <v>3500</v>
      </c>
      <c r="J9" s="8">
        <f>MROUND(M9+24,50)</f>
        <v>2100</v>
      </c>
      <c r="K9" s="11"/>
      <c r="L9" s="2">
        <f>P9*$L$3</f>
        <v>3500</v>
      </c>
      <c r="M9" s="3">
        <f>P9*$M$3</f>
        <v>2100</v>
      </c>
      <c r="N9" s="2"/>
      <c r="O9" s="10"/>
      <c r="P9" s="92">
        <v>1400</v>
      </c>
      <c r="Q9" s="92">
        <v>1400</v>
      </c>
      <c r="R9" s="92">
        <v>1400</v>
      </c>
      <c r="S9" s="89"/>
      <c r="T9" s="89"/>
      <c r="U9" s="89"/>
      <c r="V9" s="91"/>
      <c r="W9" s="91"/>
      <c r="X9" s="91"/>
      <c r="Y9" s="88"/>
      <c r="Z9" s="88"/>
      <c r="AA9" s="88"/>
      <c r="AB9" s="87"/>
      <c r="AC9" s="86"/>
      <c r="AD9" s="93"/>
    </row>
    <row r="10" spans="1:31" ht="21" x14ac:dyDescent="0.35">
      <c r="C10" s="27"/>
      <c r="D10" s="101" t="s">
        <v>52</v>
      </c>
      <c r="E10" s="100"/>
      <c r="F10" s="99"/>
      <c r="G10" s="28"/>
      <c r="H10" s="14"/>
      <c r="I10" s="98"/>
      <c r="J10" s="97"/>
      <c r="K10" s="11"/>
      <c r="L10" s="96"/>
      <c r="M10" s="95"/>
      <c r="N10" s="2"/>
      <c r="O10" s="10"/>
      <c r="P10" s="92"/>
      <c r="Q10" s="92"/>
      <c r="R10" s="92"/>
      <c r="S10" s="89"/>
      <c r="T10" s="89"/>
      <c r="U10" s="89"/>
      <c r="V10" s="91"/>
      <c r="W10" s="91"/>
      <c r="X10" s="91"/>
      <c r="Y10" s="87"/>
      <c r="Z10" s="87"/>
      <c r="AA10" s="87"/>
      <c r="AB10" s="87"/>
      <c r="AC10" s="86"/>
      <c r="AD10" s="86"/>
    </row>
    <row r="11" spans="1:31" ht="21" x14ac:dyDescent="0.35">
      <c r="A11" t="s">
        <v>41</v>
      </c>
      <c r="C11" s="27"/>
      <c r="D11" s="5" t="s">
        <v>51</v>
      </c>
      <c r="E11" s="6">
        <f>I11</f>
        <v>3100</v>
      </c>
      <c r="F11" s="12">
        <f>J11</f>
        <v>1900</v>
      </c>
      <c r="G11" s="28"/>
      <c r="H11" s="14"/>
      <c r="I11" s="7">
        <f>MROUND(L11+24,50)</f>
        <v>3100</v>
      </c>
      <c r="J11" s="8">
        <f>MROUND(M11+24,50)</f>
        <v>1900</v>
      </c>
      <c r="K11" s="11"/>
      <c r="L11" s="2">
        <f>P11*$L$3</f>
        <v>3100</v>
      </c>
      <c r="M11" s="3">
        <f>P11*$M$3</f>
        <v>1860</v>
      </c>
      <c r="N11" s="2"/>
      <c r="O11" s="10"/>
      <c r="P11" s="92">
        <v>1240</v>
      </c>
      <c r="Q11" s="92">
        <v>1240</v>
      </c>
      <c r="R11" s="92">
        <v>1240</v>
      </c>
      <c r="S11" s="106"/>
      <c r="T11" s="89"/>
      <c r="U11" s="89"/>
      <c r="V11" s="94"/>
      <c r="W11" s="94"/>
      <c r="X11" s="91"/>
      <c r="Y11" s="88"/>
      <c r="Z11" s="88"/>
      <c r="AA11" s="88"/>
      <c r="AB11" s="87"/>
      <c r="AC11" s="87"/>
      <c r="AD11" s="93"/>
      <c r="AE11" s="13"/>
    </row>
    <row r="12" spans="1:31" ht="21" x14ac:dyDescent="0.35">
      <c r="C12" s="27"/>
      <c r="D12" s="5" t="s">
        <v>50</v>
      </c>
      <c r="E12" s="6">
        <f>I12</f>
        <v>1800</v>
      </c>
      <c r="F12" s="12">
        <f>J12</f>
        <v>1100</v>
      </c>
      <c r="G12" s="28"/>
      <c r="H12" s="14"/>
      <c r="I12" s="7">
        <f>MROUND(L12+24,50)</f>
        <v>1800</v>
      </c>
      <c r="J12" s="8">
        <f>MROUND(M12+24,50)</f>
        <v>1100</v>
      </c>
      <c r="K12" s="11"/>
      <c r="L12" s="2">
        <f>P12*$L$3</f>
        <v>1775</v>
      </c>
      <c r="M12" s="3">
        <f>P12*$M$3</f>
        <v>1065</v>
      </c>
      <c r="N12" s="2"/>
      <c r="O12" s="10"/>
      <c r="P12" s="92">
        <v>710</v>
      </c>
      <c r="Q12" s="92">
        <v>710</v>
      </c>
      <c r="R12" s="92">
        <v>710</v>
      </c>
      <c r="S12" s="89"/>
      <c r="T12" s="89"/>
      <c r="U12" s="89"/>
      <c r="V12" s="91"/>
      <c r="W12" s="91"/>
      <c r="X12" s="91"/>
      <c r="Y12" s="88"/>
      <c r="Z12" s="88"/>
      <c r="AA12" s="88"/>
      <c r="AB12" s="87"/>
      <c r="AC12" s="86"/>
      <c r="AD12" s="93"/>
    </row>
    <row r="13" spans="1:31" ht="21" x14ac:dyDescent="0.35">
      <c r="C13" s="27"/>
      <c r="D13" s="101" t="s">
        <v>49</v>
      </c>
      <c r="E13" s="100"/>
      <c r="F13" s="99"/>
      <c r="G13" s="28"/>
      <c r="H13" s="14"/>
      <c r="I13" s="98"/>
      <c r="J13" s="97"/>
      <c r="K13" s="11"/>
      <c r="L13" s="96"/>
      <c r="M13" s="95"/>
      <c r="N13" s="2"/>
      <c r="O13" s="10"/>
      <c r="P13" s="92"/>
      <c r="Q13" s="92"/>
      <c r="R13" s="92"/>
      <c r="S13" s="89"/>
      <c r="T13" s="89"/>
      <c r="U13" s="89"/>
      <c r="V13" s="91"/>
      <c r="W13" s="91"/>
      <c r="X13" s="91"/>
      <c r="Y13" s="87"/>
      <c r="Z13" s="87"/>
      <c r="AA13" s="87"/>
      <c r="AB13" s="87"/>
      <c r="AC13" s="86"/>
      <c r="AD13" s="86"/>
    </row>
    <row r="14" spans="1:31" ht="21" x14ac:dyDescent="0.35">
      <c r="A14" t="s">
        <v>41</v>
      </c>
      <c r="C14" s="27"/>
      <c r="D14" s="5" t="s">
        <v>20</v>
      </c>
      <c r="E14" s="6">
        <f>I14</f>
        <v>3750</v>
      </c>
      <c r="F14" s="12">
        <f>J14</f>
        <v>2250</v>
      </c>
      <c r="G14" s="28"/>
      <c r="H14" s="14"/>
      <c r="I14" s="7">
        <f>MROUND(L14+24,50)</f>
        <v>3750</v>
      </c>
      <c r="J14" s="8">
        <f>MROUND(M14+24,50)</f>
        <v>2250</v>
      </c>
      <c r="K14" s="11"/>
      <c r="L14" s="2">
        <f>P14*$L$3</f>
        <v>3750</v>
      </c>
      <c r="M14" s="3">
        <f>P14*$M$3</f>
        <v>2250</v>
      </c>
      <c r="N14" s="2"/>
      <c r="O14" s="10"/>
      <c r="P14" s="92">
        <v>1500</v>
      </c>
      <c r="Q14" s="92">
        <v>1500</v>
      </c>
      <c r="R14" s="92">
        <v>1500</v>
      </c>
      <c r="S14" s="106"/>
      <c r="T14" s="89"/>
      <c r="U14" s="89"/>
      <c r="V14" s="91"/>
      <c r="W14" s="91"/>
      <c r="X14" s="91"/>
      <c r="Y14" s="105"/>
      <c r="Z14" s="105"/>
      <c r="AA14" s="105"/>
      <c r="AB14" s="87"/>
      <c r="AC14" s="87"/>
      <c r="AD14" s="93"/>
      <c r="AE14" s="13"/>
    </row>
    <row r="15" spans="1:31" ht="21" x14ac:dyDescent="0.35">
      <c r="B15" s="13"/>
      <c r="C15" s="27"/>
      <c r="D15" s="5" t="s">
        <v>48</v>
      </c>
      <c r="E15" s="6">
        <f>I15</f>
        <v>2000</v>
      </c>
      <c r="F15" s="12">
        <f>J15</f>
        <v>1200</v>
      </c>
      <c r="G15" s="28"/>
      <c r="H15" s="14"/>
      <c r="I15" s="7">
        <f>MROUND(L15+24,50)</f>
        <v>2000</v>
      </c>
      <c r="J15" s="8">
        <f>MROUND(M15+24,50)</f>
        <v>1200</v>
      </c>
      <c r="K15" s="11"/>
      <c r="L15" s="2">
        <f>P15*$L$3</f>
        <v>2000</v>
      </c>
      <c r="M15" s="3">
        <f>P15*$M$3</f>
        <v>1200</v>
      </c>
      <c r="N15" s="2"/>
      <c r="O15" s="10"/>
      <c r="P15" s="92">
        <v>800</v>
      </c>
      <c r="Q15" s="92">
        <v>800</v>
      </c>
      <c r="R15" s="92">
        <v>800</v>
      </c>
      <c r="S15" s="89"/>
      <c r="T15" s="89"/>
      <c r="U15" s="89"/>
      <c r="V15" s="91"/>
      <c r="W15" s="91"/>
      <c r="X15" s="91"/>
      <c r="Y15" s="105"/>
      <c r="Z15" s="105"/>
      <c r="AA15" s="105"/>
      <c r="AB15" s="87"/>
      <c r="AC15" s="86"/>
      <c r="AD15" s="93"/>
    </row>
    <row r="16" spans="1:31" ht="21" x14ac:dyDescent="0.35">
      <c r="C16" s="27"/>
      <c r="D16" s="101" t="s">
        <v>47</v>
      </c>
      <c r="E16" s="100"/>
      <c r="F16" s="99"/>
      <c r="G16" s="28"/>
      <c r="H16" s="14"/>
      <c r="I16" s="98"/>
      <c r="J16" s="97"/>
      <c r="K16" s="11"/>
      <c r="L16" s="96"/>
      <c r="M16" s="95"/>
      <c r="N16" s="2"/>
      <c r="O16" s="10"/>
      <c r="P16" s="92"/>
      <c r="Q16" s="92"/>
      <c r="R16" s="92"/>
      <c r="S16" s="89"/>
      <c r="T16" s="89"/>
      <c r="U16" s="89"/>
      <c r="V16" s="91"/>
      <c r="W16" s="91"/>
      <c r="X16" s="91"/>
      <c r="Y16" s="87"/>
      <c r="Z16" s="87"/>
      <c r="AA16" s="87"/>
      <c r="AB16" s="87"/>
      <c r="AC16" s="86"/>
      <c r="AD16" s="86"/>
    </row>
    <row r="17" spans="1:31" ht="21" x14ac:dyDescent="0.35">
      <c r="A17" t="s">
        <v>41</v>
      </c>
      <c r="C17" s="27"/>
      <c r="D17" s="5" t="s">
        <v>46</v>
      </c>
      <c r="E17" s="6">
        <f>I17</f>
        <v>5700</v>
      </c>
      <c r="F17" s="12">
        <f>J17</f>
        <v>3450</v>
      </c>
      <c r="G17" s="28"/>
      <c r="H17" s="14"/>
      <c r="I17" s="7">
        <f>MROUND(L17+24,50)</f>
        <v>5700</v>
      </c>
      <c r="J17" s="8">
        <f>MROUND(M17+24,50)</f>
        <v>3450</v>
      </c>
      <c r="K17" s="11"/>
      <c r="L17" s="2">
        <f>P17*$L$3</f>
        <v>5675</v>
      </c>
      <c r="M17" s="3">
        <f>P17*$M$3</f>
        <v>3405</v>
      </c>
      <c r="N17" s="2"/>
      <c r="O17" s="104"/>
      <c r="P17" s="92">
        <v>2270</v>
      </c>
      <c r="Q17" s="92">
        <v>2270</v>
      </c>
      <c r="R17" s="92">
        <v>2270</v>
      </c>
      <c r="S17" s="89"/>
      <c r="T17" s="89"/>
      <c r="U17" s="89"/>
      <c r="V17" s="103"/>
      <c r="W17" s="103"/>
      <c r="X17" s="103"/>
      <c r="Y17" s="102"/>
      <c r="Z17" s="88"/>
      <c r="AA17" s="88"/>
      <c r="AB17" s="87"/>
      <c r="AC17" s="87"/>
      <c r="AD17" s="93"/>
      <c r="AE17" s="13"/>
    </row>
    <row r="18" spans="1:31" ht="21" x14ac:dyDescent="0.35">
      <c r="C18" s="27"/>
      <c r="D18" s="5" t="s">
        <v>45</v>
      </c>
      <c r="E18" s="6">
        <f>I18</f>
        <v>3250</v>
      </c>
      <c r="F18" s="12">
        <f>J18</f>
        <v>1950</v>
      </c>
      <c r="G18" s="28"/>
      <c r="H18" s="14"/>
      <c r="I18" s="7">
        <f>MROUND(L18+24,50)</f>
        <v>3250</v>
      </c>
      <c r="J18" s="8">
        <f>MROUND(M18+24,50)</f>
        <v>1950</v>
      </c>
      <c r="K18" s="11"/>
      <c r="L18" s="2">
        <f>P18*$L$3</f>
        <v>3250</v>
      </c>
      <c r="M18" s="3">
        <f>P18*$M$3</f>
        <v>1950</v>
      </c>
      <c r="N18" s="2"/>
      <c r="O18" s="10"/>
      <c r="P18" s="92">
        <v>1300</v>
      </c>
      <c r="Q18" s="92">
        <v>1300</v>
      </c>
      <c r="R18" s="92">
        <v>1300</v>
      </c>
      <c r="S18" s="89"/>
      <c r="T18" s="89"/>
      <c r="U18" s="89"/>
      <c r="V18" s="91"/>
      <c r="W18" s="91"/>
      <c r="X18" s="91"/>
      <c r="Y18" s="88"/>
      <c r="Z18" s="88"/>
      <c r="AA18" s="88"/>
      <c r="AB18" s="87"/>
      <c r="AC18" s="86"/>
      <c r="AD18" s="86"/>
    </row>
    <row r="19" spans="1:31" ht="21" x14ac:dyDescent="0.35">
      <c r="C19" s="27"/>
      <c r="D19" s="101" t="s">
        <v>44</v>
      </c>
      <c r="E19" s="100"/>
      <c r="F19" s="99"/>
      <c r="G19" s="28"/>
      <c r="H19" s="14"/>
      <c r="I19" s="98"/>
      <c r="J19" s="97"/>
      <c r="K19" s="11"/>
      <c r="L19" s="96"/>
      <c r="M19" s="95"/>
      <c r="N19" s="2"/>
      <c r="O19" s="10"/>
      <c r="P19" s="92"/>
      <c r="Q19" s="92"/>
      <c r="R19" s="92"/>
      <c r="S19" s="89"/>
      <c r="T19" s="89"/>
      <c r="U19" s="89"/>
      <c r="V19" s="91"/>
      <c r="W19" s="91"/>
      <c r="X19" s="91"/>
      <c r="Y19" s="87"/>
      <c r="Z19" s="87"/>
      <c r="AA19" s="87"/>
      <c r="AB19" s="87"/>
      <c r="AC19" s="86"/>
      <c r="AD19" s="86"/>
    </row>
    <row r="20" spans="1:31" ht="21" x14ac:dyDescent="0.35">
      <c r="A20" t="s">
        <v>41</v>
      </c>
      <c r="C20" s="27"/>
      <c r="D20" s="34" t="s">
        <v>13</v>
      </c>
      <c r="E20" s="35">
        <f>I20</f>
        <v>3250</v>
      </c>
      <c r="F20" s="12">
        <f>J20</f>
        <v>1950</v>
      </c>
      <c r="G20" s="28"/>
      <c r="H20" s="14"/>
      <c r="I20" s="7">
        <f>MROUND(L20+24,50)</f>
        <v>3250</v>
      </c>
      <c r="J20" s="8">
        <f>MROUND(M20+24,50)</f>
        <v>1950</v>
      </c>
      <c r="K20" s="11"/>
      <c r="L20" s="2">
        <f>P20*$L$3</f>
        <v>3250</v>
      </c>
      <c r="M20" s="3">
        <f>P20*$M$3</f>
        <v>1950</v>
      </c>
      <c r="N20" s="2"/>
      <c r="O20" s="10"/>
      <c r="P20" s="92">
        <v>1300</v>
      </c>
      <c r="Q20" s="92">
        <v>1300</v>
      </c>
      <c r="R20" s="92">
        <v>1300</v>
      </c>
      <c r="S20" s="89"/>
      <c r="T20" s="89"/>
      <c r="U20" s="89"/>
      <c r="V20" s="94"/>
      <c r="W20" s="94"/>
      <c r="X20" s="91"/>
      <c r="Y20" s="87"/>
      <c r="Z20" s="87"/>
      <c r="AA20" s="87"/>
      <c r="AB20" s="87"/>
      <c r="AC20" s="87"/>
      <c r="AD20" s="93"/>
      <c r="AE20" s="13"/>
    </row>
    <row r="21" spans="1:31" ht="21" x14ac:dyDescent="0.35">
      <c r="A21" t="s">
        <v>41</v>
      </c>
      <c r="C21" s="27"/>
      <c r="D21" s="34" t="s">
        <v>43</v>
      </c>
      <c r="E21" s="35">
        <f>I21</f>
        <v>1750</v>
      </c>
      <c r="F21" s="12">
        <f>J21</f>
        <v>1050</v>
      </c>
      <c r="G21" s="28"/>
      <c r="H21" s="14"/>
      <c r="I21" s="7">
        <f>MROUND(L21+24,50)</f>
        <v>1750</v>
      </c>
      <c r="J21" s="8">
        <f>MROUND(M21+24,50)</f>
        <v>1050</v>
      </c>
      <c r="K21" s="11"/>
      <c r="L21" s="2">
        <f>P21*$L$3</f>
        <v>1750</v>
      </c>
      <c r="M21" s="3">
        <f>P21*$M$3</f>
        <v>1050</v>
      </c>
      <c r="N21" s="2"/>
      <c r="O21" s="10"/>
      <c r="P21" s="92">
        <v>700</v>
      </c>
      <c r="Q21" s="92">
        <v>700</v>
      </c>
      <c r="R21" s="92">
        <v>700</v>
      </c>
      <c r="S21" s="89"/>
      <c r="T21" s="89"/>
      <c r="U21" s="89"/>
      <c r="V21" s="91"/>
      <c r="W21" s="91"/>
      <c r="X21" s="91"/>
      <c r="Y21" s="87"/>
      <c r="Z21" s="87"/>
      <c r="AA21" s="87"/>
      <c r="AB21" s="87"/>
      <c r="AC21" s="86"/>
      <c r="AD21" s="86"/>
    </row>
    <row r="22" spans="1:31" ht="21" x14ac:dyDescent="0.35">
      <c r="C22" s="27"/>
      <c r="D22" s="101" t="s">
        <v>42</v>
      </c>
      <c r="E22" s="100"/>
      <c r="F22" s="99"/>
      <c r="G22" s="28"/>
      <c r="H22" s="14"/>
      <c r="I22" s="98"/>
      <c r="J22" s="97"/>
      <c r="K22" s="11"/>
      <c r="L22" s="96"/>
      <c r="M22" s="95"/>
      <c r="N22" s="2"/>
      <c r="O22" s="10"/>
      <c r="P22" s="92"/>
      <c r="Q22" s="92"/>
      <c r="R22" s="92"/>
      <c r="S22" s="89"/>
      <c r="T22" s="89"/>
      <c r="U22" s="89"/>
      <c r="V22" s="91"/>
      <c r="W22" s="91"/>
      <c r="X22" s="91"/>
      <c r="Y22" s="87"/>
      <c r="Z22" s="87"/>
      <c r="AA22" s="87"/>
      <c r="AB22" s="87"/>
      <c r="AC22" s="86"/>
      <c r="AD22" s="86"/>
    </row>
    <row r="23" spans="1:31" ht="21" x14ac:dyDescent="0.35">
      <c r="A23" t="s">
        <v>41</v>
      </c>
      <c r="C23" s="27"/>
      <c r="D23" s="34" t="s">
        <v>11</v>
      </c>
      <c r="E23" s="35">
        <f>I23</f>
        <v>7000</v>
      </c>
      <c r="F23" s="12">
        <f>J23</f>
        <v>4200</v>
      </c>
      <c r="G23" s="28"/>
      <c r="H23" s="14"/>
      <c r="I23" s="7">
        <f>MROUND(L23+24,50)</f>
        <v>7000</v>
      </c>
      <c r="J23" s="8">
        <f>MROUND(M23+24,50)</f>
        <v>4200</v>
      </c>
      <c r="K23" s="11"/>
      <c r="L23" s="2">
        <f>P23*$L$3</f>
        <v>6952.4249999999993</v>
      </c>
      <c r="M23" s="3">
        <f>P23*$M$3</f>
        <v>4171.4549999999999</v>
      </c>
      <c r="N23" s="2"/>
      <c r="O23" s="10"/>
      <c r="P23" s="92">
        <v>2780.97</v>
      </c>
      <c r="Q23" s="92">
        <v>2780.97</v>
      </c>
      <c r="R23" s="92">
        <v>2780.97</v>
      </c>
      <c r="S23" s="89"/>
      <c r="T23" s="89"/>
      <c r="U23" s="89"/>
      <c r="V23" s="94"/>
      <c r="W23" s="94"/>
      <c r="X23" s="91"/>
      <c r="Y23" s="87"/>
      <c r="Z23" s="87"/>
      <c r="AA23" s="87"/>
      <c r="AB23" s="87"/>
      <c r="AC23" s="87"/>
      <c r="AD23" s="93"/>
      <c r="AE23" s="13"/>
    </row>
    <row r="24" spans="1:31" ht="21" x14ac:dyDescent="0.35">
      <c r="A24" t="s">
        <v>41</v>
      </c>
      <c r="C24" s="27"/>
      <c r="D24" s="34" t="s">
        <v>40</v>
      </c>
      <c r="E24" s="35">
        <f>I24</f>
        <v>4200</v>
      </c>
      <c r="F24" s="12">
        <f>J24</f>
        <v>2550</v>
      </c>
      <c r="G24" s="28"/>
      <c r="H24" s="14"/>
      <c r="I24" s="7">
        <f>MROUND(L24+24,50)</f>
        <v>4200</v>
      </c>
      <c r="J24" s="8">
        <f>MROUND(M24+24,50)</f>
        <v>2550</v>
      </c>
      <c r="K24" s="11"/>
      <c r="L24" s="2">
        <f>P24*$L$3</f>
        <v>4188.9749999999995</v>
      </c>
      <c r="M24" s="3">
        <f>P24*$M$3</f>
        <v>2513.3849999999998</v>
      </c>
      <c r="N24" s="2"/>
      <c r="O24" s="10"/>
      <c r="P24" s="92">
        <v>1675.59</v>
      </c>
      <c r="Q24" s="92">
        <v>1675.59</v>
      </c>
      <c r="R24" s="92">
        <v>1675.59</v>
      </c>
      <c r="S24" s="89"/>
      <c r="T24" s="89"/>
      <c r="U24" s="89"/>
      <c r="V24" s="91"/>
      <c r="W24" s="91"/>
      <c r="X24" s="91"/>
      <c r="Y24" s="87"/>
      <c r="Z24" s="87"/>
      <c r="AA24" s="87"/>
      <c r="AB24" s="87"/>
      <c r="AC24" s="86"/>
      <c r="AD24" s="86"/>
    </row>
    <row r="25" spans="1:31" ht="9.9499999999999993" customHeight="1" x14ac:dyDescent="0.35">
      <c r="B25" s="13"/>
      <c r="C25" s="37"/>
      <c r="D25" s="38"/>
      <c r="E25" s="39"/>
      <c r="F25" s="40"/>
      <c r="G25" s="41"/>
      <c r="H25" s="14"/>
      <c r="I25" s="7"/>
      <c r="J25" s="8"/>
      <c r="K25" s="11"/>
      <c r="L25" s="2"/>
      <c r="M25" s="2"/>
      <c r="N25" s="2"/>
      <c r="O25" s="10"/>
      <c r="P25" s="90"/>
      <c r="Q25" s="90"/>
      <c r="R25" s="90"/>
      <c r="S25" s="89"/>
      <c r="T25" s="89"/>
      <c r="U25" s="89"/>
      <c r="V25" s="88"/>
      <c r="W25" s="88"/>
      <c r="X25" s="88"/>
      <c r="Y25" s="88"/>
      <c r="Z25" s="88"/>
      <c r="AA25" s="88"/>
      <c r="AB25" s="87"/>
      <c r="AC25" s="86"/>
      <c r="AD25" s="86"/>
    </row>
  </sheetData>
  <mergeCells count="3">
    <mergeCell ref="D3:F3"/>
    <mergeCell ref="I7:J7"/>
    <mergeCell ref="L7:M7"/>
  </mergeCells>
  <printOptions horizontalCentered="1"/>
  <pageMargins left="0.19685039370078741" right="0.11811023622047245" top="0.74803149606299213" bottom="0.74803149606299213" header="0.31496062992125984" footer="0.31496062992125984"/>
  <pageSetup paperSize="9" orientation="portrait" r:id="rId1"/>
  <headerFooter>
    <oddHeader>&amp;LSUSTRATOS&amp;R"El Origen"</oddHeader>
    <oddFooter>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2:AE45"/>
  <sheetViews>
    <sheetView topLeftCell="F1" workbookViewId="0">
      <selection activeCell="A22" sqref="A22:B24"/>
    </sheetView>
  </sheetViews>
  <sheetFormatPr baseColWidth="10" defaultRowHeight="15" x14ac:dyDescent="0.25"/>
  <cols>
    <col min="2" max="2" width="16.140625" customWidth="1"/>
    <col min="3" max="3" width="1.7109375" customWidth="1"/>
    <col min="4" max="4" width="64.7109375" customWidth="1"/>
    <col min="5" max="6" width="15.7109375" customWidth="1"/>
    <col min="7" max="7" width="1.7109375" customWidth="1"/>
    <col min="8" max="8" width="2.7109375" customWidth="1"/>
    <col min="9" max="9" width="14.42578125" style="15" customWidth="1"/>
    <col min="10" max="10" width="13.28515625" customWidth="1"/>
    <col min="11" max="11" width="2.7109375" customWidth="1"/>
    <col min="12" max="13" width="11.5703125" customWidth="1"/>
    <col min="14" max="14" width="2.7109375" customWidth="1"/>
    <col min="15" max="15" width="1.7109375" customWidth="1"/>
    <col min="16" max="18" width="16.140625" style="21" bestFit="1" customWidth="1"/>
    <col min="19" max="21" width="16.140625" style="21" customWidth="1"/>
    <col min="22" max="25" width="16.140625" style="19" customWidth="1"/>
    <col min="26" max="27" width="15.85546875" style="19" customWidth="1"/>
    <col min="28" max="28" width="14.5703125" style="19" customWidth="1"/>
    <col min="29" max="29" width="11.42578125" customWidth="1"/>
    <col min="30" max="30" width="14.5703125" customWidth="1"/>
    <col min="31" max="31" width="11.42578125" customWidth="1"/>
  </cols>
  <sheetData>
    <row r="2" spans="1:31" ht="9.9499999999999993" customHeight="1" x14ac:dyDescent="0.25">
      <c r="C2" s="24"/>
      <c r="D2" s="25"/>
      <c r="E2" s="25"/>
      <c r="F2" s="25"/>
      <c r="G2" s="26"/>
    </row>
    <row r="3" spans="1:31" s="31" customFormat="1" ht="24.75" x14ac:dyDescent="0.5">
      <c r="A3"/>
      <c r="B3"/>
      <c r="C3" s="27"/>
      <c r="D3" s="127" t="s">
        <v>56</v>
      </c>
      <c r="E3" s="128"/>
      <c r="F3" s="129"/>
      <c r="G3" s="28"/>
      <c r="H3" s="14"/>
      <c r="I3" s="29" t="s">
        <v>57</v>
      </c>
      <c r="J3" s="30"/>
      <c r="K3" s="11"/>
      <c r="L3" s="1">
        <v>2.5</v>
      </c>
      <c r="M3" s="4">
        <v>1.5</v>
      </c>
      <c r="N3" s="2"/>
      <c r="O3" s="10"/>
      <c r="P3" s="122">
        <v>45446</v>
      </c>
      <c r="Q3" s="122">
        <v>45341</v>
      </c>
      <c r="R3" s="122">
        <v>45341</v>
      </c>
      <c r="S3" s="121"/>
      <c r="T3" s="121"/>
      <c r="U3" s="121"/>
      <c r="V3" s="120"/>
      <c r="W3" s="120"/>
      <c r="X3" s="120"/>
      <c r="Y3" s="120"/>
      <c r="Z3" s="120"/>
      <c r="AA3" s="120"/>
      <c r="AB3" s="120"/>
      <c r="AC3" s="86"/>
      <c r="AD3" s="86"/>
    </row>
    <row r="4" spans="1:31" ht="9.9499999999999993" customHeight="1" x14ac:dyDescent="0.35">
      <c r="C4" s="37"/>
      <c r="D4" s="32"/>
      <c r="E4" s="32"/>
      <c r="F4" s="32"/>
      <c r="G4" s="41"/>
      <c r="H4" s="14"/>
      <c r="I4" s="83"/>
      <c r="J4" s="8"/>
      <c r="K4" s="2"/>
      <c r="L4" s="2"/>
      <c r="M4" s="3"/>
      <c r="N4" s="2"/>
      <c r="O4" s="20"/>
      <c r="P4" s="119"/>
      <c r="Q4" s="119"/>
      <c r="R4" s="119"/>
      <c r="S4" s="115"/>
      <c r="T4" s="115"/>
      <c r="U4" s="118"/>
      <c r="V4" s="117"/>
      <c r="W4" s="117"/>
      <c r="X4" s="117"/>
      <c r="Y4" s="117"/>
      <c r="Z4" s="117"/>
      <c r="AA4" s="116"/>
      <c r="AB4" s="115"/>
      <c r="AC4" s="86"/>
      <c r="AD4" s="86"/>
      <c r="AE4" s="18"/>
    </row>
    <row r="5" spans="1:31" ht="9.9499999999999993" customHeight="1" x14ac:dyDescent="0.35">
      <c r="B5" s="13"/>
      <c r="C5" s="14"/>
      <c r="D5" s="42"/>
      <c r="E5" s="43"/>
      <c r="F5" s="44"/>
      <c r="G5" s="14"/>
      <c r="H5" s="14"/>
      <c r="I5" s="7"/>
      <c r="J5" s="8"/>
      <c r="K5" s="11"/>
      <c r="L5" s="2"/>
      <c r="M5" s="2"/>
      <c r="N5" s="2"/>
      <c r="O5" s="10"/>
      <c r="P5" s="114"/>
      <c r="Q5" s="114"/>
      <c r="R5" s="114"/>
      <c r="S5" s="113"/>
      <c r="T5" s="89"/>
      <c r="U5" s="89"/>
      <c r="V5" s="88"/>
      <c r="W5" s="88"/>
      <c r="X5" s="88"/>
      <c r="Y5" s="88"/>
      <c r="Z5" s="88"/>
      <c r="AA5" s="88"/>
      <c r="AB5" s="87"/>
      <c r="AC5" s="86"/>
      <c r="AD5" s="86"/>
    </row>
    <row r="6" spans="1:31" ht="9.9499999999999993" customHeight="1" x14ac:dyDescent="0.35">
      <c r="B6" s="13"/>
      <c r="C6" s="112"/>
      <c r="D6" s="111"/>
      <c r="E6" s="110"/>
      <c r="F6" s="109"/>
      <c r="G6" s="108"/>
      <c r="H6" s="14"/>
      <c r="I6" s="7"/>
      <c r="J6" s="8"/>
      <c r="K6" s="11"/>
      <c r="L6" s="2"/>
      <c r="M6" s="2"/>
      <c r="N6" s="2"/>
      <c r="O6" s="10"/>
      <c r="P6" s="107"/>
      <c r="Q6" s="107"/>
      <c r="R6" s="107"/>
      <c r="S6" s="89"/>
      <c r="T6" s="89"/>
      <c r="U6" s="89"/>
      <c r="V6" s="88"/>
      <c r="W6" s="88"/>
      <c r="X6" s="88"/>
      <c r="Y6" s="88"/>
      <c r="Z6" s="88"/>
      <c r="AA6" s="88"/>
      <c r="AB6" s="87"/>
      <c r="AC6" s="86"/>
      <c r="AD6" s="86"/>
    </row>
    <row r="7" spans="1:31" ht="21" x14ac:dyDescent="0.35">
      <c r="C7" s="27"/>
      <c r="D7" s="101" t="s">
        <v>54</v>
      </c>
      <c r="E7" s="100"/>
      <c r="F7" s="99"/>
      <c r="G7" s="28"/>
      <c r="H7" s="14"/>
      <c r="I7" s="130"/>
      <c r="J7" s="131"/>
      <c r="K7" s="11"/>
      <c r="L7" s="132"/>
      <c r="M7" s="133"/>
      <c r="N7" s="2"/>
      <c r="O7" s="10"/>
      <c r="P7" s="92" t="s">
        <v>39</v>
      </c>
      <c r="Q7" s="92"/>
      <c r="R7" s="92"/>
      <c r="S7" s="89"/>
      <c r="T7" s="89"/>
      <c r="U7" s="89"/>
      <c r="V7" s="87"/>
      <c r="W7" s="87"/>
      <c r="X7" s="87"/>
      <c r="Y7" s="87"/>
      <c r="Z7" s="87"/>
      <c r="AA7" s="87"/>
      <c r="AB7" s="87"/>
      <c r="AC7" s="86"/>
      <c r="AD7" s="86"/>
    </row>
    <row r="8" spans="1:31" ht="21" x14ac:dyDescent="0.35">
      <c r="A8" t="s">
        <v>10</v>
      </c>
      <c r="C8" s="27"/>
      <c r="D8" s="5" t="s">
        <v>18</v>
      </c>
      <c r="E8" s="6">
        <f>I8</f>
        <v>8000</v>
      </c>
      <c r="F8" s="12">
        <f>J8</f>
        <v>4800</v>
      </c>
      <c r="G8" s="28"/>
      <c r="H8" s="14"/>
      <c r="I8" s="7">
        <f>MROUND(L8+48,100)</f>
        <v>8000</v>
      </c>
      <c r="J8" s="7">
        <f>MROUND(M8+48,100)</f>
        <v>4800</v>
      </c>
      <c r="K8" s="11"/>
      <c r="L8" s="2">
        <f>P8*$L$3</f>
        <v>8000</v>
      </c>
      <c r="M8" s="3">
        <f>P8*$M$3</f>
        <v>4800</v>
      </c>
      <c r="N8" s="2"/>
      <c r="O8" s="36"/>
      <c r="P8" s="92">
        <v>3200</v>
      </c>
      <c r="Q8" s="92">
        <v>2472</v>
      </c>
      <c r="R8" s="92">
        <v>2472</v>
      </c>
      <c r="S8" s="106"/>
      <c r="T8" s="89"/>
      <c r="U8" s="89"/>
      <c r="V8" s="94"/>
      <c r="W8" s="94"/>
      <c r="X8" s="91"/>
      <c r="Y8" s="88"/>
      <c r="Z8" s="88"/>
      <c r="AA8" s="88"/>
      <c r="AB8" s="87"/>
      <c r="AC8" s="87"/>
      <c r="AD8" s="93"/>
      <c r="AE8" s="13"/>
    </row>
    <row r="9" spans="1:31" ht="21" x14ac:dyDescent="0.35">
      <c r="A9" t="s">
        <v>10</v>
      </c>
      <c r="B9" s="13"/>
      <c r="C9" s="27"/>
      <c r="D9" s="5" t="s">
        <v>53</v>
      </c>
      <c r="E9" s="6">
        <f>I9</f>
        <v>4300</v>
      </c>
      <c r="F9" s="12">
        <f>J9</f>
        <v>2600</v>
      </c>
      <c r="G9" s="28"/>
      <c r="H9" s="14"/>
      <c r="I9" s="7">
        <f>MROUND(L9+48,100)</f>
        <v>4300</v>
      </c>
      <c r="J9" s="7">
        <f>MROUND(M9+48,100)</f>
        <v>2600</v>
      </c>
      <c r="K9" s="11"/>
      <c r="L9" s="2">
        <f>P9*$L$3</f>
        <v>4275</v>
      </c>
      <c r="M9" s="3">
        <f>P9*$M$3</f>
        <v>2565</v>
      </c>
      <c r="N9" s="2"/>
      <c r="O9" s="10"/>
      <c r="P9" s="92">
        <v>1710</v>
      </c>
      <c r="Q9" s="92">
        <v>1400</v>
      </c>
      <c r="R9" s="92">
        <v>1400</v>
      </c>
      <c r="S9" s="89"/>
      <c r="T9" s="89"/>
      <c r="U9" s="89"/>
      <c r="V9" s="91"/>
      <c r="W9" s="91"/>
      <c r="X9" s="91"/>
      <c r="Y9" s="88"/>
      <c r="Z9" s="88"/>
      <c r="AA9" s="88"/>
      <c r="AB9" s="87"/>
      <c r="AC9" s="86"/>
      <c r="AD9" s="93"/>
    </row>
    <row r="10" spans="1:31" ht="21" x14ac:dyDescent="0.35">
      <c r="A10" t="s">
        <v>10</v>
      </c>
      <c r="C10" s="27"/>
      <c r="D10" s="101" t="s">
        <v>52</v>
      </c>
      <c r="E10" s="100"/>
      <c r="F10" s="99"/>
      <c r="G10" s="28"/>
      <c r="H10" s="14"/>
      <c r="I10" s="98"/>
      <c r="J10" s="97"/>
      <c r="K10" s="11"/>
      <c r="L10" s="96"/>
      <c r="M10" s="95"/>
      <c r="N10" s="2"/>
      <c r="O10" s="10"/>
      <c r="P10" s="92"/>
      <c r="Q10" s="92"/>
      <c r="R10" s="92"/>
      <c r="S10" s="89"/>
      <c r="T10" s="89"/>
      <c r="U10" s="89"/>
      <c r="V10" s="91"/>
      <c r="W10" s="91"/>
      <c r="X10" s="91"/>
      <c r="Y10" s="87"/>
      <c r="Z10" s="87"/>
      <c r="AA10" s="87"/>
      <c r="AB10" s="87"/>
      <c r="AC10" s="86"/>
      <c r="AD10" s="86"/>
    </row>
    <row r="11" spans="1:31" ht="21" x14ac:dyDescent="0.35">
      <c r="A11" t="s">
        <v>10</v>
      </c>
      <c r="C11" s="27"/>
      <c r="D11" s="5" t="s">
        <v>51</v>
      </c>
      <c r="E11" s="6">
        <f>I11</f>
        <v>3100</v>
      </c>
      <c r="F11" s="12">
        <f>J11</f>
        <v>1900</v>
      </c>
      <c r="G11" s="28"/>
      <c r="H11" s="14"/>
      <c r="I11" s="7">
        <f>MROUND(L11+48,100)</f>
        <v>3100</v>
      </c>
      <c r="J11" s="8">
        <f>MROUND(M11+48,100)</f>
        <v>1900</v>
      </c>
      <c r="K11" s="11"/>
      <c r="L11" s="2">
        <f>P11*$L$3</f>
        <v>3100</v>
      </c>
      <c r="M11" s="3">
        <f>P11*$M$3</f>
        <v>1860</v>
      </c>
      <c r="N11" s="2"/>
      <c r="O11" s="10"/>
      <c r="P11" s="92">
        <v>1240</v>
      </c>
      <c r="Q11" s="92">
        <v>1240</v>
      </c>
      <c r="R11" s="92">
        <v>1240</v>
      </c>
      <c r="S11" s="106"/>
      <c r="T11" s="89"/>
      <c r="U11" s="89"/>
      <c r="V11" s="94"/>
      <c r="W11" s="94"/>
      <c r="X11" s="91"/>
      <c r="Y11" s="88"/>
      <c r="Z11" s="88"/>
      <c r="AA11" s="88"/>
      <c r="AB11" s="87"/>
      <c r="AC11" s="87"/>
      <c r="AD11" s="93"/>
      <c r="AE11" s="13"/>
    </row>
    <row r="12" spans="1:31" ht="21" x14ac:dyDescent="0.35">
      <c r="A12" t="s">
        <v>10</v>
      </c>
      <c r="C12" s="27"/>
      <c r="D12" s="5" t="s">
        <v>50</v>
      </c>
      <c r="E12" s="6">
        <f>I12</f>
        <v>1800</v>
      </c>
      <c r="F12" s="12">
        <f>J12</f>
        <v>1100</v>
      </c>
      <c r="G12" s="28"/>
      <c r="H12" s="14"/>
      <c r="I12" s="7">
        <f>MROUND(L12+48,100)</f>
        <v>1800</v>
      </c>
      <c r="J12" s="8">
        <f>MROUND(M12+48,100)</f>
        <v>1100</v>
      </c>
      <c r="K12" s="11"/>
      <c r="L12" s="2">
        <f>P12*$L$3</f>
        <v>1775</v>
      </c>
      <c r="M12" s="3">
        <f>P12*$M$3</f>
        <v>1065</v>
      </c>
      <c r="N12" s="2"/>
      <c r="O12" s="10"/>
      <c r="P12" s="92">
        <v>710</v>
      </c>
      <c r="Q12" s="92">
        <v>710</v>
      </c>
      <c r="R12" s="92">
        <v>710</v>
      </c>
      <c r="S12" s="89"/>
      <c r="T12" s="89"/>
      <c r="U12" s="89"/>
      <c r="V12" s="91"/>
      <c r="W12" s="91"/>
      <c r="X12" s="91"/>
      <c r="Y12" s="88"/>
      <c r="Z12" s="88"/>
      <c r="AA12" s="88"/>
      <c r="AB12" s="87"/>
      <c r="AC12" s="86"/>
      <c r="AD12" s="93"/>
    </row>
    <row r="13" spans="1:31" ht="21" x14ac:dyDescent="0.35">
      <c r="A13" t="s">
        <v>10</v>
      </c>
      <c r="C13" s="27"/>
      <c r="D13" s="101" t="s">
        <v>49</v>
      </c>
      <c r="E13" s="100"/>
      <c r="F13" s="99"/>
      <c r="G13" s="28"/>
      <c r="H13" s="14"/>
      <c r="I13" s="98"/>
      <c r="J13" s="97"/>
      <c r="K13" s="11"/>
      <c r="L13" s="96"/>
      <c r="M13" s="95"/>
      <c r="N13" s="2"/>
      <c r="O13" s="10"/>
      <c r="P13" s="92"/>
      <c r="Q13" s="92"/>
      <c r="R13" s="92"/>
      <c r="S13" s="89"/>
      <c r="T13" s="89"/>
      <c r="U13" s="89"/>
      <c r="V13" s="91"/>
      <c r="W13" s="91"/>
      <c r="X13" s="91"/>
      <c r="Y13" s="87"/>
      <c r="Z13" s="87"/>
      <c r="AA13" s="87"/>
      <c r="AB13" s="87"/>
      <c r="AC13" s="86"/>
      <c r="AD13" s="86"/>
    </row>
    <row r="14" spans="1:31" ht="21" x14ac:dyDescent="0.35">
      <c r="A14" t="s">
        <v>10</v>
      </c>
      <c r="C14" s="27"/>
      <c r="D14" s="5" t="s">
        <v>20</v>
      </c>
      <c r="E14" s="6">
        <f>I14</f>
        <v>3800</v>
      </c>
      <c r="F14" s="12">
        <f>J14</f>
        <v>2300</v>
      </c>
      <c r="G14" s="28"/>
      <c r="H14" s="14"/>
      <c r="I14" s="7">
        <f>MROUND(L14+48,100)</f>
        <v>3800</v>
      </c>
      <c r="J14" s="8">
        <f>MROUND(M14+48,100)</f>
        <v>2300</v>
      </c>
      <c r="K14" s="11"/>
      <c r="L14" s="2">
        <f>P14*$L$3</f>
        <v>3750</v>
      </c>
      <c r="M14" s="3">
        <f>P14*$M$3</f>
        <v>2250</v>
      </c>
      <c r="N14" s="2"/>
      <c r="O14" s="10"/>
      <c r="P14" s="92">
        <v>1500</v>
      </c>
      <c r="Q14" s="92">
        <v>1500</v>
      </c>
      <c r="R14" s="92">
        <v>1500</v>
      </c>
      <c r="S14" s="106"/>
      <c r="T14" s="89"/>
      <c r="U14" s="89"/>
      <c r="V14" s="91"/>
      <c r="W14" s="91"/>
      <c r="X14" s="91"/>
      <c r="Y14" s="105"/>
      <c r="Z14" s="105"/>
      <c r="AA14" s="105"/>
      <c r="AB14" s="87"/>
      <c r="AC14" s="87"/>
      <c r="AD14" s="93"/>
      <c r="AE14" s="13"/>
    </row>
    <row r="15" spans="1:31" ht="21" x14ac:dyDescent="0.35">
      <c r="A15" t="s">
        <v>10</v>
      </c>
      <c r="B15" s="13"/>
      <c r="C15" s="27"/>
      <c r="D15" s="5" t="s">
        <v>48</v>
      </c>
      <c r="E15" s="6">
        <f>I15</f>
        <v>2000</v>
      </c>
      <c r="F15" s="12">
        <f>J15</f>
        <v>1200</v>
      </c>
      <c r="G15" s="28"/>
      <c r="H15" s="14"/>
      <c r="I15" s="7">
        <f>MROUND(L15+48,100)</f>
        <v>2000</v>
      </c>
      <c r="J15" s="8">
        <f>MROUND(M15+48,100)</f>
        <v>1200</v>
      </c>
      <c r="K15" s="11"/>
      <c r="L15" s="2">
        <f>P15*$L$3</f>
        <v>2000</v>
      </c>
      <c r="M15" s="3">
        <f>P15*$M$3</f>
        <v>1200</v>
      </c>
      <c r="N15" s="2"/>
      <c r="O15" s="10"/>
      <c r="P15" s="92">
        <v>800</v>
      </c>
      <c r="Q15" s="92">
        <v>800</v>
      </c>
      <c r="R15" s="92">
        <v>800</v>
      </c>
      <c r="S15" s="89"/>
      <c r="T15" s="89"/>
      <c r="U15" s="89"/>
      <c r="V15" s="91"/>
      <c r="W15" s="91"/>
      <c r="X15" s="91"/>
      <c r="Y15" s="105"/>
      <c r="Z15" s="105"/>
      <c r="AA15" s="105"/>
      <c r="AB15" s="87"/>
      <c r="AC15" s="86"/>
      <c r="AD15" s="93"/>
    </row>
    <row r="16" spans="1:31" ht="21" x14ac:dyDescent="0.35">
      <c r="C16" s="27"/>
      <c r="D16" s="101" t="s">
        <v>58</v>
      </c>
      <c r="E16" s="100"/>
      <c r="F16" s="99"/>
      <c r="G16" s="28"/>
      <c r="H16" s="14"/>
      <c r="I16" s="98"/>
      <c r="J16" s="97"/>
      <c r="K16" s="11"/>
      <c r="L16" s="96"/>
      <c r="M16" s="95"/>
      <c r="N16" s="2"/>
      <c r="O16" s="10"/>
      <c r="P16" s="92"/>
      <c r="Q16" s="92"/>
      <c r="R16" s="92"/>
      <c r="S16" s="89"/>
      <c r="T16" s="89"/>
      <c r="U16" s="89"/>
      <c r="V16" s="91"/>
      <c r="W16" s="91"/>
      <c r="X16" s="91"/>
      <c r="Y16" s="87"/>
      <c r="Z16" s="87"/>
      <c r="AA16" s="87"/>
      <c r="AB16" s="87"/>
      <c r="AC16" s="86"/>
      <c r="AD16" s="86"/>
    </row>
    <row r="17" spans="1:31" ht="21" x14ac:dyDescent="0.35">
      <c r="C17" s="27"/>
      <c r="D17" s="5" t="s">
        <v>20</v>
      </c>
      <c r="E17" s="6">
        <v>8000</v>
      </c>
      <c r="F17" s="12">
        <v>4800</v>
      </c>
      <c r="G17" s="28"/>
      <c r="H17" s="14"/>
      <c r="I17" s="7">
        <f>MROUND(L17+48,100)</f>
        <v>0</v>
      </c>
      <c r="J17" s="8">
        <f>MROUND(M17+48,100)</f>
        <v>0</v>
      </c>
      <c r="K17" s="11"/>
      <c r="L17" s="2">
        <f>P17*$L$3</f>
        <v>0</v>
      </c>
      <c r="M17" s="3">
        <f>P17*$M$3</f>
        <v>0</v>
      </c>
      <c r="N17" s="2"/>
      <c r="O17" s="10"/>
      <c r="P17" s="92"/>
      <c r="Q17" s="92">
        <v>1500</v>
      </c>
      <c r="R17" s="92">
        <v>1500</v>
      </c>
      <c r="S17" s="106"/>
      <c r="T17" s="89"/>
      <c r="U17" s="89"/>
      <c r="V17" s="91"/>
      <c r="W17" s="91"/>
      <c r="X17" s="91"/>
      <c r="Y17" s="105"/>
      <c r="Z17" s="105"/>
      <c r="AA17" s="105"/>
      <c r="AB17" s="87"/>
      <c r="AC17" s="87"/>
      <c r="AD17" s="93"/>
      <c r="AE17" s="13"/>
    </row>
    <row r="18" spans="1:31" ht="21" x14ac:dyDescent="0.35">
      <c r="B18" s="13"/>
      <c r="C18" s="27"/>
      <c r="D18" s="5" t="s">
        <v>48</v>
      </c>
      <c r="E18" s="6">
        <v>4500</v>
      </c>
      <c r="F18" s="12">
        <v>2700</v>
      </c>
      <c r="G18" s="28"/>
      <c r="H18" s="14"/>
      <c r="I18" s="7">
        <f>MROUND(L18+48,100)</f>
        <v>0</v>
      </c>
      <c r="J18" s="8">
        <f>MROUND(M18+48,100)</f>
        <v>0</v>
      </c>
      <c r="K18" s="11"/>
      <c r="L18" s="2">
        <f>P18*$L$3</f>
        <v>0</v>
      </c>
      <c r="M18" s="3">
        <f>P18*$M$3</f>
        <v>0</v>
      </c>
      <c r="N18" s="2"/>
      <c r="O18" s="10"/>
      <c r="P18" s="92"/>
      <c r="Q18" s="92">
        <v>800</v>
      </c>
      <c r="R18" s="92">
        <v>800</v>
      </c>
      <c r="S18" s="89"/>
      <c r="T18" s="89"/>
      <c r="U18" s="89"/>
      <c r="V18" s="91"/>
      <c r="W18" s="91"/>
      <c r="X18" s="91"/>
      <c r="Y18" s="105"/>
      <c r="Z18" s="105"/>
      <c r="AA18" s="105"/>
      <c r="AB18" s="87"/>
      <c r="AC18" s="86"/>
      <c r="AD18" s="93"/>
    </row>
    <row r="19" spans="1:31" ht="21" x14ac:dyDescent="0.35">
      <c r="A19" t="s">
        <v>10</v>
      </c>
      <c r="C19" s="27"/>
      <c r="D19" s="101" t="s">
        <v>47</v>
      </c>
      <c r="E19" s="100"/>
      <c r="F19" s="99"/>
      <c r="G19" s="28"/>
      <c r="H19" s="14"/>
      <c r="I19" s="98"/>
      <c r="J19" s="97"/>
      <c r="K19" s="11"/>
      <c r="L19" s="96"/>
      <c r="M19" s="95"/>
      <c r="N19" s="2"/>
      <c r="O19" s="10"/>
      <c r="P19" s="92"/>
      <c r="Q19" s="92"/>
      <c r="R19" s="92"/>
      <c r="S19" s="89"/>
      <c r="T19" s="89"/>
      <c r="U19" s="89"/>
      <c r="V19" s="91"/>
      <c r="W19" s="91"/>
      <c r="X19" s="91"/>
      <c r="Y19" s="87"/>
      <c r="Z19" s="87"/>
      <c r="AA19" s="87"/>
      <c r="AB19" s="87"/>
      <c r="AC19" s="86"/>
      <c r="AD19" s="86"/>
    </row>
    <row r="20" spans="1:31" ht="21" x14ac:dyDescent="0.35">
      <c r="A20" t="s">
        <v>10</v>
      </c>
      <c r="C20" s="27"/>
      <c r="D20" s="5" t="s">
        <v>46</v>
      </c>
      <c r="E20" s="6">
        <f>I20</f>
        <v>5700</v>
      </c>
      <c r="F20" s="12">
        <f>J20</f>
        <v>3500</v>
      </c>
      <c r="G20" s="28"/>
      <c r="H20" s="14"/>
      <c r="I20" s="7">
        <f>MROUND(L20+48,100)</f>
        <v>5700</v>
      </c>
      <c r="J20" s="8">
        <f>MROUND(M20+48,100)</f>
        <v>3500</v>
      </c>
      <c r="K20" s="11"/>
      <c r="L20" s="2">
        <f>P20*$L$3</f>
        <v>5675</v>
      </c>
      <c r="M20" s="3">
        <f>P20*$M$3</f>
        <v>3405</v>
      </c>
      <c r="N20" s="2"/>
      <c r="O20" s="104"/>
      <c r="P20" s="92">
        <v>2270</v>
      </c>
      <c r="Q20" s="92">
        <v>2270</v>
      </c>
      <c r="R20" s="92">
        <v>2270</v>
      </c>
      <c r="S20" s="89"/>
      <c r="T20" s="89"/>
      <c r="U20" s="89"/>
      <c r="V20" s="103"/>
      <c r="W20" s="103"/>
      <c r="X20" s="103"/>
      <c r="Y20" s="102"/>
      <c r="Z20" s="88"/>
      <c r="AA20" s="88"/>
      <c r="AB20" s="87"/>
      <c r="AC20" s="87"/>
      <c r="AD20" s="93"/>
      <c r="AE20" s="13"/>
    </row>
    <row r="21" spans="1:31" ht="21" x14ac:dyDescent="0.35">
      <c r="A21" t="s">
        <v>10</v>
      </c>
      <c r="C21" s="27"/>
      <c r="D21" s="5" t="s">
        <v>45</v>
      </c>
      <c r="E21" s="6">
        <f>I21</f>
        <v>3300</v>
      </c>
      <c r="F21" s="12">
        <f>J21</f>
        <v>2000</v>
      </c>
      <c r="G21" s="28"/>
      <c r="H21" s="14"/>
      <c r="I21" s="7">
        <f>MROUND(L21+48,100)</f>
        <v>3300</v>
      </c>
      <c r="J21" s="8">
        <f>MROUND(M21+48,100)</f>
        <v>2000</v>
      </c>
      <c r="K21" s="11"/>
      <c r="L21" s="2">
        <f>P21*$L$3</f>
        <v>3250</v>
      </c>
      <c r="M21" s="3">
        <f>P21*$M$3</f>
        <v>1950</v>
      </c>
      <c r="N21" s="2"/>
      <c r="O21" s="10"/>
      <c r="P21" s="92">
        <v>1300</v>
      </c>
      <c r="Q21" s="92">
        <v>1300</v>
      </c>
      <c r="R21" s="92">
        <v>1300</v>
      </c>
      <c r="S21" s="89"/>
      <c r="T21" s="89"/>
      <c r="U21" s="89"/>
      <c r="V21" s="91"/>
      <c r="W21" s="91"/>
      <c r="X21" s="91"/>
      <c r="Y21" s="88"/>
      <c r="Z21" s="88"/>
      <c r="AA21" s="88"/>
      <c r="AB21" s="87"/>
      <c r="AC21" s="86"/>
      <c r="AD21" s="86"/>
    </row>
    <row r="22" spans="1:31" ht="21" x14ac:dyDescent="0.35">
      <c r="C22" s="27"/>
      <c r="D22" s="101" t="s">
        <v>59</v>
      </c>
      <c r="E22" s="100"/>
      <c r="F22" s="99"/>
      <c r="G22" s="28"/>
      <c r="H22" s="14"/>
      <c r="I22" s="98"/>
      <c r="J22" s="97"/>
      <c r="K22" s="11"/>
      <c r="L22" s="96"/>
      <c r="M22" s="95"/>
      <c r="N22" s="2"/>
      <c r="O22" s="10"/>
      <c r="P22" s="92"/>
      <c r="Q22" s="92"/>
      <c r="R22" s="92"/>
      <c r="S22" s="89"/>
      <c r="T22" s="89"/>
      <c r="U22" s="89"/>
      <c r="V22" s="91"/>
      <c r="W22" s="91"/>
      <c r="X22" s="91"/>
      <c r="Y22" s="87"/>
      <c r="Z22" s="87"/>
      <c r="AA22" s="87"/>
      <c r="AB22" s="87"/>
      <c r="AC22" s="86"/>
      <c r="AD22" s="86"/>
    </row>
    <row r="23" spans="1:31" ht="21" x14ac:dyDescent="0.35">
      <c r="C23" s="27"/>
      <c r="D23" s="5" t="s">
        <v>46</v>
      </c>
      <c r="E23" s="6">
        <v>5400</v>
      </c>
      <c r="F23" s="12">
        <v>3300</v>
      </c>
      <c r="G23" s="28"/>
      <c r="H23" s="14"/>
      <c r="I23" s="7">
        <f>MROUND(L23+48,100)</f>
        <v>0</v>
      </c>
      <c r="J23" s="8">
        <f>MROUND(M23+48,100)</f>
        <v>0</v>
      </c>
      <c r="K23" s="11"/>
      <c r="L23" s="2">
        <f>P23*$L$3</f>
        <v>0</v>
      </c>
      <c r="M23" s="3">
        <f>P23*$M$3</f>
        <v>0</v>
      </c>
      <c r="N23" s="2"/>
      <c r="O23" s="104"/>
      <c r="P23" s="92"/>
      <c r="Q23" s="92">
        <v>2270</v>
      </c>
      <c r="R23" s="92">
        <v>2270</v>
      </c>
      <c r="S23" s="89"/>
      <c r="T23" s="89"/>
      <c r="U23" s="89"/>
      <c r="V23" s="103"/>
      <c r="W23" s="103"/>
      <c r="X23" s="103"/>
      <c r="Y23" s="102"/>
      <c r="Z23" s="88"/>
      <c r="AA23" s="88"/>
      <c r="AB23" s="87"/>
      <c r="AC23" s="87"/>
      <c r="AD23" s="93"/>
      <c r="AE23" s="13"/>
    </row>
    <row r="24" spans="1:31" ht="21" x14ac:dyDescent="0.35">
      <c r="C24" s="27"/>
      <c r="D24" s="5" t="s">
        <v>45</v>
      </c>
      <c r="E24" s="6">
        <v>3300</v>
      </c>
      <c r="F24" s="12">
        <v>2000</v>
      </c>
      <c r="G24" s="28"/>
      <c r="H24" s="14"/>
      <c r="I24" s="7">
        <f>MROUND(L24+48,100)</f>
        <v>0</v>
      </c>
      <c r="J24" s="8">
        <f>MROUND(M24+48,100)</f>
        <v>0</v>
      </c>
      <c r="K24" s="11"/>
      <c r="L24" s="2">
        <f>P24*$L$3</f>
        <v>0</v>
      </c>
      <c r="M24" s="3">
        <f>P24*$M$3</f>
        <v>0</v>
      </c>
      <c r="N24" s="2"/>
      <c r="O24" s="10"/>
      <c r="P24" s="92"/>
      <c r="Q24" s="92">
        <v>1300</v>
      </c>
      <c r="R24" s="92">
        <v>1300</v>
      </c>
      <c r="S24" s="89"/>
      <c r="T24" s="89"/>
      <c r="U24" s="89"/>
      <c r="V24" s="91"/>
      <c r="W24" s="91"/>
      <c r="X24" s="91"/>
      <c r="Y24" s="88"/>
      <c r="Z24" s="88"/>
      <c r="AA24" s="88"/>
      <c r="AB24" s="87"/>
      <c r="AC24" s="86"/>
      <c r="AD24" s="86"/>
    </row>
    <row r="25" spans="1:31" ht="21" x14ac:dyDescent="0.35">
      <c r="A25" t="s">
        <v>10</v>
      </c>
      <c r="C25" s="27"/>
      <c r="D25" s="101" t="s">
        <v>44</v>
      </c>
      <c r="E25" s="100"/>
      <c r="F25" s="99"/>
      <c r="G25" s="28"/>
      <c r="H25" s="14"/>
      <c r="I25" s="98"/>
      <c r="J25" s="97"/>
      <c r="K25" s="11"/>
      <c r="L25" s="96"/>
      <c r="M25" s="95"/>
      <c r="N25" s="2"/>
      <c r="O25" s="10"/>
      <c r="P25" s="92"/>
      <c r="Q25" s="92"/>
      <c r="R25" s="92"/>
      <c r="S25" s="89"/>
      <c r="T25" s="89"/>
      <c r="U25" s="89"/>
      <c r="V25" s="91"/>
      <c r="W25" s="91"/>
      <c r="X25" s="91"/>
      <c r="Y25" s="87"/>
      <c r="Z25" s="87"/>
      <c r="AA25" s="87"/>
      <c r="AB25" s="87"/>
      <c r="AC25" s="86"/>
      <c r="AD25" s="86"/>
    </row>
    <row r="26" spans="1:31" ht="21" x14ac:dyDescent="0.35">
      <c r="A26" t="s">
        <v>41</v>
      </c>
      <c r="C26" s="27"/>
      <c r="D26" s="34" t="s">
        <v>13</v>
      </c>
      <c r="E26" s="35">
        <f>I26</f>
        <v>3300</v>
      </c>
      <c r="F26" s="12">
        <f>J26</f>
        <v>2000</v>
      </c>
      <c r="G26" s="28"/>
      <c r="H26" s="14"/>
      <c r="I26" s="7">
        <f>MROUND(L26+48,100)</f>
        <v>3300</v>
      </c>
      <c r="J26" s="8">
        <f>MROUND(M26+48,100)</f>
        <v>2000</v>
      </c>
      <c r="K26" s="11"/>
      <c r="L26" s="2">
        <f>P26*$L$3</f>
        <v>3250</v>
      </c>
      <c r="M26" s="3">
        <f>P26*$M$3</f>
        <v>1950</v>
      </c>
      <c r="N26" s="2"/>
      <c r="O26" s="10"/>
      <c r="P26" s="92">
        <v>1300</v>
      </c>
      <c r="Q26" s="92">
        <v>1300</v>
      </c>
      <c r="R26" s="92">
        <v>1300</v>
      </c>
      <c r="S26" s="89"/>
      <c r="T26" s="89"/>
      <c r="U26" s="89"/>
      <c r="V26" s="94"/>
      <c r="W26" s="94"/>
      <c r="X26" s="91"/>
      <c r="Y26" s="87"/>
      <c r="Z26" s="87"/>
      <c r="AA26" s="87"/>
      <c r="AB26" s="87"/>
      <c r="AC26" s="87"/>
      <c r="AD26" s="93"/>
      <c r="AE26" s="13"/>
    </row>
    <row r="27" spans="1:31" ht="21" x14ac:dyDescent="0.35">
      <c r="A27" t="s">
        <v>41</v>
      </c>
      <c r="C27" s="27"/>
      <c r="D27" s="34" t="s">
        <v>43</v>
      </c>
      <c r="E27" s="35">
        <f>I27</f>
        <v>1800</v>
      </c>
      <c r="F27" s="12">
        <f>J27</f>
        <v>1100</v>
      </c>
      <c r="G27" s="28"/>
      <c r="H27" s="14"/>
      <c r="I27" s="7">
        <f>MROUND(L27+48,100)</f>
        <v>1800</v>
      </c>
      <c r="J27" s="8">
        <f>MROUND(M27+48,100)</f>
        <v>1100</v>
      </c>
      <c r="K27" s="11"/>
      <c r="L27" s="2">
        <f>P27*$L$3</f>
        <v>1750</v>
      </c>
      <c r="M27" s="3">
        <f>P27*$M$3</f>
        <v>1050</v>
      </c>
      <c r="N27" s="2"/>
      <c r="O27" s="10"/>
      <c r="P27" s="92">
        <v>700</v>
      </c>
      <c r="Q27" s="92">
        <v>700</v>
      </c>
      <c r="R27" s="92">
        <v>700</v>
      </c>
      <c r="S27" s="89"/>
      <c r="T27" s="89"/>
      <c r="U27" s="89"/>
      <c r="V27" s="91"/>
      <c r="W27" s="91"/>
      <c r="X27" s="91"/>
      <c r="Y27" s="87"/>
      <c r="Z27" s="87"/>
      <c r="AA27" s="87"/>
      <c r="AB27" s="87"/>
      <c r="AC27" s="86"/>
      <c r="AD27" s="86"/>
    </row>
    <row r="28" spans="1:31" ht="21" x14ac:dyDescent="0.35">
      <c r="C28" s="27"/>
      <c r="D28" s="101" t="s">
        <v>42</v>
      </c>
      <c r="E28" s="100"/>
      <c r="F28" s="99"/>
      <c r="G28" s="28"/>
      <c r="H28" s="14"/>
      <c r="I28" s="98"/>
      <c r="J28" s="97"/>
      <c r="K28" s="11"/>
      <c r="L28" s="96"/>
      <c r="M28" s="95"/>
      <c r="N28" s="2"/>
      <c r="O28" s="10"/>
      <c r="P28" s="92"/>
      <c r="Q28" s="92"/>
      <c r="R28" s="92"/>
      <c r="S28" s="89"/>
      <c r="T28" s="89"/>
      <c r="U28" s="89"/>
      <c r="V28" s="91"/>
      <c r="W28" s="91"/>
      <c r="X28" s="91"/>
      <c r="Y28" s="87"/>
      <c r="Z28" s="87"/>
      <c r="AA28" s="87"/>
      <c r="AB28" s="87"/>
      <c r="AC28" s="86"/>
      <c r="AD28" s="86"/>
    </row>
    <row r="29" spans="1:31" ht="21" x14ac:dyDescent="0.35">
      <c r="A29" t="s">
        <v>41</v>
      </c>
      <c r="C29" s="27"/>
      <c r="D29" s="34" t="s">
        <v>11</v>
      </c>
      <c r="E29" s="35">
        <f>I29</f>
        <v>7000</v>
      </c>
      <c r="F29" s="12">
        <f>J29</f>
        <v>4200</v>
      </c>
      <c r="G29" s="28"/>
      <c r="H29" s="14"/>
      <c r="I29" s="7">
        <f>MROUND(L29+48,100)</f>
        <v>7000</v>
      </c>
      <c r="J29" s="8">
        <f>MROUND(M29+48,100)</f>
        <v>4200</v>
      </c>
      <c r="K29" s="11"/>
      <c r="L29" s="2">
        <f>P29*$L$3</f>
        <v>6952.4249999999993</v>
      </c>
      <c r="M29" s="3">
        <f>P29*$M$3</f>
        <v>4171.4549999999999</v>
      </c>
      <c r="N29" s="2"/>
      <c r="O29" s="10"/>
      <c r="P29" s="92">
        <v>2780.97</v>
      </c>
      <c r="Q29" s="92">
        <v>2780.97</v>
      </c>
      <c r="R29" s="92">
        <v>2780.97</v>
      </c>
      <c r="S29" s="89"/>
      <c r="T29" s="89"/>
      <c r="U29" s="89"/>
      <c r="V29" s="94"/>
      <c r="W29" s="94"/>
      <c r="X29" s="91"/>
      <c r="Y29" s="87"/>
      <c r="Z29" s="87"/>
      <c r="AA29" s="87"/>
      <c r="AB29" s="87"/>
      <c r="AC29" s="87"/>
      <c r="AD29" s="93"/>
      <c r="AE29" s="13"/>
    </row>
    <row r="30" spans="1:31" ht="21" x14ac:dyDescent="0.35">
      <c r="A30" t="s">
        <v>41</v>
      </c>
      <c r="C30" s="27"/>
      <c r="D30" s="34" t="s">
        <v>40</v>
      </c>
      <c r="E30" s="35">
        <f>I30</f>
        <v>4200</v>
      </c>
      <c r="F30" s="12">
        <f>J30</f>
        <v>2600</v>
      </c>
      <c r="G30" s="28"/>
      <c r="H30" s="14"/>
      <c r="I30" s="7">
        <f>MROUND(L30+48,100)</f>
        <v>4200</v>
      </c>
      <c r="J30" s="8">
        <f>MROUND(M30+48,100)</f>
        <v>2600</v>
      </c>
      <c r="K30" s="11"/>
      <c r="L30" s="2">
        <f>P30*$L$3</f>
        <v>4188.9749999999995</v>
      </c>
      <c r="M30" s="3">
        <f>P30*$M$3</f>
        <v>2513.3849999999998</v>
      </c>
      <c r="N30" s="2"/>
      <c r="O30" s="10"/>
      <c r="P30" s="92">
        <v>1675.59</v>
      </c>
      <c r="Q30" s="92">
        <v>1675.59</v>
      </c>
      <c r="R30" s="92">
        <v>1675.59</v>
      </c>
      <c r="S30" s="89"/>
      <c r="T30" s="89"/>
      <c r="U30" s="89"/>
      <c r="V30" s="91"/>
      <c r="W30" s="91"/>
      <c r="X30" s="91"/>
      <c r="Y30" s="87"/>
      <c r="Z30" s="87"/>
      <c r="AA30" s="87"/>
      <c r="AB30" s="87"/>
      <c r="AC30" s="86"/>
      <c r="AD30" s="86"/>
    </row>
    <row r="31" spans="1:31" ht="9.9499999999999993" customHeight="1" x14ac:dyDescent="0.35">
      <c r="B31" s="13"/>
      <c r="C31" s="37"/>
      <c r="D31" s="38"/>
      <c r="E31" s="39"/>
      <c r="F31" s="40"/>
      <c r="G31" s="41"/>
      <c r="H31" s="14"/>
      <c r="I31" s="7"/>
      <c r="J31" s="8"/>
      <c r="K31" s="11"/>
      <c r="L31" s="2"/>
      <c r="M31" s="2"/>
      <c r="N31" s="2"/>
      <c r="O31" s="10"/>
      <c r="P31" s="90"/>
      <c r="Q31" s="90"/>
      <c r="R31" s="90"/>
      <c r="S31" s="89"/>
      <c r="T31" s="89"/>
      <c r="U31" s="89"/>
      <c r="V31" s="88"/>
      <c r="W31" s="88"/>
      <c r="X31" s="88"/>
      <c r="Y31" s="88"/>
      <c r="Z31" s="88"/>
      <c r="AA31" s="88"/>
      <c r="AB31" s="87"/>
      <c r="AC31" s="86"/>
      <c r="AD31" s="86"/>
    </row>
    <row r="37" spans="4:6" x14ac:dyDescent="0.25">
      <c r="E37" s="21" t="s">
        <v>39</v>
      </c>
      <c r="F37" s="19" t="s">
        <v>38</v>
      </c>
    </row>
    <row r="38" spans="4:6" x14ac:dyDescent="0.25">
      <c r="E38" s="21" t="s">
        <v>37</v>
      </c>
      <c r="F38" s="19" t="s">
        <v>36</v>
      </c>
    </row>
    <row r="39" spans="4:6" x14ac:dyDescent="0.25">
      <c r="E39" s="21" t="s">
        <v>35</v>
      </c>
      <c r="F39" s="19" t="s">
        <v>34</v>
      </c>
    </row>
    <row r="40" spans="4:6" x14ac:dyDescent="0.25">
      <c r="E40" s="21" t="s">
        <v>33</v>
      </c>
      <c r="F40" s="19" t="s">
        <v>32</v>
      </c>
    </row>
    <row r="43" spans="4:6" x14ac:dyDescent="0.25">
      <c r="D43" t="s">
        <v>2</v>
      </c>
    </row>
    <row r="44" spans="4:6" x14ac:dyDescent="0.25">
      <c r="D44" t="s">
        <v>1</v>
      </c>
    </row>
    <row r="45" spans="4:6" x14ac:dyDescent="0.25">
      <c r="D45" t="s">
        <v>0</v>
      </c>
    </row>
  </sheetData>
  <mergeCells count="3">
    <mergeCell ref="D3:F3"/>
    <mergeCell ref="I7:J7"/>
    <mergeCell ref="L7:M7"/>
  </mergeCells>
  <printOptions horizontalCentered="1"/>
  <pageMargins left="0.19685039370078741" right="0.11811023622047245" top="0.74803149606299213" bottom="0.74803149606299213" header="0.31496062992125984" footer="0.31496062992125984"/>
  <pageSetup paperSize="9" orientation="portrait" r:id="rId1"/>
  <headerFooter>
    <oddHeader>&amp;LSUSTRATOS&amp;R"El Origen"</oddHeader>
    <oddFooter>&amp;R&amp;D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2:AF45"/>
  <sheetViews>
    <sheetView topLeftCell="A28" workbookViewId="0">
      <selection activeCell="E24" sqref="E24"/>
    </sheetView>
  </sheetViews>
  <sheetFormatPr baseColWidth="10" defaultRowHeight="15" x14ac:dyDescent="0.25"/>
  <cols>
    <col min="2" max="2" width="16.140625" customWidth="1"/>
    <col min="3" max="3" width="1.7109375" customWidth="1"/>
    <col min="4" max="4" width="64.7109375" customWidth="1"/>
    <col min="5" max="6" width="15.7109375" customWidth="1"/>
    <col min="7" max="7" width="1.7109375" customWidth="1"/>
    <col min="8" max="8" width="2.7109375" customWidth="1"/>
    <col min="9" max="9" width="14.42578125" style="15" hidden="1" customWidth="1"/>
    <col min="10" max="10" width="13.28515625" hidden="1" customWidth="1"/>
    <col min="11" max="11" width="2.7109375" hidden="1" customWidth="1"/>
    <col min="12" max="13" width="11.5703125" hidden="1" customWidth="1"/>
    <col min="14" max="14" width="2.7109375" hidden="1" customWidth="1"/>
    <col min="15" max="15" width="1.7109375" customWidth="1"/>
    <col min="16" max="19" width="16.140625" style="21" bestFit="1" customWidth="1"/>
    <col min="20" max="22" width="16.140625" style="21" customWidth="1"/>
    <col min="23" max="26" width="16.140625" style="19" customWidth="1"/>
    <col min="27" max="28" width="15.85546875" style="19" customWidth="1"/>
    <col min="29" max="29" width="14.5703125" style="19" customWidth="1"/>
    <col min="30" max="30" width="11.42578125" customWidth="1"/>
    <col min="31" max="31" width="14.5703125" customWidth="1"/>
    <col min="32" max="32" width="11.42578125" customWidth="1"/>
  </cols>
  <sheetData>
    <row r="2" spans="1:32" ht="9.9499999999999993" customHeight="1" x14ac:dyDescent="0.25">
      <c r="C2" s="24"/>
      <c r="D2" s="25"/>
      <c r="E2" s="25"/>
      <c r="F2" s="25"/>
      <c r="G2" s="26"/>
    </row>
    <row r="3" spans="1:32" s="31" customFormat="1" ht="24.75" x14ac:dyDescent="0.5">
      <c r="A3"/>
      <c r="B3"/>
      <c r="C3" s="27"/>
      <c r="D3" s="127" t="s">
        <v>56</v>
      </c>
      <c r="E3" s="128"/>
      <c r="F3" s="129"/>
      <c r="G3" s="28"/>
      <c r="H3" s="14"/>
      <c r="I3" s="29" t="s">
        <v>57</v>
      </c>
      <c r="J3" s="30"/>
      <c r="K3" s="11"/>
      <c r="L3" s="1">
        <v>2.5</v>
      </c>
      <c r="M3" s="4">
        <v>1.5</v>
      </c>
      <c r="N3" s="2"/>
      <c r="O3" s="10"/>
      <c r="P3" s="124">
        <v>45558</v>
      </c>
      <c r="Q3" s="122">
        <v>45446</v>
      </c>
      <c r="R3" s="122">
        <v>45341</v>
      </c>
      <c r="S3" s="122">
        <v>45341</v>
      </c>
      <c r="T3" s="121"/>
      <c r="U3" s="121"/>
      <c r="V3" s="121"/>
      <c r="W3" s="120"/>
      <c r="X3" s="120"/>
      <c r="Y3" s="120"/>
      <c r="Z3" s="120"/>
      <c r="AA3" s="120"/>
      <c r="AB3" s="120"/>
      <c r="AC3" s="120"/>
      <c r="AD3" s="86"/>
      <c r="AE3" s="86"/>
    </row>
    <row r="4" spans="1:32" ht="9.9499999999999993" customHeight="1" x14ac:dyDescent="0.35">
      <c r="C4" s="37"/>
      <c r="D4" s="32"/>
      <c r="E4" s="32"/>
      <c r="F4" s="32"/>
      <c r="G4" s="41"/>
      <c r="H4" s="14"/>
      <c r="I4" s="83"/>
      <c r="J4" s="8"/>
      <c r="K4" s="2"/>
      <c r="L4" s="2"/>
      <c r="M4" s="3"/>
      <c r="N4" s="2"/>
      <c r="O4" s="20"/>
      <c r="P4" s="124"/>
      <c r="Q4" s="119"/>
      <c r="R4" s="119"/>
      <c r="S4" s="119"/>
      <c r="T4" s="115"/>
      <c r="U4" s="115"/>
      <c r="V4" s="118"/>
      <c r="W4" s="117"/>
      <c r="X4" s="117"/>
      <c r="Y4" s="117"/>
      <c r="Z4" s="117"/>
      <c r="AA4" s="117"/>
      <c r="AB4" s="116"/>
      <c r="AC4" s="115"/>
      <c r="AD4" s="86"/>
      <c r="AE4" s="86"/>
      <c r="AF4" s="18"/>
    </row>
    <row r="5" spans="1:32" ht="9.9499999999999993" customHeight="1" x14ac:dyDescent="0.35">
      <c r="B5" s="13"/>
      <c r="C5" s="14"/>
      <c r="D5" s="42"/>
      <c r="E5" s="43"/>
      <c r="F5" s="44"/>
      <c r="G5" s="14"/>
      <c r="H5" s="14"/>
      <c r="I5" s="7"/>
      <c r="J5" s="8"/>
      <c r="K5" s="11"/>
      <c r="L5" s="2"/>
      <c r="M5" s="2"/>
      <c r="N5" s="2"/>
      <c r="O5" s="10"/>
      <c r="P5" s="125"/>
      <c r="Q5" s="114"/>
      <c r="R5" s="114"/>
      <c r="S5" s="114"/>
      <c r="T5" s="113"/>
      <c r="U5" s="89"/>
      <c r="V5" s="89"/>
      <c r="W5" s="88"/>
      <c r="X5" s="88"/>
      <c r="Y5" s="88"/>
      <c r="Z5" s="88"/>
      <c r="AA5" s="88"/>
      <c r="AB5" s="88"/>
      <c r="AC5" s="87"/>
      <c r="AD5" s="86"/>
      <c r="AE5" s="86"/>
    </row>
    <row r="6" spans="1:32" ht="9.9499999999999993" customHeight="1" x14ac:dyDescent="0.35">
      <c r="B6" s="13"/>
      <c r="C6" s="112"/>
      <c r="D6" s="111"/>
      <c r="E6" s="110"/>
      <c r="F6" s="109"/>
      <c r="G6" s="108"/>
      <c r="H6" s="14"/>
      <c r="I6" s="7"/>
      <c r="J6" s="8"/>
      <c r="K6" s="11"/>
      <c r="L6" s="2"/>
      <c r="M6" s="2"/>
      <c r="N6" s="2"/>
      <c r="O6" s="10"/>
      <c r="P6" s="126"/>
      <c r="Q6" s="107"/>
      <c r="R6" s="107"/>
      <c r="S6" s="107"/>
      <c r="T6" s="89"/>
      <c r="U6" s="89"/>
      <c r="V6" s="89"/>
      <c r="W6" s="88"/>
      <c r="X6" s="88"/>
      <c r="Y6" s="88"/>
      <c r="Z6" s="88"/>
      <c r="AA6" s="88"/>
      <c r="AB6" s="88"/>
      <c r="AC6" s="87"/>
      <c r="AD6" s="86"/>
      <c r="AE6" s="86"/>
    </row>
    <row r="7" spans="1:32" ht="21" x14ac:dyDescent="0.35">
      <c r="C7" s="27"/>
      <c r="D7" s="101" t="s">
        <v>54</v>
      </c>
      <c r="E7" s="100"/>
      <c r="F7" s="99"/>
      <c r="G7" s="28"/>
      <c r="H7" s="14"/>
      <c r="I7" s="130"/>
      <c r="J7" s="131"/>
      <c r="K7" s="11"/>
      <c r="L7" s="132"/>
      <c r="M7" s="133"/>
      <c r="N7" s="2"/>
      <c r="O7" s="10"/>
      <c r="P7" s="123" t="s">
        <v>39</v>
      </c>
      <c r="Q7" s="92" t="s">
        <v>39</v>
      </c>
      <c r="R7" s="92"/>
      <c r="S7" s="92"/>
      <c r="T7" s="89"/>
      <c r="U7" s="89"/>
      <c r="V7" s="89"/>
      <c r="W7" s="87"/>
      <c r="X7" s="87"/>
      <c r="Y7" s="87"/>
      <c r="Z7" s="87"/>
      <c r="AA7" s="87"/>
      <c r="AB7" s="87"/>
      <c r="AC7" s="87"/>
      <c r="AD7" s="86"/>
      <c r="AE7" s="86"/>
    </row>
    <row r="8" spans="1:32" ht="21" x14ac:dyDescent="0.35">
      <c r="A8" t="s">
        <v>10</v>
      </c>
      <c r="C8" s="27"/>
      <c r="D8" s="5" t="s">
        <v>18</v>
      </c>
      <c r="E8" s="6">
        <f>I8</f>
        <v>6000</v>
      </c>
      <c r="F8" s="12">
        <f>J8</f>
        <v>3600</v>
      </c>
      <c r="G8" s="28"/>
      <c r="H8" s="14"/>
      <c r="I8" s="7">
        <f>MROUND(L8+48,100)</f>
        <v>6000</v>
      </c>
      <c r="J8" s="7">
        <f>MROUND(M8+48,100)</f>
        <v>3600</v>
      </c>
      <c r="K8" s="11"/>
      <c r="L8" s="2">
        <f>P8*$L$3</f>
        <v>6000</v>
      </c>
      <c r="M8" s="3">
        <f>P8*$M$3</f>
        <v>3600</v>
      </c>
      <c r="N8" s="2"/>
      <c r="O8" s="36"/>
      <c r="P8" s="123">
        <v>2400</v>
      </c>
      <c r="Q8" s="92">
        <v>3200</v>
      </c>
      <c r="R8" s="92">
        <v>2472</v>
      </c>
      <c r="S8" s="92">
        <v>2472</v>
      </c>
      <c r="T8" s="106"/>
      <c r="U8" s="89"/>
      <c r="V8" s="89"/>
      <c r="W8" s="94"/>
      <c r="X8" s="94"/>
      <c r="Y8" s="91"/>
      <c r="Z8" s="88"/>
      <c r="AA8" s="88"/>
      <c r="AB8" s="88"/>
      <c r="AC8" s="87"/>
      <c r="AD8" s="87"/>
      <c r="AE8" s="93"/>
      <c r="AF8" s="13"/>
    </row>
    <row r="9" spans="1:32" ht="21" x14ac:dyDescent="0.35">
      <c r="A9" t="s">
        <v>10</v>
      </c>
      <c r="B9" s="13"/>
      <c r="C9" s="27"/>
      <c r="D9" s="5" t="s">
        <v>53</v>
      </c>
      <c r="E9" s="6">
        <f>I9</f>
        <v>3300</v>
      </c>
      <c r="F9" s="12">
        <f>J9</f>
        <v>2000</v>
      </c>
      <c r="G9" s="28"/>
      <c r="H9" s="14"/>
      <c r="I9" s="7">
        <f>MROUND(L9+48,100)</f>
        <v>3300</v>
      </c>
      <c r="J9" s="7">
        <f>MROUND(M9+48,100)</f>
        <v>2000</v>
      </c>
      <c r="K9" s="11"/>
      <c r="L9" s="2">
        <f>P9*$L$3</f>
        <v>3250</v>
      </c>
      <c r="M9" s="3">
        <f>P9*$M$3</f>
        <v>1950</v>
      </c>
      <c r="N9" s="2"/>
      <c r="O9" s="10"/>
      <c r="P9" s="123">
        <v>1300</v>
      </c>
      <c r="Q9" s="92">
        <v>1710</v>
      </c>
      <c r="R9" s="92">
        <v>1400</v>
      </c>
      <c r="S9" s="92">
        <v>1400</v>
      </c>
      <c r="T9" s="89"/>
      <c r="U9" s="89"/>
      <c r="V9" s="89"/>
      <c r="W9" s="91"/>
      <c r="X9" s="91"/>
      <c r="Y9" s="91"/>
      <c r="Z9" s="88"/>
      <c r="AA9" s="88"/>
      <c r="AB9" s="88"/>
      <c r="AC9" s="87"/>
      <c r="AD9" s="86"/>
      <c r="AE9" s="93"/>
    </row>
    <row r="10" spans="1:32" ht="21" x14ac:dyDescent="0.35">
      <c r="A10" t="s">
        <v>10</v>
      </c>
      <c r="C10" s="27"/>
      <c r="D10" s="101" t="s">
        <v>52</v>
      </c>
      <c r="E10" s="100"/>
      <c r="F10" s="99"/>
      <c r="G10" s="28"/>
      <c r="H10" s="14"/>
      <c r="I10" s="98"/>
      <c r="J10" s="97"/>
      <c r="K10" s="11"/>
      <c r="L10" s="96"/>
      <c r="M10" s="95"/>
      <c r="N10" s="2"/>
      <c r="O10" s="10"/>
      <c r="P10" s="92"/>
      <c r="Q10" s="92"/>
      <c r="R10" s="92"/>
      <c r="S10" s="92"/>
      <c r="T10" s="89"/>
      <c r="U10" s="89"/>
      <c r="V10" s="89"/>
      <c r="W10" s="91"/>
      <c r="X10" s="91"/>
      <c r="Y10" s="91"/>
      <c r="Z10" s="87"/>
      <c r="AA10" s="87"/>
      <c r="AB10" s="87"/>
      <c r="AC10" s="87"/>
      <c r="AD10" s="86"/>
      <c r="AE10" s="86"/>
    </row>
    <row r="11" spans="1:32" ht="21" x14ac:dyDescent="0.35">
      <c r="A11" t="s">
        <v>10</v>
      </c>
      <c r="C11" s="27"/>
      <c r="D11" s="5" t="s">
        <v>51</v>
      </c>
      <c r="E11" s="6">
        <f>I11</f>
        <v>3100</v>
      </c>
      <c r="F11" s="12">
        <f>J11</f>
        <v>1900</v>
      </c>
      <c r="G11" s="28"/>
      <c r="H11" s="14"/>
      <c r="I11" s="7">
        <f>MROUND(L11+48,100)</f>
        <v>3100</v>
      </c>
      <c r="J11" s="8">
        <f>MROUND(M11+48,100)</f>
        <v>1900</v>
      </c>
      <c r="K11" s="11"/>
      <c r="L11" s="2">
        <f>P11*$L$3</f>
        <v>3100</v>
      </c>
      <c r="M11" s="3">
        <f>P11*$M$3</f>
        <v>1860</v>
      </c>
      <c r="N11" s="2"/>
      <c r="O11" s="10"/>
      <c r="P11" s="92">
        <v>1240</v>
      </c>
      <c r="Q11" s="92">
        <v>1240</v>
      </c>
      <c r="R11" s="92">
        <v>1240</v>
      </c>
      <c r="S11" s="92">
        <v>1240</v>
      </c>
      <c r="T11" s="106"/>
      <c r="U11" s="89"/>
      <c r="V11" s="89"/>
      <c r="W11" s="94"/>
      <c r="X11" s="94"/>
      <c r="Y11" s="91"/>
      <c r="Z11" s="88"/>
      <c r="AA11" s="88"/>
      <c r="AB11" s="88"/>
      <c r="AC11" s="87"/>
      <c r="AD11" s="87"/>
      <c r="AE11" s="93"/>
      <c r="AF11" s="13"/>
    </row>
    <row r="12" spans="1:32" ht="21" x14ac:dyDescent="0.35">
      <c r="A12" t="s">
        <v>10</v>
      </c>
      <c r="C12" s="27"/>
      <c r="D12" s="5" t="s">
        <v>50</v>
      </c>
      <c r="E12" s="6">
        <f>I12</f>
        <v>1800</v>
      </c>
      <c r="F12" s="12">
        <f>J12</f>
        <v>1100</v>
      </c>
      <c r="G12" s="28"/>
      <c r="H12" s="14"/>
      <c r="I12" s="7">
        <f>MROUND(L12+48,100)</f>
        <v>1800</v>
      </c>
      <c r="J12" s="8">
        <f>MROUND(M12+48,100)</f>
        <v>1100</v>
      </c>
      <c r="K12" s="11"/>
      <c r="L12" s="2">
        <f>P12*$L$3</f>
        <v>1775</v>
      </c>
      <c r="M12" s="3">
        <f>P12*$M$3</f>
        <v>1065</v>
      </c>
      <c r="N12" s="2"/>
      <c r="O12" s="10"/>
      <c r="P12" s="92">
        <v>710</v>
      </c>
      <c r="Q12" s="92">
        <v>710</v>
      </c>
      <c r="R12" s="92">
        <v>710</v>
      </c>
      <c r="S12" s="92">
        <v>710</v>
      </c>
      <c r="T12" s="89"/>
      <c r="U12" s="89"/>
      <c r="V12" s="89"/>
      <c r="W12" s="91"/>
      <c r="X12" s="91"/>
      <c r="Y12" s="91"/>
      <c r="Z12" s="88"/>
      <c r="AA12" s="88"/>
      <c r="AB12" s="88"/>
      <c r="AC12" s="87"/>
      <c r="AD12" s="86"/>
      <c r="AE12" s="93"/>
    </row>
    <row r="13" spans="1:32" ht="21" x14ac:dyDescent="0.35">
      <c r="A13" t="s">
        <v>10</v>
      </c>
      <c r="C13" s="27"/>
      <c r="D13" s="101" t="s">
        <v>49</v>
      </c>
      <c r="E13" s="100"/>
      <c r="F13" s="99"/>
      <c r="G13" s="28"/>
      <c r="H13" s="14"/>
      <c r="I13" s="98"/>
      <c r="J13" s="97"/>
      <c r="K13" s="11"/>
      <c r="L13" s="96"/>
      <c r="M13" s="95"/>
      <c r="N13" s="2"/>
      <c r="O13" s="10"/>
      <c r="P13" s="92"/>
      <c r="Q13" s="92"/>
      <c r="R13" s="92"/>
      <c r="S13" s="92"/>
      <c r="T13" s="89"/>
      <c r="U13" s="89"/>
      <c r="V13" s="89"/>
      <c r="W13" s="91"/>
      <c r="X13" s="91"/>
      <c r="Y13" s="91"/>
      <c r="Z13" s="87"/>
      <c r="AA13" s="87"/>
      <c r="AB13" s="87"/>
      <c r="AC13" s="87"/>
      <c r="AD13" s="86"/>
      <c r="AE13" s="86"/>
    </row>
    <row r="14" spans="1:32" ht="21" x14ac:dyDescent="0.35">
      <c r="A14" t="s">
        <v>10</v>
      </c>
      <c r="C14" s="27"/>
      <c r="D14" s="5" t="s">
        <v>20</v>
      </c>
      <c r="E14" s="6">
        <f>I14</f>
        <v>3800</v>
      </c>
      <c r="F14" s="12">
        <f>J14</f>
        <v>2300</v>
      </c>
      <c r="G14" s="28"/>
      <c r="H14" s="14"/>
      <c r="I14" s="7">
        <f>MROUND(L14+48,100)</f>
        <v>3800</v>
      </c>
      <c r="J14" s="8">
        <f>MROUND(M14+48,100)</f>
        <v>2300</v>
      </c>
      <c r="K14" s="11"/>
      <c r="L14" s="2">
        <f>P14*$L$3</f>
        <v>3750</v>
      </c>
      <c r="M14" s="3">
        <f>P14*$M$3</f>
        <v>2250</v>
      </c>
      <c r="N14" s="2"/>
      <c r="O14" s="10"/>
      <c r="P14" s="92">
        <v>1500</v>
      </c>
      <c r="Q14" s="92">
        <v>1500</v>
      </c>
      <c r="R14" s="92">
        <v>1500</v>
      </c>
      <c r="S14" s="92">
        <v>1500</v>
      </c>
      <c r="T14" s="106"/>
      <c r="U14" s="89"/>
      <c r="V14" s="89"/>
      <c r="W14" s="91"/>
      <c r="X14" s="91"/>
      <c r="Y14" s="91"/>
      <c r="Z14" s="105"/>
      <c r="AA14" s="105"/>
      <c r="AB14" s="105"/>
      <c r="AC14" s="87"/>
      <c r="AD14" s="87"/>
      <c r="AE14" s="93"/>
      <c r="AF14" s="13"/>
    </row>
    <row r="15" spans="1:32" ht="21" x14ac:dyDescent="0.35">
      <c r="A15" t="s">
        <v>10</v>
      </c>
      <c r="B15" s="13"/>
      <c r="C15" s="27"/>
      <c r="D15" s="5" t="s">
        <v>48</v>
      </c>
      <c r="E15" s="6">
        <f>I15</f>
        <v>2000</v>
      </c>
      <c r="F15" s="12">
        <f>J15</f>
        <v>1200</v>
      </c>
      <c r="G15" s="28"/>
      <c r="H15" s="14"/>
      <c r="I15" s="7">
        <f>MROUND(L15+48,100)</f>
        <v>2000</v>
      </c>
      <c r="J15" s="8">
        <f>MROUND(M15+48,100)</f>
        <v>1200</v>
      </c>
      <c r="K15" s="11"/>
      <c r="L15" s="2">
        <f>P15*$L$3</f>
        <v>2000</v>
      </c>
      <c r="M15" s="3">
        <f>P15*$M$3</f>
        <v>1200</v>
      </c>
      <c r="N15" s="2"/>
      <c r="O15" s="10"/>
      <c r="P15" s="92">
        <v>800</v>
      </c>
      <c r="Q15" s="92">
        <v>800</v>
      </c>
      <c r="R15" s="92">
        <v>800</v>
      </c>
      <c r="S15" s="92">
        <v>800</v>
      </c>
      <c r="T15" s="89"/>
      <c r="U15" s="89"/>
      <c r="V15" s="89"/>
      <c r="W15" s="91"/>
      <c r="X15" s="91"/>
      <c r="Y15" s="91"/>
      <c r="Z15" s="105"/>
      <c r="AA15" s="105"/>
      <c r="AB15" s="105"/>
      <c r="AC15" s="87"/>
      <c r="AD15" s="86"/>
      <c r="AE15" s="93"/>
    </row>
    <row r="16" spans="1:32" ht="21" x14ac:dyDescent="0.35">
      <c r="C16" s="27"/>
      <c r="D16" s="101" t="s">
        <v>58</v>
      </c>
      <c r="E16" s="100"/>
      <c r="F16" s="99"/>
      <c r="G16" s="28"/>
      <c r="H16" s="14"/>
      <c r="I16" s="98"/>
      <c r="J16" s="97"/>
      <c r="K16" s="11"/>
      <c r="L16" s="96"/>
      <c r="M16" s="95"/>
      <c r="N16" s="2"/>
      <c r="O16" s="10"/>
      <c r="P16" s="92"/>
      <c r="Q16" s="92"/>
      <c r="R16" s="92"/>
      <c r="S16" s="92"/>
      <c r="T16" s="89"/>
      <c r="U16" s="89"/>
      <c r="V16" s="89"/>
      <c r="W16" s="91"/>
      <c r="X16" s="91"/>
      <c r="Y16" s="91"/>
      <c r="Z16" s="87"/>
      <c r="AA16" s="87"/>
      <c r="AB16" s="87"/>
      <c r="AC16" s="87"/>
      <c r="AD16" s="86"/>
      <c r="AE16" s="86"/>
    </row>
    <row r="17" spans="1:32" ht="21" x14ac:dyDescent="0.35">
      <c r="C17" s="27"/>
      <c r="D17" s="5" t="s">
        <v>20</v>
      </c>
      <c r="E17" s="6">
        <f>I17</f>
        <v>7700</v>
      </c>
      <c r="F17" s="12">
        <f>J17</f>
        <v>4600</v>
      </c>
      <c r="G17" s="28"/>
      <c r="H17" s="14"/>
      <c r="I17" s="7">
        <f>MROUND(L17+48,100)</f>
        <v>7700</v>
      </c>
      <c r="J17" s="8">
        <f>MROUND(M17+48,100)</f>
        <v>4600</v>
      </c>
      <c r="K17" s="11"/>
      <c r="L17" s="2">
        <f>P17*$L$3</f>
        <v>7641.05</v>
      </c>
      <c r="M17" s="3">
        <f>P17*$M$3</f>
        <v>4584.63</v>
      </c>
      <c r="N17" s="2"/>
      <c r="O17" s="10"/>
      <c r="P17" s="123">
        <v>3056.42</v>
      </c>
      <c r="Q17" s="92"/>
      <c r="R17" s="92">
        <v>1500</v>
      </c>
      <c r="S17" s="92">
        <v>1500</v>
      </c>
      <c r="T17" s="106"/>
      <c r="U17" s="89"/>
      <c r="V17" s="89"/>
      <c r="W17" s="91"/>
      <c r="X17" s="91"/>
      <c r="Y17" s="91"/>
      <c r="Z17" s="105"/>
      <c r="AA17" s="105"/>
      <c r="AB17" s="105"/>
      <c r="AC17" s="87"/>
      <c r="AD17" s="87"/>
      <c r="AE17" s="93"/>
      <c r="AF17" s="13"/>
    </row>
    <row r="18" spans="1:32" ht="21" x14ac:dyDescent="0.35">
      <c r="B18" s="13"/>
      <c r="C18" s="27"/>
      <c r="D18" s="5" t="s">
        <v>48</v>
      </c>
      <c r="E18" s="6">
        <f>I18</f>
        <v>4300</v>
      </c>
      <c r="F18" s="12">
        <f>J18</f>
        <v>2600</v>
      </c>
      <c r="G18" s="28"/>
      <c r="H18" s="14"/>
      <c r="I18" s="7">
        <f>MROUND(L18+48,100)</f>
        <v>4300</v>
      </c>
      <c r="J18" s="8">
        <f>MROUND(M18+48,100)</f>
        <v>2600</v>
      </c>
      <c r="K18" s="11"/>
      <c r="L18" s="2">
        <f>P18*$L$3</f>
        <v>4262.7</v>
      </c>
      <c r="M18" s="3">
        <f>P18*$M$3</f>
        <v>2557.62</v>
      </c>
      <c r="N18" s="2"/>
      <c r="O18" s="10"/>
      <c r="P18" s="123">
        <v>1705.08</v>
      </c>
      <c r="Q18" s="92"/>
      <c r="R18" s="92">
        <v>800</v>
      </c>
      <c r="S18" s="92">
        <v>800</v>
      </c>
      <c r="T18" s="89"/>
      <c r="U18" s="89"/>
      <c r="V18" s="89"/>
      <c r="W18" s="91"/>
      <c r="X18" s="91"/>
      <c r="Y18" s="91"/>
      <c r="Z18" s="105"/>
      <c r="AA18" s="105"/>
      <c r="AB18" s="105"/>
      <c r="AC18" s="87"/>
      <c r="AD18" s="86"/>
      <c r="AE18" s="93"/>
    </row>
    <row r="19" spans="1:32" ht="21" x14ac:dyDescent="0.35">
      <c r="A19" t="s">
        <v>10</v>
      </c>
      <c r="C19" s="27"/>
      <c r="D19" s="101" t="s">
        <v>47</v>
      </c>
      <c r="E19" s="100"/>
      <c r="F19" s="99"/>
      <c r="G19" s="28"/>
      <c r="H19" s="14"/>
      <c r="I19" s="98"/>
      <c r="J19" s="97"/>
      <c r="K19" s="11"/>
      <c r="L19" s="96"/>
      <c r="M19" s="95"/>
      <c r="N19" s="2"/>
      <c r="O19" s="10"/>
      <c r="P19" s="92"/>
      <c r="Q19" s="92"/>
      <c r="R19" s="92"/>
      <c r="S19" s="92"/>
      <c r="T19" s="89"/>
      <c r="U19" s="89"/>
      <c r="V19" s="89"/>
      <c r="W19" s="91"/>
      <c r="X19" s="91"/>
      <c r="Y19" s="91"/>
      <c r="Z19" s="87"/>
      <c r="AA19" s="87"/>
      <c r="AB19" s="87"/>
      <c r="AC19" s="87"/>
      <c r="AD19" s="86"/>
      <c r="AE19" s="86"/>
    </row>
    <row r="20" spans="1:32" ht="21" x14ac:dyDescent="0.35">
      <c r="A20" t="s">
        <v>10</v>
      </c>
      <c r="C20" s="27"/>
      <c r="D20" s="5" t="s">
        <v>46</v>
      </c>
      <c r="E20" s="6">
        <f>I20</f>
        <v>5700</v>
      </c>
      <c r="F20" s="12">
        <f>J20</f>
        <v>3500</v>
      </c>
      <c r="G20" s="28"/>
      <c r="H20" s="14"/>
      <c r="I20" s="7">
        <f>MROUND(L20+48,100)</f>
        <v>5700</v>
      </c>
      <c r="J20" s="8">
        <f>MROUND(M20+48,100)</f>
        <v>3500</v>
      </c>
      <c r="K20" s="11"/>
      <c r="L20" s="2">
        <f>P20*$L$3</f>
        <v>5675</v>
      </c>
      <c r="M20" s="3">
        <f>P20*$M$3</f>
        <v>3405</v>
      </c>
      <c r="N20" s="2"/>
      <c r="O20" s="104"/>
      <c r="P20" s="92">
        <v>2270</v>
      </c>
      <c r="Q20" s="92">
        <v>2270</v>
      </c>
      <c r="R20" s="92">
        <v>2270</v>
      </c>
      <c r="S20" s="92">
        <v>2270</v>
      </c>
      <c r="T20" s="89"/>
      <c r="U20" s="89"/>
      <c r="V20" s="89"/>
      <c r="W20" s="103"/>
      <c r="X20" s="103"/>
      <c r="Y20" s="103"/>
      <c r="Z20" s="102"/>
      <c r="AA20" s="88"/>
      <c r="AB20" s="88"/>
      <c r="AC20" s="87"/>
      <c r="AD20" s="87"/>
      <c r="AE20" s="93"/>
      <c r="AF20" s="13"/>
    </row>
    <row r="21" spans="1:32" ht="21" x14ac:dyDescent="0.35">
      <c r="A21" t="s">
        <v>10</v>
      </c>
      <c r="C21" s="27"/>
      <c r="D21" s="5" t="s">
        <v>45</v>
      </c>
      <c r="E21" s="6">
        <f>I21</f>
        <v>3300</v>
      </c>
      <c r="F21" s="12">
        <f>J21</f>
        <v>2000</v>
      </c>
      <c r="G21" s="28"/>
      <c r="H21" s="14"/>
      <c r="I21" s="7">
        <f>MROUND(L21+48,100)</f>
        <v>3300</v>
      </c>
      <c r="J21" s="8">
        <f>MROUND(M21+48,100)</f>
        <v>2000</v>
      </c>
      <c r="K21" s="11"/>
      <c r="L21" s="2">
        <f>P21*$L$3</f>
        <v>3250</v>
      </c>
      <c r="M21" s="3">
        <f>P21*$M$3</f>
        <v>1950</v>
      </c>
      <c r="N21" s="2"/>
      <c r="O21" s="10"/>
      <c r="P21" s="92">
        <v>1300</v>
      </c>
      <c r="Q21" s="92">
        <v>1300</v>
      </c>
      <c r="R21" s="92">
        <v>1300</v>
      </c>
      <c r="S21" s="92">
        <v>1300</v>
      </c>
      <c r="T21" s="89"/>
      <c r="U21" s="89"/>
      <c r="V21" s="89"/>
      <c r="W21" s="91"/>
      <c r="X21" s="91"/>
      <c r="Y21" s="91"/>
      <c r="Z21" s="88"/>
      <c r="AA21" s="88"/>
      <c r="AB21" s="88"/>
      <c r="AC21" s="87"/>
      <c r="AD21" s="86"/>
      <c r="AE21" s="86"/>
    </row>
    <row r="22" spans="1:32" ht="21" x14ac:dyDescent="0.35">
      <c r="C22" s="27"/>
      <c r="D22" s="101" t="s">
        <v>59</v>
      </c>
      <c r="E22" s="100"/>
      <c r="F22" s="99"/>
      <c r="G22" s="28"/>
      <c r="H22" s="14"/>
      <c r="I22" s="98"/>
      <c r="J22" s="97"/>
      <c r="K22" s="11"/>
      <c r="L22" s="96"/>
      <c r="M22" s="95"/>
      <c r="N22" s="2"/>
      <c r="O22" s="10"/>
      <c r="P22" s="92"/>
      <c r="Q22" s="92"/>
      <c r="R22" s="92"/>
      <c r="S22" s="92"/>
      <c r="T22" s="89"/>
      <c r="U22" s="89"/>
      <c r="V22" s="89"/>
      <c r="W22" s="91"/>
      <c r="X22" s="91"/>
      <c r="Y22" s="91"/>
      <c r="Z22" s="87"/>
      <c r="AA22" s="87"/>
      <c r="AB22" s="87"/>
      <c r="AC22" s="87"/>
      <c r="AD22" s="86"/>
      <c r="AE22" s="86"/>
    </row>
    <row r="23" spans="1:32" ht="21" x14ac:dyDescent="0.35">
      <c r="C23" s="27"/>
      <c r="D23" s="5" t="s">
        <v>46</v>
      </c>
      <c r="E23" s="6">
        <f>I23</f>
        <v>5200</v>
      </c>
      <c r="F23" s="12">
        <f>J23</f>
        <v>3200</v>
      </c>
      <c r="G23" s="28"/>
      <c r="H23" s="14"/>
      <c r="I23" s="7">
        <f>MROUND(L23+48,100)</f>
        <v>5200</v>
      </c>
      <c r="J23" s="8">
        <f>MROUND(M23+48,100)</f>
        <v>3200</v>
      </c>
      <c r="K23" s="11"/>
      <c r="L23" s="2">
        <f>P23*$L$3</f>
        <v>5191.5750000000007</v>
      </c>
      <c r="M23" s="3">
        <f>P23*$M$3</f>
        <v>3114.9450000000002</v>
      </c>
      <c r="N23" s="2"/>
      <c r="O23" s="104"/>
      <c r="P23" s="123">
        <v>2076.63</v>
      </c>
      <c r="Q23" s="92"/>
      <c r="R23" s="92">
        <v>2270</v>
      </c>
      <c r="S23" s="92">
        <v>2270</v>
      </c>
      <c r="T23" s="89"/>
      <c r="U23" s="89"/>
      <c r="V23" s="89"/>
      <c r="W23" s="103"/>
      <c r="X23" s="103"/>
      <c r="Y23" s="103"/>
      <c r="Z23" s="102"/>
      <c r="AA23" s="88"/>
      <c r="AB23" s="88"/>
      <c r="AC23" s="87"/>
      <c r="AD23" s="87"/>
      <c r="AE23" s="93"/>
      <c r="AF23" s="13"/>
    </row>
    <row r="24" spans="1:32" ht="21" x14ac:dyDescent="0.35">
      <c r="C24" s="27"/>
      <c r="D24" s="5" t="s">
        <v>45</v>
      </c>
      <c r="E24" s="6">
        <f>I24</f>
        <v>3200</v>
      </c>
      <c r="F24" s="12">
        <f>J24</f>
        <v>1900</v>
      </c>
      <c r="G24" s="28"/>
      <c r="H24" s="14"/>
      <c r="I24" s="7">
        <f>MROUND(L24+48,100)</f>
        <v>3200</v>
      </c>
      <c r="J24" s="8">
        <f>MROUND(M24+48,100)</f>
        <v>1900</v>
      </c>
      <c r="K24" s="11"/>
      <c r="L24" s="2">
        <f>P24*$L$3</f>
        <v>3133.375</v>
      </c>
      <c r="M24" s="3">
        <f>P24*$M$3</f>
        <v>1880.0249999999999</v>
      </c>
      <c r="N24" s="2"/>
      <c r="O24" s="10"/>
      <c r="P24" s="123">
        <v>1253.3499999999999</v>
      </c>
      <c r="Q24" s="92"/>
      <c r="R24" s="92">
        <v>1300</v>
      </c>
      <c r="S24" s="92">
        <v>1300</v>
      </c>
      <c r="T24" s="89"/>
      <c r="U24" s="89"/>
      <c r="V24" s="89"/>
      <c r="W24" s="91"/>
      <c r="X24" s="91"/>
      <c r="Y24" s="91"/>
      <c r="Z24" s="88"/>
      <c r="AA24" s="88"/>
      <c r="AB24" s="88"/>
      <c r="AC24" s="87"/>
      <c r="AD24" s="86"/>
      <c r="AE24" s="86"/>
    </row>
    <row r="25" spans="1:32" ht="21" x14ac:dyDescent="0.35">
      <c r="A25" t="s">
        <v>10</v>
      </c>
      <c r="C25" s="27"/>
      <c r="D25" s="101" t="s">
        <v>44</v>
      </c>
      <c r="E25" s="100"/>
      <c r="F25" s="99"/>
      <c r="G25" s="28"/>
      <c r="H25" s="14"/>
      <c r="I25" s="98"/>
      <c r="J25" s="97"/>
      <c r="K25" s="11"/>
      <c r="L25" s="96"/>
      <c r="M25" s="95"/>
      <c r="N25" s="2"/>
      <c r="O25" s="10"/>
      <c r="P25" s="92"/>
      <c r="Q25" s="92"/>
      <c r="R25" s="92"/>
      <c r="S25" s="92"/>
      <c r="T25" s="89"/>
      <c r="U25" s="89"/>
      <c r="V25" s="89"/>
      <c r="W25" s="91"/>
      <c r="X25" s="91"/>
      <c r="Y25" s="91"/>
      <c r="Z25" s="87"/>
      <c r="AA25" s="87"/>
      <c r="AB25" s="87"/>
      <c r="AC25" s="87"/>
      <c r="AD25" s="86"/>
      <c r="AE25" s="86"/>
    </row>
    <row r="26" spans="1:32" ht="21" x14ac:dyDescent="0.35">
      <c r="A26" t="s">
        <v>41</v>
      </c>
      <c r="C26" s="27"/>
      <c r="D26" s="34" t="s">
        <v>13</v>
      </c>
      <c r="E26" s="35">
        <f>I26</f>
        <v>3300</v>
      </c>
      <c r="F26" s="12">
        <f>J26</f>
        <v>2000</v>
      </c>
      <c r="G26" s="28"/>
      <c r="H26" s="14"/>
      <c r="I26" s="7">
        <f>MROUND(L26+48,100)</f>
        <v>3300</v>
      </c>
      <c r="J26" s="8">
        <f>MROUND(M26+48,100)</f>
        <v>2000</v>
      </c>
      <c r="K26" s="11"/>
      <c r="L26" s="2">
        <f>P26*$L$3</f>
        <v>3250</v>
      </c>
      <c r="M26" s="3">
        <f>P26*$M$3</f>
        <v>1950</v>
      </c>
      <c r="N26" s="2"/>
      <c r="O26" s="10"/>
      <c r="P26" s="92">
        <v>1300</v>
      </c>
      <c r="Q26" s="92">
        <v>1300</v>
      </c>
      <c r="R26" s="92">
        <v>1300</v>
      </c>
      <c r="S26" s="92">
        <v>1300</v>
      </c>
      <c r="T26" s="89"/>
      <c r="U26" s="89"/>
      <c r="V26" s="89"/>
      <c r="W26" s="94"/>
      <c r="X26" s="94"/>
      <c r="Y26" s="91"/>
      <c r="Z26" s="87"/>
      <c r="AA26" s="87"/>
      <c r="AB26" s="87"/>
      <c r="AC26" s="87"/>
      <c r="AD26" s="87"/>
      <c r="AE26" s="93"/>
      <c r="AF26" s="13"/>
    </row>
    <row r="27" spans="1:32" ht="21" x14ac:dyDescent="0.35">
      <c r="A27" t="s">
        <v>41</v>
      </c>
      <c r="C27" s="27"/>
      <c r="D27" s="34" t="s">
        <v>43</v>
      </c>
      <c r="E27" s="35">
        <f>I27</f>
        <v>1800</v>
      </c>
      <c r="F27" s="12">
        <f>J27</f>
        <v>1100</v>
      </c>
      <c r="G27" s="28"/>
      <c r="H27" s="14"/>
      <c r="I27" s="7">
        <f>MROUND(L27+48,100)</f>
        <v>1800</v>
      </c>
      <c r="J27" s="8">
        <f>MROUND(M27+48,100)</f>
        <v>1100</v>
      </c>
      <c r="K27" s="11"/>
      <c r="L27" s="2">
        <f>P27*$L$3</f>
        <v>1750</v>
      </c>
      <c r="M27" s="3">
        <f>P27*$M$3</f>
        <v>1050</v>
      </c>
      <c r="N27" s="2"/>
      <c r="O27" s="10"/>
      <c r="P27" s="92">
        <v>700</v>
      </c>
      <c r="Q27" s="92">
        <v>700</v>
      </c>
      <c r="R27" s="92">
        <v>700</v>
      </c>
      <c r="S27" s="92">
        <v>700</v>
      </c>
      <c r="T27" s="89"/>
      <c r="U27" s="89"/>
      <c r="V27" s="89"/>
      <c r="W27" s="91"/>
      <c r="X27" s="91"/>
      <c r="Y27" s="91"/>
      <c r="Z27" s="87"/>
      <c r="AA27" s="87"/>
      <c r="AB27" s="87"/>
      <c r="AC27" s="87"/>
      <c r="AD27" s="86"/>
      <c r="AE27" s="86"/>
    </row>
    <row r="28" spans="1:32" ht="21" x14ac:dyDescent="0.35">
      <c r="C28" s="27"/>
      <c r="D28" s="101" t="s">
        <v>42</v>
      </c>
      <c r="E28" s="100"/>
      <c r="F28" s="99"/>
      <c r="G28" s="28"/>
      <c r="H28" s="14"/>
      <c r="I28" s="98"/>
      <c r="J28" s="97"/>
      <c r="K28" s="11"/>
      <c r="L28" s="96"/>
      <c r="M28" s="95"/>
      <c r="N28" s="2"/>
      <c r="O28" s="10"/>
      <c r="P28" s="92"/>
      <c r="Q28" s="92"/>
      <c r="R28" s="92"/>
      <c r="S28" s="92"/>
      <c r="T28" s="89"/>
      <c r="U28" s="89"/>
      <c r="V28" s="89"/>
      <c r="W28" s="91"/>
      <c r="X28" s="91"/>
      <c r="Y28" s="91"/>
      <c r="Z28" s="87"/>
      <c r="AA28" s="87"/>
      <c r="AB28" s="87"/>
      <c r="AC28" s="87"/>
      <c r="AD28" s="86"/>
      <c r="AE28" s="86"/>
    </row>
    <row r="29" spans="1:32" ht="21" x14ac:dyDescent="0.35">
      <c r="A29" t="s">
        <v>41</v>
      </c>
      <c r="C29" s="27"/>
      <c r="D29" s="34" t="s">
        <v>11</v>
      </c>
      <c r="E29" s="35">
        <f>I29</f>
        <v>7000</v>
      </c>
      <c r="F29" s="12">
        <f>J29</f>
        <v>4200</v>
      </c>
      <c r="G29" s="28"/>
      <c r="H29" s="14"/>
      <c r="I29" s="7">
        <f>MROUND(L29+48,100)</f>
        <v>7000</v>
      </c>
      <c r="J29" s="8">
        <f>MROUND(M29+48,100)</f>
        <v>4200</v>
      </c>
      <c r="K29" s="11"/>
      <c r="L29" s="2">
        <f>P29*$L$3</f>
        <v>6952.4249999999993</v>
      </c>
      <c r="M29" s="3">
        <f>P29*$M$3</f>
        <v>4171.4549999999999</v>
      </c>
      <c r="N29" s="2"/>
      <c r="O29" s="10"/>
      <c r="P29" s="92">
        <v>2780.97</v>
      </c>
      <c r="Q29" s="92">
        <v>2780.97</v>
      </c>
      <c r="R29" s="92">
        <v>2780.97</v>
      </c>
      <c r="S29" s="92">
        <v>2780.97</v>
      </c>
      <c r="T29" s="89"/>
      <c r="U29" s="89"/>
      <c r="V29" s="89"/>
      <c r="W29" s="94"/>
      <c r="X29" s="94"/>
      <c r="Y29" s="91"/>
      <c r="Z29" s="87"/>
      <c r="AA29" s="87"/>
      <c r="AB29" s="87"/>
      <c r="AC29" s="87"/>
      <c r="AD29" s="87"/>
      <c r="AE29" s="93"/>
      <c r="AF29" s="13"/>
    </row>
    <row r="30" spans="1:32" ht="21" x14ac:dyDescent="0.35">
      <c r="A30" t="s">
        <v>41</v>
      </c>
      <c r="C30" s="27"/>
      <c r="D30" s="34" t="s">
        <v>40</v>
      </c>
      <c r="E30" s="35">
        <f>I30</f>
        <v>4200</v>
      </c>
      <c r="F30" s="12">
        <f>J30</f>
        <v>2600</v>
      </c>
      <c r="G30" s="28"/>
      <c r="H30" s="14"/>
      <c r="I30" s="7">
        <f>MROUND(L30+48,100)</f>
        <v>4200</v>
      </c>
      <c r="J30" s="8">
        <f>MROUND(M30+48,100)</f>
        <v>2600</v>
      </c>
      <c r="K30" s="11"/>
      <c r="L30" s="2">
        <f>P30*$L$3</f>
        <v>4188.9749999999995</v>
      </c>
      <c r="M30" s="3">
        <f>P30*$M$3</f>
        <v>2513.3849999999998</v>
      </c>
      <c r="N30" s="2"/>
      <c r="O30" s="10"/>
      <c r="P30" s="92">
        <v>1675.59</v>
      </c>
      <c r="Q30" s="92">
        <v>1675.59</v>
      </c>
      <c r="R30" s="92">
        <v>1675.59</v>
      </c>
      <c r="S30" s="92">
        <v>1675.59</v>
      </c>
      <c r="T30" s="89"/>
      <c r="U30" s="89"/>
      <c r="V30" s="89"/>
      <c r="W30" s="91"/>
      <c r="X30" s="91"/>
      <c r="Y30" s="91"/>
      <c r="Z30" s="87"/>
      <c r="AA30" s="87"/>
      <c r="AB30" s="87"/>
      <c r="AC30" s="87"/>
      <c r="AD30" s="86"/>
      <c r="AE30" s="86"/>
    </row>
    <row r="31" spans="1:32" ht="9.9499999999999993" customHeight="1" x14ac:dyDescent="0.35">
      <c r="B31" s="13"/>
      <c r="C31" s="37"/>
      <c r="D31" s="38"/>
      <c r="E31" s="39"/>
      <c r="F31" s="40"/>
      <c r="G31" s="41"/>
      <c r="H31" s="14"/>
      <c r="I31" s="7"/>
      <c r="J31" s="8"/>
      <c r="K31" s="11"/>
      <c r="L31" s="2"/>
      <c r="M31" s="2"/>
      <c r="N31" s="2"/>
      <c r="O31" s="10"/>
      <c r="P31" s="90"/>
      <c r="Q31" s="90"/>
      <c r="R31" s="90"/>
      <c r="S31" s="90"/>
      <c r="T31" s="89"/>
      <c r="U31" s="89"/>
      <c r="V31" s="89"/>
      <c r="W31" s="88"/>
      <c r="X31" s="88"/>
      <c r="Y31" s="88"/>
      <c r="Z31" s="88"/>
      <c r="AA31" s="88"/>
      <c r="AB31" s="88"/>
      <c r="AC31" s="87"/>
      <c r="AD31" s="86"/>
      <c r="AE31" s="86"/>
    </row>
    <row r="37" spans="4:6" x14ac:dyDescent="0.25">
      <c r="E37" s="21" t="s">
        <v>39</v>
      </c>
      <c r="F37" s="19" t="s">
        <v>38</v>
      </c>
    </row>
    <row r="38" spans="4:6" x14ac:dyDescent="0.25">
      <c r="E38" s="21" t="s">
        <v>37</v>
      </c>
      <c r="F38" s="19" t="s">
        <v>36</v>
      </c>
    </row>
    <row r="39" spans="4:6" x14ac:dyDescent="0.25">
      <c r="E39" s="21" t="s">
        <v>35</v>
      </c>
      <c r="F39" s="19" t="s">
        <v>34</v>
      </c>
    </row>
    <row r="40" spans="4:6" x14ac:dyDescent="0.25">
      <c r="E40" s="21" t="s">
        <v>33</v>
      </c>
      <c r="F40" s="19" t="s">
        <v>32</v>
      </c>
    </row>
    <row r="43" spans="4:6" x14ac:dyDescent="0.25">
      <c r="D43" t="s">
        <v>2</v>
      </c>
    </row>
    <row r="44" spans="4:6" x14ac:dyDescent="0.25">
      <c r="D44" t="s">
        <v>1</v>
      </c>
    </row>
    <row r="45" spans="4:6" x14ac:dyDescent="0.25">
      <c r="D45" t="s">
        <v>0</v>
      </c>
    </row>
  </sheetData>
  <mergeCells count="3">
    <mergeCell ref="D3:F3"/>
    <mergeCell ref="I7:J7"/>
    <mergeCell ref="L7:M7"/>
  </mergeCells>
  <printOptions horizontalCentered="1"/>
  <pageMargins left="0.19685039370078741" right="0.11811023622047245" top="0.74803149606299213" bottom="0.74803149606299213" header="0.31496062992125984" footer="0.31496062992125984"/>
  <pageSetup paperSize="9" orientation="portrait" r:id="rId1"/>
  <headerFooter>
    <oddHeader>&amp;LSUSTRATOS&amp;R"El Origen"</oddHeader>
    <oddFooter>&amp;R&amp;D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39997558519241921"/>
  </sheetPr>
  <dimension ref="A6:AB25"/>
  <sheetViews>
    <sheetView topLeftCell="A14" zoomScale="90" zoomScaleNormal="90" workbookViewId="0">
      <selection activeCell="A17" sqref="A17"/>
    </sheetView>
  </sheetViews>
  <sheetFormatPr baseColWidth="10" defaultRowHeight="18.75" x14ac:dyDescent="0.25"/>
  <cols>
    <col min="3" max="3" width="60.5703125" customWidth="1"/>
    <col min="4" max="5" width="11.42578125" customWidth="1"/>
    <col min="6" max="6" width="2.7109375" customWidth="1"/>
    <col min="7" max="8" width="14.7109375" customWidth="1"/>
    <col min="9" max="9" width="2.7109375" customWidth="1"/>
    <col min="10" max="11" width="14.7109375" customWidth="1"/>
    <col min="12" max="12" width="2.7109375" customWidth="1"/>
    <col min="13" max="13" width="14.42578125" style="21" customWidth="1"/>
    <col min="14" max="21" width="14.42578125" customWidth="1"/>
    <col min="22" max="22" width="5.28515625" customWidth="1"/>
    <col min="23" max="23" width="13" style="47" customWidth="1"/>
    <col min="24" max="24" width="14.7109375" style="45" customWidth="1"/>
    <col min="25" max="26" width="14.7109375" style="17" customWidth="1"/>
    <col min="27" max="27" width="11.42578125" style="46" customWidth="1"/>
    <col min="28" max="28" width="14.7109375" style="45" customWidth="1"/>
    <col min="29" max="29" width="11.42578125" customWidth="1"/>
  </cols>
  <sheetData>
    <row r="6" spans="1:28" ht="19.5" thickBot="1" x14ac:dyDescent="0.3">
      <c r="J6" s="85"/>
      <c r="K6" s="85"/>
      <c r="M6" s="21" t="s">
        <v>31</v>
      </c>
      <c r="N6" s="84" t="s">
        <v>30</v>
      </c>
    </row>
    <row r="7" spans="1:28" ht="27.75" thickBot="1" x14ac:dyDescent="0.4">
      <c r="C7" s="134" t="s">
        <v>29</v>
      </c>
      <c r="D7" s="135"/>
      <c r="E7" s="136"/>
      <c r="F7" s="14"/>
      <c r="G7" s="83" t="s">
        <v>28</v>
      </c>
      <c r="H7" s="8"/>
      <c r="I7" s="2">
        <v>1.4</v>
      </c>
      <c r="J7" s="82">
        <v>2.5</v>
      </c>
      <c r="K7" s="81">
        <v>1.5</v>
      </c>
      <c r="M7" s="80">
        <v>45338</v>
      </c>
      <c r="N7" s="79">
        <v>45298</v>
      </c>
      <c r="O7" s="78">
        <v>45268</v>
      </c>
      <c r="P7" s="78">
        <v>45230</v>
      </c>
      <c r="Q7" s="77">
        <v>45222</v>
      </c>
      <c r="R7" s="76">
        <v>45207</v>
      </c>
      <c r="S7" s="76">
        <v>45181</v>
      </c>
      <c r="T7" s="76">
        <v>45155</v>
      </c>
      <c r="U7" s="33" t="s">
        <v>27</v>
      </c>
      <c r="V7" s="66"/>
      <c r="W7" s="75">
        <v>1</v>
      </c>
      <c r="X7" s="74">
        <v>293</v>
      </c>
      <c r="Y7" s="73" t="s">
        <v>26</v>
      </c>
      <c r="Z7" s="73" t="s">
        <v>25</v>
      </c>
      <c r="AA7" s="72" t="s">
        <v>24</v>
      </c>
      <c r="AB7" s="71" t="s">
        <v>23</v>
      </c>
    </row>
    <row r="8" spans="1:28" ht="21" x14ac:dyDescent="0.35">
      <c r="A8" s="50" t="s">
        <v>10</v>
      </c>
      <c r="B8" s="50"/>
      <c r="C8" s="64" t="s">
        <v>22</v>
      </c>
      <c r="D8" s="62">
        <f t="shared" ref="D8:D19" si="0">G8</f>
        <v>3100</v>
      </c>
      <c r="E8" s="61">
        <f t="shared" ref="E8:E19" si="1">H8</f>
        <v>1900</v>
      </c>
      <c r="F8" s="9"/>
      <c r="G8" s="7">
        <f t="shared" ref="G8:G19" si="2">MROUND(J8+24,50)</f>
        <v>3100</v>
      </c>
      <c r="H8" s="7">
        <f t="shared" ref="H8:H19" si="3">MROUND(K8+24,50)</f>
        <v>1900</v>
      </c>
      <c r="I8" s="11"/>
      <c r="J8" s="59">
        <f t="shared" ref="J8:J19" si="4">M8*$J$7</f>
        <v>3100</v>
      </c>
      <c r="K8" s="59">
        <f t="shared" ref="K8:K19" si="5">M8*$K$7</f>
        <v>1860</v>
      </c>
      <c r="L8" s="10"/>
      <c r="M8" s="70">
        <v>1240</v>
      </c>
      <c r="N8" s="69">
        <v>1236</v>
      </c>
      <c r="O8" s="58">
        <v>1185.68</v>
      </c>
      <c r="P8" s="58">
        <v>716</v>
      </c>
      <c r="Q8" s="56">
        <v>500</v>
      </c>
      <c r="R8" s="56">
        <v>500</v>
      </c>
      <c r="S8" s="56">
        <v>500</v>
      </c>
      <c r="T8" s="56">
        <v>500</v>
      </c>
      <c r="U8" s="56">
        <v>400</v>
      </c>
      <c r="V8" s="55"/>
      <c r="W8" s="54">
        <v>49</v>
      </c>
      <c r="X8" s="51">
        <f>W8*$X$7</f>
        <v>14357</v>
      </c>
      <c r="Y8" s="53">
        <f>X8*1.21</f>
        <v>17371.97</v>
      </c>
      <c r="Z8" s="53">
        <v>2000</v>
      </c>
      <c r="AA8" s="52">
        <v>50</v>
      </c>
      <c r="AB8" s="51">
        <f>(Y8+Z8)/AA8</f>
        <v>387.43940000000003</v>
      </c>
    </row>
    <row r="9" spans="1:28" ht="21" x14ac:dyDescent="0.35">
      <c r="A9" s="50" t="s">
        <v>10</v>
      </c>
      <c r="B9" s="50"/>
      <c r="C9" s="68" t="s">
        <v>21</v>
      </c>
      <c r="D9" s="62">
        <f t="shared" si="0"/>
        <v>1800</v>
      </c>
      <c r="E9" s="61">
        <f t="shared" si="1"/>
        <v>1100</v>
      </c>
      <c r="F9" s="9"/>
      <c r="G9" s="7">
        <f t="shared" si="2"/>
        <v>1800</v>
      </c>
      <c r="H9" s="7">
        <f t="shared" si="3"/>
        <v>1100</v>
      </c>
      <c r="I9" s="11"/>
      <c r="J9" s="59">
        <f t="shared" si="4"/>
        <v>1775</v>
      </c>
      <c r="K9" s="59">
        <f t="shared" si="5"/>
        <v>1065</v>
      </c>
      <c r="L9" s="10"/>
      <c r="M9" s="22">
        <v>710</v>
      </c>
      <c r="N9" s="16">
        <v>700</v>
      </c>
      <c r="O9" s="58">
        <v>715.4</v>
      </c>
      <c r="P9" s="58">
        <v>432</v>
      </c>
      <c r="Q9" s="23">
        <v>275</v>
      </c>
      <c r="R9" s="56">
        <v>275</v>
      </c>
      <c r="S9" s="56">
        <v>262.5</v>
      </c>
      <c r="T9" s="56">
        <v>262.5</v>
      </c>
      <c r="U9" s="56">
        <v>210</v>
      </c>
      <c r="V9" s="55"/>
      <c r="W9" s="54">
        <v>49</v>
      </c>
      <c r="X9" s="51">
        <f>W9*$X$7</f>
        <v>14357</v>
      </c>
      <c r="Y9" s="53">
        <f>X9*1.21</f>
        <v>17371.97</v>
      </c>
      <c r="Z9" s="53">
        <v>3000</v>
      </c>
      <c r="AA9" s="52">
        <v>100</v>
      </c>
      <c r="AB9" s="51">
        <f>(Y9+Z9)/AA9</f>
        <v>203.71970000000002</v>
      </c>
    </row>
    <row r="10" spans="1:28" ht="23.25" x14ac:dyDescent="0.35">
      <c r="A10" s="50" t="s">
        <v>10</v>
      </c>
      <c r="B10" s="50"/>
      <c r="C10" s="64" t="s">
        <v>20</v>
      </c>
      <c r="D10" s="62">
        <f t="shared" si="0"/>
        <v>3750</v>
      </c>
      <c r="E10" s="61">
        <f t="shared" si="1"/>
        <v>2250</v>
      </c>
      <c r="F10" s="60"/>
      <c r="G10" s="7">
        <f t="shared" si="2"/>
        <v>3750</v>
      </c>
      <c r="H10" s="7">
        <f t="shared" si="3"/>
        <v>2250</v>
      </c>
      <c r="I10" s="11"/>
      <c r="J10" s="59">
        <f t="shared" si="4"/>
        <v>3750</v>
      </c>
      <c r="K10" s="59">
        <f t="shared" si="5"/>
        <v>2250</v>
      </c>
      <c r="L10" s="10"/>
      <c r="M10" s="22">
        <v>1500</v>
      </c>
      <c r="N10" s="58">
        <v>2402.84</v>
      </c>
      <c r="O10" s="58">
        <v>1251.8399999999999</v>
      </c>
      <c r="P10" s="58">
        <v>756</v>
      </c>
      <c r="Q10" s="56">
        <v>656.25</v>
      </c>
      <c r="R10" s="56">
        <v>656.25</v>
      </c>
      <c r="S10" s="56">
        <v>656.25</v>
      </c>
      <c r="T10" s="56">
        <v>656.25</v>
      </c>
      <c r="U10" s="16">
        <v>525</v>
      </c>
      <c r="V10" s="55"/>
      <c r="W10" s="54"/>
      <c r="X10" s="51"/>
      <c r="Y10" s="53"/>
      <c r="Z10" s="53"/>
      <c r="AA10" s="52"/>
      <c r="AB10" s="51"/>
    </row>
    <row r="11" spans="1:28" ht="23.25" x14ac:dyDescent="0.35">
      <c r="A11" s="50" t="s">
        <v>10</v>
      </c>
      <c r="B11" s="50"/>
      <c r="C11" s="63" t="s">
        <v>19</v>
      </c>
      <c r="D11" s="62">
        <f t="shared" si="0"/>
        <v>2000</v>
      </c>
      <c r="E11" s="61">
        <f t="shared" si="1"/>
        <v>1200</v>
      </c>
      <c r="F11" s="60"/>
      <c r="G11" s="7">
        <f t="shared" si="2"/>
        <v>2000</v>
      </c>
      <c r="H11" s="7">
        <f t="shared" si="3"/>
        <v>1200</v>
      </c>
      <c r="I11" s="11"/>
      <c r="J11" s="59">
        <f t="shared" si="4"/>
        <v>2000</v>
      </c>
      <c r="K11" s="59">
        <f t="shared" si="5"/>
        <v>1200</v>
      </c>
      <c r="L11" s="10"/>
      <c r="M11" s="22">
        <v>800</v>
      </c>
      <c r="N11" s="58">
        <v>1340.47</v>
      </c>
      <c r="O11" s="58">
        <v>698.82</v>
      </c>
      <c r="P11" s="58">
        <v>422</v>
      </c>
      <c r="Q11" s="56">
        <v>366.25</v>
      </c>
      <c r="R11" s="56">
        <v>366.25</v>
      </c>
      <c r="S11" s="56">
        <v>366.25</v>
      </c>
      <c r="T11" s="56">
        <v>366.25</v>
      </c>
      <c r="U11" s="16">
        <v>293</v>
      </c>
      <c r="V11" s="55"/>
      <c r="W11" s="54"/>
      <c r="X11" s="51"/>
      <c r="Y11" s="53"/>
      <c r="Z11" s="53"/>
      <c r="AA11" s="52"/>
      <c r="AB11" s="51"/>
    </row>
    <row r="12" spans="1:28" ht="23.25" x14ac:dyDescent="0.35">
      <c r="A12" s="50" t="s">
        <v>10</v>
      </c>
      <c r="B12" s="50"/>
      <c r="C12" s="64" t="s">
        <v>18</v>
      </c>
      <c r="D12" s="62">
        <f t="shared" si="0"/>
        <v>6200</v>
      </c>
      <c r="E12" s="61">
        <f t="shared" si="1"/>
        <v>3750</v>
      </c>
      <c r="F12" s="67"/>
      <c r="G12" s="7">
        <f t="shared" si="2"/>
        <v>6200</v>
      </c>
      <c r="H12" s="7">
        <f t="shared" si="3"/>
        <v>3750</v>
      </c>
      <c r="I12" s="11"/>
      <c r="J12" s="59">
        <f t="shared" si="4"/>
        <v>6180</v>
      </c>
      <c r="K12" s="59">
        <f t="shared" si="5"/>
        <v>3708</v>
      </c>
      <c r="L12" s="10"/>
      <c r="M12" s="58">
        <v>2472</v>
      </c>
      <c r="N12" s="16">
        <f>N8*2</f>
        <v>2472</v>
      </c>
      <c r="O12" s="58">
        <v>2681.25</v>
      </c>
      <c r="P12" s="58">
        <v>2145</v>
      </c>
      <c r="Q12" s="56">
        <v>975</v>
      </c>
      <c r="R12" s="56">
        <v>975</v>
      </c>
      <c r="S12" s="56">
        <v>975</v>
      </c>
      <c r="T12" s="56">
        <v>975</v>
      </c>
      <c r="U12" s="56">
        <v>780</v>
      </c>
      <c r="V12" s="66"/>
      <c r="W12" s="54">
        <v>52</v>
      </c>
      <c r="X12" s="51">
        <f>W12*$X$7</f>
        <v>15236</v>
      </c>
      <c r="Y12" s="53">
        <f>X12*1.21</f>
        <v>18435.559999999998</v>
      </c>
      <c r="Z12" s="53">
        <v>1000</v>
      </c>
      <c r="AA12" s="52">
        <v>25</v>
      </c>
      <c r="AB12" s="51">
        <f>(Y12+Z12)/AA12</f>
        <v>777.42239999999993</v>
      </c>
    </row>
    <row r="13" spans="1:28" ht="23.25" x14ac:dyDescent="0.35">
      <c r="A13" s="50" t="s">
        <v>10</v>
      </c>
      <c r="B13" s="50"/>
      <c r="C13" s="63" t="s">
        <v>17</v>
      </c>
      <c r="D13" s="62">
        <f t="shared" si="0"/>
        <v>3500</v>
      </c>
      <c r="E13" s="61">
        <f t="shared" si="1"/>
        <v>2100</v>
      </c>
      <c r="F13" s="67"/>
      <c r="G13" s="7">
        <f t="shared" si="2"/>
        <v>3500</v>
      </c>
      <c r="H13" s="7">
        <f t="shared" si="3"/>
        <v>2100</v>
      </c>
      <c r="I13" s="11"/>
      <c r="J13" s="59">
        <f t="shared" si="4"/>
        <v>3500</v>
      </c>
      <c r="K13" s="59">
        <f t="shared" si="5"/>
        <v>2100</v>
      </c>
      <c r="L13" s="10"/>
      <c r="M13" s="58">
        <v>1400</v>
      </c>
      <c r="N13" s="16">
        <f>N9*2</f>
        <v>1400</v>
      </c>
      <c r="O13" s="56">
        <v>1400</v>
      </c>
      <c r="P13" s="56" t="s">
        <v>16</v>
      </c>
      <c r="Q13" s="56">
        <v>500</v>
      </c>
      <c r="R13" s="56">
        <v>500</v>
      </c>
      <c r="S13" s="56">
        <v>500</v>
      </c>
      <c r="T13" s="56">
        <v>500</v>
      </c>
      <c r="U13" s="56">
        <v>400</v>
      </c>
      <c r="V13" s="66"/>
      <c r="W13" s="54">
        <v>52</v>
      </c>
      <c r="X13" s="51">
        <f>W13*$X$7</f>
        <v>15236</v>
      </c>
      <c r="Y13" s="53">
        <f>X13*1.21</f>
        <v>18435.559999999998</v>
      </c>
      <c r="Z13" s="53">
        <v>1500</v>
      </c>
      <c r="AA13" s="52">
        <v>50</v>
      </c>
      <c r="AB13" s="51">
        <f>(Y13+Z13)/AA13</f>
        <v>398.71119999999996</v>
      </c>
    </row>
    <row r="14" spans="1:28" ht="23.25" x14ac:dyDescent="0.35">
      <c r="A14" s="50" t="s">
        <v>10</v>
      </c>
      <c r="B14" s="50"/>
      <c r="C14" s="64" t="s">
        <v>15</v>
      </c>
      <c r="D14" s="62">
        <f t="shared" si="0"/>
        <v>5700</v>
      </c>
      <c r="E14" s="61">
        <f t="shared" si="1"/>
        <v>3450</v>
      </c>
      <c r="F14" s="60"/>
      <c r="G14" s="7">
        <f t="shared" si="2"/>
        <v>5700</v>
      </c>
      <c r="H14" s="7">
        <f t="shared" si="3"/>
        <v>3450</v>
      </c>
      <c r="I14" s="11"/>
      <c r="J14" s="59">
        <f t="shared" si="4"/>
        <v>5675</v>
      </c>
      <c r="K14" s="59">
        <f t="shared" si="5"/>
        <v>3405</v>
      </c>
      <c r="L14" s="10"/>
      <c r="M14" s="65">
        <v>2270</v>
      </c>
      <c r="N14" s="58">
        <v>1632.57</v>
      </c>
      <c r="O14" s="58">
        <v>1152.48</v>
      </c>
      <c r="P14" s="58">
        <v>696</v>
      </c>
      <c r="Q14" s="56">
        <v>605</v>
      </c>
      <c r="R14" s="56">
        <v>605</v>
      </c>
      <c r="S14" s="56">
        <v>605</v>
      </c>
      <c r="T14" s="56">
        <v>605</v>
      </c>
      <c r="U14" s="16">
        <v>484</v>
      </c>
      <c r="V14" s="55"/>
      <c r="W14" s="54"/>
      <c r="X14" s="51"/>
      <c r="Y14" s="53"/>
      <c r="Z14" s="53"/>
      <c r="AA14" s="52"/>
      <c r="AB14" s="51"/>
    </row>
    <row r="15" spans="1:28" ht="23.25" x14ac:dyDescent="0.35">
      <c r="A15" s="50" t="s">
        <v>10</v>
      </c>
      <c r="B15" s="50"/>
      <c r="C15" s="63" t="s">
        <v>14</v>
      </c>
      <c r="D15" s="62">
        <f t="shared" si="0"/>
        <v>3250</v>
      </c>
      <c r="E15" s="61">
        <f t="shared" si="1"/>
        <v>1950</v>
      </c>
      <c r="F15" s="60"/>
      <c r="G15" s="7">
        <f t="shared" si="2"/>
        <v>3250</v>
      </c>
      <c r="H15" s="7">
        <f t="shared" si="3"/>
        <v>1950</v>
      </c>
      <c r="I15" s="11"/>
      <c r="J15" s="59">
        <f t="shared" si="4"/>
        <v>3250</v>
      </c>
      <c r="K15" s="59">
        <f t="shared" si="5"/>
        <v>1950</v>
      </c>
      <c r="L15" s="10"/>
      <c r="M15" s="65">
        <v>1300</v>
      </c>
      <c r="N15" s="58">
        <v>985.34</v>
      </c>
      <c r="O15" s="58">
        <v>675.65</v>
      </c>
      <c r="P15" s="58">
        <v>408</v>
      </c>
      <c r="Q15" s="56">
        <v>355</v>
      </c>
      <c r="R15" s="56">
        <v>355</v>
      </c>
      <c r="S15" s="56">
        <v>355</v>
      </c>
      <c r="T15" s="56">
        <v>355</v>
      </c>
      <c r="U15" s="16">
        <v>284</v>
      </c>
      <c r="V15" s="55"/>
      <c r="W15" s="54"/>
      <c r="X15" s="51"/>
      <c r="Y15" s="53"/>
      <c r="Z15" s="53"/>
      <c r="AA15" s="52"/>
      <c r="AB15" s="51"/>
    </row>
    <row r="16" spans="1:28" ht="23.25" x14ac:dyDescent="0.35">
      <c r="A16" s="50" t="s">
        <v>10</v>
      </c>
      <c r="B16" s="50"/>
      <c r="C16" s="64" t="s">
        <v>13</v>
      </c>
      <c r="D16" s="62">
        <f t="shared" si="0"/>
        <v>3250</v>
      </c>
      <c r="E16" s="61">
        <f t="shared" si="1"/>
        <v>1950</v>
      </c>
      <c r="F16" s="60"/>
      <c r="G16" s="7">
        <f t="shared" si="2"/>
        <v>3250</v>
      </c>
      <c r="H16" s="7">
        <f t="shared" si="3"/>
        <v>1950</v>
      </c>
      <c r="I16" s="11"/>
      <c r="J16" s="59">
        <f t="shared" si="4"/>
        <v>3250</v>
      </c>
      <c r="K16" s="59">
        <f t="shared" si="5"/>
        <v>1950</v>
      </c>
      <c r="L16" s="10"/>
      <c r="M16" s="65">
        <v>1300</v>
      </c>
      <c r="N16" s="58"/>
      <c r="O16" s="58"/>
      <c r="P16" s="58"/>
      <c r="Q16" s="56"/>
      <c r="R16" s="57"/>
      <c r="S16" s="57"/>
      <c r="T16" s="56"/>
      <c r="U16" s="16"/>
      <c r="V16" s="55"/>
      <c r="W16" s="54"/>
      <c r="X16" s="51"/>
      <c r="Y16" s="53"/>
      <c r="Z16" s="53"/>
      <c r="AA16" s="52"/>
      <c r="AB16" s="51"/>
    </row>
    <row r="17" spans="1:28" ht="23.25" x14ac:dyDescent="0.35">
      <c r="A17" s="50" t="s">
        <v>10</v>
      </c>
      <c r="B17" s="50"/>
      <c r="C17" s="63" t="s">
        <v>12</v>
      </c>
      <c r="D17" s="62">
        <f t="shared" si="0"/>
        <v>1900</v>
      </c>
      <c r="E17" s="61">
        <f t="shared" si="1"/>
        <v>1150</v>
      </c>
      <c r="F17" s="60"/>
      <c r="G17" s="7">
        <f t="shared" si="2"/>
        <v>1900</v>
      </c>
      <c r="H17" s="7">
        <f t="shared" si="3"/>
        <v>1150</v>
      </c>
      <c r="I17" s="11"/>
      <c r="J17" s="59">
        <f t="shared" si="4"/>
        <v>1875</v>
      </c>
      <c r="K17" s="59">
        <f t="shared" si="5"/>
        <v>1125</v>
      </c>
      <c r="L17" s="10"/>
      <c r="M17" s="65">
        <v>750</v>
      </c>
      <c r="N17" s="58"/>
      <c r="O17" s="58"/>
      <c r="P17" s="58"/>
      <c r="Q17" s="56"/>
      <c r="R17" s="57"/>
      <c r="S17" s="57"/>
      <c r="T17" s="56"/>
      <c r="U17" s="16"/>
      <c r="V17" s="55"/>
      <c r="W17" s="54"/>
      <c r="X17" s="51"/>
      <c r="Y17" s="53"/>
      <c r="Z17" s="53"/>
      <c r="AA17" s="52"/>
      <c r="AB17" s="51"/>
    </row>
    <row r="18" spans="1:28" ht="23.25" x14ac:dyDescent="0.35">
      <c r="A18" s="50" t="s">
        <v>10</v>
      </c>
      <c r="B18" s="50"/>
      <c r="C18" s="64" t="s">
        <v>11</v>
      </c>
      <c r="D18" s="62">
        <f t="shared" si="0"/>
        <v>7000</v>
      </c>
      <c r="E18" s="61">
        <f t="shared" si="1"/>
        <v>4200</v>
      </c>
      <c r="F18" s="60"/>
      <c r="G18" s="7">
        <f t="shared" si="2"/>
        <v>7000</v>
      </c>
      <c r="H18" s="7">
        <f t="shared" si="3"/>
        <v>4200</v>
      </c>
      <c r="I18" s="11"/>
      <c r="J18" s="59">
        <f t="shared" si="4"/>
        <v>6952.4249999999993</v>
      </c>
      <c r="K18" s="59">
        <f t="shared" si="5"/>
        <v>4171.4549999999999</v>
      </c>
      <c r="L18" s="10"/>
      <c r="M18" s="58">
        <v>2780.97</v>
      </c>
      <c r="N18" s="58">
        <v>2780.97</v>
      </c>
      <c r="O18" s="58">
        <v>1450.67</v>
      </c>
      <c r="P18" s="58">
        <v>876</v>
      </c>
      <c r="Q18" s="56">
        <v>680</v>
      </c>
      <c r="R18" s="57">
        <v>680</v>
      </c>
      <c r="S18" s="57">
        <v>680</v>
      </c>
      <c r="T18" s="56">
        <v>760</v>
      </c>
      <c r="U18" s="16">
        <v>608</v>
      </c>
      <c r="V18" s="55"/>
      <c r="W18" s="54"/>
      <c r="X18" s="51"/>
      <c r="Y18" s="53"/>
      <c r="Z18" s="53"/>
      <c r="AA18" s="52"/>
      <c r="AB18" s="51"/>
    </row>
    <row r="19" spans="1:28" ht="23.25" x14ac:dyDescent="0.35">
      <c r="A19" s="50" t="s">
        <v>10</v>
      </c>
      <c r="B19" s="50"/>
      <c r="C19" s="63" t="s">
        <v>9</v>
      </c>
      <c r="D19" s="62">
        <f t="shared" si="0"/>
        <v>4200</v>
      </c>
      <c r="E19" s="61">
        <f t="shared" si="1"/>
        <v>2550</v>
      </c>
      <c r="F19" s="60"/>
      <c r="G19" s="7">
        <f t="shared" si="2"/>
        <v>4200</v>
      </c>
      <c r="H19" s="7">
        <f t="shared" si="3"/>
        <v>2550</v>
      </c>
      <c r="I19" s="11"/>
      <c r="J19" s="59">
        <f t="shared" si="4"/>
        <v>4188.9749999999995</v>
      </c>
      <c r="K19" s="59">
        <f t="shared" si="5"/>
        <v>2513.3849999999998</v>
      </c>
      <c r="L19" s="10"/>
      <c r="M19" s="58">
        <v>1675.59</v>
      </c>
      <c r="N19" s="58">
        <v>1675.59</v>
      </c>
      <c r="O19" s="58">
        <v>872.7</v>
      </c>
      <c r="P19" s="58">
        <v>527</v>
      </c>
      <c r="Q19" s="56">
        <v>350</v>
      </c>
      <c r="R19" s="57">
        <v>350</v>
      </c>
      <c r="S19" s="57">
        <v>350</v>
      </c>
      <c r="T19" s="56">
        <v>457.5</v>
      </c>
      <c r="U19" s="16">
        <v>366</v>
      </c>
      <c r="V19" s="55"/>
      <c r="W19" s="54"/>
      <c r="X19" s="51"/>
      <c r="Y19" s="53"/>
      <c r="Z19" s="53"/>
      <c r="AA19" s="52"/>
      <c r="AB19" s="51"/>
    </row>
    <row r="20" spans="1:28" x14ac:dyDescent="0.25">
      <c r="M20" s="50" t="s">
        <v>8</v>
      </c>
      <c r="Q20" t="s">
        <v>7</v>
      </c>
      <c r="R20" t="s">
        <v>6</v>
      </c>
      <c r="S20" t="s">
        <v>5</v>
      </c>
      <c r="T20" t="s">
        <v>4</v>
      </c>
      <c r="U20" t="s">
        <v>4</v>
      </c>
      <c r="V20" s="49"/>
    </row>
    <row r="21" spans="1:28" x14ac:dyDescent="0.25">
      <c r="C21" s="19" t="s">
        <v>3</v>
      </c>
      <c r="V21" s="49"/>
    </row>
    <row r="22" spans="1:28" x14ac:dyDescent="0.25">
      <c r="V22" s="49"/>
    </row>
    <row r="23" spans="1:28" ht="20.25" x14ac:dyDescent="0.3">
      <c r="C23" s="48" t="s">
        <v>2</v>
      </c>
    </row>
    <row r="24" spans="1:28" ht="20.25" x14ac:dyDescent="0.3">
      <c r="C24" s="48" t="s">
        <v>1</v>
      </c>
    </row>
    <row r="25" spans="1:28" ht="20.25" x14ac:dyDescent="0.3">
      <c r="C25" s="48" t="s">
        <v>0</v>
      </c>
    </row>
  </sheetData>
  <mergeCells count="1">
    <mergeCell ref="C7:E7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headerFooter>
    <oddHeader>&amp;LFERTILIZANTES&amp;R"El Origen"</oddHeader>
    <oddFooter>&amp;R&amp;D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16CC0-D569-46B8-9A29-B70E3F84844F}">
  <sheetPr>
    <tabColor rgb="FFFFFF00"/>
  </sheetPr>
  <dimension ref="A2:AG45"/>
  <sheetViews>
    <sheetView tabSelected="1" topLeftCell="B1" workbookViewId="0">
      <selection activeCell="U7" sqref="U7"/>
    </sheetView>
  </sheetViews>
  <sheetFormatPr baseColWidth="10" defaultRowHeight="15" x14ac:dyDescent="0.25"/>
  <cols>
    <col min="2" max="2" width="16.140625" customWidth="1"/>
    <col min="3" max="3" width="1.7109375" customWidth="1"/>
    <col min="4" max="4" width="64.7109375" customWidth="1"/>
    <col min="5" max="6" width="15.7109375" customWidth="1"/>
    <col min="7" max="7" width="1.7109375" customWidth="1"/>
    <col min="8" max="8" width="2.7109375" hidden="1" customWidth="1"/>
    <col min="9" max="9" width="14.42578125" style="15" hidden="1" customWidth="1"/>
    <col min="10" max="10" width="13.28515625" hidden="1" customWidth="1"/>
    <col min="11" max="11" width="2.7109375" hidden="1" customWidth="1"/>
    <col min="12" max="13" width="11.5703125" hidden="1" customWidth="1"/>
    <col min="14" max="14" width="2.7109375" hidden="1" customWidth="1"/>
    <col min="15" max="15" width="1.7109375" customWidth="1"/>
    <col min="16" max="17" width="16.140625" style="21" bestFit="1" customWidth="1"/>
    <col min="18" max="20" width="16.140625" style="21" hidden="1" customWidth="1"/>
    <col min="21" max="23" width="16.140625" style="21" customWidth="1"/>
    <col min="24" max="27" width="16.140625" style="19" customWidth="1"/>
    <col min="28" max="29" width="15.85546875" style="19" customWidth="1"/>
    <col min="30" max="30" width="14.5703125" style="19" customWidth="1"/>
    <col min="31" max="31" width="11.42578125" customWidth="1"/>
    <col min="32" max="32" width="14.5703125" customWidth="1"/>
    <col min="33" max="33" width="11.42578125" customWidth="1"/>
  </cols>
  <sheetData>
    <row r="2" spans="1:33" ht="9.9499999999999993" customHeight="1" x14ac:dyDescent="0.25">
      <c r="C2" s="24"/>
      <c r="D2" s="25"/>
      <c r="E2" s="25"/>
      <c r="F2" s="25"/>
      <c r="G2" s="26"/>
    </row>
    <row r="3" spans="1:33" s="31" customFormat="1" ht="24.75" x14ac:dyDescent="0.5">
      <c r="A3"/>
      <c r="B3"/>
      <c r="C3" s="27"/>
      <c r="D3" s="127" t="s">
        <v>56</v>
      </c>
      <c r="E3" s="128"/>
      <c r="F3" s="129"/>
      <c r="G3" s="28"/>
      <c r="H3" s="14"/>
      <c r="I3" s="29" t="s">
        <v>57</v>
      </c>
      <c r="J3" s="30"/>
      <c r="K3" s="11"/>
      <c r="L3" s="1">
        <v>2.5</v>
      </c>
      <c r="M3" s="4">
        <v>1.5</v>
      </c>
      <c r="N3" s="2"/>
      <c r="O3" s="10"/>
      <c r="P3" s="143">
        <v>45687</v>
      </c>
      <c r="Q3" s="124">
        <v>45558</v>
      </c>
      <c r="R3" s="122">
        <v>45446</v>
      </c>
      <c r="S3" s="122">
        <v>45341</v>
      </c>
      <c r="T3" s="122">
        <v>45341</v>
      </c>
      <c r="U3" s="121"/>
      <c r="V3" s="121"/>
      <c r="W3" s="121"/>
      <c r="X3" s="120"/>
      <c r="Y3" s="120"/>
      <c r="Z3" s="120"/>
      <c r="AA3" s="120"/>
      <c r="AB3" s="120"/>
      <c r="AC3" s="120"/>
      <c r="AD3" s="120"/>
      <c r="AE3" s="86"/>
      <c r="AF3" s="86"/>
    </row>
    <row r="4" spans="1:33" ht="9.9499999999999993" customHeight="1" x14ac:dyDescent="0.35">
      <c r="C4" s="37"/>
      <c r="D4" s="32"/>
      <c r="E4" s="32"/>
      <c r="F4" s="32"/>
      <c r="G4" s="41"/>
      <c r="H4" s="14"/>
      <c r="I4" s="83"/>
      <c r="J4" s="8"/>
      <c r="K4" s="2"/>
      <c r="L4" s="2"/>
      <c r="M4" s="3"/>
      <c r="N4" s="2"/>
      <c r="O4" s="20"/>
      <c r="P4" s="137"/>
      <c r="Q4" s="124"/>
      <c r="R4" s="119"/>
      <c r="S4" s="119"/>
      <c r="T4" s="119"/>
      <c r="U4" s="115"/>
      <c r="V4" s="115"/>
      <c r="W4" s="118"/>
      <c r="X4" s="117"/>
      <c r="Y4" s="117"/>
      <c r="Z4" s="117"/>
      <c r="AA4" s="117"/>
      <c r="AB4" s="117"/>
      <c r="AC4" s="116"/>
      <c r="AD4" s="115"/>
      <c r="AE4" s="86"/>
      <c r="AF4" s="86"/>
      <c r="AG4" s="18"/>
    </row>
    <row r="5" spans="1:33" ht="9.9499999999999993" customHeight="1" x14ac:dyDescent="0.35">
      <c r="B5" s="13"/>
      <c r="C5" s="14"/>
      <c r="D5" s="42"/>
      <c r="E5" s="43"/>
      <c r="F5" s="142">
        <v>45687</v>
      </c>
      <c r="G5" s="14"/>
      <c r="H5" s="14"/>
      <c r="I5" s="7"/>
      <c r="J5" s="8"/>
      <c r="K5" s="11"/>
      <c r="L5" s="2"/>
      <c r="M5" s="2"/>
      <c r="N5" s="2"/>
      <c r="O5" s="10"/>
      <c r="P5" s="138"/>
      <c r="Q5" s="125"/>
      <c r="R5" s="114"/>
      <c r="S5" s="114"/>
      <c r="T5" s="114"/>
      <c r="U5" s="113"/>
      <c r="V5" s="89"/>
      <c r="W5" s="89"/>
      <c r="X5" s="88"/>
      <c r="Y5" s="88"/>
      <c r="Z5" s="88"/>
      <c r="AA5" s="88"/>
      <c r="AB5" s="88"/>
      <c r="AC5" s="88"/>
      <c r="AD5" s="87"/>
      <c r="AE5" s="86"/>
      <c r="AF5" s="86"/>
    </row>
    <row r="6" spans="1:33" ht="9.9499999999999993" customHeight="1" x14ac:dyDescent="0.35">
      <c r="B6" s="13"/>
      <c r="C6" s="112"/>
      <c r="D6" s="111"/>
      <c r="E6" s="110"/>
      <c r="F6" s="109"/>
      <c r="G6" s="108"/>
      <c r="H6" s="14"/>
      <c r="I6" s="7"/>
      <c r="J6" s="8"/>
      <c r="K6" s="11"/>
      <c r="L6" s="2"/>
      <c r="M6" s="2"/>
      <c r="N6" s="2"/>
      <c r="O6" s="10"/>
      <c r="P6" s="139"/>
      <c r="Q6" s="126"/>
      <c r="R6" s="107"/>
      <c r="S6" s="107"/>
      <c r="T6" s="107"/>
      <c r="U6" s="89"/>
      <c r="V6" s="89"/>
      <c r="W6" s="89"/>
      <c r="X6" s="88"/>
      <c r="Y6" s="88"/>
      <c r="Z6" s="88"/>
      <c r="AA6" s="88"/>
      <c r="AB6" s="88"/>
      <c r="AC6" s="88"/>
      <c r="AD6" s="87"/>
      <c r="AE6" s="86"/>
      <c r="AF6" s="86"/>
    </row>
    <row r="7" spans="1:33" ht="21" x14ac:dyDescent="0.35">
      <c r="C7" s="27"/>
      <c r="D7" s="101" t="s">
        <v>54</v>
      </c>
      <c r="E7" s="100"/>
      <c r="F7" s="99"/>
      <c r="G7" s="28"/>
      <c r="H7" s="14"/>
      <c r="I7" s="130"/>
      <c r="J7" s="131"/>
      <c r="K7" s="11"/>
      <c r="L7" s="132"/>
      <c r="M7" s="133"/>
      <c r="N7" s="2"/>
      <c r="O7" s="10"/>
      <c r="P7" s="141" t="s">
        <v>39</v>
      </c>
      <c r="Q7" s="123" t="s">
        <v>39</v>
      </c>
      <c r="R7" s="92" t="s">
        <v>39</v>
      </c>
      <c r="S7" s="92"/>
      <c r="T7" s="92"/>
      <c r="U7" s="89"/>
      <c r="V7" s="89"/>
      <c r="W7" s="89"/>
      <c r="X7" s="87"/>
      <c r="Y7" s="87"/>
      <c r="Z7" s="87"/>
      <c r="AA7" s="87"/>
      <c r="AB7" s="87"/>
      <c r="AC7" s="87"/>
      <c r="AD7" s="87"/>
      <c r="AE7" s="86"/>
      <c r="AF7" s="86"/>
    </row>
    <row r="8" spans="1:33" ht="21" x14ac:dyDescent="0.35">
      <c r="A8" t="s">
        <v>10</v>
      </c>
      <c r="C8" s="27"/>
      <c r="D8" s="5" t="s">
        <v>18</v>
      </c>
      <c r="E8" s="6">
        <f>I8</f>
        <v>6300</v>
      </c>
      <c r="F8" s="12">
        <f>J8</f>
        <v>3800</v>
      </c>
      <c r="G8" s="28"/>
      <c r="H8" s="14"/>
      <c r="I8" s="7">
        <f>MROUND(L8+48,100)</f>
        <v>6300</v>
      </c>
      <c r="J8" s="7">
        <f>MROUND(M8+48,100)</f>
        <v>3800</v>
      </c>
      <c r="K8" s="11"/>
      <c r="L8" s="2">
        <f>P8*$L$3</f>
        <v>6250</v>
      </c>
      <c r="M8" s="3">
        <f>P8*$M$3</f>
        <v>3750</v>
      </c>
      <c r="N8" s="2"/>
      <c r="O8" s="36"/>
      <c r="P8" s="141">
        <v>2500</v>
      </c>
      <c r="Q8" s="123">
        <v>2400</v>
      </c>
      <c r="R8" s="92">
        <v>3200</v>
      </c>
      <c r="S8" s="92">
        <v>2472</v>
      </c>
      <c r="T8" s="92">
        <v>2472</v>
      </c>
      <c r="U8" s="106"/>
      <c r="V8" s="89"/>
      <c r="W8" s="89"/>
      <c r="X8" s="94"/>
      <c r="Y8" s="94"/>
      <c r="Z8" s="91"/>
      <c r="AA8" s="88"/>
      <c r="AB8" s="88"/>
      <c r="AC8" s="88"/>
      <c r="AD8" s="87"/>
      <c r="AE8" s="87"/>
      <c r="AF8" s="93"/>
      <c r="AG8" s="13"/>
    </row>
    <row r="9" spans="1:33" ht="21" x14ac:dyDescent="0.35">
      <c r="A9" t="s">
        <v>10</v>
      </c>
      <c r="B9" s="13"/>
      <c r="C9" s="27"/>
      <c r="D9" s="5" t="s">
        <v>53</v>
      </c>
      <c r="E9" s="6">
        <f>I9</f>
        <v>3500</v>
      </c>
      <c r="F9" s="12">
        <f>J9</f>
        <v>2100</v>
      </c>
      <c r="G9" s="28"/>
      <c r="H9" s="14"/>
      <c r="I9" s="7">
        <f>MROUND(L9+48,100)</f>
        <v>3500</v>
      </c>
      <c r="J9" s="7">
        <f>MROUND(M9+48,100)</f>
        <v>2100</v>
      </c>
      <c r="K9" s="11"/>
      <c r="L9" s="2">
        <f>P9*$L$3</f>
        <v>3500</v>
      </c>
      <c r="M9" s="3">
        <f>P9*$M$3</f>
        <v>2100</v>
      </c>
      <c r="N9" s="2"/>
      <c r="O9" s="10"/>
      <c r="P9" s="141">
        <v>1400</v>
      </c>
      <c r="Q9" s="123">
        <v>1300</v>
      </c>
      <c r="R9" s="92">
        <v>1710</v>
      </c>
      <c r="S9" s="92">
        <v>1400</v>
      </c>
      <c r="T9" s="92">
        <v>1400</v>
      </c>
      <c r="U9" s="89"/>
      <c r="V9" s="89"/>
      <c r="W9" s="89"/>
      <c r="X9" s="91"/>
      <c r="Y9" s="91"/>
      <c r="Z9" s="91"/>
      <c r="AA9" s="88"/>
      <c r="AB9" s="88"/>
      <c r="AC9" s="88"/>
      <c r="AD9" s="87"/>
      <c r="AE9" s="86"/>
      <c r="AF9" s="93"/>
    </row>
    <row r="10" spans="1:33" ht="21" x14ac:dyDescent="0.35">
      <c r="A10" t="s">
        <v>10</v>
      </c>
      <c r="C10" s="27"/>
      <c r="D10" s="101" t="s">
        <v>52</v>
      </c>
      <c r="E10" s="100"/>
      <c r="F10" s="99"/>
      <c r="G10" s="28"/>
      <c r="H10" s="14"/>
      <c r="I10" s="98"/>
      <c r="J10" s="97"/>
      <c r="K10" s="11"/>
      <c r="L10" s="96"/>
      <c r="M10" s="95"/>
      <c r="N10" s="2"/>
      <c r="O10" s="10"/>
      <c r="P10" s="140"/>
      <c r="Q10" s="92"/>
      <c r="R10" s="92"/>
      <c r="S10" s="92"/>
      <c r="T10" s="92"/>
      <c r="U10" s="89"/>
      <c r="V10" s="89"/>
      <c r="W10" s="89"/>
      <c r="X10" s="91"/>
      <c r="Y10" s="91"/>
      <c r="Z10" s="91"/>
      <c r="AA10" s="87"/>
      <c r="AB10" s="87"/>
      <c r="AC10" s="87"/>
      <c r="AD10" s="87"/>
      <c r="AE10" s="86"/>
      <c r="AF10" s="86"/>
    </row>
    <row r="11" spans="1:33" ht="21" x14ac:dyDescent="0.35">
      <c r="A11" t="s">
        <v>10</v>
      </c>
      <c r="C11" s="27"/>
      <c r="D11" s="5" t="s">
        <v>51</v>
      </c>
      <c r="E11" s="6">
        <f>I11</f>
        <v>2300</v>
      </c>
      <c r="F11" s="12">
        <f>J11</f>
        <v>1400</v>
      </c>
      <c r="G11" s="28"/>
      <c r="H11" s="14"/>
      <c r="I11" s="7">
        <f>MROUND(L11+48,100)</f>
        <v>2300</v>
      </c>
      <c r="J11" s="8">
        <f>MROUND(M11+48,100)</f>
        <v>1400</v>
      </c>
      <c r="K11" s="11"/>
      <c r="L11" s="2">
        <f>P11*$L$3</f>
        <v>2250</v>
      </c>
      <c r="M11" s="3">
        <f>P11*$M$3</f>
        <v>1350</v>
      </c>
      <c r="N11" s="2"/>
      <c r="O11" s="10"/>
      <c r="P11" s="141">
        <v>900</v>
      </c>
      <c r="Q11" s="92">
        <v>1240</v>
      </c>
      <c r="R11" s="92">
        <v>1240</v>
      </c>
      <c r="S11" s="92">
        <v>1240</v>
      </c>
      <c r="T11" s="92">
        <v>1240</v>
      </c>
      <c r="U11" s="106">
        <f>Q11/Q12</f>
        <v>1.7464788732394365</v>
      </c>
      <c r="V11" s="89"/>
      <c r="W11" s="89"/>
      <c r="X11" s="94"/>
      <c r="Y11" s="94"/>
      <c r="Z11" s="91"/>
      <c r="AA11" s="88"/>
      <c r="AB11" s="88"/>
      <c r="AC11" s="88"/>
      <c r="AD11" s="87"/>
      <c r="AE11" s="87"/>
      <c r="AF11" s="93"/>
      <c r="AG11" s="13"/>
    </row>
    <row r="12" spans="1:33" ht="21" x14ac:dyDescent="0.35">
      <c r="A12" t="s">
        <v>10</v>
      </c>
      <c r="C12" s="27"/>
      <c r="D12" s="5" t="s">
        <v>50</v>
      </c>
      <c r="E12" s="6">
        <f>I12</f>
        <v>1300</v>
      </c>
      <c r="F12" s="12">
        <f>J12</f>
        <v>800</v>
      </c>
      <c r="G12" s="28"/>
      <c r="H12" s="14"/>
      <c r="I12" s="7">
        <f>MROUND(L12+48,100)</f>
        <v>1300</v>
      </c>
      <c r="J12" s="8">
        <f>MROUND(M12+48,100)</f>
        <v>800</v>
      </c>
      <c r="K12" s="11"/>
      <c r="L12" s="2">
        <f>P12*$L$3</f>
        <v>1300</v>
      </c>
      <c r="M12" s="3">
        <f>P12*$M$3</f>
        <v>780</v>
      </c>
      <c r="N12" s="2"/>
      <c r="O12" s="10"/>
      <c r="P12" s="141">
        <v>520</v>
      </c>
      <c r="Q12" s="92">
        <v>710</v>
      </c>
      <c r="R12" s="92">
        <v>710</v>
      </c>
      <c r="S12" s="92">
        <v>710</v>
      </c>
      <c r="T12" s="92">
        <v>710</v>
      </c>
      <c r="U12" s="89">
        <f>P11/U11</f>
        <v>515.32258064516134</v>
      </c>
      <c r="V12" s="89"/>
      <c r="W12" s="89"/>
      <c r="X12" s="91"/>
      <c r="Y12" s="91"/>
      <c r="Z12" s="91"/>
      <c r="AA12" s="88"/>
      <c r="AB12" s="88"/>
      <c r="AC12" s="88"/>
      <c r="AD12" s="87"/>
      <c r="AE12" s="86"/>
      <c r="AF12" s="93"/>
    </row>
    <row r="13" spans="1:33" ht="21" x14ac:dyDescent="0.35">
      <c r="A13" t="s">
        <v>10</v>
      </c>
      <c r="C13" s="27"/>
      <c r="D13" s="101" t="s">
        <v>49</v>
      </c>
      <c r="E13" s="100"/>
      <c r="F13" s="99"/>
      <c r="G13" s="28"/>
      <c r="H13" s="14"/>
      <c r="I13" s="98"/>
      <c r="J13" s="97"/>
      <c r="K13" s="11"/>
      <c r="L13" s="96"/>
      <c r="M13" s="95"/>
      <c r="N13" s="2"/>
      <c r="O13" s="10"/>
      <c r="P13" s="140"/>
      <c r="Q13" s="92"/>
      <c r="R13" s="92"/>
      <c r="S13" s="92"/>
      <c r="T13" s="92"/>
      <c r="U13" s="89"/>
      <c r="V13" s="89"/>
      <c r="W13" s="89"/>
      <c r="X13" s="91"/>
      <c r="Y13" s="91"/>
      <c r="Z13" s="91"/>
      <c r="AA13" s="87"/>
      <c r="AB13" s="87"/>
      <c r="AC13" s="87"/>
      <c r="AD13" s="87"/>
      <c r="AE13" s="86"/>
      <c r="AF13" s="86"/>
    </row>
    <row r="14" spans="1:33" ht="21" x14ac:dyDescent="0.35">
      <c r="A14" t="s">
        <v>10</v>
      </c>
      <c r="C14" s="27"/>
      <c r="D14" s="5" t="s">
        <v>20</v>
      </c>
      <c r="E14" s="6">
        <f>I14</f>
        <v>3800</v>
      </c>
      <c r="F14" s="12">
        <f>J14</f>
        <v>2300</v>
      </c>
      <c r="G14" s="28"/>
      <c r="H14" s="14"/>
      <c r="I14" s="7">
        <f>MROUND(L14+48,100)</f>
        <v>3800</v>
      </c>
      <c r="J14" s="8">
        <f>MROUND(M14+48,100)</f>
        <v>2300</v>
      </c>
      <c r="K14" s="11"/>
      <c r="L14" s="2">
        <f>P14*$L$3</f>
        <v>3750</v>
      </c>
      <c r="M14" s="3">
        <f>P14*$M$3</f>
        <v>2250</v>
      </c>
      <c r="N14" s="2"/>
      <c r="O14" s="10"/>
      <c r="P14" s="140">
        <v>1500</v>
      </c>
      <c r="Q14" s="92">
        <v>1500</v>
      </c>
      <c r="R14" s="92">
        <v>1500</v>
      </c>
      <c r="S14" s="92">
        <v>1500</v>
      </c>
      <c r="T14" s="92">
        <v>1500</v>
      </c>
      <c r="U14" s="106"/>
      <c r="V14" s="89"/>
      <c r="W14" s="89"/>
      <c r="X14" s="91"/>
      <c r="Y14" s="91"/>
      <c r="Z14" s="91"/>
      <c r="AA14" s="105"/>
      <c r="AB14" s="105"/>
      <c r="AC14" s="105"/>
      <c r="AD14" s="87"/>
      <c r="AE14" s="87"/>
      <c r="AF14" s="93"/>
      <c r="AG14" s="13"/>
    </row>
    <row r="15" spans="1:33" ht="21" x14ac:dyDescent="0.35">
      <c r="C15" s="27"/>
      <c r="D15" s="5" t="s">
        <v>60</v>
      </c>
      <c r="E15" s="6">
        <f>I15</f>
        <v>7700</v>
      </c>
      <c r="F15" s="12">
        <f>J15</f>
        <v>4600</v>
      </c>
      <c r="G15" s="28"/>
      <c r="H15" s="14"/>
      <c r="I15" s="7">
        <f>MROUND(L15+48,100)</f>
        <v>7700</v>
      </c>
      <c r="J15" s="8">
        <f>MROUND(M15+48,100)</f>
        <v>4600</v>
      </c>
      <c r="K15" s="11"/>
      <c r="L15" s="2">
        <f>P15*$L$3</f>
        <v>7641.05</v>
      </c>
      <c r="M15" s="3">
        <f>P15*$M$3</f>
        <v>4584.63</v>
      </c>
      <c r="N15" s="2"/>
      <c r="O15" s="10"/>
      <c r="P15" s="140">
        <v>3056.42</v>
      </c>
      <c r="Q15" s="123">
        <v>3056.42</v>
      </c>
      <c r="R15" s="92"/>
      <c r="S15" s="92">
        <v>1500</v>
      </c>
      <c r="T15" s="92">
        <v>1500</v>
      </c>
      <c r="U15" s="106"/>
      <c r="V15" s="89"/>
      <c r="W15" s="89"/>
      <c r="X15" s="91"/>
      <c r="Y15" s="91"/>
      <c r="Z15" s="91"/>
      <c r="AA15" s="105"/>
      <c r="AB15" s="105"/>
      <c r="AC15" s="105"/>
      <c r="AD15" s="87"/>
      <c r="AE15" s="87"/>
      <c r="AF15" s="93"/>
      <c r="AG15" s="13"/>
    </row>
    <row r="16" spans="1:33" ht="21" x14ac:dyDescent="0.35">
      <c r="A16" t="s">
        <v>10</v>
      </c>
      <c r="B16" s="13"/>
      <c r="C16" s="27"/>
      <c r="D16" s="5" t="s">
        <v>48</v>
      </c>
      <c r="E16" s="6">
        <f>I16</f>
        <v>2000</v>
      </c>
      <c r="F16" s="12">
        <f>J16</f>
        <v>1200</v>
      </c>
      <c r="G16" s="28"/>
      <c r="H16" s="14"/>
      <c r="I16" s="7">
        <f>MROUND(L16+48,100)</f>
        <v>2000</v>
      </c>
      <c r="J16" s="8">
        <f>MROUND(M16+48,100)</f>
        <v>1200</v>
      </c>
      <c r="K16" s="11"/>
      <c r="L16" s="2">
        <f>P16*$L$3</f>
        <v>2000</v>
      </c>
      <c r="M16" s="3">
        <f>P16*$M$3</f>
        <v>1200</v>
      </c>
      <c r="N16" s="2"/>
      <c r="O16" s="10"/>
      <c r="P16" s="140">
        <v>800</v>
      </c>
      <c r="Q16" s="92">
        <v>800</v>
      </c>
      <c r="R16" s="92">
        <v>800</v>
      </c>
      <c r="S16" s="92">
        <v>800</v>
      </c>
      <c r="T16" s="92">
        <v>800</v>
      </c>
      <c r="U16" s="89"/>
      <c r="V16" s="89"/>
      <c r="W16" s="89"/>
      <c r="X16" s="91"/>
      <c r="Y16" s="91"/>
      <c r="Z16" s="91"/>
      <c r="AA16" s="105"/>
      <c r="AB16" s="105"/>
      <c r="AC16" s="105"/>
      <c r="AD16" s="87"/>
      <c r="AE16" s="86"/>
      <c r="AF16" s="93"/>
    </row>
    <row r="17" spans="1:33" ht="21" hidden="1" x14ac:dyDescent="0.35">
      <c r="C17" s="27"/>
      <c r="D17" s="101" t="s">
        <v>58</v>
      </c>
      <c r="E17" s="100"/>
      <c r="F17" s="99"/>
      <c r="G17" s="28"/>
      <c r="H17" s="14"/>
      <c r="I17" s="98"/>
      <c r="J17" s="97"/>
      <c r="K17" s="11"/>
      <c r="L17" s="96"/>
      <c r="M17" s="95"/>
      <c r="N17" s="2"/>
      <c r="O17" s="10"/>
      <c r="P17" s="140"/>
      <c r="Q17" s="92"/>
      <c r="R17" s="92"/>
      <c r="S17" s="92"/>
      <c r="T17" s="92"/>
      <c r="U17" s="89"/>
      <c r="V17" s="89"/>
      <c r="W17" s="89"/>
      <c r="X17" s="91"/>
      <c r="Y17" s="91"/>
      <c r="Z17" s="91"/>
      <c r="AA17" s="87"/>
      <c r="AB17" s="87"/>
      <c r="AC17" s="87"/>
      <c r="AD17" s="87"/>
      <c r="AE17" s="86"/>
      <c r="AF17" s="86"/>
    </row>
    <row r="18" spans="1:33" ht="21" x14ac:dyDescent="0.35">
      <c r="B18" s="13"/>
      <c r="C18" s="27"/>
      <c r="D18" s="5" t="s">
        <v>61</v>
      </c>
      <c r="E18" s="6">
        <f>I18</f>
        <v>4300</v>
      </c>
      <c r="F18" s="12">
        <f>J18</f>
        <v>2600</v>
      </c>
      <c r="G18" s="28"/>
      <c r="H18" s="14"/>
      <c r="I18" s="7">
        <f>MROUND(L18+48,100)</f>
        <v>4300</v>
      </c>
      <c r="J18" s="8">
        <f>MROUND(M18+48,100)</f>
        <v>2600</v>
      </c>
      <c r="K18" s="11"/>
      <c r="L18" s="2">
        <f>P18*$L$3</f>
        <v>4262.7</v>
      </c>
      <c r="M18" s="3">
        <f>P18*$M$3</f>
        <v>2557.62</v>
      </c>
      <c r="N18" s="2"/>
      <c r="O18" s="10"/>
      <c r="P18" s="140">
        <v>1705.08</v>
      </c>
      <c r="Q18" s="123">
        <v>1705.08</v>
      </c>
      <c r="R18" s="92"/>
      <c r="S18" s="92">
        <v>800</v>
      </c>
      <c r="T18" s="92">
        <v>800</v>
      </c>
      <c r="U18" s="89"/>
      <c r="V18" s="89"/>
      <c r="W18" s="89"/>
      <c r="X18" s="91"/>
      <c r="Y18" s="91"/>
      <c r="Z18" s="91"/>
      <c r="AA18" s="105"/>
      <c r="AB18" s="105"/>
      <c r="AC18" s="105"/>
      <c r="AD18" s="87"/>
      <c r="AE18" s="86"/>
      <c r="AF18" s="93"/>
    </row>
    <row r="19" spans="1:33" ht="21" x14ac:dyDescent="0.35">
      <c r="A19" t="s">
        <v>10</v>
      </c>
      <c r="C19" s="27"/>
      <c r="D19" s="101" t="s">
        <v>62</v>
      </c>
      <c r="E19" s="100"/>
      <c r="F19" s="99"/>
      <c r="G19" s="28"/>
      <c r="H19" s="14"/>
      <c r="I19" s="98"/>
      <c r="J19" s="97"/>
      <c r="K19" s="11"/>
      <c r="L19" s="96"/>
      <c r="M19" s="95"/>
      <c r="N19" s="2"/>
      <c r="O19" s="10"/>
      <c r="P19" s="140"/>
      <c r="Q19" s="92"/>
      <c r="R19" s="92"/>
      <c r="S19" s="92"/>
      <c r="T19" s="92"/>
      <c r="U19" s="89"/>
      <c r="V19" s="89"/>
      <c r="W19" s="89"/>
      <c r="X19" s="91"/>
      <c r="Y19" s="91"/>
      <c r="Z19" s="91"/>
      <c r="AA19" s="87"/>
      <c r="AB19" s="87"/>
      <c r="AC19" s="87"/>
      <c r="AD19" s="87"/>
      <c r="AE19" s="86"/>
      <c r="AF19" s="86"/>
    </row>
    <row r="20" spans="1:33" ht="21" x14ac:dyDescent="0.35">
      <c r="A20" t="s">
        <v>10</v>
      </c>
      <c r="C20" s="27"/>
      <c r="D20" s="5" t="s">
        <v>46</v>
      </c>
      <c r="E20" s="6">
        <f>I20</f>
        <v>5700</v>
      </c>
      <c r="F20" s="12">
        <f>J20</f>
        <v>3500</v>
      </c>
      <c r="G20" s="28"/>
      <c r="H20" s="14"/>
      <c r="I20" s="7">
        <f>MROUND(L20+48,100)</f>
        <v>5700</v>
      </c>
      <c r="J20" s="8">
        <f>MROUND(M20+48,100)</f>
        <v>3500</v>
      </c>
      <c r="K20" s="11"/>
      <c r="L20" s="2">
        <f>P20*$L$3</f>
        <v>5675</v>
      </c>
      <c r="M20" s="3">
        <f>P20*$M$3</f>
        <v>3405</v>
      </c>
      <c r="N20" s="2"/>
      <c r="O20" s="104"/>
      <c r="P20" s="140">
        <v>2270</v>
      </c>
      <c r="Q20" s="92">
        <v>2270</v>
      </c>
      <c r="R20" s="92">
        <v>2270</v>
      </c>
      <c r="S20" s="92">
        <v>2270</v>
      </c>
      <c r="T20" s="92">
        <v>2270</v>
      </c>
      <c r="U20" s="89"/>
      <c r="V20" s="89"/>
      <c r="W20" s="89"/>
      <c r="X20" s="103"/>
      <c r="Y20" s="103"/>
      <c r="Z20" s="103"/>
      <c r="AA20" s="102"/>
      <c r="AB20" s="88"/>
      <c r="AC20" s="88"/>
      <c r="AD20" s="87"/>
      <c r="AE20" s="87"/>
      <c r="AF20" s="93"/>
      <c r="AG20" s="13"/>
    </row>
    <row r="21" spans="1:33" ht="21" x14ac:dyDescent="0.35">
      <c r="C21" s="27"/>
      <c r="D21" s="5" t="s">
        <v>63</v>
      </c>
      <c r="E21" s="6">
        <f>I21</f>
        <v>5200</v>
      </c>
      <c r="F21" s="12">
        <f>J21</f>
        <v>3200</v>
      </c>
      <c r="G21" s="28"/>
      <c r="H21" s="14"/>
      <c r="I21" s="7">
        <f>MROUND(L21+48,100)</f>
        <v>5200</v>
      </c>
      <c r="J21" s="8">
        <f>MROUND(M21+48,100)</f>
        <v>3200</v>
      </c>
      <c r="K21" s="11"/>
      <c r="L21" s="2">
        <f>P21*$L$3</f>
        <v>5191.5750000000007</v>
      </c>
      <c r="M21" s="3">
        <f>P21*$M$3</f>
        <v>3114.9450000000002</v>
      </c>
      <c r="N21" s="2"/>
      <c r="O21" s="104"/>
      <c r="P21" s="140">
        <v>2076.63</v>
      </c>
      <c r="Q21" s="123">
        <v>2076.63</v>
      </c>
      <c r="R21" s="92"/>
      <c r="S21" s="92">
        <v>2270</v>
      </c>
      <c r="T21" s="92">
        <v>2270</v>
      </c>
      <c r="U21" s="89"/>
      <c r="V21" s="89"/>
      <c r="W21" s="89"/>
      <c r="X21" s="103"/>
      <c r="Y21" s="103"/>
      <c r="Z21" s="103"/>
      <c r="AA21" s="102"/>
      <c r="AB21" s="88"/>
      <c r="AC21" s="88"/>
      <c r="AD21" s="87"/>
      <c r="AE21" s="87"/>
      <c r="AF21" s="93"/>
      <c r="AG21" s="13"/>
    </row>
    <row r="22" spans="1:33" ht="21" x14ac:dyDescent="0.35">
      <c r="A22" t="s">
        <v>10</v>
      </c>
      <c r="C22" s="27"/>
      <c r="D22" s="5" t="s">
        <v>45</v>
      </c>
      <c r="E22" s="6">
        <f>I22</f>
        <v>3300</v>
      </c>
      <c r="F22" s="12">
        <f>J22</f>
        <v>2000</v>
      </c>
      <c r="G22" s="28"/>
      <c r="H22" s="14"/>
      <c r="I22" s="7">
        <f>MROUND(L22+48,100)</f>
        <v>3300</v>
      </c>
      <c r="J22" s="8">
        <f>MROUND(M22+48,100)</f>
        <v>2000</v>
      </c>
      <c r="K22" s="11"/>
      <c r="L22" s="2">
        <f>P22*$L$3</f>
        <v>3250</v>
      </c>
      <c r="M22" s="3">
        <f>P22*$M$3</f>
        <v>1950</v>
      </c>
      <c r="N22" s="2"/>
      <c r="O22" s="10"/>
      <c r="P22" s="140">
        <v>1300</v>
      </c>
      <c r="Q22" s="92">
        <v>1300</v>
      </c>
      <c r="R22" s="92">
        <v>1300</v>
      </c>
      <c r="S22" s="92">
        <v>1300</v>
      </c>
      <c r="T22" s="92">
        <v>1300</v>
      </c>
      <c r="U22" s="89"/>
      <c r="V22" s="89"/>
      <c r="W22" s="89"/>
      <c r="X22" s="91"/>
      <c r="Y22" s="91"/>
      <c r="Z22" s="91"/>
      <c r="AA22" s="88"/>
      <c r="AB22" s="88"/>
      <c r="AC22" s="88"/>
      <c r="AD22" s="87"/>
      <c r="AE22" s="86"/>
      <c r="AF22" s="86"/>
    </row>
    <row r="23" spans="1:33" ht="21" hidden="1" x14ac:dyDescent="0.35">
      <c r="C23" s="27"/>
      <c r="D23" s="101" t="s">
        <v>59</v>
      </c>
      <c r="E23" s="100"/>
      <c r="F23" s="99"/>
      <c r="G23" s="28"/>
      <c r="H23" s="14"/>
      <c r="I23" s="98"/>
      <c r="J23" s="97"/>
      <c r="K23" s="11"/>
      <c r="L23" s="96"/>
      <c r="M23" s="95"/>
      <c r="N23" s="2"/>
      <c r="O23" s="10"/>
      <c r="P23" s="140"/>
      <c r="Q23" s="92"/>
      <c r="R23" s="92"/>
      <c r="S23" s="92"/>
      <c r="T23" s="92"/>
      <c r="U23" s="89"/>
      <c r="V23" s="89"/>
      <c r="W23" s="89"/>
      <c r="X23" s="91"/>
      <c r="Y23" s="91"/>
      <c r="Z23" s="91"/>
      <c r="AA23" s="87"/>
      <c r="AB23" s="87"/>
      <c r="AC23" s="87"/>
      <c r="AD23" s="87"/>
      <c r="AE23" s="86"/>
      <c r="AF23" s="86"/>
    </row>
    <row r="24" spans="1:33" ht="21" x14ac:dyDescent="0.35">
      <c r="C24" s="27"/>
      <c r="D24" s="5" t="s">
        <v>64</v>
      </c>
      <c r="E24" s="6">
        <f>I24</f>
        <v>3200</v>
      </c>
      <c r="F24" s="12">
        <f>J24</f>
        <v>1900</v>
      </c>
      <c r="G24" s="28"/>
      <c r="H24" s="14"/>
      <c r="I24" s="7">
        <f>MROUND(L24+48,100)</f>
        <v>3200</v>
      </c>
      <c r="J24" s="8">
        <f>MROUND(M24+48,100)</f>
        <v>1900</v>
      </c>
      <c r="K24" s="11"/>
      <c r="L24" s="2">
        <f>P24*$L$3</f>
        <v>3133.375</v>
      </c>
      <c r="M24" s="3">
        <f>P24*$M$3</f>
        <v>1880.0249999999999</v>
      </c>
      <c r="N24" s="2"/>
      <c r="O24" s="10"/>
      <c r="P24" s="140">
        <v>1253.3499999999999</v>
      </c>
      <c r="Q24" s="123">
        <v>1253.3499999999999</v>
      </c>
      <c r="R24" s="92"/>
      <c r="S24" s="92">
        <v>1300</v>
      </c>
      <c r="T24" s="92">
        <v>1300</v>
      </c>
      <c r="U24" s="89"/>
      <c r="V24" s="89"/>
      <c r="W24" s="89"/>
      <c r="X24" s="91"/>
      <c r="Y24" s="91"/>
      <c r="Z24" s="91"/>
      <c r="AA24" s="88"/>
      <c r="AB24" s="88"/>
      <c r="AC24" s="88"/>
      <c r="AD24" s="87"/>
      <c r="AE24" s="86"/>
      <c r="AF24" s="86"/>
    </row>
    <row r="25" spans="1:33" ht="21" x14ac:dyDescent="0.35">
      <c r="A25" t="s">
        <v>10</v>
      </c>
      <c r="C25" s="27"/>
      <c r="D25" s="101" t="s">
        <v>44</v>
      </c>
      <c r="E25" s="100"/>
      <c r="F25" s="99"/>
      <c r="G25" s="28"/>
      <c r="H25" s="14"/>
      <c r="I25" s="98"/>
      <c r="J25" s="97"/>
      <c r="K25" s="11"/>
      <c r="L25" s="96"/>
      <c r="M25" s="95"/>
      <c r="N25" s="2"/>
      <c r="O25" s="10"/>
      <c r="P25" s="140"/>
      <c r="Q25" s="92"/>
      <c r="R25" s="92"/>
      <c r="S25" s="92"/>
      <c r="T25" s="92"/>
      <c r="U25" s="89"/>
      <c r="V25" s="89"/>
      <c r="W25" s="89"/>
      <c r="X25" s="91"/>
      <c r="Y25" s="91"/>
      <c r="Z25" s="91"/>
      <c r="AA25" s="87"/>
      <c r="AB25" s="87"/>
      <c r="AC25" s="87"/>
      <c r="AD25" s="87"/>
      <c r="AE25" s="86"/>
      <c r="AF25" s="86"/>
    </row>
    <row r="26" spans="1:33" ht="21" x14ac:dyDescent="0.35">
      <c r="A26" t="s">
        <v>41</v>
      </c>
      <c r="C26" s="27"/>
      <c r="D26" s="34" t="s">
        <v>13</v>
      </c>
      <c r="E26" s="35">
        <f>I26</f>
        <v>3300</v>
      </c>
      <c r="F26" s="12">
        <f>J26</f>
        <v>2000</v>
      </c>
      <c r="G26" s="28"/>
      <c r="H26" s="14"/>
      <c r="I26" s="7">
        <f>MROUND(L26+48,100)</f>
        <v>3300</v>
      </c>
      <c r="J26" s="8">
        <f>MROUND(M26+48,100)</f>
        <v>2000</v>
      </c>
      <c r="K26" s="11"/>
      <c r="L26" s="2">
        <f>P26*$L$3</f>
        <v>3250</v>
      </c>
      <c r="M26" s="3">
        <f>P26*$M$3</f>
        <v>1950</v>
      </c>
      <c r="N26" s="2"/>
      <c r="O26" s="10"/>
      <c r="P26" s="140">
        <v>1300</v>
      </c>
      <c r="Q26" s="92">
        <v>1300</v>
      </c>
      <c r="R26" s="92">
        <v>1300</v>
      </c>
      <c r="S26" s="92">
        <v>1300</v>
      </c>
      <c r="T26" s="92">
        <v>1300</v>
      </c>
      <c r="U26" s="89"/>
      <c r="V26" s="89"/>
      <c r="W26" s="89"/>
      <c r="X26" s="94"/>
      <c r="Y26" s="94"/>
      <c r="Z26" s="91"/>
      <c r="AA26" s="87"/>
      <c r="AB26" s="87"/>
      <c r="AC26" s="87"/>
      <c r="AD26" s="87"/>
      <c r="AE26" s="87"/>
      <c r="AF26" s="93"/>
      <c r="AG26" s="13"/>
    </row>
    <row r="27" spans="1:33" ht="21" x14ac:dyDescent="0.35">
      <c r="A27" t="s">
        <v>41</v>
      </c>
      <c r="C27" s="27"/>
      <c r="D27" s="34" t="s">
        <v>43</v>
      </c>
      <c r="E27" s="35">
        <f>I27</f>
        <v>1800</v>
      </c>
      <c r="F27" s="12">
        <f>J27</f>
        <v>1100</v>
      </c>
      <c r="G27" s="28"/>
      <c r="H27" s="14"/>
      <c r="I27" s="7">
        <f>MROUND(L27+48,100)</f>
        <v>1800</v>
      </c>
      <c r="J27" s="8">
        <f>MROUND(M27+48,100)</f>
        <v>1100</v>
      </c>
      <c r="K27" s="11"/>
      <c r="L27" s="2">
        <f>P27*$L$3</f>
        <v>1750</v>
      </c>
      <c r="M27" s="3">
        <f>P27*$M$3</f>
        <v>1050</v>
      </c>
      <c r="N27" s="2"/>
      <c r="O27" s="10"/>
      <c r="P27" s="140">
        <v>700</v>
      </c>
      <c r="Q27" s="92">
        <v>700</v>
      </c>
      <c r="R27" s="92">
        <v>700</v>
      </c>
      <c r="S27" s="92">
        <v>700</v>
      </c>
      <c r="T27" s="92">
        <v>700</v>
      </c>
      <c r="U27" s="89"/>
      <c r="V27" s="89"/>
      <c r="W27" s="89"/>
      <c r="X27" s="91"/>
      <c r="Y27" s="91"/>
      <c r="Z27" s="91"/>
      <c r="AA27" s="87"/>
      <c r="AB27" s="87"/>
      <c r="AC27" s="87"/>
      <c r="AD27" s="87"/>
      <c r="AE27" s="86"/>
      <c r="AF27" s="86"/>
    </row>
    <row r="28" spans="1:33" ht="21" x14ac:dyDescent="0.35">
      <c r="C28" s="27"/>
      <c r="D28" s="101" t="s">
        <v>42</v>
      </c>
      <c r="E28" s="100"/>
      <c r="F28" s="99"/>
      <c r="G28" s="28"/>
      <c r="H28" s="14"/>
      <c r="I28" s="98"/>
      <c r="J28" s="97"/>
      <c r="K28" s="11"/>
      <c r="L28" s="96"/>
      <c r="M28" s="95"/>
      <c r="N28" s="2"/>
      <c r="O28" s="10"/>
      <c r="P28" s="140"/>
      <c r="Q28" s="92"/>
      <c r="R28" s="92"/>
      <c r="S28" s="92"/>
      <c r="T28" s="92"/>
      <c r="U28" s="89"/>
      <c r="V28" s="89"/>
      <c r="W28" s="89"/>
      <c r="X28" s="91"/>
      <c r="Y28" s="91"/>
      <c r="Z28" s="91"/>
      <c r="AA28" s="87"/>
      <c r="AB28" s="87"/>
      <c r="AC28" s="87"/>
      <c r="AD28" s="87"/>
      <c r="AE28" s="86"/>
      <c r="AF28" s="86"/>
    </row>
    <row r="29" spans="1:33" ht="21" x14ac:dyDescent="0.35">
      <c r="A29" t="s">
        <v>41</v>
      </c>
      <c r="C29" s="27"/>
      <c r="D29" s="34" t="s">
        <v>11</v>
      </c>
      <c r="E29" s="35">
        <f>I29</f>
        <v>7000</v>
      </c>
      <c r="F29" s="12">
        <f>J29</f>
        <v>4200</v>
      </c>
      <c r="G29" s="28"/>
      <c r="H29" s="14"/>
      <c r="I29" s="7">
        <f>MROUND(L29+48,100)</f>
        <v>7000</v>
      </c>
      <c r="J29" s="8">
        <f>MROUND(M29+48,100)</f>
        <v>4200</v>
      </c>
      <c r="K29" s="11"/>
      <c r="L29" s="2">
        <f>P29*$L$3</f>
        <v>6952.4249999999993</v>
      </c>
      <c r="M29" s="3">
        <f>P29*$M$3</f>
        <v>4171.4549999999999</v>
      </c>
      <c r="N29" s="2"/>
      <c r="O29" s="10"/>
      <c r="P29" s="140">
        <v>2780.97</v>
      </c>
      <c r="Q29" s="92">
        <v>2780.97</v>
      </c>
      <c r="R29" s="92">
        <v>2780.97</v>
      </c>
      <c r="S29" s="92">
        <v>2780.97</v>
      </c>
      <c r="T29" s="92">
        <v>2780.97</v>
      </c>
      <c r="U29" s="89"/>
      <c r="V29" s="89"/>
      <c r="W29" s="89"/>
      <c r="X29" s="94"/>
      <c r="Y29" s="94"/>
      <c r="Z29" s="91"/>
      <c r="AA29" s="87"/>
      <c r="AB29" s="87"/>
      <c r="AC29" s="87"/>
      <c r="AD29" s="87"/>
      <c r="AE29" s="87"/>
      <c r="AF29" s="93"/>
      <c r="AG29" s="13"/>
    </row>
    <row r="30" spans="1:33" ht="21" x14ac:dyDescent="0.35">
      <c r="A30" t="s">
        <v>41</v>
      </c>
      <c r="C30" s="27"/>
      <c r="D30" s="34" t="s">
        <v>40</v>
      </c>
      <c r="E30" s="35">
        <f>I30</f>
        <v>4200</v>
      </c>
      <c r="F30" s="12">
        <f>J30</f>
        <v>2600</v>
      </c>
      <c r="G30" s="28"/>
      <c r="H30" s="14"/>
      <c r="I30" s="7">
        <f>MROUND(L30+48,100)</f>
        <v>4200</v>
      </c>
      <c r="J30" s="8">
        <f>MROUND(M30+48,100)</f>
        <v>2600</v>
      </c>
      <c r="K30" s="11"/>
      <c r="L30" s="2">
        <f>P30*$L$3</f>
        <v>4188.9749999999995</v>
      </c>
      <c r="M30" s="3">
        <f>P30*$M$3</f>
        <v>2513.3849999999998</v>
      </c>
      <c r="N30" s="2"/>
      <c r="O30" s="10"/>
      <c r="P30" s="140">
        <v>1675.59</v>
      </c>
      <c r="Q30" s="92">
        <v>1675.59</v>
      </c>
      <c r="R30" s="92">
        <v>1675.59</v>
      </c>
      <c r="S30" s="92">
        <v>1675.59</v>
      </c>
      <c r="T30" s="92">
        <v>1675.59</v>
      </c>
      <c r="U30" s="89"/>
      <c r="V30" s="89"/>
      <c r="W30" s="89"/>
      <c r="X30" s="91"/>
      <c r="Y30" s="91"/>
      <c r="Z30" s="91"/>
      <c r="AA30" s="87"/>
      <c r="AB30" s="87"/>
      <c r="AC30" s="87"/>
      <c r="AD30" s="87"/>
      <c r="AE30" s="86"/>
      <c r="AF30" s="86"/>
    </row>
    <row r="31" spans="1:33" ht="9.9499999999999993" customHeight="1" x14ac:dyDescent="0.35">
      <c r="B31" s="13"/>
      <c r="C31" s="37"/>
      <c r="D31" s="38"/>
      <c r="E31" s="39"/>
      <c r="F31" s="40"/>
      <c r="G31" s="41"/>
      <c r="H31" s="14"/>
      <c r="I31" s="7"/>
      <c r="J31" s="8"/>
      <c r="K31" s="11"/>
      <c r="L31" s="2"/>
      <c r="M31" s="2"/>
      <c r="N31" s="2"/>
      <c r="O31" s="10"/>
      <c r="P31" s="139"/>
      <c r="Q31" s="90"/>
      <c r="R31" s="90"/>
      <c r="S31" s="90"/>
      <c r="T31" s="90"/>
      <c r="U31" s="89"/>
      <c r="V31" s="89"/>
      <c r="W31" s="89"/>
      <c r="X31" s="88"/>
      <c r="Y31" s="88"/>
      <c r="Z31" s="88"/>
      <c r="AA31" s="88"/>
      <c r="AB31" s="88"/>
      <c r="AC31" s="88"/>
      <c r="AD31" s="87"/>
      <c r="AE31" s="86"/>
      <c r="AF31" s="86"/>
    </row>
    <row r="37" spans="4:6" x14ac:dyDescent="0.25">
      <c r="E37" s="21" t="s">
        <v>39</v>
      </c>
      <c r="F37" s="19" t="s">
        <v>38</v>
      </c>
    </row>
    <row r="38" spans="4:6" x14ac:dyDescent="0.25">
      <c r="E38" s="21" t="s">
        <v>37</v>
      </c>
      <c r="F38" s="19" t="s">
        <v>36</v>
      </c>
    </row>
    <row r="39" spans="4:6" x14ac:dyDescent="0.25">
      <c r="E39" s="21" t="s">
        <v>35</v>
      </c>
      <c r="F39" s="19" t="s">
        <v>34</v>
      </c>
    </row>
    <row r="40" spans="4:6" x14ac:dyDescent="0.25">
      <c r="E40" s="21" t="s">
        <v>33</v>
      </c>
      <c r="F40" s="19" t="s">
        <v>32</v>
      </c>
    </row>
    <row r="43" spans="4:6" x14ac:dyDescent="0.25">
      <c r="D43" t="s">
        <v>2</v>
      </c>
    </row>
    <row r="44" spans="4:6" x14ac:dyDescent="0.25">
      <c r="D44" t="s">
        <v>1</v>
      </c>
    </row>
    <row r="45" spans="4:6" x14ac:dyDescent="0.25">
      <c r="D45" t="s">
        <v>0</v>
      </c>
    </row>
  </sheetData>
  <mergeCells count="3">
    <mergeCell ref="D3:F3"/>
    <mergeCell ref="I7:J7"/>
    <mergeCell ref="L7:M7"/>
  </mergeCells>
  <printOptions horizontalCentered="1"/>
  <pageMargins left="0.19685039370078741" right="0.11811023622047245" top="0.74803149606299213" bottom="0.74803149606299213" header="0.31496062992125984" footer="0.31496062992125984"/>
  <pageSetup paperSize="9" orientation="portrait" r:id="rId1"/>
  <headerFooter>
    <oddHeader>&amp;LSUSTRATOS&amp;R"El Origen"</oddHeader>
    <oddFooter>&amp;R&amp;D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Fertiliz220424</vt:lpstr>
      <vt:lpstr>Fertiliz030624</vt:lpstr>
      <vt:lpstr>Fertiliz230924</vt:lpstr>
      <vt:lpstr>Fertilizantes190224</vt:lpstr>
      <vt:lpstr>Fertiliz300125</vt:lpstr>
      <vt:lpstr>Fertiliz030624!Área_de_impresión</vt:lpstr>
      <vt:lpstr>Fertiliz220424!Área_de_impresión</vt:lpstr>
      <vt:lpstr>Fertiliz230924!Área_de_impresión</vt:lpstr>
      <vt:lpstr>Fertiliz300125!Área_de_impresión</vt:lpstr>
      <vt:lpstr>Fertilizantes190224!Área_de_impresión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 Andres Garcia</dc:creator>
  <cp:lastModifiedBy>Mariano Andres Garcia</cp:lastModifiedBy>
  <cp:lastPrinted>2025-01-30T09:58:25Z</cp:lastPrinted>
  <dcterms:created xsi:type="dcterms:W3CDTF">2023-04-04T20:40:42Z</dcterms:created>
  <dcterms:modified xsi:type="dcterms:W3CDTF">2025-01-30T10:00:16Z</dcterms:modified>
</cp:coreProperties>
</file>