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11\AK_VIVERO\00PLANTILLAS\002SustratosSemillasyFertilizantesx8\"/>
    </mc:Choice>
  </mc:AlternateContent>
  <xr:revisionPtr revIDLastSave="0" documentId="13_ncr:1_{7B1E041F-DED9-4452-9324-EB77F927FBA3}" xr6:coauthVersionLast="47" xr6:coauthVersionMax="47" xr10:uidLastSave="{00000000-0000-0000-0000-000000000000}"/>
  <bookViews>
    <workbookView xWindow="-105" yWindow="0" windowWidth="12510" windowHeight="10905" firstSheet="3" activeTab="6" xr2:uid="{00000000-000D-0000-FFFF-FFFF00000000}"/>
  </bookViews>
  <sheets>
    <sheet name="GreenLand120524 (2)" sheetId="70" r:id="rId1"/>
    <sheet name="GreenLand260324" sheetId="68" r:id="rId2"/>
    <sheet name="GreenLand290624" sheetId="69" r:id="rId3"/>
    <sheet name="GreenLand030924" sheetId="71" r:id="rId4"/>
    <sheet name="GreenLand011024" sheetId="72" r:id="rId5"/>
    <sheet name="GreenLand011124" sheetId="73" r:id="rId6"/>
    <sheet name="GreenLand070125" sheetId="74" r:id="rId7"/>
  </sheets>
  <definedNames>
    <definedName name="_xlnm.Print_Area" localSheetId="4">GreenLand011024!$B$9:$F$34</definedName>
    <definedName name="_xlnm.Print_Area" localSheetId="5">GreenLand011124!$B$9:$F$34</definedName>
    <definedName name="_xlnm.Print_Area" localSheetId="3">GreenLand030924!$B$9:$F$34</definedName>
    <definedName name="_xlnm.Print_Area" localSheetId="6">GreenLand070125!$B$9:$F$34</definedName>
    <definedName name="_xlnm.Print_Area" localSheetId="0">'GreenLand120524 (2)'!$C$4:$E$30</definedName>
    <definedName name="_xlnm.Print_Area" localSheetId="1">GreenLand260324!$C$4:$E$30</definedName>
    <definedName name="_xlnm.Print_Area" localSheetId="2">GreenLand290624!$C$4:$E$30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74" l="1"/>
  <c r="O40" i="74"/>
  <c r="O39" i="74"/>
  <c r="O38" i="74"/>
  <c r="O37" i="74"/>
  <c r="O36" i="74"/>
  <c r="K42" i="74"/>
  <c r="H42" i="74" s="1"/>
  <c r="J42" i="74"/>
  <c r="G42" i="74" s="1"/>
  <c r="AM41" i="74"/>
  <c r="AI41" i="74"/>
  <c r="AE41" i="74"/>
  <c r="AA41" i="74"/>
  <c r="Y41" i="74"/>
  <c r="W41" i="74"/>
  <c r="U41" i="74"/>
  <c r="S41" i="74"/>
  <c r="Q41" i="74"/>
  <c r="M41" i="74"/>
  <c r="K41" i="74" s="1"/>
  <c r="H41" i="74" s="1"/>
  <c r="J41" i="74"/>
  <c r="G41" i="74" s="1"/>
  <c r="AM40" i="74"/>
  <c r="AE40" i="74"/>
  <c r="AA40" i="74"/>
  <c r="Y40" i="74"/>
  <c r="W40" i="74"/>
  <c r="U40" i="74"/>
  <c r="S40" i="74"/>
  <c r="Q40" i="74"/>
  <c r="M40" i="74"/>
  <c r="K40" i="74" s="1"/>
  <c r="H40" i="74" s="1"/>
  <c r="J40" i="74"/>
  <c r="G40" i="74" s="1"/>
  <c r="AM39" i="74"/>
  <c r="AE39" i="74"/>
  <c r="AA39" i="74"/>
  <c r="Y39" i="74"/>
  <c r="W39" i="74"/>
  <c r="U39" i="74"/>
  <c r="S39" i="74"/>
  <c r="Q39" i="74"/>
  <c r="M39" i="74"/>
  <c r="K39" i="74" s="1"/>
  <c r="H39" i="74" s="1"/>
  <c r="AM38" i="74"/>
  <c r="AI38" i="74"/>
  <c r="AE38" i="74"/>
  <c r="AA38" i="74"/>
  <c r="Y38" i="74"/>
  <c r="W38" i="74"/>
  <c r="U38" i="74"/>
  <c r="S38" i="74"/>
  <c r="Q38" i="74"/>
  <c r="M38" i="74"/>
  <c r="K38" i="74" s="1"/>
  <c r="H38" i="74" s="1"/>
  <c r="J38" i="74"/>
  <c r="G38" i="74" s="1"/>
  <c r="AM37" i="74"/>
  <c r="AI37" i="74"/>
  <c r="AE37" i="74"/>
  <c r="AA37" i="74"/>
  <c r="Y37" i="74"/>
  <c r="W37" i="74"/>
  <c r="U37" i="74"/>
  <c r="S37" i="74"/>
  <c r="Q37" i="74"/>
  <c r="M37" i="74"/>
  <c r="K37" i="74" s="1"/>
  <c r="H37" i="74" s="1"/>
  <c r="AM36" i="74"/>
  <c r="AI36" i="74"/>
  <c r="AE36" i="74"/>
  <c r="AA36" i="74"/>
  <c r="Y36" i="74"/>
  <c r="W36" i="74"/>
  <c r="U36" i="74"/>
  <c r="S36" i="74"/>
  <c r="Q36" i="74"/>
  <c r="M36" i="74"/>
  <c r="K36" i="74" s="1"/>
  <c r="H36" i="74" s="1"/>
  <c r="J36" i="74"/>
  <c r="G36" i="74" s="1"/>
  <c r="AV33" i="74"/>
  <c r="K33" i="74"/>
  <c r="H33" i="74" s="1"/>
  <c r="E33" i="74" s="1"/>
  <c r="J33" i="74"/>
  <c r="G33" i="74"/>
  <c r="D33" i="74" s="1"/>
  <c r="AV32" i="74"/>
  <c r="K32" i="74"/>
  <c r="H32" i="74" s="1"/>
  <c r="E32" i="74" s="1"/>
  <c r="J32" i="74"/>
  <c r="G32" i="74" s="1"/>
  <c r="D32" i="74" s="1"/>
  <c r="AV31" i="74"/>
  <c r="AM31" i="74"/>
  <c r="K31" i="74"/>
  <c r="H31" i="74" s="1"/>
  <c r="J31" i="74"/>
  <c r="G31" i="74" s="1"/>
  <c r="AV30" i="74"/>
  <c r="K30" i="74"/>
  <c r="H30" i="74" s="1"/>
  <c r="E30" i="74" s="1"/>
  <c r="J30" i="74"/>
  <c r="G30" i="74"/>
  <c r="D30" i="74" s="1"/>
  <c r="AV29" i="74"/>
  <c r="K29" i="74"/>
  <c r="H29" i="74" s="1"/>
  <c r="E29" i="74" s="1"/>
  <c r="J29" i="74"/>
  <c r="G29" i="74" s="1"/>
  <c r="D29" i="74" s="1"/>
  <c r="AV28" i="74"/>
  <c r="K28" i="74"/>
  <c r="H28" i="74" s="1"/>
  <c r="E28" i="74" s="1"/>
  <c r="J28" i="74"/>
  <c r="G28" i="74" s="1"/>
  <c r="D28" i="74" s="1"/>
  <c r="AV27" i="74"/>
  <c r="K27" i="74"/>
  <c r="H27" i="74" s="1"/>
  <c r="E27" i="74" s="1"/>
  <c r="J27" i="74"/>
  <c r="G27" i="74"/>
  <c r="D27" i="74" s="1"/>
  <c r="AV26" i="74"/>
  <c r="K26" i="74"/>
  <c r="H26" i="74" s="1"/>
  <c r="E26" i="74" s="1"/>
  <c r="J26" i="74"/>
  <c r="G26" i="74"/>
  <c r="D26" i="74" s="1"/>
  <c r="AV25" i="74"/>
  <c r="K25" i="74"/>
  <c r="H25" i="74" s="1"/>
  <c r="E25" i="74" s="1"/>
  <c r="J25" i="74"/>
  <c r="G25" i="74" s="1"/>
  <c r="D25" i="74" s="1"/>
  <c r="AV24" i="74"/>
  <c r="K24" i="74"/>
  <c r="H24" i="74" s="1"/>
  <c r="E24" i="74" s="1"/>
  <c r="J24" i="74"/>
  <c r="G24" i="74" s="1"/>
  <c r="D24" i="74" s="1"/>
  <c r="AV23" i="74"/>
  <c r="AM23" i="74"/>
  <c r="K23" i="74"/>
  <c r="J23" i="74"/>
  <c r="G23" i="74" s="1"/>
  <c r="D23" i="74" s="1"/>
  <c r="H23" i="74"/>
  <c r="E23" i="74" s="1"/>
  <c r="AV22" i="74"/>
  <c r="K22" i="74"/>
  <c r="J22" i="74"/>
  <c r="H22" i="74"/>
  <c r="E22" i="74" s="1"/>
  <c r="G22" i="74"/>
  <c r="D22" i="74" s="1"/>
  <c r="AV21" i="74"/>
  <c r="K21" i="74"/>
  <c r="H21" i="74" s="1"/>
  <c r="E21" i="74" s="1"/>
  <c r="J21" i="74"/>
  <c r="G21" i="74"/>
  <c r="D21" i="74" s="1"/>
  <c r="AV20" i="74"/>
  <c r="K20" i="74"/>
  <c r="H20" i="74" s="1"/>
  <c r="E20" i="74" s="1"/>
  <c r="J20" i="74"/>
  <c r="G20" i="74" s="1"/>
  <c r="D20" i="74" s="1"/>
  <c r="AV19" i="74"/>
  <c r="AM19" i="74"/>
  <c r="K19" i="74"/>
  <c r="H19" i="74" s="1"/>
  <c r="E19" i="74" s="1"/>
  <c r="J19" i="74"/>
  <c r="G19" i="74" s="1"/>
  <c r="D19" i="74" s="1"/>
  <c r="AV18" i="74"/>
  <c r="K18" i="74"/>
  <c r="J18" i="74"/>
  <c r="G18" i="74" s="1"/>
  <c r="D18" i="74" s="1"/>
  <c r="H18" i="74"/>
  <c r="E18" i="74" s="1"/>
  <c r="AV17" i="74"/>
  <c r="K17" i="74"/>
  <c r="J17" i="74"/>
  <c r="H17" i="74"/>
  <c r="E17" i="74" s="1"/>
  <c r="G17" i="74"/>
  <c r="D17" i="74" s="1"/>
  <c r="AV16" i="74"/>
  <c r="K16" i="74"/>
  <c r="H16" i="74" s="1"/>
  <c r="E16" i="74" s="1"/>
  <c r="J16" i="74"/>
  <c r="G16" i="74"/>
  <c r="D16" i="74" s="1"/>
  <c r="AV15" i="74"/>
  <c r="K15" i="74"/>
  <c r="H15" i="74" s="1"/>
  <c r="E15" i="74" s="1"/>
  <c r="J15" i="74"/>
  <c r="G15" i="74" s="1"/>
  <c r="D15" i="74" s="1"/>
  <c r="AV14" i="74"/>
  <c r="K14" i="74"/>
  <c r="J14" i="74"/>
  <c r="G14" i="74" s="1"/>
  <c r="D14" i="74" s="1"/>
  <c r="H14" i="74"/>
  <c r="E14" i="74" s="1"/>
  <c r="E12" i="74"/>
  <c r="K7" i="74"/>
  <c r="H7" i="74" s="1"/>
  <c r="J7" i="74"/>
  <c r="G7" i="74" s="1"/>
  <c r="K6" i="74"/>
  <c r="H6" i="74" s="1"/>
  <c r="J6" i="74"/>
  <c r="G6" i="74" s="1"/>
  <c r="K5" i="74"/>
  <c r="H5" i="74" s="1"/>
  <c r="J5" i="74"/>
  <c r="G5" i="74" s="1"/>
  <c r="K4" i="74"/>
  <c r="H4" i="74" s="1"/>
  <c r="J4" i="74"/>
  <c r="G4" i="74" s="1"/>
  <c r="E12" i="73"/>
  <c r="O41" i="73"/>
  <c r="O40" i="73"/>
  <c r="O39" i="73"/>
  <c r="O38" i="73"/>
  <c r="O37" i="73"/>
  <c r="O36" i="73"/>
  <c r="AT15" i="73"/>
  <c r="AT16" i="73"/>
  <c r="AT17" i="73"/>
  <c r="AT18" i="73"/>
  <c r="AT19" i="73"/>
  <c r="AT20" i="73"/>
  <c r="AT21" i="73"/>
  <c r="AT22" i="73"/>
  <c r="AT23" i="73"/>
  <c r="AT24" i="73"/>
  <c r="AT25" i="73"/>
  <c r="AT26" i="73"/>
  <c r="AT27" i="73"/>
  <c r="AT28" i="73"/>
  <c r="AT29" i="73"/>
  <c r="AT30" i="73"/>
  <c r="AT31" i="73"/>
  <c r="AT32" i="73"/>
  <c r="AT33" i="73"/>
  <c r="AT14" i="73"/>
  <c r="K42" i="73"/>
  <c r="H42" i="73" s="1"/>
  <c r="J42" i="73"/>
  <c r="G42" i="73"/>
  <c r="AK41" i="73"/>
  <c r="AG41" i="73"/>
  <c r="AC41" i="73"/>
  <c r="Y41" i="73"/>
  <c r="W41" i="73"/>
  <c r="U41" i="73"/>
  <c r="S41" i="73"/>
  <c r="Q41" i="73"/>
  <c r="M41" i="73"/>
  <c r="K41" i="73" s="1"/>
  <c r="H41" i="73" s="1"/>
  <c r="AK40" i="73"/>
  <c r="AC40" i="73"/>
  <c r="Y40" i="73"/>
  <c r="W40" i="73"/>
  <c r="U40" i="73"/>
  <c r="S40" i="73"/>
  <c r="Q40" i="73"/>
  <c r="M40" i="73"/>
  <c r="K40" i="73" s="1"/>
  <c r="H40" i="73" s="1"/>
  <c r="AK39" i="73"/>
  <c r="AC39" i="73"/>
  <c r="Y39" i="73"/>
  <c r="W39" i="73"/>
  <c r="U39" i="73"/>
  <c r="S39" i="73"/>
  <c r="Q39" i="73"/>
  <c r="M39" i="73"/>
  <c r="K39" i="73" s="1"/>
  <c r="H39" i="73" s="1"/>
  <c r="AK38" i="73"/>
  <c r="AG38" i="73"/>
  <c r="AC38" i="73"/>
  <c r="Y38" i="73"/>
  <c r="W38" i="73"/>
  <c r="U38" i="73"/>
  <c r="S38" i="73"/>
  <c r="Q38" i="73"/>
  <c r="M38" i="73"/>
  <c r="K38" i="73"/>
  <c r="J38" i="73"/>
  <c r="G38" i="73" s="1"/>
  <c r="H38" i="73"/>
  <c r="AK37" i="73"/>
  <c r="AG37" i="73"/>
  <c r="AC37" i="73"/>
  <c r="Y37" i="73"/>
  <c r="W37" i="73"/>
  <c r="U37" i="73"/>
  <c r="S37" i="73"/>
  <c r="Q37" i="73"/>
  <c r="M37" i="73"/>
  <c r="K37" i="73" s="1"/>
  <c r="H37" i="73" s="1"/>
  <c r="J37" i="73"/>
  <c r="G37" i="73" s="1"/>
  <c r="AK36" i="73"/>
  <c r="AG36" i="73"/>
  <c r="AC36" i="73"/>
  <c r="Y36" i="73"/>
  <c r="W36" i="73"/>
  <c r="U36" i="73"/>
  <c r="S36" i="73"/>
  <c r="Q36" i="73"/>
  <c r="M36" i="73"/>
  <c r="J36" i="73" s="1"/>
  <c r="G36" i="73" s="1"/>
  <c r="K36" i="73"/>
  <c r="H36" i="73" s="1"/>
  <c r="K33" i="73"/>
  <c r="H33" i="73" s="1"/>
  <c r="E33" i="73" s="1"/>
  <c r="J33" i="73"/>
  <c r="G33" i="73"/>
  <c r="D33" i="73" s="1"/>
  <c r="K32" i="73"/>
  <c r="J32" i="73"/>
  <c r="G32" i="73" s="1"/>
  <c r="D32" i="73" s="1"/>
  <c r="H32" i="73"/>
  <c r="E32" i="73" s="1"/>
  <c r="AK31" i="73"/>
  <c r="K31" i="73"/>
  <c r="J31" i="73"/>
  <c r="H31" i="73"/>
  <c r="G31" i="73"/>
  <c r="K30" i="73"/>
  <c r="J30" i="73"/>
  <c r="H30" i="73"/>
  <c r="E30" i="73" s="1"/>
  <c r="G30" i="73"/>
  <c r="D30" i="73" s="1"/>
  <c r="K29" i="73"/>
  <c r="H29" i="73" s="1"/>
  <c r="E29" i="73" s="1"/>
  <c r="J29" i="73"/>
  <c r="G29" i="73" s="1"/>
  <c r="D29" i="73" s="1"/>
  <c r="K28" i="73"/>
  <c r="J28" i="73"/>
  <c r="H28" i="73"/>
  <c r="E28" i="73" s="1"/>
  <c r="G28" i="73"/>
  <c r="D28" i="73" s="1"/>
  <c r="K27" i="73"/>
  <c r="H27" i="73" s="1"/>
  <c r="E27" i="73" s="1"/>
  <c r="J27" i="73"/>
  <c r="G27" i="73" s="1"/>
  <c r="D27" i="73" s="1"/>
  <c r="K26" i="73"/>
  <c r="J26" i="73"/>
  <c r="H26" i="73"/>
  <c r="E26" i="73" s="1"/>
  <c r="G26" i="73"/>
  <c r="D26" i="73" s="1"/>
  <c r="K25" i="73"/>
  <c r="H25" i="73" s="1"/>
  <c r="E25" i="73" s="1"/>
  <c r="J25" i="73"/>
  <c r="G25" i="73" s="1"/>
  <c r="D25" i="73" s="1"/>
  <c r="K24" i="73"/>
  <c r="J24" i="73"/>
  <c r="H24" i="73"/>
  <c r="E24" i="73" s="1"/>
  <c r="G24" i="73"/>
  <c r="D24" i="73" s="1"/>
  <c r="AK23" i="73"/>
  <c r="K23" i="73"/>
  <c r="H23" i="73" s="1"/>
  <c r="E23" i="73" s="1"/>
  <c r="J23" i="73"/>
  <c r="G23" i="73"/>
  <c r="D23" i="73" s="1"/>
  <c r="K22" i="73"/>
  <c r="J22" i="73"/>
  <c r="G22" i="73" s="1"/>
  <c r="D22" i="73" s="1"/>
  <c r="H22" i="73"/>
  <c r="E22" i="73" s="1"/>
  <c r="K21" i="73"/>
  <c r="H21" i="73" s="1"/>
  <c r="E21" i="73" s="1"/>
  <c r="J21" i="73"/>
  <c r="G21" i="73"/>
  <c r="D21" i="73" s="1"/>
  <c r="K20" i="73"/>
  <c r="J20" i="73"/>
  <c r="G20" i="73" s="1"/>
  <c r="D20" i="73" s="1"/>
  <c r="H20" i="73"/>
  <c r="E20" i="73" s="1"/>
  <c r="AK19" i="73"/>
  <c r="K19" i="73"/>
  <c r="J19" i="73"/>
  <c r="H19" i="73"/>
  <c r="E19" i="73" s="1"/>
  <c r="G19" i="73"/>
  <c r="D19" i="73" s="1"/>
  <c r="K18" i="73"/>
  <c r="H18" i="73" s="1"/>
  <c r="E18" i="73" s="1"/>
  <c r="J18" i="73"/>
  <c r="G18" i="73" s="1"/>
  <c r="D18" i="73" s="1"/>
  <c r="K17" i="73"/>
  <c r="J17" i="73"/>
  <c r="H17" i="73"/>
  <c r="E17" i="73" s="1"/>
  <c r="G17" i="73"/>
  <c r="D17" i="73" s="1"/>
  <c r="K16" i="73"/>
  <c r="H16" i="73" s="1"/>
  <c r="E16" i="73" s="1"/>
  <c r="J16" i="73"/>
  <c r="G16" i="73" s="1"/>
  <c r="D16" i="73" s="1"/>
  <c r="K15" i="73"/>
  <c r="J15" i="73"/>
  <c r="H15" i="73"/>
  <c r="E15" i="73" s="1"/>
  <c r="G15" i="73"/>
  <c r="D15" i="73" s="1"/>
  <c r="K14" i="73"/>
  <c r="H14" i="73" s="1"/>
  <c r="E14" i="73" s="1"/>
  <c r="J14" i="73"/>
  <c r="G14" i="73" s="1"/>
  <c r="D14" i="73" s="1"/>
  <c r="K7" i="73"/>
  <c r="H7" i="73" s="1"/>
  <c r="J7" i="73"/>
  <c r="G7" i="73" s="1"/>
  <c r="K6" i="73"/>
  <c r="H6" i="73" s="1"/>
  <c r="J6" i="73"/>
  <c r="G6" i="73" s="1"/>
  <c r="K5" i="73"/>
  <c r="H5" i="73" s="1"/>
  <c r="J5" i="73"/>
  <c r="G5" i="73" s="1"/>
  <c r="K4" i="73"/>
  <c r="H4" i="73" s="1"/>
  <c r="J4" i="73"/>
  <c r="G4" i="73" s="1"/>
  <c r="J37" i="74" l="1"/>
  <c r="G37" i="74" s="1"/>
  <c r="J39" i="74"/>
  <c r="G39" i="74" s="1"/>
  <c r="J39" i="73"/>
  <c r="G39" i="73" s="1"/>
  <c r="J40" i="73"/>
  <c r="G40" i="73" s="1"/>
  <c r="J41" i="73"/>
  <c r="G41" i="73" s="1"/>
  <c r="O41" i="72"/>
  <c r="O40" i="72"/>
  <c r="O39" i="72"/>
  <c r="O38" i="72"/>
  <c r="O37" i="72"/>
  <c r="O36" i="72"/>
  <c r="K42" i="72"/>
  <c r="H42" i="72" s="1"/>
  <c r="J42" i="72"/>
  <c r="G42" i="72" s="1"/>
  <c r="AI41" i="72"/>
  <c r="AE41" i="72"/>
  <c r="AA41" i="72"/>
  <c r="W41" i="72"/>
  <c r="U41" i="72"/>
  <c r="S41" i="72"/>
  <c r="Q41" i="72"/>
  <c r="M41" i="72"/>
  <c r="J41" i="72" s="1"/>
  <c r="G41" i="72" s="1"/>
  <c r="AI40" i="72"/>
  <c r="AA40" i="72"/>
  <c r="W40" i="72"/>
  <c r="U40" i="72"/>
  <c r="S40" i="72"/>
  <c r="Q40" i="72"/>
  <c r="M40" i="72"/>
  <c r="K40" i="72" s="1"/>
  <c r="H40" i="72" s="1"/>
  <c r="AI39" i="72"/>
  <c r="AA39" i="72"/>
  <c r="W39" i="72"/>
  <c r="U39" i="72"/>
  <c r="S39" i="72"/>
  <c r="Q39" i="72"/>
  <c r="M39" i="72"/>
  <c r="K39" i="72" s="1"/>
  <c r="H39" i="72" s="1"/>
  <c r="J39" i="72"/>
  <c r="G39" i="72" s="1"/>
  <c r="AI38" i="72"/>
  <c r="AE38" i="72"/>
  <c r="AA38" i="72"/>
  <c r="W38" i="72"/>
  <c r="U38" i="72"/>
  <c r="S38" i="72"/>
  <c r="Q38" i="72"/>
  <c r="M38" i="72"/>
  <c r="K38" i="72" s="1"/>
  <c r="H38" i="72" s="1"/>
  <c r="AI37" i="72"/>
  <c r="AE37" i="72"/>
  <c r="AA37" i="72"/>
  <c r="W37" i="72"/>
  <c r="U37" i="72"/>
  <c r="S37" i="72"/>
  <c r="Q37" i="72"/>
  <c r="M37" i="72"/>
  <c r="J37" i="72" s="1"/>
  <c r="G37" i="72" s="1"/>
  <c r="AI36" i="72"/>
  <c r="AE36" i="72"/>
  <c r="AA36" i="72"/>
  <c r="W36" i="72"/>
  <c r="U36" i="72"/>
  <c r="S36" i="72"/>
  <c r="Q36" i="72"/>
  <c r="M36" i="72"/>
  <c r="K36" i="72" s="1"/>
  <c r="H36" i="72" s="1"/>
  <c r="AR24" i="72"/>
  <c r="K24" i="72"/>
  <c r="H24" i="72" s="1"/>
  <c r="E24" i="72" s="1"/>
  <c r="J24" i="72"/>
  <c r="G24" i="72" s="1"/>
  <c r="D24" i="72" s="1"/>
  <c r="AR25" i="72"/>
  <c r="K25" i="72"/>
  <c r="H25" i="72" s="1"/>
  <c r="E25" i="72" s="1"/>
  <c r="J25" i="72"/>
  <c r="G25" i="72" s="1"/>
  <c r="D25" i="72" s="1"/>
  <c r="AR33" i="72"/>
  <c r="K33" i="72"/>
  <c r="H33" i="72" s="1"/>
  <c r="E33" i="72" s="1"/>
  <c r="J33" i="72"/>
  <c r="G33" i="72" s="1"/>
  <c r="D33" i="72" s="1"/>
  <c r="AR32" i="72"/>
  <c r="K32" i="72"/>
  <c r="H32" i="72" s="1"/>
  <c r="E32" i="72" s="1"/>
  <c r="J32" i="72"/>
  <c r="G32" i="72" s="1"/>
  <c r="D32" i="72" s="1"/>
  <c r="AR31" i="72"/>
  <c r="AI31" i="72"/>
  <c r="K31" i="72"/>
  <c r="H31" i="72" s="1"/>
  <c r="J31" i="72"/>
  <c r="G31" i="72" s="1"/>
  <c r="AR26" i="72"/>
  <c r="K26" i="72"/>
  <c r="H26" i="72" s="1"/>
  <c r="E26" i="72" s="1"/>
  <c r="J26" i="72"/>
  <c r="G26" i="72" s="1"/>
  <c r="D26" i="72" s="1"/>
  <c r="AR23" i="72"/>
  <c r="AI23" i="72"/>
  <c r="K23" i="72"/>
  <c r="H23" i="72" s="1"/>
  <c r="E23" i="72" s="1"/>
  <c r="J23" i="72"/>
  <c r="G23" i="72" s="1"/>
  <c r="D23" i="72" s="1"/>
  <c r="AR22" i="72"/>
  <c r="K22" i="72"/>
  <c r="H22" i="72" s="1"/>
  <c r="E22" i="72" s="1"/>
  <c r="J22" i="72"/>
  <c r="G22" i="72" s="1"/>
  <c r="D22" i="72" s="1"/>
  <c r="AR19" i="72"/>
  <c r="AI19" i="72"/>
  <c r="K19" i="72"/>
  <c r="H19" i="72" s="1"/>
  <c r="E19" i="72" s="1"/>
  <c r="J19" i="72"/>
  <c r="G19" i="72" s="1"/>
  <c r="D19" i="72" s="1"/>
  <c r="AR18" i="72"/>
  <c r="K18" i="72"/>
  <c r="H18" i="72" s="1"/>
  <c r="E18" i="72" s="1"/>
  <c r="J18" i="72"/>
  <c r="G18" i="72" s="1"/>
  <c r="D18" i="72" s="1"/>
  <c r="AR21" i="72"/>
  <c r="K21" i="72"/>
  <c r="H21" i="72" s="1"/>
  <c r="E21" i="72" s="1"/>
  <c r="J21" i="72"/>
  <c r="G21" i="72" s="1"/>
  <c r="D21" i="72" s="1"/>
  <c r="AR20" i="72"/>
  <c r="K20" i="72"/>
  <c r="H20" i="72" s="1"/>
  <c r="E20" i="72" s="1"/>
  <c r="J20" i="72"/>
  <c r="G20" i="72" s="1"/>
  <c r="D20" i="72" s="1"/>
  <c r="AR30" i="72"/>
  <c r="K30" i="72"/>
  <c r="H30" i="72" s="1"/>
  <c r="E30" i="72" s="1"/>
  <c r="J30" i="72"/>
  <c r="G30" i="72" s="1"/>
  <c r="D30" i="72" s="1"/>
  <c r="AR29" i="72"/>
  <c r="K29" i="72"/>
  <c r="H29" i="72" s="1"/>
  <c r="E29" i="72" s="1"/>
  <c r="J29" i="72"/>
  <c r="G29" i="72" s="1"/>
  <c r="D29" i="72" s="1"/>
  <c r="AR28" i="72"/>
  <c r="K28" i="72"/>
  <c r="H28" i="72" s="1"/>
  <c r="E28" i="72" s="1"/>
  <c r="J28" i="72"/>
  <c r="G28" i="72" s="1"/>
  <c r="D28" i="72" s="1"/>
  <c r="AR27" i="72"/>
  <c r="K27" i="72"/>
  <c r="H27" i="72" s="1"/>
  <c r="E27" i="72" s="1"/>
  <c r="J27" i="72"/>
  <c r="G27" i="72" s="1"/>
  <c r="D27" i="72" s="1"/>
  <c r="AR17" i="72"/>
  <c r="K17" i="72"/>
  <c r="H17" i="72" s="1"/>
  <c r="E17" i="72" s="1"/>
  <c r="J17" i="72"/>
  <c r="G17" i="72" s="1"/>
  <c r="D17" i="72" s="1"/>
  <c r="AR16" i="72"/>
  <c r="K16" i="72"/>
  <c r="H16" i="72" s="1"/>
  <c r="E16" i="72" s="1"/>
  <c r="J16" i="72"/>
  <c r="G16" i="72" s="1"/>
  <c r="D16" i="72" s="1"/>
  <c r="AR15" i="72"/>
  <c r="K15" i="72"/>
  <c r="H15" i="72" s="1"/>
  <c r="E15" i="72" s="1"/>
  <c r="J15" i="72"/>
  <c r="G15" i="72" s="1"/>
  <c r="D15" i="72" s="1"/>
  <c r="AR14" i="72"/>
  <c r="K14" i="72"/>
  <c r="H14" i="72" s="1"/>
  <c r="E14" i="72" s="1"/>
  <c r="J14" i="72"/>
  <c r="G14" i="72" s="1"/>
  <c r="D14" i="72" s="1"/>
  <c r="K7" i="72"/>
  <c r="H7" i="72" s="1"/>
  <c r="J7" i="72"/>
  <c r="G7" i="72" s="1"/>
  <c r="K6" i="72"/>
  <c r="H6" i="72" s="1"/>
  <c r="J6" i="72"/>
  <c r="G6" i="72" s="1"/>
  <c r="K5" i="72"/>
  <c r="H5" i="72" s="1"/>
  <c r="J5" i="72"/>
  <c r="G5" i="72" s="1"/>
  <c r="K4" i="72"/>
  <c r="H4" i="72" s="1"/>
  <c r="J4" i="72"/>
  <c r="G4" i="72" s="1"/>
  <c r="O41" i="71"/>
  <c r="O40" i="71"/>
  <c r="O39" i="71"/>
  <c r="O38" i="71"/>
  <c r="O37" i="71"/>
  <c r="O36" i="71"/>
  <c r="J36" i="72" l="1"/>
  <c r="G36" i="72" s="1"/>
  <c r="K37" i="72"/>
  <c r="H37" i="72" s="1"/>
  <c r="J38" i="72"/>
  <c r="G38" i="72" s="1"/>
  <c r="J40" i="72"/>
  <c r="G40" i="72" s="1"/>
  <c r="K41" i="72"/>
  <c r="H41" i="72" s="1"/>
  <c r="Q41" i="71"/>
  <c r="Q40" i="71"/>
  <c r="Q39" i="71"/>
  <c r="Q38" i="71"/>
  <c r="Q37" i="71"/>
  <c r="Q36" i="71"/>
  <c r="K42" i="71"/>
  <c r="H42" i="71" s="1"/>
  <c r="J42" i="71"/>
  <c r="G42" i="71" s="1"/>
  <c r="AG41" i="71"/>
  <c r="AC41" i="71"/>
  <c r="Y41" i="71"/>
  <c r="U41" i="71"/>
  <c r="S41" i="71"/>
  <c r="M41" i="71"/>
  <c r="K41" i="71" s="1"/>
  <c r="H41" i="71" s="1"/>
  <c r="AG40" i="71"/>
  <c r="Y40" i="71"/>
  <c r="U40" i="71"/>
  <c r="S40" i="71"/>
  <c r="M40" i="71"/>
  <c r="J40" i="71" s="1"/>
  <c r="G40" i="71" s="1"/>
  <c r="AG39" i="71"/>
  <c r="Y39" i="71"/>
  <c r="U39" i="71"/>
  <c r="S39" i="71"/>
  <c r="M39" i="71"/>
  <c r="K39" i="71" s="1"/>
  <c r="H39" i="71" s="1"/>
  <c r="AG38" i="71"/>
  <c r="AC38" i="71"/>
  <c r="Y38" i="71"/>
  <c r="U38" i="71"/>
  <c r="S38" i="71"/>
  <c r="M38" i="71"/>
  <c r="K38" i="71" s="1"/>
  <c r="H38" i="71" s="1"/>
  <c r="AG37" i="71"/>
  <c r="AC37" i="71"/>
  <c r="Y37" i="71"/>
  <c r="U37" i="71"/>
  <c r="S37" i="71"/>
  <c r="M37" i="71"/>
  <c r="K37" i="71" s="1"/>
  <c r="H37" i="71" s="1"/>
  <c r="AG36" i="71"/>
  <c r="AC36" i="71"/>
  <c r="Y36" i="71"/>
  <c r="U36" i="71"/>
  <c r="S36" i="71"/>
  <c r="M36" i="71"/>
  <c r="K36" i="71" s="1"/>
  <c r="H36" i="71" s="1"/>
  <c r="AP33" i="71"/>
  <c r="K33" i="71"/>
  <c r="J33" i="71"/>
  <c r="G33" i="71" s="1"/>
  <c r="D33" i="71"/>
  <c r="AP32" i="71"/>
  <c r="K32" i="71"/>
  <c r="J32" i="71"/>
  <c r="AP31" i="71"/>
  <c r="K31" i="71"/>
  <c r="J31" i="71"/>
  <c r="AP30" i="71"/>
  <c r="K30" i="71"/>
  <c r="J30" i="71"/>
  <c r="AP29" i="71"/>
  <c r="AG29" i="71"/>
  <c r="K29" i="71"/>
  <c r="H29" i="71" s="1"/>
  <c r="J29" i="71"/>
  <c r="G29" i="71" s="1"/>
  <c r="AP28" i="71"/>
  <c r="K28" i="71"/>
  <c r="J28" i="71"/>
  <c r="AP27" i="71"/>
  <c r="AG27" i="71"/>
  <c r="K27" i="71"/>
  <c r="J27" i="71"/>
  <c r="AP26" i="71"/>
  <c r="K26" i="71"/>
  <c r="J26" i="71"/>
  <c r="AP25" i="71"/>
  <c r="AG25" i="71"/>
  <c r="K25" i="71"/>
  <c r="J25" i="71"/>
  <c r="AP24" i="71"/>
  <c r="K24" i="71"/>
  <c r="H24" i="71" s="1"/>
  <c r="E24" i="71" s="1"/>
  <c r="J24" i="71"/>
  <c r="AP23" i="71"/>
  <c r="K23" i="71"/>
  <c r="H23" i="71" s="1"/>
  <c r="E23" i="71" s="1"/>
  <c r="J23" i="71"/>
  <c r="AP22" i="71"/>
  <c r="K22" i="71"/>
  <c r="J22" i="71"/>
  <c r="AP21" i="71"/>
  <c r="K21" i="71"/>
  <c r="J21" i="71"/>
  <c r="AP20" i="71"/>
  <c r="K20" i="71"/>
  <c r="H20" i="71" s="1"/>
  <c r="E20" i="71" s="1"/>
  <c r="J20" i="71"/>
  <c r="AP19" i="71"/>
  <c r="K19" i="71"/>
  <c r="H19" i="71" s="1"/>
  <c r="E19" i="71" s="1"/>
  <c r="J19" i="71"/>
  <c r="AP18" i="71"/>
  <c r="K18" i="71"/>
  <c r="J18" i="71"/>
  <c r="AP17" i="71"/>
  <c r="K17" i="71"/>
  <c r="J17" i="71"/>
  <c r="AP16" i="71"/>
  <c r="K16" i="71"/>
  <c r="H16" i="71" s="1"/>
  <c r="E16" i="71" s="1"/>
  <c r="J16" i="71"/>
  <c r="AP15" i="71"/>
  <c r="K15" i="71"/>
  <c r="H15" i="71" s="1"/>
  <c r="E15" i="71" s="1"/>
  <c r="J15" i="71"/>
  <c r="AP14" i="71"/>
  <c r="K14" i="71"/>
  <c r="J14" i="71"/>
  <c r="K7" i="71"/>
  <c r="H7" i="71" s="1"/>
  <c r="J7" i="71"/>
  <c r="G7" i="71" s="1"/>
  <c r="K6" i="71"/>
  <c r="H6" i="71" s="1"/>
  <c r="J6" i="71"/>
  <c r="G6" i="71" s="1"/>
  <c r="K5" i="71"/>
  <c r="H5" i="71" s="1"/>
  <c r="J5" i="71"/>
  <c r="G5" i="71" s="1"/>
  <c r="K4" i="71"/>
  <c r="H4" i="71" s="1"/>
  <c r="J4" i="71"/>
  <c r="G4" i="71" s="1"/>
  <c r="O36" i="69"/>
  <c r="O35" i="69"/>
  <c r="O34" i="69"/>
  <c r="O33" i="69"/>
  <c r="O32" i="69"/>
  <c r="O31" i="69"/>
  <c r="K37" i="70"/>
  <c r="J37" i="70"/>
  <c r="G37" i="70" s="1"/>
  <c r="H37" i="70"/>
  <c r="AA36" i="70"/>
  <c r="W36" i="70"/>
  <c r="S36" i="70"/>
  <c r="O36" i="70"/>
  <c r="M36" i="70"/>
  <c r="K36" i="70"/>
  <c r="H36" i="70" s="1"/>
  <c r="J36" i="70"/>
  <c r="G36" i="70" s="1"/>
  <c r="AA35" i="70"/>
  <c r="S35" i="70"/>
  <c r="O35" i="70"/>
  <c r="M35" i="70"/>
  <c r="K35" i="70" s="1"/>
  <c r="H35" i="70" s="1"/>
  <c r="AA34" i="70"/>
  <c r="S34" i="70"/>
  <c r="O34" i="70"/>
  <c r="M34" i="70"/>
  <c r="J34" i="70" s="1"/>
  <c r="G34" i="70" s="1"/>
  <c r="AA33" i="70"/>
  <c r="W33" i="70"/>
  <c r="S33" i="70"/>
  <c r="O33" i="70"/>
  <c r="M33" i="70"/>
  <c r="J33" i="70" s="1"/>
  <c r="G33" i="70" s="1"/>
  <c r="K33" i="70"/>
  <c r="H33" i="70" s="1"/>
  <c r="AA32" i="70"/>
  <c r="W32" i="70"/>
  <c r="S32" i="70"/>
  <c r="O32" i="70"/>
  <c r="M32" i="70"/>
  <c r="J32" i="70" s="1"/>
  <c r="G32" i="70" s="1"/>
  <c r="AA31" i="70"/>
  <c r="W31" i="70"/>
  <c r="S31" i="70"/>
  <c r="O31" i="70"/>
  <c r="M31" i="70"/>
  <c r="K31" i="70" s="1"/>
  <c r="H31" i="70" s="1"/>
  <c r="AJ29" i="70"/>
  <c r="K29" i="70"/>
  <c r="J29" i="70"/>
  <c r="G29" i="70" s="1"/>
  <c r="D29" i="70" s="1"/>
  <c r="H29" i="70"/>
  <c r="E29" i="70" s="1"/>
  <c r="AJ28" i="70"/>
  <c r="K28" i="70"/>
  <c r="J28" i="70"/>
  <c r="G28" i="70" s="1"/>
  <c r="D28" i="70" s="1"/>
  <c r="H28" i="70"/>
  <c r="E28" i="70" s="1"/>
  <c r="AJ27" i="70"/>
  <c r="K27" i="70"/>
  <c r="H27" i="70" s="1"/>
  <c r="E27" i="70" s="1"/>
  <c r="J27" i="70"/>
  <c r="G27" i="70" s="1"/>
  <c r="D27" i="70" s="1"/>
  <c r="AJ26" i="70"/>
  <c r="K26" i="70"/>
  <c r="H26" i="70" s="1"/>
  <c r="E26" i="70" s="1"/>
  <c r="J26" i="70"/>
  <c r="G26" i="70" s="1"/>
  <c r="D26" i="70" s="1"/>
  <c r="AJ25" i="70"/>
  <c r="AA25" i="70"/>
  <c r="K25" i="70"/>
  <c r="H25" i="70" s="1"/>
  <c r="E25" i="70" s="1"/>
  <c r="J25" i="70"/>
  <c r="G25" i="70" s="1"/>
  <c r="D25" i="70" s="1"/>
  <c r="AJ24" i="70"/>
  <c r="K24" i="70"/>
  <c r="H24" i="70" s="1"/>
  <c r="E24" i="70" s="1"/>
  <c r="J24" i="70"/>
  <c r="G24" i="70" s="1"/>
  <c r="D24" i="70" s="1"/>
  <c r="AJ23" i="70"/>
  <c r="AA23" i="70"/>
  <c r="K23" i="70"/>
  <c r="H23" i="70" s="1"/>
  <c r="E23" i="70" s="1"/>
  <c r="J23" i="70"/>
  <c r="G23" i="70" s="1"/>
  <c r="D23" i="70" s="1"/>
  <c r="AJ22" i="70"/>
  <c r="K22" i="70"/>
  <c r="H22" i="70" s="1"/>
  <c r="E22" i="70" s="1"/>
  <c r="J22" i="70"/>
  <c r="G22" i="70" s="1"/>
  <c r="D22" i="70" s="1"/>
  <c r="AJ21" i="70"/>
  <c r="AA21" i="70"/>
  <c r="K21" i="70"/>
  <c r="H21" i="70" s="1"/>
  <c r="E21" i="70" s="1"/>
  <c r="J21" i="70"/>
  <c r="G21" i="70" s="1"/>
  <c r="D21" i="70" s="1"/>
  <c r="AJ20" i="70"/>
  <c r="K20" i="70"/>
  <c r="H20" i="70" s="1"/>
  <c r="E20" i="70" s="1"/>
  <c r="J20" i="70"/>
  <c r="G20" i="70" s="1"/>
  <c r="D20" i="70" s="1"/>
  <c r="AJ19" i="70"/>
  <c r="K19" i="70"/>
  <c r="H19" i="70" s="1"/>
  <c r="E19" i="70" s="1"/>
  <c r="J19" i="70"/>
  <c r="G19" i="70" s="1"/>
  <c r="D19" i="70" s="1"/>
  <c r="AJ18" i="70"/>
  <c r="K18" i="70"/>
  <c r="H18" i="70" s="1"/>
  <c r="E18" i="70" s="1"/>
  <c r="J18" i="70"/>
  <c r="G18" i="70" s="1"/>
  <c r="D18" i="70" s="1"/>
  <c r="AJ17" i="70"/>
  <c r="K17" i="70"/>
  <c r="H17" i="70" s="1"/>
  <c r="E17" i="70" s="1"/>
  <c r="J17" i="70"/>
  <c r="G17" i="70" s="1"/>
  <c r="D17" i="70" s="1"/>
  <c r="AJ16" i="70"/>
  <c r="K16" i="70"/>
  <c r="H16" i="70" s="1"/>
  <c r="E16" i="70" s="1"/>
  <c r="J16" i="70"/>
  <c r="G16" i="70" s="1"/>
  <c r="D16" i="70" s="1"/>
  <c r="AJ15" i="70"/>
  <c r="K15" i="70"/>
  <c r="H15" i="70" s="1"/>
  <c r="E15" i="70" s="1"/>
  <c r="J15" i="70"/>
  <c r="G15" i="70" s="1"/>
  <c r="D15" i="70" s="1"/>
  <c r="AJ14" i="70"/>
  <c r="K14" i="70"/>
  <c r="H14" i="70" s="1"/>
  <c r="E14" i="70" s="1"/>
  <c r="J14" i="70"/>
  <c r="G14" i="70" s="1"/>
  <c r="D14" i="70" s="1"/>
  <c r="AJ13" i="70"/>
  <c r="K13" i="70"/>
  <c r="H13" i="70" s="1"/>
  <c r="E13" i="70" s="1"/>
  <c r="J13" i="70"/>
  <c r="G13" i="70" s="1"/>
  <c r="D13" i="70" s="1"/>
  <c r="AJ12" i="70"/>
  <c r="K12" i="70"/>
  <c r="H12" i="70" s="1"/>
  <c r="E12" i="70" s="1"/>
  <c r="J12" i="70"/>
  <c r="G12" i="70" s="1"/>
  <c r="D12" i="70" s="1"/>
  <c r="AJ11" i="70"/>
  <c r="K11" i="70"/>
  <c r="H11" i="70" s="1"/>
  <c r="E11" i="70" s="1"/>
  <c r="J11" i="70"/>
  <c r="G11" i="70" s="1"/>
  <c r="D11" i="70" s="1"/>
  <c r="AJ10" i="70"/>
  <c r="K10" i="70"/>
  <c r="H10" i="70" s="1"/>
  <c r="E10" i="70" s="1"/>
  <c r="J10" i="70"/>
  <c r="G10" i="70" s="1"/>
  <c r="D10" i="70" s="1"/>
  <c r="K7" i="70"/>
  <c r="H7" i="70" s="1"/>
  <c r="J7" i="70"/>
  <c r="G7" i="70"/>
  <c r="K6" i="70"/>
  <c r="H6" i="70" s="1"/>
  <c r="J6" i="70"/>
  <c r="G6" i="70" s="1"/>
  <c r="K5" i="70"/>
  <c r="H5" i="70" s="1"/>
  <c r="J5" i="70"/>
  <c r="G5" i="70" s="1"/>
  <c r="K4" i="70"/>
  <c r="H4" i="70" s="1"/>
  <c r="J4" i="70"/>
  <c r="G4" i="70"/>
  <c r="Q36" i="69"/>
  <c r="Q35" i="69"/>
  <c r="Q34" i="69"/>
  <c r="Q33" i="69"/>
  <c r="Q32" i="69"/>
  <c r="Q31" i="69"/>
  <c r="K37" i="69"/>
  <c r="H37" i="69" s="1"/>
  <c r="J37" i="69"/>
  <c r="G37" i="69" s="1"/>
  <c r="AC36" i="69"/>
  <c r="Y36" i="69"/>
  <c r="U36" i="69"/>
  <c r="M36" i="69"/>
  <c r="K36" i="69" s="1"/>
  <c r="H36" i="69" s="1"/>
  <c r="AC35" i="69"/>
  <c r="U35" i="69"/>
  <c r="M35" i="69"/>
  <c r="J35" i="69" s="1"/>
  <c r="G35" i="69" s="1"/>
  <c r="K35" i="69"/>
  <c r="H35" i="69" s="1"/>
  <c r="AC34" i="69"/>
  <c r="U34" i="69"/>
  <c r="M34" i="69"/>
  <c r="J34" i="69" s="1"/>
  <c r="G34" i="69" s="1"/>
  <c r="K34" i="69"/>
  <c r="H34" i="69" s="1"/>
  <c r="AC33" i="69"/>
  <c r="Y33" i="69"/>
  <c r="U33" i="69"/>
  <c r="M33" i="69"/>
  <c r="K33" i="69" s="1"/>
  <c r="H33" i="69" s="1"/>
  <c r="AC32" i="69"/>
  <c r="Y32" i="69"/>
  <c r="U32" i="69"/>
  <c r="M32" i="69"/>
  <c r="J32" i="69" s="1"/>
  <c r="G32" i="69" s="1"/>
  <c r="AC31" i="69"/>
  <c r="Y31" i="69"/>
  <c r="U31" i="69"/>
  <c r="M31" i="69"/>
  <c r="J31" i="69" s="1"/>
  <c r="G31" i="69" s="1"/>
  <c r="AL29" i="69"/>
  <c r="K29" i="69"/>
  <c r="H29" i="69" s="1"/>
  <c r="E29" i="69" s="1"/>
  <c r="J29" i="69"/>
  <c r="G29" i="69" s="1"/>
  <c r="D29" i="69" s="1"/>
  <c r="AL28" i="69"/>
  <c r="K28" i="69"/>
  <c r="H28" i="69" s="1"/>
  <c r="E28" i="69" s="1"/>
  <c r="J28" i="69"/>
  <c r="G28" i="69" s="1"/>
  <c r="D28" i="69" s="1"/>
  <c r="AL27" i="69"/>
  <c r="K27" i="69"/>
  <c r="H27" i="69" s="1"/>
  <c r="E27" i="69" s="1"/>
  <c r="J27" i="69"/>
  <c r="G27" i="69" s="1"/>
  <c r="D27" i="69" s="1"/>
  <c r="AL26" i="69"/>
  <c r="K26" i="69"/>
  <c r="H26" i="69" s="1"/>
  <c r="E26" i="69" s="1"/>
  <c r="J26" i="69"/>
  <c r="G26" i="69"/>
  <c r="D26" i="69" s="1"/>
  <c r="AL25" i="69"/>
  <c r="AC25" i="69"/>
  <c r="K25" i="69"/>
  <c r="J25" i="69"/>
  <c r="G25" i="69" s="1"/>
  <c r="D25" i="69" s="1"/>
  <c r="H25" i="69"/>
  <c r="E25" i="69" s="1"/>
  <c r="AL24" i="69"/>
  <c r="K24" i="69"/>
  <c r="H24" i="69" s="1"/>
  <c r="E24" i="69" s="1"/>
  <c r="J24" i="69"/>
  <c r="G24" i="69" s="1"/>
  <c r="D24" i="69" s="1"/>
  <c r="AL23" i="69"/>
  <c r="AC23" i="69"/>
  <c r="K23" i="69"/>
  <c r="H23" i="69" s="1"/>
  <c r="E23" i="69" s="1"/>
  <c r="J23" i="69"/>
  <c r="G23" i="69" s="1"/>
  <c r="D23" i="69" s="1"/>
  <c r="AL22" i="69"/>
  <c r="K22" i="69"/>
  <c r="H22" i="69" s="1"/>
  <c r="E22" i="69" s="1"/>
  <c r="J22" i="69"/>
  <c r="G22" i="69" s="1"/>
  <c r="D22" i="69" s="1"/>
  <c r="AL21" i="69"/>
  <c r="AC21" i="69"/>
  <c r="K21" i="69"/>
  <c r="H21" i="69" s="1"/>
  <c r="E21" i="69" s="1"/>
  <c r="J21" i="69"/>
  <c r="G21" i="69" s="1"/>
  <c r="D21" i="69" s="1"/>
  <c r="AL20" i="69"/>
  <c r="K20" i="69"/>
  <c r="H20" i="69" s="1"/>
  <c r="E20" i="69" s="1"/>
  <c r="J20" i="69"/>
  <c r="G20" i="69" s="1"/>
  <c r="D20" i="69" s="1"/>
  <c r="AL19" i="69"/>
  <c r="K19" i="69"/>
  <c r="H19" i="69" s="1"/>
  <c r="E19" i="69" s="1"/>
  <c r="J19" i="69"/>
  <c r="G19" i="69" s="1"/>
  <c r="D19" i="69" s="1"/>
  <c r="AL18" i="69"/>
  <c r="K18" i="69"/>
  <c r="H18" i="69" s="1"/>
  <c r="E18" i="69" s="1"/>
  <c r="J18" i="69"/>
  <c r="G18" i="69" s="1"/>
  <c r="D18" i="69" s="1"/>
  <c r="AL17" i="69"/>
  <c r="K17" i="69"/>
  <c r="H17" i="69" s="1"/>
  <c r="E17" i="69" s="1"/>
  <c r="J17" i="69"/>
  <c r="G17" i="69" s="1"/>
  <c r="D17" i="69" s="1"/>
  <c r="AL16" i="69"/>
  <c r="K16" i="69"/>
  <c r="H16" i="69" s="1"/>
  <c r="E16" i="69" s="1"/>
  <c r="J16" i="69"/>
  <c r="G16" i="69" s="1"/>
  <c r="D16" i="69" s="1"/>
  <c r="AL15" i="69"/>
  <c r="K15" i="69"/>
  <c r="H15" i="69" s="1"/>
  <c r="E15" i="69" s="1"/>
  <c r="J15" i="69"/>
  <c r="G15" i="69" s="1"/>
  <c r="D15" i="69" s="1"/>
  <c r="AL14" i="69"/>
  <c r="K14" i="69"/>
  <c r="H14" i="69" s="1"/>
  <c r="E14" i="69" s="1"/>
  <c r="J14" i="69"/>
  <c r="G14" i="69" s="1"/>
  <c r="D14" i="69" s="1"/>
  <c r="AL13" i="69"/>
  <c r="K13" i="69"/>
  <c r="H13" i="69" s="1"/>
  <c r="E13" i="69" s="1"/>
  <c r="J13" i="69"/>
  <c r="G13" i="69" s="1"/>
  <c r="D13" i="69" s="1"/>
  <c r="AL12" i="69"/>
  <c r="K12" i="69"/>
  <c r="H12" i="69" s="1"/>
  <c r="E12" i="69" s="1"/>
  <c r="J12" i="69"/>
  <c r="G12" i="69" s="1"/>
  <c r="D12" i="69" s="1"/>
  <c r="AL11" i="69"/>
  <c r="K11" i="69"/>
  <c r="H11" i="69" s="1"/>
  <c r="E11" i="69" s="1"/>
  <c r="J11" i="69"/>
  <c r="G11" i="69" s="1"/>
  <c r="D11" i="69" s="1"/>
  <c r="AL10" i="69"/>
  <c r="K10" i="69"/>
  <c r="H10" i="69" s="1"/>
  <c r="E10" i="69" s="1"/>
  <c r="J10" i="69"/>
  <c r="G10" i="69" s="1"/>
  <c r="D10" i="69" s="1"/>
  <c r="K7" i="69"/>
  <c r="H7" i="69" s="1"/>
  <c r="J7" i="69"/>
  <c r="G7" i="69" s="1"/>
  <c r="K6" i="69"/>
  <c r="H6" i="69" s="1"/>
  <c r="J6" i="69"/>
  <c r="G6" i="69" s="1"/>
  <c r="K5" i="69"/>
  <c r="H5" i="69" s="1"/>
  <c r="J5" i="69"/>
  <c r="G5" i="69" s="1"/>
  <c r="K4" i="69"/>
  <c r="H4" i="69" s="1"/>
  <c r="J4" i="69"/>
  <c r="G4" i="69" s="1"/>
  <c r="AH26" i="68"/>
  <c r="K26" i="68"/>
  <c r="H26" i="68" s="1"/>
  <c r="E26" i="68" s="1"/>
  <c r="J26" i="68"/>
  <c r="G26" i="68" s="1"/>
  <c r="D26" i="68" s="1"/>
  <c r="K37" i="68"/>
  <c r="H37" i="68" s="1"/>
  <c r="J37" i="68"/>
  <c r="G37" i="68"/>
  <c r="Y36" i="68"/>
  <c r="U36" i="68"/>
  <c r="Q36" i="68"/>
  <c r="M36" i="68"/>
  <c r="K36" i="68" s="1"/>
  <c r="H36" i="68" s="1"/>
  <c r="Y35" i="68"/>
  <c r="Q35" i="68"/>
  <c r="M35" i="68"/>
  <c r="J35" i="68" s="1"/>
  <c r="G35" i="68" s="1"/>
  <c r="K35" i="68"/>
  <c r="H35" i="68" s="1"/>
  <c r="Y34" i="68"/>
  <c r="Q34" i="68"/>
  <c r="M34" i="68"/>
  <c r="J34" i="68" s="1"/>
  <c r="G34" i="68" s="1"/>
  <c r="K34" i="68"/>
  <c r="H34" i="68" s="1"/>
  <c r="Y33" i="68"/>
  <c r="U33" i="68"/>
  <c r="Q33" i="68"/>
  <c r="M33" i="68"/>
  <c r="K33" i="68" s="1"/>
  <c r="H33" i="68" s="1"/>
  <c r="Y32" i="68"/>
  <c r="U32" i="68"/>
  <c r="Q32" i="68"/>
  <c r="M32" i="68"/>
  <c r="J32" i="68" s="1"/>
  <c r="G32" i="68" s="1"/>
  <c r="Y31" i="68"/>
  <c r="U31" i="68"/>
  <c r="Q31" i="68"/>
  <c r="M31" i="68"/>
  <c r="K31" i="68" s="1"/>
  <c r="H31" i="68" s="1"/>
  <c r="AH29" i="68"/>
  <c r="K29" i="68"/>
  <c r="H29" i="68" s="1"/>
  <c r="E29" i="68" s="1"/>
  <c r="J29" i="68"/>
  <c r="G29" i="68" s="1"/>
  <c r="D29" i="68" s="1"/>
  <c r="AH28" i="68"/>
  <c r="K28" i="68"/>
  <c r="H28" i="68" s="1"/>
  <c r="E28" i="68" s="1"/>
  <c r="J28" i="68"/>
  <c r="G28" i="68" s="1"/>
  <c r="D28" i="68" s="1"/>
  <c r="AH27" i="68"/>
  <c r="K27" i="68"/>
  <c r="H27" i="68" s="1"/>
  <c r="E27" i="68" s="1"/>
  <c r="J27" i="68"/>
  <c r="G27" i="68" s="1"/>
  <c r="D27" i="68" s="1"/>
  <c r="AH24" i="68"/>
  <c r="K24" i="68"/>
  <c r="H24" i="68" s="1"/>
  <c r="E24" i="68" s="1"/>
  <c r="J24" i="68"/>
  <c r="G24" i="68" s="1"/>
  <c r="D24" i="68" s="1"/>
  <c r="AH25" i="68"/>
  <c r="Y25" i="68"/>
  <c r="K25" i="68"/>
  <c r="H25" i="68" s="1"/>
  <c r="E25" i="68" s="1"/>
  <c r="J25" i="68"/>
  <c r="G25" i="68" s="1"/>
  <c r="D25" i="68" s="1"/>
  <c r="AH22" i="68"/>
  <c r="K22" i="68"/>
  <c r="H22" i="68" s="1"/>
  <c r="E22" i="68" s="1"/>
  <c r="J22" i="68"/>
  <c r="G22" i="68" s="1"/>
  <c r="D22" i="68" s="1"/>
  <c r="AH23" i="68"/>
  <c r="Y23" i="68"/>
  <c r="K23" i="68"/>
  <c r="H23" i="68" s="1"/>
  <c r="E23" i="68" s="1"/>
  <c r="J23" i="68"/>
  <c r="G23" i="68" s="1"/>
  <c r="D23" i="68" s="1"/>
  <c r="AH21" i="68"/>
  <c r="Y21" i="68"/>
  <c r="K21" i="68"/>
  <c r="H21" i="68" s="1"/>
  <c r="E21" i="68" s="1"/>
  <c r="J21" i="68"/>
  <c r="G21" i="68" s="1"/>
  <c r="D21" i="68" s="1"/>
  <c r="AH20" i="68"/>
  <c r="K20" i="68"/>
  <c r="H20" i="68" s="1"/>
  <c r="E20" i="68" s="1"/>
  <c r="J20" i="68"/>
  <c r="G20" i="68" s="1"/>
  <c r="D20" i="68" s="1"/>
  <c r="AH19" i="68"/>
  <c r="K19" i="68"/>
  <c r="H19" i="68" s="1"/>
  <c r="E19" i="68" s="1"/>
  <c r="J19" i="68"/>
  <c r="G19" i="68" s="1"/>
  <c r="D19" i="68" s="1"/>
  <c r="AH18" i="68"/>
  <c r="K18" i="68"/>
  <c r="H18" i="68" s="1"/>
  <c r="E18" i="68" s="1"/>
  <c r="J18" i="68"/>
  <c r="G18" i="68" s="1"/>
  <c r="D18" i="68" s="1"/>
  <c r="AH17" i="68"/>
  <c r="K17" i="68"/>
  <c r="H17" i="68" s="1"/>
  <c r="E17" i="68" s="1"/>
  <c r="J17" i="68"/>
  <c r="G17" i="68" s="1"/>
  <c r="D17" i="68" s="1"/>
  <c r="AH16" i="68"/>
  <c r="K16" i="68"/>
  <c r="H16" i="68" s="1"/>
  <c r="E16" i="68" s="1"/>
  <c r="J16" i="68"/>
  <c r="G16" i="68" s="1"/>
  <c r="D16" i="68" s="1"/>
  <c r="AH15" i="68"/>
  <c r="K15" i="68"/>
  <c r="H15" i="68" s="1"/>
  <c r="E15" i="68" s="1"/>
  <c r="J15" i="68"/>
  <c r="G15" i="68" s="1"/>
  <c r="D15" i="68" s="1"/>
  <c r="AH14" i="68"/>
  <c r="K14" i="68"/>
  <c r="H14" i="68" s="1"/>
  <c r="E14" i="68" s="1"/>
  <c r="J14" i="68"/>
  <c r="G14" i="68" s="1"/>
  <c r="D14" i="68" s="1"/>
  <c r="AH13" i="68"/>
  <c r="K13" i="68"/>
  <c r="H13" i="68" s="1"/>
  <c r="E13" i="68" s="1"/>
  <c r="J13" i="68"/>
  <c r="G13" i="68" s="1"/>
  <c r="D13" i="68" s="1"/>
  <c r="AH12" i="68"/>
  <c r="K12" i="68"/>
  <c r="H12" i="68" s="1"/>
  <c r="E12" i="68" s="1"/>
  <c r="J12" i="68"/>
  <c r="G12" i="68" s="1"/>
  <c r="D12" i="68" s="1"/>
  <c r="AH11" i="68"/>
  <c r="K11" i="68"/>
  <c r="H11" i="68" s="1"/>
  <c r="E11" i="68" s="1"/>
  <c r="J11" i="68"/>
  <c r="G11" i="68" s="1"/>
  <c r="D11" i="68" s="1"/>
  <c r="AH10" i="68"/>
  <c r="K10" i="68"/>
  <c r="H10" i="68" s="1"/>
  <c r="E10" i="68" s="1"/>
  <c r="J10" i="68"/>
  <c r="G10" i="68" s="1"/>
  <c r="D10" i="68" s="1"/>
  <c r="K7" i="68"/>
  <c r="H7" i="68" s="1"/>
  <c r="J7" i="68"/>
  <c r="G7" i="68" s="1"/>
  <c r="K6" i="68"/>
  <c r="H6" i="68" s="1"/>
  <c r="J6" i="68"/>
  <c r="G6" i="68" s="1"/>
  <c r="K5" i="68"/>
  <c r="H5" i="68" s="1"/>
  <c r="J5" i="68"/>
  <c r="G5" i="68" s="1"/>
  <c r="K4" i="68"/>
  <c r="H4" i="68" s="1"/>
  <c r="J4" i="68"/>
  <c r="G4" i="68" s="1"/>
  <c r="K32" i="70" l="1"/>
  <c r="H32" i="70" s="1"/>
  <c r="K34" i="70"/>
  <c r="H34" i="70" s="1"/>
  <c r="J33" i="69"/>
  <c r="G33" i="69" s="1"/>
  <c r="J35" i="70"/>
  <c r="G35" i="70" s="1"/>
  <c r="K31" i="69"/>
  <c r="H31" i="69" s="1"/>
  <c r="G14" i="71"/>
  <c r="D14" i="71" s="1"/>
  <c r="G15" i="71"/>
  <c r="D15" i="71" s="1"/>
  <c r="G16" i="71"/>
  <c r="D16" i="71" s="1"/>
  <c r="H17" i="71"/>
  <c r="E17" i="71" s="1"/>
  <c r="G22" i="71"/>
  <c r="D22" i="71" s="1"/>
  <c r="G23" i="71"/>
  <c r="D23" i="71" s="1"/>
  <c r="G24" i="71"/>
  <c r="D24" i="71" s="1"/>
  <c r="H25" i="71"/>
  <c r="E25" i="71" s="1"/>
  <c r="H26" i="71"/>
  <c r="E26" i="71" s="1"/>
  <c r="G31" i="71"/>
  <c r="D31" i="71" s="1"/>
  <c r="H32" i="71"/>
  <c r="E32" i="71" s="1"/>
  <c r="H33" i="71"/>
  <c r="E33" i="71" s="1"/>
  <c r="H14" i="71"/>
  <c r="E14" i="71" s="1"/>
  <c r="G21" i="71"/>
  <c r="D21" i="71" s="1"/>
  <c r="H22" i="71"/>
  <c r="E22" i="71" s="1"/>
  <c r="G30" i="71"/>
  <c r="D30" i="71" s="1"/>
  <c r="H31" i="71"/>
  <c r="E31" i="71" s="1"/>
  <c r="G18" i="71"/>
  <c r="D18" i="71" s="1"/>
  <c r="G19" i="71"/>
  <c r="D19" i="71" s="1"/>
  <c r="G20" i="71"/>
  <c r="D20" i="71" s="1"/>
  <c r="H21" i="71"/>
  <c r="E21" i="71" s="1"/>
  <c r="G27" i="71"/>
  <c r="D27" i="71" s="1"/>
  <c r="G28" i="71"/>
  <c r="D28" i="71" s="1"/>
  <c r="H30" i="71"/>
  <c r="E30" i="71" s="1"/>
  <c r="J38" i="71"/>
  <c r="G38" i="71" s="1"/>
  <c r="G17" i="71"/>
  <c r="D17" i="71" s="1"/>
  <c r="H18" i="71"/>
  <c r="E18" i="71" s="1"/>
  <c r="G25" i="71"/>
  <c r="D25" i="71" s="1"/>
  <c r="G26" i="71"/>
  <c r="D26" i="71" s="1"/>
  <c r="H27" i="71"/>
  <c r="E27" i="71" s="1"/>
  <c r="H28" i="71"/>
  <c r="E28" i="71" s="1"/>
  <c r="G32" i="71"/>
  <c r="D32" i="71" s="1"/>
  <c r="K40" i="71"/>
  <c r="H40" i="71" s="1"/>
  <c r="J36" i="71"/>
  <c r="G36" i="71" s="1"/>
  <c r="J41" i="71"/>
  <c r="G41" i="71" s="1"/>
  <c r="J37" i="71"/>
  <c r="G37" i="71" s="1"/>
  <c r="J39" i="71"/>
  <c r="G39" i="71" s="1"/>
  <c r="K32" i="69"/>
  <c r="H32" i="69" s="1"/>
  <c r="J31" i="70"/>
  <c r="G31" i="70" s="1"/>
  <c r="J36" i="69"/>
  <c r="G36" i="69" s="1"/>
  <c r="J31" i="68"/>
  <c r="G31" i="68" s="1"/>
  <c r="K32" i="68"/>
  <c r="H32" i="68" s="1"/>
  <c r="J33" i="68"/>
  <c r="G33" i="68" s="1"/>
  <c r="J36" i="68"/>
  <c r="G36" i="68" s="1"/>
</calcChain>
</file>

<file path=xl/sharedStrings.xml><?xml version="1.0" encoding="utf-8"?>
<sst xmlns="http://schemas.openxmlformats.org/spreadsheetml/2006/main" count="643" uniqueCount="52">
  <si>
    <t>CESPED  GREENLAND</t>
  </si>
  <si>
    <t>BERMUDA</t>
  </si>
  <si>
    <t>BRASILERO</t>
  </si>
  <si>
    <t>INGLES</t>
  </si>
  <si>
    <t>Costo</t>
  </si>
  <si>
    <t>HIERBA PARA GATOS Greenland</t>
  </si>
  <si>
    <t>CESPED SEMILLA xkg</t>
  </si>
  <si>
    <t>PANES DE CESPED xm2</t>
  </si>
  <si>
    <t>7 VARIEDADES 1 kg</t>
  </si>
  <si>
    <t>7 VARIEDADES 400 grs</t>
  </si>
  <si>
    <t>9 VARIEDADES 1 kg</t>
  </si>
  <si>
    <t>9 VARIEDADES 500 grs</t>
  </si>
  <si>
    <t>BERMUDA 100 grs</t>
  </si>
  <si>
    <t>BERMUDA 50 grs</t>
  </si>
  <si>
    <t>DICHONDRA  25 grs</t>
  </si>
  <si>
    <t>DICHONDRA 50 grs</t>
  </si>
  <si>
    <t>KIKUYO 25 grs</t>
  </si>
  <si>
    <t>KIKUYO 50 grs</t>
  </si>
  <si>
    <t>RYE GRASS (fraccionado) 500 grs</t>
  </si>
  <si>
    <t>BERMUDA (fraccionado) 500 grs</t>
  </si>
  <si>
    <t>BERMUDA (fraccionado) 1 kg</t>
  </si>
  <si>
    <t>RYE GRASS (fraccionado) 25 kg</t>
  </si>
  <si>
    <t>RYE GRASS (fraccionado) 1 kg</t>
  </si>
  <si>
    <t>PLENO SOL 1 kg</t>
  </si>
  <si>
    <t>PLENO SOL 500 grs</t>
  </si>
  <si>
    <t>DEPORTIVO 1 kg</t>
  </si>
  <si>
    <t>DEPORTIVO 500 grs</t>
  </si>
  <si>
    <t>MEDIA SOMBRA 1 kg</t>
  </si>
  <si>
    <t>MEDIA SOMBRA 500 grs</t>
  </si>
  <si>
    <t>Boleta260923</t>
  </si>
  <si>
    <t>LISTAS281023</t>
  </si>
  <si>
    <t>EDUARDO</t>
  </si>
  <si>
    <t>231023 FECHA</t>
  </si>
  <si>
    <t>Panes011223</t>
  </si>
  <si>
    <t>MMM011223</t>
  </si>
  <si>
    <t>listaGreenland271123</t>
  </si>
  <si>
    <t>INVIERNO x 1 k</t>
  </si>
  <si>
    <t>mas30%</t>
  </si>
  <si>
    <t>MMM030124</t>
  </si>
  <si>
    <t>listaGreenland131223</t>
  </si>
  <si>
    <t>panes180224Eduardo</t>
  </si>
  <si>
    <t>Edu180224</t>
  </si>
  <si>
    <t>Boleta220324</t>
  </si>
  <si>
    <t>RYE GRASS PERENNE x 1kg (fraccionado)</t>
  </si>
  <si>
    <t>RYE GRASS PERENNE x 500 g (fraccionado)</t>
  </si>
  <si>
    <t>Lista120524</t>
  </si>
  <si>
    <t>CespedGreenland pag10</t>
  </si>
  <si>
    <t>Lista120624</t>
  </si>
  <si>
    <t>ListaMacetexJulio24</t>
  </si>
  <si>
    <t>KIKUYO 25 grs       -Sin Stock-</t>
  </si>
  <si>
    <t>Redondeado $100</t>
  </si>
  <si>
    <t>ListaMacetexOctubre24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</si>
</sst>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 Black"/>
      <family val="2"/>
    </font>
    <font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6"/>
      <color theme="7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u/>
      <sz val="16"/>
      <color theme="4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6"/>
      <color rgb="FFC0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9" tint="-0.249977111117893"/>
      <name val="Calibri"/>
      <family val="2"/>
      <scheme val="minor"/>
    </font>
    <font>
      <sz val="8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" fillId="2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/>
    <xf numFmtId="164" fontId="2" fillId="0" borderId="3" xfId="0" applyNumberFormat="1" applyFont="1" applyBorder="1"/>
    <xf numFmtId="14" fontId="0" fillId="0" borderId="0" xfId="0" applyNumberFormat="1"/>
    <xf numFmtId="0" fontId="1" fillId="0" borderId="2" xfId="0" applyFont="1" applyBorder="1" applyAlignment="1">
      <alignment horizontal="center"/>
    </xf>
    <xf numFmtId="1" fontId="2" fillId="3" borderId="3" xfId="0" applyNumberFormat="1" applyFont="1" applyFill="1" applyBorder="1"/>
    <xf numFmtId="0" fontId="4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" fontId="2" fillId="3" borderId="4" xfId="0" applyNumberFormat="1" applyFont="1" applyFill="1" applyBorder="1"/>
    <xf numFmtId="2" fontId="7" fillId="2" borderId="2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9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1" fillId="0" borderId="0" xfId="0" applyFont="1"/>
    <xf numFmtId="2" fontId="1" fillId="3" borderId="2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center"/>
    </xf>
    <xf numFmtId="0" fontId="13" fillId="0" borderId="0" xfId="0" applyFont="1"/>
    <xf numFmtId="0" fontId="12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15" fillId="0" borderId="0" xfId="0" applyFont="1"/>
    <xf numFmtId="0" fontId="16" fillId="2" borderId="2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1" fontId="19" fillId="2" borderId="2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14" fontId="21" fillId="0" borderId="0" xfId="0" applyNumberFormat="1" applyFont="1"/>
    <xf numFmtId="14" fontId="21" fillId="0" borderId="0" xfId="0" applyNumberFormat="1" applyFont="1" applyAlignment="1">
      <alignment vertical="center"/>
    </xf>
    <xf numFmtId="1" fontId="22" fillId="2" borderId="2" xfId="0" applyNumberFormat="1" applyFont="1" applyFill="1" applyBorder="1" applyAlignment="1">
      <alignment horizontal="center"/>
    </xf>
    <xf numFmtId="2" fontId="23" fillId="2" borderId="2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1" fontId="26" fillId="2" borderId="2" xfId="0" applyNumberFormat="1" applyFont="1" applyFill="1" applyBorder="1" applyAlignment="1">
      <alignment horizontal="center"/>
    </xf>
    <xf numFmtId="2" fontId="23" fillId="5" borderId="2" xfId="0" applyNumberFormat="1" applyFont="1" applyFill="1" applyBorder="1" applyAlignment="1">
      <alignment horizontal="center"/>
    </xf>
    <xf numFmtId="2" fontId="27" fillId="2" borderId="2" xfId="0" applyNumberFormat="1" applyFont="1" applyFill="1" applyBorder="1" applyAlignment="1">
      <alignment horizontal="center"/>
    </xf>
    <xf numFmtId="14" fontId="28" fillId="2" borderId="2" xfId="0" applyNumberFormat="1" applyFont="1" applyFill="1" applyBorder="1" applyAlignment="1">
      <alignment horizontal="center"/>
    </xf>
    <xf numFmtId="14" fontId="11" fillId="0" borderId="0" xfId="0" applyNumberFormat="1" applyFont="1"/>
    <xf numFmtId="14" fontId="29" fillId="2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left" vertical="center"/>
    </xf>
    <xf numFmtId="0" fontId="0" fillId="6" borderId="0" xfId="0" applyFill="1"/>
    <xf numFmtId="0" fontId="2" fillId="6" borderId="0" xfId="0" applyFont="1" applyFill="1"/>
    <xf numFmtId="164" fontId="2" fillId="6" borderId="0" xfId="0" applyNumberFormat="1" applyFont="1" applyFill="1"/>
    <xf numFmtId="14" fontId="21" fillId="6" borderId="0" xfId="0" applyNumberFormat="1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164" fontId="20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9" fillId="0" borderId="2" xfId="0" applyNumberFormat="1" applyFont="1" applyBorder="1" applyAlignment="1">
      <alignment horizontal="center"/>
    </xf>
    <xf numFmtId="14" fontId="2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6" borderId="9" xfId="0" applyFill="1" applyBorder="1"/>
    <xf numFmtId="0" fontId="2" fillId="6" borderId="10" xfId="0" applyFont="1" applyFill="1" applyBorder="1"/>
    <xf numFmtId="164" fontId="2" fillId="6" borderId="10" xfId="0" applyNumberFormat="1" applyFont="1" applyFill="1" applyBorder="1"/>
    <xf numFmtId="14" fontId="21" fillId="6" borderId="10" xfId="0" applyNumberFormat="1" applyFont="1" applyFill="1" applyBorder="1" applyAlignment="1">
      <alignment vertical="center"/>
    </xf>
    <xf numFmtId="0" fontId="1" fillId="6" borderId="1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2" xfId="0" applyFill="1" applyBorder="1"/>
    <xf numFmtId="0" fontId="3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2" fillId="6" borderId="13" xfId="0" applyFont="1" applyFill="1" applyBorder="1"/>
    <xf numFmtId="164" fontId="20" fillId="6" borderId="13" xfId="0" applyNumberFormat="1" applyFont="1" applyFill="1" applyBorder="1" applyAlignment="1">
      <alignment horizontal="center" vertical="center"/>
    </xf>
    <xf numFmtId="14" fontId="21" fillId="6" borderId="13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L37"/>
  <sheetViews>
    <sheetView topLeftCell="A18" zoomScaleNormal="100" workbookViewId="0">
      <selection activeCell="C9" sqref="C9:E9"/>
    </sheetView>
  </sheetViews>
  <sheetFormatPr baseColWidth="10" defaultRowHeight="15" x14ac:dyDescent="0.25"/>
  <cols>
    <col min="1" max="1" width="8.5703125" customWidth="1"/>
    <col min="2" max="2" width="8" customWidth="1"/>
    <col min="3" max="3" width="66.7109375" customWidth="1"/>
    <col min="4" max="5" width="12.7109375" customWidth="1"/>
    <col min="6" max="6" width="1.7109375" customWidth="1"/>
    <col min="7" max="7" width="13" hidden="1" customWidth="1"/>
    <col min="8" max="8" width="13.42578125" hidden="1" customWidth="1"/>
    <col min="9" max="9" width="1.7109375" hidden="1" customWidth="1"/>
    <col min="10" max="11" width="11.4257812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customWidth="1"/>
    <col min="22" max="22" width="1.7109375" customWidth="1"/>
    <col min="23" max="23" width="12.7109375" style="30" hidden="1" customWidth="1"/>
    <col min="24" max="24" width="1.7109375" hidden="1" customWidth="1"/>
    <col min="25" max="25" width="12.7109375" style="30" hidden="1" customWidth="1"/>
    <col min="26" max="26" width="1.7109375" hidden="1" customWidth="1"/>
    <col min="27" max="27" width="12.7109375" hidden="1" customWidth="1"/>
    <col min="28" max="28" width="1.7109375" hidden="1" customWidth="1"/>
    <col min="29" max="29" width="12.7109375" hidden="1" customWidth="1"/>
    <col min="30" max="30" width="1.7109375" hidden="1" customWidth="1"/>
    <col min="31" max="31" width="12.7109375" hidden="1" customWidth="1"/>
    <col min="32" max="32" width="1.7109375" hidden="1" customWidth="1"/>
    <col min="33" max="33" width="12.5703125" hidden="1" customWidth="1"/>
    <col min="34" max="34" width="1.7109375" hidden="1" customWidth="1"/>
    <col min="35" max="35" width="13.5703125" hidden="1" customWidth="1"/>
    <col min="36" max="37" width="11.5703125" customWidth="1"/>
    <col min="38" max="38" width="11.42578125" customWidth="1"/>
  </cols>
  <sheetData>
    <row r="1" spans="1:38" x14ac:dyDescent="0.25">
      <c r="L1" s="52"/>
      <c r="M1" s="27">
        <v>120524</v>
      </c>
      <c r="N1" s="52"/>
      <c r="O1" s="27">
        <v>220324</v>
      </c>
      <c r="Q1" s="24">
        <v>180224</v>
      </c>
      <c r="S1" s="52">
        <v>40124</v>
      </c>
      <c r="U1" s="30">
        <v>161223</v>
      </c>
      <c r="W1" s="30">
        <v>81223</v>
      </c>
      <c r="Y1" s="30">
        <v>11223</v>
      </c>
      <c r="AA1" s="34">
        <v>291023</v>
      </c>
      <c r="AC1" s="30">
        <v>11023</v>
      </c>
      <c r="AE1" s="30">
        <v>170923</v>
      </c>
    </row>
    <row r="2" spans="1:38" x14ac:dyDescent="0.25">
      <c r="L2" s="52"/>
      <c r="M2" s="27" t="s">
        <v>45</v>
      </c>
      <c r="N2" s="52"/>
      <c r="O2" s="27" t="s">
        <v>42</v>
      </c>
      <c r="Q2" s="24"/>
      <c r="S2" s="52"/>
      <c r="AA2" s="34"/>
      <c r="AC2" s="30"/>
      <c r="AE2" s="30"/>
    </row>
    <row r="3" spans="1:38" ht="15.75" thickBot="1" x14ac:dyDescent="0.3">
      <c r="L3" s="52"/>
      <c r="M3" s="55" t="s">
        <v>40</v>
      </c>
      <c r="N3" s="52"/>
      <c r="O3" s="55" t="s">
        <v>40</v>
      </c>
      <c r="Q3" s="55" t="s">
        <v>40</v>
      </c>
      <c r="S3" s="53" t="s">
        <v>39</v>
      </c>
      <c r="U3" s="40" t="s">
        <v>37</v>
      </c>
      <c r="W3" s="30" t="s">
        <v>35</v>
      </c>
      <c r="Y3" s="30" t="s">
        <v>33</v>
      </c>
      <c r="AA3" s="34" t="s">
        <v>30</v>
      </c>
      <c r="AC3" t="s">
        <v>29</v>
      </c>
      <c r="AJ3" s="12">
        <v>45268</v>
      </c>
    </row>
    <row r="4" spans="1:38" ht="25.5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Q4" s="56"/>
      <c r="S4" s="42"/>
      <c r="U4" s="42"/>
      <c r="W4" s="42"/>
      <c r="Y4" s="42"/>
      <c r="AA4" s="44"/>
      <c r="AC4" s="44"/>
      <c r="AE4" s="44"/>
      <c r="AG4" s="44"/>
      <c r="AI4" s="13"/>
    </row>
    <row r="5" spans="1:38" ht="2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0" t="s">
        <v>38</v>
      </c>
      <c r="T5" s="7"/>
      <c r="U5" s="50" t="s">
        <v>38</v>
      </c>
      <c r="V5" s="7"/>
      <c r="W5" s="38" t="s">
        <v>34</v>
      </c>
      <c r="X5" s="7"/>
      <c r="Y5" s="38" t="s">
        <v>34</v>
      </c>
      <c r="Z5" s="7"/>
      <c r="AA5" s="32" t="s">
        <v>32</v>
      </c>
      <c r="AB5" s="7"/>
      <c r="AC5" s="16">
        <v>962.5</v>
      </c>
      <c r="AD5" s="7"/>
      <c r="AE5" s="16">
        <v>962.5</v>
      </c>
      <c r="AF5" s="7"/>
      <c r="AG5" s="16">
        <v>962.5</v>
      </c>
      <c r="AH5" s="7"/>
      <c r="AI5" s="4">
        <v>770</v>
      </c>
    </row>
    <row r="6" spans="1:38" ht="2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0" t="s">
        <v>38</v>
      </c>
      <c r="T6" s="7"/>
      <c r="U6" s="50" t="s">
        <v>38</v>
      </c>
      <c r="V6" s="7"/>
      <c r="W6" s="38" t="s">
        <v>34</v>
      </c>
      <c r="X6" s="7"/>
      <c r="Y6" s="38" t="s">
        <v>34</v>
      </c>
      <c r="Z6" s="7"/>
      <c r="AA6" s="32" t="s">
        <v>32</v>
      </c>
      <c r="AB6" s="7"/>
      <c r="AC6" s="16">
        <v>1331.25</v>
      </c>
      <c r="AD6" s="7"/>
      <c r="AE6" s="16">
        <v>1331.25</v>
      </c>
      <c r="AF6" s="7"/>
      <c r="AG6" s="16">
        <v>1331.25</v>
      </c>
      <c r="AH6" s="7"/>
      <c r="AI6" s="4">
        <v>1065</v>
      </c>
    </row>
    <row r="7" spans="1:38" ht="2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0" t="s">
        <v>38</v>
      </c>
      <c r="T7" s="7"/>
      <c r="U7" s="50" t="s">
        <v>38</v>
      </c>
      <c r="V7" s="7"/>
      <c r="W7" s="38" t="s">
        <v>34</v>
      </c>
      <c r="X7" s="7"/>
      <c r="Y7" s="38" t="s">
        <v>34</v>
      </c>
      <c r="Z7" s="7"/>
      <c r="AA7" s="32" t="s">
        <v>32</v>
      </c>
      <c r="AB7" s="7"/>
      <c r="AC7" s="16">
        <v>2212.5</v>
      </c>
      <c r="AD7" s="7"/>
      <c r="AE7" s="16">
        <v>2212.5</v>
      </c>
      <c r="AF7" s="7"/>
      <c r="AG7" s="16">
        <v>2212.5</v>
      </c>
      <c r="AH7" s="7"/>
      <c r="AI7" s="4">
        <v>1770</v>
      </c>
    </row>
    <row r="8" spans="1:38" ht="15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2"/>
      <c r="AB8" s="7"/>
      <c r="AC8" s="16"/>
      <c r="AD8" s="7"/>
      <c r="AE8" s="16"/>
      <c r="AF8" s="7"/>
      <c r="AG8" s="16"/>
      <c r="AH8" s="7"/>
      <c r="AI8" s="4"/>
    </row>
    <row r="9" spans="1:38" ht="25.5" thickBot="1" x14ac:dyDescent="0.4">
      <c r="C9" s="99" t="s">
        <v>0</v>
      </c>
      <c r="D9" s="100"/>
      <c r="E9" s="101"/>
      <c r="F9" s="8"/>
      <c r="G9" s="5"/>
      <c r="H9" s="6"/>
      <c r="I9" s="8"/>
      <c r="J9" s="9">
        <v>2.2000000000000002</v>
      </c>
      <c r="K9" s="9">
        <v>1.4</v>
      </c>
      <c r="L9" s="7"/>
      <c r="M9" s="37" t="s">
        <v>4</v>
      </c>
      <c r="N9" s="7"/>
      <c r="O9" s="54" t="s">
        <v>4</v>
      </c>
      <c r="P9" s="7"/>
      <c r="Q9" s="54" t="s">
        <v>4</v>
      </c>
      <c r="R9" s="7"/>
      <c r="S9" s="54" t="s">
        <v>4</v>
      </c>
      <c r="T9" s="7"/>
      <c r="U9" s="37" t="s">
        <v>4</v>
      </c>
      <c r="V9" s="7"/>
      <c r="W9" s="37" t="s">
        <v>4</v>
      </c>
      <c r="X9" s="7"/>
      <c r="Y9" s="37" t="s">
        <v>4</v>
      </c>
      <c r="Z9" s="7"/>
      <c r="AA9" s="35" t="s">
        <v>4</v>
      </c>
      <c r="AB9" s="7"/>
      <c r="AC9" s="15" t="s">
        <v>4</v>
      </c>
      <c r="AD9" s="7"/>
      <c r="AE9" s="15" t="s">
        <v>4</v>
      </c>
      <c r="AF9" s="7"/>
      <c r="AG9" s="15" t="s">
        <v>4</v>
      </c>
      <c r="AH9" s="7"/>
      <c r="AI9" s="15" t="s">
        <v>4</v>
      </c>
      <c r="AL9" s="12"/>
    </row>
    <row r="10" spans="1:38" ht="21" x14ac:dyDescent="0.35">
      <c r="C10" s="18" t="s">
        <v>8</v>
      </c>
      <c r="D10" s="19">
        <f>G10</f>
        <v>13800</v>
      </c>
      <c r="E10" s="20">
        <f>H10</f>
        <v>8750</v>
      </c>
      <c r="F10" s="8"/>
      <c r="G10" s="5">
        <f>MROUND(J10+47,100)</f>
        <v>13800</v>
      </c>
      <c r="H10" s="6">
        <f>MROUND(K10+24,50)</f>
        <v>8750</v>
      </c>
      <c r="I10" s="8"/>
      <c r="J10" s="1">
        <f t="shared" ref="J10:J25" si="1">M10*2.2</f>
        <v>13744.500000000002</v>
      </c>
      <c r="K10" s="1">
        <f t="shared" ref="K10:K25" si="2">M10*1.4</f>
        <v>8746.5</v>
      </c>
      <c r="L10" s="7"/>
      <c r="M10" s="29">
        <v>6247.5</v>
      </c>
      <c r="N10" s="7"/>
      <c r="O10" s="51">
        <v>6247.5</v>
      </c>
      <c r="P10" s="7"/>
      <c r="Q10" s="51">
        <v>6397.87</v>
      </c>
      <c r="R10" s="7"/>
      <c r="S10" s="51">
        <v>6397.87</v>
      </c>
      <c r="T10" s="7"/>
      <c r="U10" s="39">
        <v>4892.4849999999997</v>
      </c>
      <c r="V10" s="7"/>
      <c r="W10" s="39">
        <v>3763.45</v>
      </c>
      <c r="X10" s="7"/>
      <c r="Y10" s="29">
        <v>3272.57</v>
      </c>
      <c r="Z10" s="7"/>
      <c r="AA10" s="36">
        <v>3272.57</v>
      </c>
      <c r="AB10" s="7"/>
      <c r="AC10" s="29">
        <v>2534.4</v>
      </c>
      <c r="AD10" s="7"/>
      <c r="AE10" s="16">
        <v>2116.2277091999999</v>
      </c>
      <c r="AF10" s="7"/>
      <c r="AG10" s="16">
        <v>2004.0035124999999</v>
      </c>
      <c r="AH10" s="7"/>
      <c r="AI10" s="16">
        <v>1603.20281</v>
      </c>
      <c r="AJ10">
        <f>M10/U10</f>
        <v>1.2769584372767624</v>
      </c>
    </row>
    <row r="11" spans="1:38" ht="21" x14ac:dyDescent="0.35">
      <c r="C11" s="10" t="s">
        <v>9</v>
      </c>
      <c r="D11" s="19">
        <f t="shared" ref="D11:E27" si="3">G11</f>
        <v>6200</v>
      </c>
      <c r="E11" s="20">
        <f t="shared" si="3"/>
        <v>3950</v>
      </c>
      <c r="F11" s="8"/>
      <c r="G11" s="5">
        <f t="shared" ref="G11:G29" si="4">MROUND(J11+47,100)</f>
        <v>6200</v>
      </c>
      <c r="H11" s="6">
        <f t="shared" ref="H11:H29" si="5">MROUND(K11+24,50)</f>
        <v>3950</v>
      </c>
      <c r="I11" s="8"/>
      <c r="J11" s="1">
        <f t="shared" si="1"/>
        <v>6171.0000000000009</v>
      </c>
      <c r="K11" s="1">
        <f t="shared" si="2"/>
        <v>3926.9999999999995</v>
      </c>
      <c r="L11" s="7"/>
      <c r="M11" s="29">
        <v>2805</v>
      </c>
      <c r="N11" s="7"/>
      <c r="O11" s="51">
        <v>2805</v>
      </c>
      <c r="P11" s="7"/>
      <c r="Q11" s="51">
        <v>3526.53</v>
      </c>
      <c r="R11" s="7"/>
      <c r="S11" s="51">
        <v>3526.53</v>
      </c>
      <c r="T11" s="7"/>
      <c r="U11" s="39">
        <v>2696.759</v>
      </c>
      <c r="V11" s="7"/>
      <c r="W11" s="39">
        <v>2074.4299999999998</v>
      </c>
      <c r="X11" s="7"/>
      <c r="Y11" s="29">
        <v>1803.85</v>
      </c>
      <c r="Z11" s="7"/>
      <c r="AA11" s="36">
        <v>1803.85</v>
      </c>
      <c r="AB11" s="7"/>
      <c r="AC11" s="29">
        <v>1403.8992000000001</v>
      </c>
      <c r="AD11" s="7"/>
      <c r="AE11" s="16">
        <v>1198.2194400000001</v>
      </c>
      <c r="AF11" s="7"/>
      <c r="AG11" s="16">
        <v>1134.6775</v>
      </c>
      <c r="AH11" s="7"/>
      <c r="AI11" s="16">
        <v>907.74200000000008</v>
      </c>
      <c r="AJ11">
        <f t="shared" ref="AJ11:AJ29" si="6">M11/U11</f>
        <v>1.0401374390518396</v>
      </c>
    </row>
    <row r="12" spans="1:38" ht="21" x14ac:dyDescent="0.35">
      <c r="C12" s="10" t="s">
        <v>10</v>
      </c>
      <c r="D12" s="19">
        <f t="shared" si="3"/>
        <v>14100</v>
      </c>
      <c r="E12" s="20">
        <f t="shared" si="3"/>
        <v>9000</v>
      </c>
      <c r="F12" s="8"/>
      <c r="G12" s="5">
        <f t="shared" si="4"/>
        <v>14100</v>
      </c>
      <c r="H12" s="6">
        <f t="shared" si="5"/>
        <v>9000</v>
      </c>
      <c r="I12" s="8"/>
      <c r="J12" s="1">
        <f t="shared" si="1"/>
        <v>14075.314</v>
      </c>
      <c r="K12" s="1">
        <f t="shared" si="2"/>
        <v>8957.018</v>
      </c>
      <c r="L12" s="7"/>
      <c r="M12" s="29">
        <v>6397.87</v>
      </c>
      <c r="N12" s="7"/>
      <c r="O12" s="58">
        <v>6397.87</v>
      </c>
      <c r="P12" s="7"/>
      <c r="Q12" s="51">
        <v>6397.87</v>
      </c>
      <c r="R12" s="7"/>
      <c r="S12" s="51">
        <v>6397.87</v>
      </c>
      <c r="T12" s="7"/>
      <c r="U12" s="39">
        <v>4892.4849999999997</v>
      </c>
      <c r="V12" s="7"/>
      <c r="W12" s="39">
        <v>3763.45</v>
      </c>
      <c r="X12" s="7"/>
      <c r="Y12" s="29">
        <v>3272.57</v>
      </c>
      <c r="Z12" s="7"/>
      <c r="AA12" s="33">
        <v>3272.57</v>
      </c>
      <c r="AB12" s="7"/>
      <c r="AC12" s="29">
        <v>2534.4</v>
      </c>
      <c r="AD12" s="7"/>
      <c r="AE12" s="16">
        <v>2534.4</v>
      </c>
      <c r="AF12" s="7"/>
      <c r="AG12" s="16">
        <v>2640</v>
      </c>
      <c r="AH12" s="7"/>
      <c r="AI12" s="29">
        <v>1920</v>
      </c>
      <c r="AJ12">
        <f t="shared" si="6"/>
        <v>1.3076933296678479</v>
      </c>
    </row>
    <row r="13" spans="1:38" ht="21" x14ac:dyDescent="0.35">
      <c r="C13" s="10" t="s">
        <v>11</v>
      </c>
      <c r="D13" s="19">
        <f t="shared" si="3"/>
        <v>7800</v>
      </c>
      <c r="E13" s="20">
        <f t="shared" si="3"/>
        <v>4950</v>
      </c>
      <c r="F13" s="8"/>
      <c r="G13" s="5">
        <f t="shared" si="4"/>
        <v>7800</v>
      </c>
      <c r="H13" s="6">
        <f t="shared" si="5"/>
        <v>4950</v>
      </c>
      <c r="I13" s="8"/>
      <c r="J13" s="1">
        <f t="shared" si="1"/>
        <v>7758.3660000000009</v>
      </c>
      <c r="K13" s="1">
        <f t="shared" si="2"/>
        <v>4937.1419999999998</v>
      </c>
      <c r="L13" s="7"/>
      <c r="M13" s="29">
        <v>3526.53</v>
      </c>
      <c r="N13" s="7"/>
      <c r="O13" s="58">
        <v>3526.53</v>
      </c>
      <c r="P13" s="7"/>
      <c r="Q13" s="51">
        <v>3526.53</v>
      </c>
      <c r="R13" s="7"/>
      <c r="S13" s="51">
        <v>3526.53</v>
      </c>
      <c r="T13" s="7"/>
      <c r="U13" s="39">
        <v>2696.759</v>
      </c>
      <c r="V13" s="7"/>
      <c r="W13" s="39">
        <v>2074.4299999999998</v>
      </c>
      <c r="X13" s="7"/>
      <c r="Y13" s="29">
        <v>1803.85</v>
      </c>
      <c r="Z13" s="7"/>
      <c r="AA13" s="33">
        <v>1803.85</v>
      </c>
      <c r="AB13" s="7"/>
      <c r="AC13" s="29">
        <v>1403.8992000000001</v>
      </c>
      <c r="AD13" s="7"/>
      <c r="AE13" s="16">
        <v>1403.8992000000001</v>
      </c>
      <c r="AF13" s="7"/>
      <c r="AG13" s="16">
        <v>1462.5</v>
      </c>
      <c r="AH13" s="7"/>
      <c r="AI13" s="29">
        <v>1063.56</v>
      </c>
      <c r="AJ13">
        <f t="shared" si="6"/>
        <v>1.3076919368768214</v>
      </c>
    </row>
    <row r="14" spans="1:38" ht="21" x14ac:dyDescent="0.35">
      <c r="C14" s="10" t="s">
        <v>27</v>
      </c>
      <c r="D14" s="19">
        <f t="shared" si="3"/>
        <v>13400</v>
      </c>
      <c r="E14" s="20">
        <f t="shared" si="3"/>
        <v>8500</v>
      </c>
      <c r="F14" s="8"/>
      <c r="G14" s="5">
        <f t="shared" si="4"/>
        <v>13400</v>
      </c>
      <c r="H14" s="6">
        <f t="shared" si="5"/>
        <v>8500</v>
      </c>
      <c r="I14" s="8"/>
      <c r="J14" s="1">
        <f t="shared" si="1"/>
        <v>13312.156000000001</v>
      </c>
      <c r="K14" s="1">
        <f t="shared" si="2"/>
        <v>8471.3719999999994</v>
      </c>
      <c r="L14" s="7"/>
      <c r="M14" s="59">
        <v>6050.98</v>
      </c>
      <c r="N14" s="7"/>
      <c r="O14" s="58">
        <v>6050.98</v>
      </c>
      <c r="P14" s="7"/>
      <c r="Q14" s="51">
        <v>6050.98</v>
      </c>
      <c r="R14" s="7"/>
      <c r="S14" s="51">
        <v>6050.98</v>
      </c>
      <c r="T14" s="7"/>
      <c r="U14" s="39">
        <v>4627.22</v>
      </c>
      <c r="V14" s="7"/>
      <c r="W14" s="39">
        <v>3559.4</v>
      </c>
      <c r="X14" s="7"/>
      <c r="Y14" s="29">
        <v>3095.14</v>
      </c>
      <c r="Z14" s="7"/>
      <c r="AA14" s="33">
        <v>3095.14</v>
      </c>
      <c r="AB14" s="7"/>
      <c r="AC14" s="29">
        <v>2534.4</v>
      </c>
      <c r="AD14" s="7"/>
      <c r="AE14" s="16">
        <v>2385.4116000000004</v>
      </c>
      <c r="AF14" s="7"/>
      <c r="AG14" s="16">
        <v>2640</v>
      </c>
      <c r="AH14" s="7"/>
      <c r="AI14" s="29">
        <v>1807.13</v>
      </c>
      <c r="AJ14">
        <f t="shared" si="6"/>
        <v>1.3076923076923075</v>
      </c>
    </row>
    <row r="15" spans="1:38" ht="21" x14ac:dyDescent="0.35">
      <c r="C15" s="10" t="s">
        <v>28</v>
      </c>
      <c r="D15" s="19">
        <f t="shared" si="3"/>
        <v>7400</v>
      </c>
      <c r="E15" s="20">
        <f t="shared" si="3"/>
        <v>4700</v>
      </c>
      <c r="F15" s="8"/>
      <c r="G15" s="5">
        <f t="shared" si="4"/>
        <v>7400</v>
      </c>
      <c r="H15" s="6">
        <f t="shared" si="5"/>
        <v>4700</v>
      </c>
      <c r="I15" s="8"/>
      <c r="J15" s="1">
        <f t="shared" si="1"/>
        <v>7376.8200000000006</v>
      </c>
      <c r="K15" s="1">
        <f t="shared" si="2"/>
        <v>4694.3399999999992</v>
      </c>
      <c r="L15" s="7"/>
      <c r="M15" s="59">
        <v>3353.1</v>
      </c>
      <c r="N15" s="7"/>
      <c r="O15" s="58">
        <v>3353.1</v>
      </c>
      <c r="P15" s="7"/>
      <c r="Q15" s="51">
        <v>3353.1</v>
      </c>
      <c r="R15" s="7"/>
      <c r="S15" s="51">
        <v>3353.1</v>
      </c>
      <c r="T15" s="7"/>
      <c r="U15" s="39">
        <v>2564.1330000000003</v>
      </c>
      <c r="V15" s="7"/>
      <c r="W15" s="39">
        <v>1972.41</v>
      </c>
      <c r="X15" s="7"/>
      <c r="Y15" s="29">
        <v>1715.14</v>
      </c>
      <c r="Z15" s="7"/>
      <c r="AA15" s="33">
        <v>1715.14</v>
      </c>
      <c r="AB15" s="7"/>
      <c r="AC15" s="29">
        <v>1403.8992000000001</v>
      </c>
      <c r="AD15" s="7"/>
      <c r="AE15" s="16">
        <v>1316.9112</v>
      </c>
      <c r="AF15" s="7"/>
      <c r="AG15" s="16">
        <v>1462.5</v>
      </c>
      <c r="AH15" s="7"/>
      <c r="AI15" s="29">
        <v>997.66</v>
      </c>
      <c r="AJ15">
        <f t="shared" si="6"/>
        <v>1.3076934776784197</v>
      </c>
    </row>
    <row r="16" spans="1:38" ht="21" x14ac:dyDescent="0.35">
      <c r="C16" s="10" t="s">
        <v>23</v>
      </c>
      <c r="D16" s="19">
        <f t="shared" si="3"/>
        <v>13400</v>
      </c>
      <c r="E16" s="20">
        <f t="shared" si="3"/>
        <v>8500</v>
      </c>
      <c r="F16" s="8"/>
      <c r="G16" s="5">
        <f t="shared" si="4"/>
        <v>13400</v>
      </c>
      <c r="H16" s="6">
        <f t="shared" si="5"/>
        <v>8500</v>
      </c>
      <c r="I16" s="8"/>
      <c r="J16" s="1">
        <f t="shared" si="1"/>
        <v>13312.156000000001</v>
      </c>
      <c r="K16" s="1">
        <f t="shared" si="2"/>
        <v>8471.3719999999994</v>
      </c>
      <c r="L16" s="7"/>
      <c r="M16" s="59">
        <v>6050.98</v>
      </c>
      <c r="N16" s="7"/>
      <c r="O16" s="58">
        <v>6050.98</v>
      </c>
      <c r="P16" s="7"/>
      <c r="Q16" s="51">
        <v>6050.98</v>
      </c>
      <c r="R16" s="7"/>
      <c r="S16" s="51">
        <v>6050.98</v>
      </c>
      <c r="T16" s="7"/>
      <c r="U16" s="39">
        <v>4627.22</v>
      </c>
      <c r="V16" s="7"/>
      <c r="W16" s="39">
        <v>3559.4</v>
      </c>
      <c r="X16" s="7"/>
      <c r="Y16" s="29">
        <v>3095.14</v>
      </c>
      <c r="Z16" s="7"/>
      <c r="AA16" s="33">
        <v>3095.14</v>
      </c>
      <c r="AB16" s="7"/>
      <c r="AC16" s="29">
        <v>2534.4</v>
      </c>
      <c r="AD16" s="7"/>
      <c r="AE16" s="16">
        <v>2385.4116000000004</v>
      </c>
      <c r="AF16" s="7"/>
      <c r="AG16" s="16">
        <v>2640</v>
      </c>
      <c r="AH16" s="7"/>
      <c r="AI16" s="29">
        <v>1807.13</v>
      </c>
      <c r="AJ16">
        <f t="shared" si="6"/>
        <v>1.3076923076923075</v>
      </c>
    </row>
    <row r="17" spans="1:36" ht="21" x14ac:dyDescent="0.35">
      <c r="C17" s="10" t="s">
        <v>24</v>
      </c>
      <c r="D17" s="19">
        <f t="shared" si="3"/>
        <v>7400</v>
      </c>
      <c r="E17" s="20">
        <f t="shared" si="3"/>
        <v>4700</v>
      </c>
      <c r="F17" s="8"/>
      <c r="G17" s="5">
        <f t="shared" si="4"/>
        <v>7400</v>
      </c>
      <c r="H17" s="6">
        <f t="shared" si="5"/>
        <v>4700</v>
      </c>
      <c r="I17" s="8"/>
      <c r="J17" s="1">
        <f t="shared" si="1"/>
        <v>7376.8200000000006</v>
      </c>
      <c r="K17" s="1">
        <f t="shared" si="2"/>
        <v>4694.3399999999992</v>
      </c>
      <c r="L17" s="7"/>
      <c r="M17" s="59">
        <v>3353.1</v>
      </c>
      <c r="N17" s="7"/>
      <c r="O17" s="58">
        <v>3353.1</v>
      </c>
      <c r="P17" s="7"/>
      <c r="Q17" s="51">
        <v>3353.1</v>
      </c>
      <c r="R17" s="7"/>
      <c r="S17" s="51">
        <v>3353.1</v>
      </c>
      <c r="T17" s="7"/>
      <c r="U17" s="39">
        <v>2564.1330000000003</v>
      </c>
      <c r="V17" s="7"/>
      <c r="W17" s="39">
        <v>1972.41</v>
      </c>
      <c r="X17" s="7"/>
      <c r="Y17" s="29">
        <v>1715.14</v>
      </c>
      <c r="Z17" s="7"/>
      <c r="AA17" s="33">
        <v>1715.14</v>
      </c>
      <c r="AB17" s="7"/>
      <c r="AC17" s="29">
        <v>1403.8992000000001</v>
      </c>
      <c r="AD17" s="7"/>
      <c r="AE17" s="16">
        <v>1316.9112</v>
      </c>
      <c r="AF17" s="7"/>
      <c r="AG17" s="16">
        <v>1462.5</v>
      </c>
      <c r="AH17" s="7"/>
      <c r="AI17" s="29">
        <v>997.66</v>
      </c>
      <c r="AJ17">
        <f t="shared" si="6"/>
        <v>1.3076934776784197</v>
      </c>
    </row>
    <row r="18" spans="1:36" ht="21" x14ac:dyDescent="0.35">
      <c r="C18" s="10" t="s">
        <v>25</v>
      </c>
      <c r="D18" s="19">
        <f t="shared" si="3"/>
        <v>13600</v>
      </c>
      <c r="E18" s="20">
        <f t="shared" si="3"/>
        <v>8650</v>
      </c>
      <c r="F18" s="8"/>
      <c r="G18" s="5">
        <f t="shared" si="4"/>
        <v>13600</v>
      </c>
      <c r="H18" s="6">
        <f t="shared" si="5"/>
        <v>8650</v>
      </c>
      <c r="I18" s="8"/>
      <c r="J18" s="1">
        <f t="shared" si="1"/>
        <v>13566.586000000001</v>
      </c>
      <c r="K18" s="1">
        <f t="shared" si="2"/>
        <v>8633.2819999999992</v>
      </c>
      <c r="L18" s="7"/>
      <c r="M18" s="59">
        <v>6166.63</v>
      </c>
      <c r="N18" s="7"/>
      <c r="O18" s="58">
        <v>6166.63</v>
      </c>
      <c r="P18" s="7"/>
      <c r="Q18" s="51">
        <v>6166.63</v>
      </c>
      <c r="R18" s="7"/>
      <c r="S18" s="51">
        <v>6166.63</v>
      </c>
      <c r="T18" s="7"/>
      <c r="U18" s="39">
        <v>4715.6589999999997</v>
      </c>
      <c r="V18" s="7"/>
      <c r="W18" s="39">
        <v>3627.43</v>
      </c>
      <c r="X18" s="7"/>
      <c r="Y18" s="29">
        <v>3272.57</v>
      </c>
      <c r="Z18" s="7"/>
      <c r="AA18" s="33">
        <v>3272.57</v>
      </c>
      <c r="AB18" s="7"/>
      <c r="AC18" s="29">
        <v>2534.4</v>
      </c>
      <c r="AD18" s="7"/>
      <c r="AE18" s="16">
        <v>2534.4</v>
      </c>
      <c r="AF18" s="7"/>
      <c r="AG18" s="16">
        <v>2640</v>
      </c>
      <c r="AH18" s="7"/>
      <c r="AI18" s="29">
        <v>1920</v>
      </c>
      <c r="AJ18">
        <f t="shared" si="6"/>
        <v>1.3076920956328693</v>
      </c>
    </row>
    <row r="19" spans="1:36" ht="21" x14ac:dyDescent="0.35">
      <c r="C19" s="10" t="s">
        <v>26</v>
      </c>
      <c r="D19" s="19">
        <f t="shared" si="3"/>
        <v>7800</v>
      </c>
      <c r="E19" s="20">
        <f t="shared" si="3"/>
        <v>4950</v>
      </c>
      <c r="F19" s="8"/>
      <c r="G19" s="5">
        <f t="shared" si="4"/>
        <v>7800</v>
      </c>
      <c r="H19" s="6">
        <f t="shared" si="5"/>
        <v>4950</v>
      </c>
      <c r="I19" s="8"/>
      <c r="J19" s="1">
        <f t="shared" si="1"/>
        <v>7758.3660000000009</v>
      </c>
      <c r="K19" s="1">
        <f t="shared" si="2"/>
        <v>4937.1419999999998</v>
      </c>
      <c r="L19" s="7"/>
      <c r="M19" s="59">
        <v>3526.53</v>
      </c>
      <c r="N19" s="7"/>
      <c r="O19" s="58">
        <v>3526.53</v>
      </c>
      <c r="P19" s="7"/>
      <c r="Q19" s="51">
        <v>3526.53</v>
      </c>
      <c r="R19" s="7"/>
      <c r="S19" s="51">
        <v>3526.53</v>
      </c>
      <c r="T19" s="7"/>
      <c r="U19" s="39">
        <v>2696.759</v>
      </c>
      <c r="V19" s="7"/>
      <c r="W19" s="39">
        <v>2074.4299999999998</v>
      </c>
      <c r="X19" s="7"/>
      <c r="Y19" s="29">
        <v>1803.85</v>
      </c>
      <c r="Z19" s="7"/>
      <c r="AA19" s="33">
        <v>1803.85</v>
      </c>
      <c r="AB19" s="7"/>
      <c r="AC19" s="29">
        <v>1403.8992000000001</v>
      </c>
      <c r="AD19" s="7"/>
      <c r="AE19" s="16">
        <v>1403.8992000000001</v>
      </c>
      <c r="AF19" s="7"/>
      <c r="AG19" s="16">
        <v>1462.5</v>
      </c>
      <c r="AH19" s="7"/>
      <c r="AI19" s="29">
        <v>1063.56</v>
      </c>
      <c r="AJ19">
        <f t="shared" si="6"/>
        <v>1.3076919368768214</v>
      </c>
    </row>
    <row r="20" spans="1:36" ht="21" x14ac:dyDescent="0.35">
      <c r="C20" s="10" t="s">
        <v>12</v>
      </c>
      <c r="D20" s="19">
        <f t="shared" si="3"/>
        <v>10200</v>
      </c>
      <c r="E20" s="20">
        <f t="shared" si="3"/>
        <v>6500</v>
      </c>
      <c r="F20" s="8"/>
      <c r="G20" s="5">
        <f t="shared" si="4"/>
        <v>10200</v>
      </c>
      <c r="H20" s="6">
        <f t="shared" si="5"/>
        <v>6500</v>
      </c>
      <c r="I20" s="8"/>
      <c r="J20" s="1">
        <f t="shared" si="1"/>
        <v>10174.934000000001</v>
      </c>
      <c r="K20" s="1">
        <f t="shared" si="2"/>
        <v>6474.9579999999996</v>
      </c>
      <c r="L20" s="7"/>
      <c r="M20" s="29">
        <v>4624.97</v>
      </c>
      <c r="N20" s="7"/>
      <c r="O20" s="51">
        <v>4624.97</v>
      </c>
      <c r="P20" s="7"/>
      <c r="Q20" s="51">
        <v>4624.97</v>
      </c>
      <c r="R20" s="7"/>
      <c r="S20" s="51">
        <v>4624.97</v>
      </c>
      <c r="T20" s="7"/>
      <c r="U20" s="39">
        <v>3536.7410000000004</v>
      </c>
      <c r="V20" s="7"/>
      <c r="W20" s="39">
        <v>2720.57</v>
      </c>
      <c r="X20" s="7"/>
      <c r="Y20" s="29">
        <v>2366</v>
      </c>
      <c r="Z20" s="7"/>
      <c r="AA20" s="21">
        <v>2366</v>
      </c>
      <c r="AB20" s="7"/>
      <c r="AC20" s="23">
        <v>1731.0744000000002</v>
      </c>
      <c r="AD20" s="7"/>
      <c r="AE20" s="23">
        <v>1731.0744000000002</v>
      </c>
      <c r="AF20" s="7"/>
      <c r="AG20" s="16">
        <v>1639.2750000000001</v>
      </c>
      <c r="AH20" s="7"/>
      <c r="AI20" s="22">
        <v>1311.42</v>
      </c>
      <c r="AJ20">
        <f t="shared" si="6"/>
        <v>1.3076925904384855</v>
      </c>
    </row>
    <row r="21" spans="1:36" ht="21" x14ac:dyDescent="0.35">
      <c r="C21" s="10" t="s">
        <v>13</v>
      </c>
      <c r="D21" s="19">
        <f t="shared" si="3"/>
        <v>7100</v>
      </c>
      <c r="E21" s="20">
        <f t="shared" si="3"/>
        <v>4550</v>
      </c>
      <c r="F21" s="8"/>
      <c r="G21" s="5">
        <f t="shared" si="4"/>
        <v>7100</v>
      </c>
      <c r="H21" s="6">
        <f t="shared" si="5"/>
        <v>4550</v>
      </c>
      <c r="I21" s="8"/>
      <c r="J21" s="1">
        <f t="shared" si="1"/>
        <v>7086.1263306479832</v>
      </c>
      <c r="K21" s="1">
        <f t="shared" si="2"/>
        <v>4509.353119503262</v>
      </c>
      <c r="L21" s="7"/>
      <c r="M21" s="59">
        <v>3220.9665139309013</v>
      </c>
      <c r="N21" s="7"/>
      <c r="O21" s="51">
        <v>3220.9665139309013</v>
      </c>
      <c r="P21" s="7"/>
      <c r="Q21" s="51">
        <v>3220.9665139309013</v>
      </c>
      <c r="R21" s="7"/>
      <c r="S21" s="51">
        <v>3220.9665139309013</v>
      </c>
      <c r="T21" s="7"/>
      <c r="U21" s="39">
        <v>2463.08983635</v>
      </c>
      <c r="V21" s="7"/>
      <c r="W21" s="39">
        <v>1894.6844894999999</v>
      </c>
      <c r="X21" s="7"/>
      <c r="Y21" s="29">
        <v>1647.5517300000001</v>
      </c>
      <c r="Z21" s="7"/>
      <c r="AA21" s="16">
        <f t="shared" ref="AA21:AA23" si="7">AK21*1.32</f>
        <v>0</v>
      </c>
      <c r="AB21" s="7"/>
      <c r="AC21" s="16">
        <v>1647.5517300000001</v>
      </c>
      <c r="AD21" s="7"/>
      <c r="AE21" s="16">
        <v>1647.5517300000001</v>
      </c>
      <c r="AF21" s="7"/>
      <c r="AG21" s="16">
        <v>1560.1815624999999</v>
      </c>
      <c r="AH21" s="7"/>
      <c r="AI21" s="16">
        <v>1248.14525</v>
      </c>
      <c r="AJ21">
        <f t="shared" si="6"/>
        <v>1.3076934776784197</v>
      </c>
    </row>
    <row r="22" spans="1:36" ht="21" x14ac:dyDescent="0.35">
      <c r="C22" s="10" t="s">
        <v>15</v>
      </c>
      <c r="D22" s="19">
        <f>G22</f>
        <v>10200</v>
      </c>
      <c r="E22" s="20">
        <f>H22</f>
        <v>6500</v>
      </c>
      <c r="F22" s="8"/>
      <c r="G22" s="5">
        <f>MROUND(J22+47,100)</f>
        <v>10200</v>
      </c>
      <c r="H22" s="6">
        <f>MROUND(K22+24,50)</f>
        <v>6500</v>
      </c>
      <c r="I22" s="8"/>
      <c r="J22" s="1">
        <f>M22*2.2</f>
        <v>10174.94090346327</v>
      </c>
      <c r="K22" s="1">
        <f>M22*1.4</f>
        <v>6474.96239311299</v>
      </c>
      <c r="L22" s="7"/>
      <c r="M22" s="29">
        <v>4624.97313793785</v>
      </c>
      <c r="N22" s="7"/>
      <c r="O22" s="51">
        <v>4624.9731379378527</v>
      </c>
      <c r="P22" s="7"/>
      <c r="Q22" s="51">
        <v>4624.9731379378527</v>
      </c>
      <c r="R22" s="7"/>
      <c r="S22" s="51">
        <v>4624.9731379378527</v>
      </c>
      <c r="T22" s="7"/>
      <c r="U22" s="39">
        <v>3536.7410000000004</v>
      </c>
      <c r="V22" s="7"/>
      <c r="W22" s="39">
        <v>2720.57</v>
      </c>
      <c r="X22" s="7"/>
      <c r="Y22" s="29">
        <v>2366</v>
      </c>
      <c r="Z22" s="7"/>
      <c r="AA22" s="21">
        <v>2366</v>
      </c>
      <c r="AB22" s="7"/>
      <c r="AC22" s="23">
        <v>1808.5188000000001</v>
      </c>
      <c r="AD22" s="7"/>
      <c r="AE22" s="23">
        <v>1808.5188000000001</v>
      </c>
      <c r="AF22" s="7"/>
      <c r="AG22" s="16">
        <v>1712.6125</v>
      </c>
      <c r="AH22" s="7"/>
      <c r="AI22" s="22">
        <v>1370.09</v>
      </c>
      <c r="AJ22">
        <f>M22/U22</f>
        <v>1.307693477678419</v>
      </c>
    </row>
    <row r="23" spans="1:36" ht="21" x14ac:dyDescent="0.35">
      <c r="C23" s="10" t="s">
        <v>14</v>
      </c>
      <c r="D23" s="19">
        <f t="shared" si="3"/>
        <v>8800</v>
      </c>
      <c r="E23" s="20">
        <f t="shared" si="3"/>
        <v>5600</v>
      </c>
      <c r="F23" s="8"/>
      <c r="G23" s="5">
        <f t="shared" si="4"/>
        <v>8800</v>
      </c>
      <c r="H23" s="6">
        <f t="shared" si="5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9">
        <v>3967.1692829999997</v>
      </c>
      <c r="N23" s="7"/>
      <c r="O23" s="51">
        <v>3967.1692829999997</v>
      </c>
      <c r="P23" s="7"/>
      <c r="Q23" s="51">
        <v>3967.1692829999997</v>
      </c>
      <c r="R23" s="7"/>
      <c r="S23" s="51">
        <v>3967.1692829999997</v>
      </c>
      <c r="T23" s="7"/>
      <c r="U23" s="39">
        <v>3033.7176870000003</v>
      </c>
      <c r="V23" s="7"/>
      <c r="W23" s="39">
        <v>2333.6289900000002</v>
      </c>
      <c r="X23" s="7"/>
      <c r="Y23" s="29">
        <v>2029.2426000000003</v>
      </c>
      <c r="Z23" s="7"/>
      <c r="AA23" s="16">
        <f t="shared" si="7"/>
        <v>0</v>
      </c>
      <c r="AB23" s="7"/>
      <c r="AC23" s="16">
        <v>2029.2426000000003</v>
      </c>
      <c r="AD23" s="7"/>
      <c r="AE23" s="16">
        <v>2029.2426000000003</v>
      </c>
      <c r="AF23" s="7"/>
      <c r="AG23" s="16">
        <v>1921.6312500000001</v>
      </c>
      <c r="AH23" s="7"/>
      <c r="AI23" s="16">
        <v>1537.3050000000001</v>
      </c>
      <c r="AJ23">
        <f t="shared" si="6"/>
        <v>1.3076923076923075</v>
      </c>
    </row>
    <row r="24" spans="1:36" ht="21" x14ac:dyDescent="0.35">
      <c r="C24" s="10" t="s">
        <v>17</v>
      </c>
      <c r="D24" s="19">
        <f>G24</f>
        <v>17900</v>
      </c>
      <c r="E24" s="20">
        <f>H24</f>
        <v>11350</v>
      </c>
      <c r="F24" s="8"/>
      <c r="G24" s="5">
        <f>MROUND(J24+47,100)</f>
        <v>17900</v>
      </c>
      <c r="H24" s="6">
        <f>MROUND(K24+24,50)</f>
        <v>11350</v>
      </c>
      <c r="I24" s="8"/>
      <c r="J24" s="1">
        <f>M24*2.2</f>
        <v>17806.14</v>
      </c>
      <c r="K24" s="1">
        <f>M24*1.4</f>
        <v>11331.179999999998</v>
      </c>
      <c r="L24" s="7"/>
      <c r="M24" s="29">
        <v>8093.7</v>
      </c>
      <c r="N24" s="7"/>
      <c r="O24" s="51">
        <v>8093.7</v>
      </c>
      <c r="P24" s="7"/>
      <c r="Q24" s="51">
        <v>8093.7</v>
      </c>
      <c r="R24" s="7"/>
      <c r="S24" s="51">
        <v>8093.7</v>
      </c>
      <c r="T24" s="7"/>
      <c r="U24" s="39">
        <v>6189.3</v>
      </c>
      <c r="V24" s="7"/>
      <c r="W24" s="39">
        <v>4761</v>
      </c>
      <c r="X24" s="7"/>
      <c r="Y24" s="29">
        <v>4140</v>
      </c>
      <c r="Z24" s="7"/>
      <c r="AA24" s="33">
        <v>4140</v>
      </c>
      <c r="AB24" s="7"/>
      <c r="AC24" s="23">
        <v>3580.5792000000001</v>
      </c>
      <c r="AD24" s="7"/>
      <c r="AE24" s="23">
        <v>3580.5792000000001</v>
      </c>
      <c r="AF24" s="7"/>
      <c r="AG24" s="16">
        <v>3390.7</v>
      </c>
      <c r="AH24" s="7"/>
      <c r="AI24" s="22">
        <v>2712.56</v>
      </c>
      <c r="AJ24">
        <f>M24/U24</f>
        <v>1.3076923076923077</v>
      </c>
    </row>
    <row r="25" spans="1:36" ht="21" x14ac:dyDescent="0.35">
      <c r="C25" s="10" t="s">
        <v>16</v>
      </c>
      <c r="D25" s="19">
        <f t="shared" si="3"/>
        <v>5800</v>
      </c>
      <c r="E25" s="20">
        <f t="shared" si="3"/>
        <v>3650</v>
      </c>
      <c r="F25" s="8"/>
      <c r="G25" s="5">
        <f t="shared" si="4"/>
        <v>5800</v>
      </c>
      <c r="H25" s="6">
        <f t="shared" si="5"/>
        <v>3650</v>
      </c>
      <c r="I25" s="8"/>
      <c r="J25" s="1">
        <f t="shared" si="1"/>
        <v>5714.7190732832905</v>
      </c>
      <c r="K25" s="1">
        <f t="shared" si="2"/>
        <v>3636.6394102711843</v>
      </c>
      <c r="L25" s="7"/>
      <c r="M25" s="59">
        <v>2597.5995787651318</v>
      </c>
      <c r="N25" s="7"/>
      <c r="O25" s="51">
        <v>2597.5995787651318</v>
      </c>
      <c r="P25" s="7"/>
      <c r="Q25" s="51">
        <v>2597.5995787651318</v>
      </c>
      <c r="R25" s="7"/>
      <c r="S25" s="51">
        <v>2597.5995787651318</v>
      </c>
      <c r="T25" s="7"/>
      <c r="U25" s="39">
        <v>1986.4</v>
      </c>
      <c r="V25" s="7"/>
      <c r="W25" s="39">
        <v>1528</v>
      </c>
      <c r="X25" s="7"/>
      <c r="Y25" s="29">
        <v>1328.6707500000002</v>
      </c>
      <c r="Z25" s="7"/>
      <c r="AA25" s="16">
        <f t="shared" ref="AA25" si="8">AK25*1.32</f>
        <v>0</v>
      </c>
      <c r="AB25" s="7"/>
      <c r="AC25" s="16">
        <v>1328.6707500000002</v>
      </c>
      <c r="AD25" s="7"/>
      <c r="AE25" s="16">
        <v>1328.6707500000002</v>
      </c>
      <c r="AF25" s="7"/>
      <c r="AG25" s="16">
        <v>1258.2109375000002</v>
      </c>
      <c r="AH25" s="7"/>
      <c r="AI25" s="16">
        <v>1006.5687500000001</v>
      </c>
      <c r="AJ25">
        <f t="shared" si="6"/>
        <v>1.3076920956328693</v>
      </c>
    </row>
    <row r="26" spans="1:36" ht="21" x14ac:dyDescent="0.35">
      <c r="C26" s="17" t="s">
        <v>43</v>
      </c>
      <c r="D26" s="19">
        <f t="shared" si="3"/>
        <v>13600</v>
      </c>
      <c r="E26" s="20">
        <f t="shared" si="3"/>
        <v>8650</v>
      </c>
      <c r="F26" s="8"/>
      <c r="G26" s="5">
        <f t="shared" si="4"/>
        <v>13600</v>
      </c>
      <c r="H26" s="6">
        <f t="shared" si="5"/>
        <v>8650</v>
      </c>
      <c r="I26" s="8"/>
      <c r="J26" s="1">
        <f>M26*2.2</f>
        <v>13574.000000000002</v>
      </c>
      <c r="K26" s="1">
        <f>M26*1.4</f>
        <v>8638</v>
      </c>
      <c r="L26" s="7"/>
      <c r="M26" s="29">
        <v>6170</v>
      </c>
      <c r="N26" s="7"/>
      <c r="O26" s="39">
        <v>6170</v>
      </c>
      <c r="P26" s="7"/>
      <c r="Q26" s="51">
        <v>6166</v>
      </c>
      <c r="R26" s="7"/>
      <c r="S26" s="51">
        <v>6166</v>
      </c>
      <c r="T26" s="7"/>
      <c r="U26" s="39">
        <v>4715.1000000000004</v>
      </c>
      <c r="V26" s="7"/>
      <c r="W26" s="39">
        <v>3627</v>
      </c>
      <c r="X26" s="7"/>
      <c r="Y26" s="29"/>
      <c r="Z26" s="7"/>
      <c r="AA26" s="33">
        <v>552</v>
      </c>
      <c r="AB26" s="7"/>
      <c r="AC26" s="16">
        <v>467.34600000000006</v>
      </c>
      <c r="AD26" s="7"/>
      <c r="AE26" s="16">
        <v>467.34600000000006</v>
      </c>
      <c r="AF26" s="7"/>
      <c r="AG26" s="16">
        <v>442.5625</v>
      </c>
      <c r="AH26" s="7"/>
      <c r="AI26" s="22">
        <v>354.05</v>
      </c>
      <c r="AJ26">
        <f t="shared" si="6"/>
        <v>1.3085618544675615</v>
      </c>
    </row>
    <row r="27" spans="1:36" ht="21" x14ac:dyDescent="0.35">
      <c r="C27" s="17" t="s">
        <v>44</v>
      </c>
      <c r="D27" s="19">
        <f t="shared" si="3"/>
        <v>7000</v>
      </c>
      <c r="E27" s="20">
        <f t="shared" si="3"/>
        <v>4400</v>
      </c>
      <c r="F27" s="8"/>
      <c r="G27" s="5">
        <f t="shared" si="4"/>
        <v>7000</v>
      </c>
      <c r="H27" s="6">
        <f t="shared" si="5"/>
        <v>4400</v>
      </c>
      <c r="I27" s="8"/>
      <c r="J27" s="1">
        <f>M27*2.2</f>
        <v>6908.0000000000009</v>
      </c>
      <c r="K27" s="1">
        <f>M27*1.4</f>
        <v>4396</v>
      </c>
      <c r="L27" s="7"/>
      <c r="M27" s="59">
        <v>3140</v>
      </c>
      <c r="N27" s="7"/>
      <c r="O27" s="39">
        <v>3140</v>
      </c>
      <c r="P27" s="7"/>
      <c r="Q27" s="51">
        <v>6166</v>
      </c>
      <c r="R27" s="7"/>
      <c r="S27" s="51">
        <v>6166</v>
      </c>
      <c r="T27" s="7"/>
      <c r="U27" s="39">
        <v>4715.1000000000004</v>
      </c>
      <c r="V27" s="7"/>
      <c r="W27" s="39">
        <v>3627</v>
      </c>
      <c r="X27" s="7"/>
      <c r="Y27" s="29"/>
      <c r="Z27" s="7"/>
      <c r="AA27" s="33">
        <v>552</v>
      </c>
      <c r="AB27" s="7"/>
      <c r="AC27" s="16">
        <v>467.34600000000006</v>
      </c>
      <c r="AD27" s="7"/>
      <c r="AE27" s="16">
        <v>467.34600000000006</v>
      </c>
      <c r="AF27" s="7"/>
      <c r="AG27" s="16">
        <v>442.5625</v>
      </c>
      <c r="AH27" s="7"/>
      <c r="AI27" s="22">
        <v>354.05</v>
      </c>
      <c r="AJ27">
        <f t="shared" si="6"/>
        <v>0.66594557909694385</v>
      </c>
    </row>
    <row r="28" spans="1:36" ht="21" x14ac:dyDescent="0.35">
      <c r="A28" t="s">
        <v>46</v>
      </c>
      <c r="B28">
        <v>3900</v>
      </c>
      <c r="C28" s="17" t="s">
        <v>36</v>
      </c>
      <c r="D28" s="19">
        <f t="shared" ref="D28:E29" si="9">G28</f>
        <v>11900</v>
      </c>
      <c r="E28" s="20">
        <f t="shared" si="9"/>
        <v>7550</v>
      </c>
      <c r="F28" s="8"/>
      <c r="G28" s="5">
        <f t="shared" si="4"/>
        <v>11900</v>
      </c>
      <c r="H28" s="6">
        <f t="shared" si="5"/>
        <v>7550</v>
      </c>
      <c r="I28" s="8"/>
      <c r="J28" s="1">
        <f>M28*2.2</f>
        <v>11850.036000000002</v>
      </c>
      <c r="K28" s="1">
        <f>M28*1.4</f>
        <v>7540.9319999999998</v>
      </c>
      <c r="L28" s="7"/>
      <c r="M28" s="51">
        <v>5386.38</v>
      </c>
      <c r="N28" s="7"/>
      <c r="O28" s="51">
        <v>5386.38</v>
      </c>
      <c r="P28" s="7"/>
      <c r="Q28" s="51">
        <v>5386.38</v>
      </c>
      <c r="R28" s="7"/>
      <c r="S28" s="51">
        <v>5386.38</v>
      </c>
      <c r="T28" s="7"/>
      <c r="U28" s="39">
        <v>4118.9980000000005</v>
      </c>
      <c r="V28" s="7"/>
      <c r="W28" s="39">
        <v>3168.46</v>
      </c>
      <c r="X28" s="7"/>
      <c r="Y28" s="29"/>
      <c r="Z28" s="7"/>
      <c r="AA28" s="33">
        <v>552</v>
      </c>
      <c r="AB28" s="7"/>
      <c r="AC28" s="16">
        <v>467.34600000000006</v>
      </c>
      <c r="AD28" s="7"/>
      <c r="AE28" s="16">
        <v>467.34600000000006</v>
      </c>
      <c r="AF28" s="7"/>
      <c r="AG28" s="16">
        <v>442.5625</v>
      </c>
      <c r="AH28" s="7"/>
      <c r="AI28" s="22">
        <v>354.05</v>
      </c>
      <c r="AJ28">
        <f t="shared" si="6"/>
        <v>1.3076918221373255</v>
      </c>
    </row>
    <row r="29" spans="1:36" ht="21" x14ac:dyDescent="0.35">
      <c r="C29" s="10" t="s">
        <v>5</v>
      </c>
      <c r="D29" s="11">
        <f t="shared" si="9"/>
        <v>2400</v>
      </c>
      <c r="E29" s="14">
        <f t="shared" si="9"/>
        <v>1550</v>
      </c>
      <c r="F29" s="8"/>
      <c r="G29" s="5">
        <f t="shared" si="4"/>
        <v>2400</v>
      </c>
      <c r="H29" s="6">
        <f t="shared" si="5"/>
        <v>1550</v>
      </c>
      <c r="I29" s="8"/>
      <c r="J29" s="1">
        <f>M29*2.2</f>
        <v>2374.1960000000004</v>
      </c>
      <c r="K29" s="1">
        <f>M29*1.4</f>
        <v>1510.8520000000001</v>
      </c>
      <c r="L29" s="7"/>
      <c r="M29" s="29">
        <v>1079.18</v>
      </c>
      <c r="N29" s="7"/>
      <c r="O29" s="51">
        <v>1079.18</v>
      </c>
      <c r="P29" s="7"/>
      <c r="Q29" s="51">
        <v>1079.18</v>
      </c>
      <c r="R29" s="7"/>
      <c r="S29" s="51">
        <v>1079.18</v>
      </c>
      <c r="T29" s="7"/>
      <c r="U29" s="39">
        <v>825.25299999999993</v>
      </c>
      <c r="V29" s="7"/>
      <c r="W29" s="39">
        <v>634.80999999999995</v>
      </c>
      <c r="X29" s="7"/>
      <c r="Y29" s="29">
        <v>552</v>
      </c>
      <c r="Z29" s="7"/>
      <c r="AA29" s="33">
        <v>552</v>
      </c>
      <c r="AB29" s="7"/>
      <c r="AC29" s="16">
        <v>467.34600000000006</v>
      </c>
      <c r="AD29" s="7"/>
      <c r="AE29" s="16">
        <v>467.34600000000006</v>
      </c>
      <c r="AF29" s="7"/>
      <c r="AG29" s="16">
        <v>442.5625</v>
      </c>
      <c r="AH29" s="7"/>
      <c r="AI29" s="22">
        <v>354.05</v>
      </c>
      <c r="AJ29">
        <f t="shared" si="6"/>
        <v>1.3076959429411346</v>
      </c>
    </row>
    <row r="30" spans="1:36" ht="15" customHeight="1" thickBot="1" x14ac:dyDescent="0.4">
      <c r="C30" s="2"/>
      <c r="D30" s="46"/>
      <c r="E30" s="49">
        <v>45424</v>
      </c>
      <c r="F30" s="8"/>
      <c r="G30" s="5"/>
      <c r="H30" s="6"/>
      <c r="I30" s="8"/>
      <c r="J30" s="1"/>
      <c r="K30" s="1"/>
      <c r="L30" s="7"/>
      <c r="M30" s="41"/>
      <c r="N30" s="7"/>
      <c r="O30" s="41"/>
      <c r="Q30" s="41"/>
      <c r="S30" s="41"/>
      <c r="U30" s="41"/>
      <c r="W30" s="41"/>
      <c r="Y30" s="42"/>
      <c r="AA30" s="43"/>
      <c r="AC30" s="44"/>
      <c r="AE30" s="44"/>
      <c r="AG30" s="44"/>
      <c r="AI30" s="45"/>
    </row>
    <row r="31" spans="1:36" ht="25.5" thickBot="1" x14ac:dyDescent="0.55000000000000004">
      <c r="C31" s="96" t="s">
        <v>6</v>
      </c>
      <c r="D31" s="97"/>
      <c r="E31" s="98"/>
      <c r="F31" s="8"/>
      <c r="G31" s="5">
        <f t="shared" ref="G31:H37" si="10">MROUND(J31+4.7,10)</f>
        <v>0</v>
      </c>
      <c r="H31" s="6">
        <f t="shared" si="10"/>
        <v>0</v>
      </c>
      <c r="I31" s="8"/>
      <c r="J31" s="1">
        <f t="shared" ref="J31:J37" si="11">M31*$J$129</f>
        <v>0</v>
      </c>
      <c r="K31" s="1">
        <f t="shared" ref="K31:K37" si="12">M31*$K$129</f>
        <v>0</v>
      </c>
      <c r="L31" s="7"/>
      <c r="M31" s="29">
        <f t="shared" ref="M31:M36" si="13">AI31*1.25</f>
        <v>0</v>
      </c>
      <c r="N31" s="7"/>
      <c r="O31" s="29">
        <f t="shared" ref="O31:O33" si="14">AK31*1.25</f>
        <v>0</v>
      </c>
      <c r="P31" s="7"/>
      <c r="Q31" s="29">
        <v>0</v>
      </c>
      <c r="R31" s="7"/>
      <c r="S31" s="29">
        <f t="shared" ref="S31:S33" si="15">AK31*1.25</f>
        <v>0</v>
      </c>
      <c r="T31" s="7"/>
      <c r="U31" s="29">
        <v>0</v>
      </c>
      <c r="V31" s="7"/>
      <c r="W31" s="29">
        <f t="shared" ref="W31:W36" si="16">AK31*1.25</f>
        <v>0</v>
      </c>
      <c r="X31" s="7"/>
      <c r="Y31" s="29">
        <v>0</v>
      </c>
      <c r="Z31" s="7"/>
      <c r="AA31" s="16">
        <f t="shared" ref="AA31:AA36" si="17">AK31*1.25</f>
        <v>0</v>
      </c>
      <c r="AB31" s="7"/>
      <c r="AC31" s="16">
        <v>0</v>
      </c>
      <c r="AD31" s="7"/>
      <c r="AE31" s="16">
        <v>0</v>
      </c>
      <c r="AF31" s="7"/>
      <c r="AG31" s="16">
        <v>0</v>
      </c>
      <c r="AH31" s="7"/>
      <c r="AI31" s="4"/>
    </row>
    <row r="32" spans="1:36" ht="21" x14ac:dyDescent="0.35">
      <c r="C32" s="18" t="s">
        <v>20</v>
      </c>
      <c r="D32" s="19"/>
      <c r="E32" s="20"/>
      <c r="F32" s="8"/>
      <c r="G32" s="5">
        <f t="shared" si="10"/>
        <v>0</v>
      </c>
      <c r="H32" s="6">
        <f t="shared" si="10"/>
        <v>0</v>
      </c>
      <c r="I32" s="8"/>
      <c r="J32" s="1">
        <f t="shared" si="11"/>
        <v>0</v>
      </c>
      <c r="K32" s="1">
        <f t="shared" si="12"/>
        <v>0</v>
      </c>
      <c r="L32" s="7"/>
      <c r="M32" s="29">
        <f t="shared" si="13"/>
        <v>0</v>
      </c>
      <c r="N32" s="7"/>
      <c r="O32" s="29">
        <f t="shared" si="14"/>
        <v>0</v>
      </c>
      <c r="P32" s="7"/>
      <c r="Q32" s="29">
        <v>0</v>
      </c>
      <c r="R32" s="7"/>
      <c r="S32" s="29">
        <f t="shared" si="15"/>
        <v>0</v>
      </c>
      <c r="T32" s="7"/>
      <c r="U32" s="29">
        <v>0</v>
      </c>
      <c r="V32" s="7"/>
      <c r="W32" s="29">
        <f t="shared" si="16"/>
        <v>0</v>
      </c>
      <c r="X32" s="7"/>
      <c r="Y32" s="29">
        <v>0</v>
      </c>
      <c r="Z32" s="7"/>
      <c r="AA32" s="16">
        <f t="shared" si="17"/>
        <v>0</v>
      </c>
      <c r="AB32" s="7"/>
      <c r="AC32" s="16">
        <v>0</v>
      </c>
      <c r="AD32" s="7"/>
      <c r="AE32" s="16">
        <v>0</v>
      </c>
      <c r="AF32" s="7"/>
      <c r="AG32" s="16">
        <v>0</v>
      </c>
      <c r="AH32" s="7"/>
      <c r="AI32" s="4"/>
    </row>
    <row r="33" spans="3:35" ht="21" x14ac:dyDescent="0.35">
      <c r="C33" s="10" t="s">
        <v>19</v>
      </c>
      <c r="D33" s="11"/>
      <c r="E33" s="14"/>
      <c r="F33" s="8"/>
      <c r="G33" s="5">
        <f t="shared" si="10"/>
        <v>0</v>
      </c>
      <c r="H33" s="6">
        <f t="shared" si="10"/>
        <v>0</v>
      </c>
      <c r="I33" s="8"/>
      <c r="J33" s="1">
        <f t="shared" si="11"/>
        <v>0</v>
      </c>
      <c r="K33" s="1">
        <f t="shared" si="12"/>
        <v>0</v>
      </c>
      <c r="L33" s="7"/>
      <c r="M33" s="29">
        <f t="shared" si="13"/>
        <v>0</v>
      </c>
      <c r="N33" s="7"/>
      <c r="O33" s="29">
        <f t="shared" si="14"/>
        <v>0</v>
      </c>
      <c r="P33" s="7"/>
      <c r="Q33" s="29">
        <v>0</v>
      </c>
      <c r="R33" s="7"/>
      <c r="S33" s="29">
        <f t="shared" si="15"/>
        <v>0</v>
      </c>
      <c r="T33" s="7"/>
      <c r="U33" s="29">
        <v>0</v>
      </c>
      <c r="V33" s="7"/>
      <c r="W33" s="29">
        <f t="shared" si="16"/>
        <v>0</v>
      </c>
      <c r="X33" s="7"/>
      <c r="Y33" s="29">
        <v>0</v>
      </c>
      <c r="Z33" s="7"/>
      <c r="AA33" s="16">
        <f t="shared" si="17"/>
        <v>0</v>
      </c>
      <c r="AB33" s="7"/>
      <c r="AC33" s="16">
        <v>0</v>
      </c>
      <c r="AD33" s="7"/>
      <c r="AE33" s="16">
        <v>0</v>
      </c>
      <c r="AF33" s="7"/>
      <c r="AG33" s="16">
        <v>0</v>
      </c>
      <c r="AH33" s="7"/>
      <c r="AI33" s="4"/>
    </row>
    <row r="34" spans="3:35" ht="21" x14ac:dyDescent="0.35">
      <c r="C34" s="10" t="s">
        <v>21</v>
      </c>
      <c r="D34" s="11"/>
      <c r="E34" s="14"/>
      <c r="F34" s="8"/>
      <c r="G34" s="5">
        <f t="shared" si="10"/>
        <v>71020</v>
      </c>
      <c r="H34" s="6">
        <f t="shared" si="10"/>
        <v>43230</v>
      </c>
      <c r="I34" s="8"/>
      <c r="J34" s="1">
        <f>M34*2.3</f>
        <v>71012.5</v>
      </c>
      <c r="K34" s="1">
        <f>M34*1.4</f>
        <v>43225</v>
      </c>
      <c r="L34" s="7"/>
      <c r="M34" s="29">
        <f t="shared" ref="M34:M35" si="18">W34*1.3</f>
        <v>30875</v>
      </c>
      <c r="N34" s="7"/>
      <c r="O34" s="29">
        <f t="shared" ref="O34:O35" si="19">Y34*1.3</f>
        <v>30875</v>
      </c>
      <c r="P34" s="7"/>
      <c r="Q34" s="29">
        <v>30875</v>
      </c>
      <c r="R34" s="7"/>
      <c r="S34" s="29">
        <f t="shared" ref="S34:S35" si="20">Y34*1.3</f>
        <v>30875</v>
      </c>
      <c r="T34" s="7"/>
      <c r="U34" s="29">
        <v>30875</v>
      </c>
      <c r="V34" s="7"/>
      <c r="W34" s="29">
        <v>23750</v>
      </c>
      <c r="X34" s="7"/>
      <c r="Y34" s="29">
        <v>23750</v>
      </c>
      <c r="Z34" s="7"/>
      <c r="AA34" s="16">
        <f t="shared" si="17"/>
        <v>0</v>
      </c>
      <c r="AB34" s="7"/>
      <c r="AC34" s="16">
        <v>23750</v>
      </c>
      <c r="AD34" s="7"/>
      <c r="AE34" s="16">
        <v>23750</v>
      </c>
      <c r="AF34" s="7"/>
      <c r="AG34" s="16">
        <v>23750</v>
      </c>
      <c r="AH34" s="7"/>
      <c r="AI34" s="4">
        <v>19000</v>
      </c>
    </row>
    <row r="35" spans="3:35" ht="21" x14ac:dyDescent="0.35">
      <c r="C35" s="10" t="s">
        <v>22</v>
      </c>
      <c r="D35" s="11"/>
      <c r="E35" s="14"/>
      <c r="F35" s="8"/>
      <c r="G35" s="5">
        <f t="shared" si="10"/>
        <v>3170</v>
      </c>
      <c r="H35" s="6">
        <f t="shared" si="10"/>
        <v>1930</v>
      </c>
      <c r="I35" s="8"/>
      <c r="J35" s="1">
        <f>M35*2.3</f>
        <v>3169.3999999999996</v>
      </c>
      <c r="K35" s="1">
        <f t="shared" ref="K35:K36" si="21">M35*1.4</f>
        <v>1929.1999999999998</v>
      </c>
      <c r="L35" s="7"/>
      <c r="M35" s="29">
        <f t="shared" si="18"/>
        <v>1378</v>
      </c>
      <c r="N35" s="7"/>
      <c r="O35" s="29">
        <f t="shared" si="19"/>
        <v>1267.5</v>
      </c>
      <c r="P35" s="7"/>
      <c r="Q35" s="29">
        <v>1378</v>
      </c>
      <c r="R35" s="7"/>
      <c r="S35" s="29">
        <f t="shared" si="20"/>
        <v>1267.5</v>
      </c>
      <c r="T35" s="7"/>
      <c r="U35" s="29">
        <v>1378</v>
      </c>
      <c r="V35" s="7"/>
      <c r="W35" s="29">
        <v>1060</v>
      </c>
      <c r="X35" s="7"/>
      <c r="Y35" s="29">
        <v>975</v>
      </c>
      <c r="Z35" s="7"/>
      <c r="AA35" s="16">
        <f t="shared" si="17"/>
        <v>0</v>
      </c>
      <c r="AB35" s="7"/>
      <c r="AC35" s="16">
        <v>975</v>
      </c>
      <c r="AD35" s="7"/>
      <c r="AE35" s="16">
        <v>975</v>
      </c>
      <c r="AF35" s="7"/>
      <c r="AG35" s="16">
        <v>975</v>
      </c>
      <c r="AH35" s="7"/>
      <c r="AI35" s="4">
        <v>780</v>
      </c>
    </row>
    <row r="36" spans="3:35" ht="21" x14ac:dyDescent="0.35">
      <c r="C36" s="10" t="s">
        <v>18</v>
      </c>
      <c r="D36" s="11"/>
      <c r="E36" s="14"/>
      <c r="F36" s="8"/>
      <c r="G36" s="5">
        <f t="shared" si="10"/>
        <v>0</v>
      </c>
      <c r="H36" s="6">
        <f t="shared" si="10"/>
        <v>0</v>
      </c>
      <c r="I36" s="8"/>
      <c r="J36" s="1">
        <f t="shared" ref="J36" si="22">M36*2.3</f>
        <v>0</v>
      </c>
      <c r="K36" s="1">
        <f t="shared" si="21"/>
        <v>0</v>
      </c>
      <c r="L36" s="7"/>
      <c r="M36" s="29">
        <f t="shared" si="13"/>
        <v>0</v>
      </c>
      <c r="N36" s="7"/>
      <c r="O36" s="29">
        <f t="shared" ref="O36" si="23">AK36*1.25</f>
        <v>0</v>
      </c>
      <c r="P36" s="7"/>
      <c r="Q36" s="29">
        <v>0</v>
      </c>
      <c r="R36" s="7"/>
      <c r="S36" s="29">
        <f t="shared" ref="S36" si="24">AK36*1.25</f>
        <v>0</v>
      </c>
      <c r="T36" s="7"/>
      <c r="U36" s="29">
        <v>0</v>
      </c>
      <c r="V36" s="7"/>
      <c r="W36" s="29">
        <f t="shared" si="16"/>
        <v>0</v>
      </c>
      <c r="X36" s="7"/>
      <c r="Y36" s="29">
        <v>0</v>
      </c>
      <c r="Z36" s="7"/>
      <c r="AA36" s="16">
        <f t="shared" si="17"/>
        <v>0</v>
      </c>
      <c r="AB36" s="7"/>
      <c r="AC36" s="16">
        <v>0</v>
      </c>
      <c r="AD36" s="7"/>
      <c r="AE36" s="16">
        <v>0</v>
      </c>
      <c r="AF36" s="7"/>
      <c r="AG36" s="16">
        <v>0</v>
      </c>
      <c r="AH36" s="7"/>
      <c r="AI36" s="4"/>
    </row>
    <row r="37" spans="3:35" ht="17.25" customHeight="1" x14ac:dyDescent="0.35">
      <c r="C37" s="2"/>
      <c r="D37" s="47"/>
      <c r="E37" s="48"/>
      <c r="F37" s="8"/>
      <c r="G37" s="5">
        <f t="shared" si="10"/>
        <v>0</v>
      </c>
      <c r="H37" s="6">
        <f t="shared" si="10"/>
        <v>0</v>
      </c>
      <c r="I37" s="8"/>
      <c r="J37" s="1">
        <f t="shared" si="11"/>
        <v>0</v>
      </c>
      <c r="K37" s="1">
        <f t="shared" si="12"/>
        <v>0</v>
      </c>
      <c r="L37" s="7"/>
      <c r="M37" s="31"/>
      <c r="N37" s="7"/>
      <c r="O37" s="31"/>
      <c r="P37" s="7"/>
      <c r="Q37" s="31"/>
      <c r="R37" s="7"/>
      <c r="S37" s="31"/>
      <c r="T37" s="7"/>
      <c r="U37" s="31"/>
      <c r="V37" s="7"/>
      <c r="W37" s="31"/>
      <c r="X37" s="7"/>
      <c r="Y37" s="31"/>
      <c r="Z37" s="7"/>
      <c r="AA37" s="4"/>
      <c r="AB37" s="7"/>
      <c r="AC37" s="4"/>
      <c r="AD37" s="7"/>
      <c r="AE37" s="4"/>
      <c r="AF37" s="7"/>
      <c r="AG37" s="4"/>
      <c r="AH37" s="7"/>
      <c r="AI37" s="4"/>
    </row>
  </sheetData>
  <mergeCells count="3">
    <mergeCell ref="C4:E4"/>
    <mergeCell ref="C9:E9"/>
    <mergeCell ref="C31:E31"/>
  </mergeCells>
  <printOptions horizontalCentered="1"/>
  <pageMargins left="0.51181102362204722" right="0.5118110236220472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J37"/>
  <sheetViews>
    <sheetView topLeftCell="B1" zoomScaleNormal="100" workbookViewId="0">
      <selection activeCell="M1" sqref="M1:M1048576"/>
    </sheetView>
  </sheetViews>
  <sheetFormatPr baseColWidth="10" defaultRowHeight="15" x14ac:dyDescent="0.25"/>
  <cols>
    <col min="2" max="2" width="4.5703125" customWidth="1"/>
    <col min="3" max="3" width="66.7109375" customWidth="1"/>
    <col min="4" max="5" width="12.7109375" customWidth="1"/>
    <col min="6" max="6" width="1.7109375" customWidth="1"/>
    <col min="7" max="7" width="13" hidden="1" customWidth="1"/>
    <col min="8" max="8" width="13.42578125" hidden="1" customWidth="1"/>
    <col min="9" max="9" width="1.7109375" hidden="1" customWidth="1"/>
    <col min="10" max="11" width="11.4257812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hidden="1" customWidth="1"/>
    <col min="22" max="22" width="1.7109375" hidden="1" customWidth="1"/>
    <col min="23" max="23" width="12.7109375" style="30" hidden="1" customWidth="1"/>
    <col min="24" max="24" width="1.7109375" hidden="1" customWidth="1"/>
    <col min="25" max="25" width="12.7109375" hidden="1" customWidth="1"/>
    <col min="26" max="26" width="1.7109375" hidden="1" customWidth="1"/>
    <col min="27" max="27" width="12.7109375" hidden="1" customWidth="1"/>
    <col min="28" max="28" width="1.7109375" hidden="1" customWidth="1"/>
    <col min="29" max="29" width="12.7109375" hidden="1" customWidth="1"/>
    <col min="30" max="30" width="1.7109375" hidden="1" customWidth="1"/>
    <col min="31" max="31" width="12.5703125" hidden="1" customWidth="1"/>
    <col min="32" max="32" width="1.7109375" hidden="1" customWidth="1"/>
    <col min="33" max="33" width="13.5703125" hidden="1" customWidth="1"/>
    <col min="34" max="35" width="11.5703125" customWidth="1"/>
    <col min="36" max="36" width="11.42578125" customWidth="1"/>
  </cols>
  <sheetData>
    <row r="1" spans="1:36" x14ac:dyDescent="0.25">
      <c r="L1" s="52"/>
      <c r="M1" s="27">
        <v>220324</v>
      </c>
      <c r="O1" s="24">
        <v>180224</v>
      </c>
      <c r="Q1" s="52">
        <v>40124</v>
      </c>
      <c r="S1" s="30">
        <v>161223</v>
      </c>
      <c r="U1" s="30">
        <v>81223</v>
      </c>
      <c r="W1" s="30">
        <v>11223</v>
      </c>
      <c r="Y1" s="34">
        <v>291023</v>
      </c>
      <c r="AA1" s="30">
        <v>11023</v>
      </c>
      <c r="AC1" s="30">
        <v>170923</v>
      </c>
    </row>
    <row r="2" spans="1:36" x14ac:dyDescent="0.25">
      <c r="L2" s="52"/>
      <c r="M2" s="27" t="s">
        <v>42</v>
      </c>
      <c r="O2" s="24"/>
      <c r="Q2" s="52"/>
      <c r="Y2" s="34"/>
      <c r="AA2" s="30"/>
      <c r="AC2" s="30"/>
    </row>
    <row r="3" spans="1:36" ht="15.75" thickBot="1" x14ac:dyDescent="0.3">
      <c r="L3" s="52"/>
      <c r="M3" s="55" t="s">
        <v>40</v>
      </c>
      <c r="O3" s="55" t="s">
        <v>40</v>
      </c>
      <c r="Q3" s="53" t="s">
        <v>39</v>
      </c>
      <c r="S3" s="40" t="s">
        <v>37</v>
      </c>
      <c r="U3" s="30" t="s">
        <v>35</v>
      </c>
      <c r="W3" s="30" t="s">
        <v>33</v>
      </c>
      <c r="Y3" s="34" t="s">
        <v>30</v>
      </c>
      <c r="AA3" t="s">
        <v>29</v>
      </c>
      <c r="AH3" s="12">
        <v>45268</v>
      </c>
    </row>
    <row r="4" spans="1:36" ht="25.5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O4" s="56"/>
      <c r="Q4" s="42"/>
      <c r="S4" s="42"/>
      <c r="U4" s="42"/>
      <c r="W4" s="42"/>
      <c r="Y4" s="44"/>
      <c r="AA4" s="44"/>
      <c r="AC4" s="44"/>
      <c r="AE4" s="44"/>
      <c r="AG4" s="13"/>
    </row>
    <row r="5" spans="1:36" ht="2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0" t="s">
        <v>38</v>
      </c>
      <c r="R5" s="7"/>
      <c r="S5" s="50" t="s">
        <v>38</v>
      </c>
      <c r="T5" s="7"/>
      <c r="U5" s="38" t="s">
        <v>34</v>
      </c>
      <c r="V5" s="7"/>
      <c r="W5" s="38" t="s">
        <v>34</v>
      </c>
      <c r="X5" s="7"/>
      <c r="Y5" s="32" t="s">
        <v>32</v>
      </c>
      <c r="Z5" s="7"/>
      <c r="AA5" s="16">
        <v>962.5</v>
      </c>
      <c r="AB5" s="7"/>
      <c r="AC5" s="16">
        <v>962.5</v>
      </c>
      <c r="AD5" s="7"/>
      <c r="AE5" s="16">
        <v>962.5</v>
      </c>
      <c r="AF5" s="7"/>
      <c r="AG5" s="4">
        <v>770</v>
      </c>
    </row>
    <row r="6" spans="1:36" ht="2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0" t="s">
        <v>38</v>
      </c>
      <c r="R6" s="7"/>
      <c r="S6" s="50" t="s">
        <v>38</v>
      </c>
      <c r="T6" s="7"/>
      <c r="U6" s="38" t="s">
        <v>34</v>
      </c>
      <c r="V6" s="7"/>
      <c r="W6" s="38" t="s">
        <v>34</v>
      </c>
      <c r="X6" s="7"/>
      <c r="Y6" s="32" t="s">
        <v>32</v>
      </c>
      <c r="Z6" s="7"/>
      <c r="AA6" s="16">
        <v>1331.25</v>
      </c>
      <c r="AB6" s="7"/>
      <c r="AC6" s="16">
        <v>1331.25</v>
      </c>
      <c r="AD6" s="7"/>
      <c r="AE6" s="16">
        <v>1331.25</v>
      </c>
      <c r="AF6" s="7"/>
      <c r="AG6" s="4">
        <v>1065</v>
      </c>
    </row>
    <row r="7" spans="1:36" ht="2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0" t="s">
        <v>38</v>
      </c>
      <c r="R7" s="7"/>
      <c r="S7" s="50" t="s">
        <v>38</v>
      </c>
      <c r="T7" s="7"/>
      <c r="U7" s="38" t="s">
        <v>34</v>
      </c>
      <c r="V7" s="7"/>
      <c r="W7" s="38" t="s">
        <v>34</v>
      </c>
      <c r="X7" s="7"/>
      <c r="Y7" s="32" t="s">
        <v>32</v>
      </c>
      <c r="Z7" s="7"/>
      <c r="AA7" s="16">
        <v>2212.5</v>
      </c>
      <c r="AB7" s="7"/>
      <c r="AC7" s="16">
        <v>2212.5</v>
      </c>
      <c r="AD7" s="7"/>
      <c r="AE7" s="16">
        <v>2212.5</v>
      </c>
      <c r="AF7" s="7"/>
      <c r="AG7" s="4">
        <v>1770</v>
      </c>
    </row>
    <row r="8" spans="1:36" ht="15" customHeight="1" thickBot="1" x14ac:dyDescent="0.4">
      <c r="C8" s="2"/>
      <c r="D8" s="3"/>
      <c r="E8" s="49">
        <v>45375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2"/>
      <c r="Z8" s="7"/>
      <c r="AA8" s="16"/>
      <c r="AB8" s="7"/>
      <c r="AC8" s="16"/>
      <c r="AD8" s="7"/>
      <c r="AE8" s="16"/>
      <c r="AF8" s="7"/>
      <c r="AG8" s="4"/>
    </row>
    <row r="9" spans="1:36" ht="25.5" thickBot="1" x14ac:dyDescent="0.4">
      <c r="C9" s="99" t="s">
        <v>0</v>
      </c>
      <c r="D9" s="100"/>
      <c r="E9" s="101"/>
      <c r="F9" s="8"/>
      <c r="G9" s="5"/>
      <c r="H9" s="6"/>
      <c r="I9" s="8"/>
      <c r="J9" s="9">
        <v>2.2000000000000002</v>
      </c>
      <c r="K9" s="9">
        <v>1.4</v>
      </c>
      <c r="L9" s="7"/>
      <c r="M9" s="54" t="s">
        <v>4</v>
      </c>
      <c r="N9" s="7"/>
      <c r="O9" s="54" t="s">
        <v>4</v>
      </c>
      <c r="P9" s="7"/>
      <c r="Q9" s="54" t="s">
        <v>4</v>
      </c>
      <c r="R9" s="7"/>
      <c r="S9" s="37" t="s">
        <v>4</v>
      </c>
      <c r="T9" s="7"/>
      <c r="U9" s="37" t="s">
        <v>4</v>
      </c>
      <c r="V9" s="7"/>
      <c r="W9" s="37" t="s">
        <v>4</v>
      </c>
      <c r="X9" s="7"/>
      <c r="Y9" s="35" t="s">
        <v>4</v>
      </c>
      <c r="Z9" s="7"/>
      <c r="AA9" s="15" t="s">
        <v>4</v>
      </c>
      <c r="AB9" s="7"/>
      <c r="AC9" s="15" t="s">
        <v>4</v>
      </c>
      <c r="AD9" s="7"/>
      <c r="AE9" s="15" t="s">
        <v>4</v>
      </c>
      <c r="AF9" s="7"/>
      <c r="AG9" s="15" t="s">
        <v>4</v>
      </c>
      <c r="AJ9" s="12"/>
    </row>
    <row r="10" spans="1:36" ht="21" x14ac:dyDescent="0.35">
      <c r="C10" s="18" t="s">
        <v>8</v>
      </c>
      <c r="D10" s="19">
        <f>G10</f>
        <v>13800</v>
      </c>
      <c r="E10" s="20">
        <f>H10</f>
        <v>8750</v>
      </c>
      <c r="F10" s="8"/>
      <c r="G10" s="5">
        <f>MROUND(J10+47,100)</f>
        <v>13800</v>
      </c>
      <c r="H10" s="6">
        <f>MROUND(K10+24,50)</f>
        <v>8750</v>
      </c>
      <c r="I10" s="8"/>
      <c r="J10" s="1">
        <f t="shared" ref="J10:J25" si="1">M10*2.2</f>
        <v>13744.500000000002</v>
      </c>
      <c r="K10" s="1">
        <f t="shared" ref="K10:K25" si="2">M10*1.4</f>
        <v>8746.5</v>
      </c>
      <c r="L10" s="7"/>
      <c r="M10" s="51">
        <v>6247.5</v>
      </c>
      <c r="N10" s="7"/>
      <c r="O10" s="51">
        <v>6397.87</v>
      </c>
      <c r="P10" s="7"/>
      <c r="Q10" s="51">
        <v>6397.87</v>
      </c>
      <c r="R10" s="7"/>
      <c r="S10" s="39">
        <v>4892.4849999999997</v>
      </c>
      <c r="T10" s="7"/>
      <c r="U10" s="39">
        <v>3763.45</v>
      </c>
      <c r="V10" s="7"/>
      <c r="W10" s="29">
        <v>3272.57</v>
      </c>
      <c r="X10" s="7"/>
      <c r="Y10" s="36">
        <v>3272.57</v>
      </c>
      <c r="Z10" s="7"/>
      <c r="AA10" s="29">
        <v>2534.4</v>
      </c>
      <c r="AB10" s="7"/>
      <c r="AC10" s="16">
        <v>2116.2277091999999</v>
      </c>
      <c r="AD10" s="7"/>
      <c r="AE10" s="16">
        <v>2004.0035124999999</v>
      </c>
      <c r="AF10" s="7"/>
      <c r="AG10" s="16">
        <v>1603.20281</v>
      </c>
      <c r="AH10">
        <f>M10/S10</f>
        <v>1.2769584372767624</v>
      </c>
    </row>
    <row r="11" spans="1:36" ht="21" x14ac:dyDescent="0.35">
      <c r="C11" s="10" t="s">
        <v>9</v>
      </c>
      <c r="D11" s="19">
        <f t="shared" ref="D11:E27" si="3">G11</f>
        <v>6200</v>
      </c>
      <c r="E11" s="20">
        <f t="shared" si="3"/>
        <v>3950</v>
      </c>
      <c r="F11" s="8"/>
      <c r="G11" s="5">
        <f t="shared" ref="G11:G29" si="4">MROUND(J11+47,100)</f>
        <v>6200</v>
      </c>
      <c r="H11" s="6">
        <f t="shared" ref="H11:H29" si="5">MROUND(K11+24,50)</f>
        <v>3950</v>
      </c>
      <c r="I11" s="8"/>
      <c r="J11" s="1">
        <f t="shared" si="1"/>
        <v>6171.0000000000009</v>
      </c>
      <c r="K11" s="1">
        <f t="shared" si="2"/>
        <v>3926.9999999999995</v>
      </c>
      <c r="L11" s="7"/>
      <c r="M11" s="51">
        <v>2805</v>
      </c>
      <c r="N11" s="7"/>
      <c r="O11" s="51">
        <v>3526.53</v>
      </c>
      <c r="P11" s="7"/>
      <c r="Q11" s="51">
        <v>3526.53</v>
      </c>
      <c r="R11" s="7"/>
      <c r="S11" s="39">
        <v>2696.759</v>
      </c>
      <c r="T11" s="7"/>
      <c r="U11" s="39">
        <v>2074.4299999999998</v>
      </c>
      <c r="V11" s="7"/>
      <c r="W11" s="29">
        <v>1803.85</v>
      </c>
      <c r="X11" s="7"/>
      <c r="Y11" s="36">
        <v>1803.85</v>
      </c>
      <c r="Z11" s="7"/>
      <c r="AA11" s="29">
        <v>1403.8992000000001</v>
      </c>
      <c r="AB11" s="7"/>
      <c r="AC11" s="16">
        <v>1198.2194400000001</v>
      </c>
      <c r="AD11" s="7"/>
      <c r="AE11" s="16">
        <v>1134.6775</v>
      </c>
      <c r="AF11" s="7"/>
      <c r="AG11" s="16">
        <v>907.74200000000008</v>
      </c>
      <c r="AH11">
        <f t="shared" ref="AH11:AH29" si="6">M11/S11</f>
        <v>1.0401374390518396</v>
      </c>
    </row>
    <row r="12" spans="1:36" ht="21" x14ac:dyDescent="0.35">
      <c r="C12" s="10" t="s">
        <v>10</v>
      </c>
      <c r="D12" s="19">
        <f t="shared" si="3"/>
        <v>14100</v>
      </c>
      <c r="E12" s="20">
        <f t="shared" si="3"/>
        <v>9000</v>
      </c>
      <c r="F12" s="8"/>
      <c r="G12" s="5">
        <f t="shared" si="4"/>
        <v>14100</v>
      </c>
      <c r="H12" s="6">
        <f t="shared" si="5"/>
        <v>9000</v>
      </c>
      <c r="I12" s="8"/>
      <c r="J12" s="1">
        <f t="shared" si="1"/>
        <v>14075.314</v>
      </c>
      <c r="K12" s="1">
        <f t="shared" si="2"/>
        <v>8957.018</v>
      </c>
      <c r="L12" s="7"/>
      <c r="M12" s="58">
        <v>6397.87</v>
      </c>
      <c r="N12" s="7"/>
      <c r="O12" s="51">
        <v>6397.87</v>
      </c>
      <c r="P12" s="7"/>
      <c r="Q12" s="51">
        <v>6397.87</v>
      </c>
      <c r="R12" s="7"/>
      <c r="S12" s="39">
        <v>4892.4849999999997</v>
      </c>
      <c r="T12" s="7"/>
      <c r="U12" s="39">
        <v>3763.45</v>
      </c>
      <c r="V12" s="7"/>
      <c r="W12" s="29">
        <v>3272.57</v>
      </c>
      <c r="X12" s="7"/>
      <c r="Y12" s="33">
        <v>3272.57</v>
      </c>
      <c r="Z12" s="7"/>
      <c r="AA12" s="29">
        <v>2534.4</v>
      </c>
      <c r="AB12" s="7"/>
      <c r="AC12" s="16">
        <v>2534.4</v>
      </c>
      <c r="AD12" s="7"/>
      <c r="AE12" s="16">
        <v>2640</v>
      </c>
      <c r="AF12" s="7"/>
      <c r="AG12" s="29">
        <v>1920</v>
      </c>
      <c r="AH12">
        <f t="shared" si="6"/>
        <v>1.3076933296678479</v>
      </c>
    </row>
    <row r="13" spans="1:36" ht="21" x14ac:dyDescent="0.35">
      <c r="C13" s="10" t="s">
        <v>11</v>
      </c>
      <c r="D13" s="19">
        <f t="shared" si="3"/>
        <v>7800</v>
      </c>
      <c r="E13" s="20">
        <f t="shared" si="3"/>
        <v>4950</v>
      </c>
      <c r="F13" s="8"/>
      <c r="G13" s="5">
        <f t="shared" si="4"/>
        <v>7800</v>
      </c>
      <c r="H13" s="6">
        <f t="shared" si="5"/>
        <v>4950</v>
      </c>
      <c r="I13" s="8"/>
      <c r="J13" s="1">
        <f t="shared" si="1"/>
        <v>7758.3660000000009</v>
      </c>
      <c r="K13" s="1">
        <f t="shared" si="2"/>
        <v>4937.1419999999998</v>
      </c>
      <c r="L13" s="7"/>
      <c r="M13" s="58">
        <v>3526.53</v>
      </c>
      <c r="N13" s="7"/>
      <c r="O13" s="51">
        <v>3526.53</v>
      </c>
      <c r="P13" s="7"/>
      <c r="Q13" s="51">
        <v>3526.53</v>
      </c>
      <c r="R13" s="7"/>
      <c r="S13" s="39">
        <v>2696.759</v>
      </c>
      <c r="T13" s="7"/>
      <c r="U13" s="39">
        <v>2074.4299999999998</v>
      </c>
      <c r="V13" s="7"/>
      <c r="W13" s="29">
        <v>1803.85</v>
      </c>
      <c r="X13" s="7"/>
      <c r="Y13" s="33">
        <v>1803.85</v>
      </c>
      <c r="Z13" s="7"/>
      <c r="AA13" s="29">
        <v>1403.8992000000001</v>
      </c>
      <c r="AB13" s="7"/>
      <c r="AC13" s="16">
        <v>1403.8992000000001</v>
      </c>
      <c r="AD13" s="7"/>
      <c r="AE13" s="16">
        <v>1462.5</v>
      </c>
      <c r="AF13" s="7"/>
      <c r="AG13" s="29">
        <v>1063.56</v>
      </c>
      <c r="AH13">
        <f t="shared" si="6"/>
        <v>1.3076919368768214</v>
      </c>
    </row>
    <row r="14" spans="1:36" ht="21" x14ac:dyDescent="0.35">
      <c r="C14" s="10" t="s">
        <v>27</v>
      </c>
      <c r="D14" s="19">
        <f t="shared" si="3"/>
        <v>13400</v>
      </c>
      <c r="E14" s="20">
        <f t="shared" si="3"/>
        <v>8500</v>
      </c>
      <c r="F14" s="8"/>
      <c r="G14" s="5">
        <f t="shared" si="4"/>
        <v>13400</v>
      </c>
      <c r="H14" s="6">
        <f t="shared" si="5"/>
        <v>8500</v>
      </c>
      <c r="I14" s="8"/>
      <c r="J14" s="1">
        <f t="shared" si="1"/>
        <v>13312.156000000001</v>
      </c>
      <c r="K14" s="1">
        <f t="shared" si="2"/>
        <v>8471.3719999999994</v>
      </c>
      <c r="L14" s="7"/>
      <c r="M14" s="58">
        <v>6050.98</v>
      </c>
      <c r="N14" s="7"/>
      <c r="O14" s="51">
        <v>6050.98</v>
      </c>
      <c r="P14" s="7"/>
      <c r="Q14" s="51">
        <v>6050.98</v>
      </c>
      <c r="R14" s="7"/>
      <c r="S14" s="39">
        <v>4627.22</v>
      </c>
      <c r="T14" s="7"/>
      <c r="U14" s="39">
        <v>3559.4</v>
      </c>
      <c r="V14" s="7"/>
      <c r="W14" s="29">
        <v>3095.14</v>
      </c>
      <c r="X14" s="7"/>
      <c r="Y14" s="33">
        <v>3095.14</v>
      </c>
      <c r="Z14" s="7"/>
      <c r="AA14" s="29">
        <v>2534.4</v>
      </c>
      <c r="AB14" s="7"/>
      <c r="AC14" s="16">
        <v>2385.4116000000004</v>
      </c>
      <c r="AD14" s="7"/>
      <c r="AE14" s="16">
        <v>2640</v>
      </c>
      <c r="AF14" s="7"/>
      <c r="AG14" s="29">
        <v>1807.13</v>
      </c>
      <c r="AH14">
        <f t="shared" si="6"/>
        <v>1.3076923076923075</v>
      </c>
    </row>
    <row r="15" spans="1:36" ht="21" x14ac:dyDescent="0.35">
      <c r="C15" s="10" t="s">
        <v>28</v>
      </c>
      <c r="D15" s="19">
        <f t="shared" si="3"/>
        <v>7400</v>
      </c>
      <c r="E15" s="20">
        <f t="shared" si="3"/>
        <v>4700</v>
      </c>
      <c r="F15" s="8"/>
      <c r="G15" s="5">
        <f t="shared" si="4"/>
        <v>7400</v>
      </c>
      <c r="H15" s="6">
        <f t="shared" si="5"/>
        <v>4700</v>
      </c>
      <c r="I15" s="8"/>
      <c r="J15" s="1">
        <f t="shared" si="1"/>
        <v>7376.8200000000006</v>
      </c>
      <c r="K15" s="1">
        <f t="shared" si="2"/>
        <v>4694.3399999999992</v>
      </c>
      <c r="L15" s="7"/>
      <c r="M15" s="58">
        <v>3353.1</v>
      </c>
      <c r="N15" s="7"/>
      <c r="O15" s="51">
        <v>3353.1</v>
      </c>
      <c r="P15" s="7"/>
      <c r="Q15" s="51">
        <v>3353.1</v>
      </c>
      <c r="R15" s="7"/>
      <c r="S15" s="39">
        <v>2564.1330000000003</v>
      </c>
      <c r="T15" s="7"/>
      <c r="U15" s="39">
        <v>1972.41</v>
      </c>
      <c r="V15" s="7"/>
      <c r="W15" s="29">
        <v>1715.14</v>
      </c>
      <c r="X15" s="7"/>
      <c r="Y15" s="33">
        <v>1715.14</v>
      </c>
      <c r="Z15" s="7"/>
      <c r="AA15" s="29">
        <v>1403.8992000000001</v>
      </c>
      <c r="AB15" s="7"/>
      <c r="AC15" s="16">
        <v>1316.9112</v>
      </c>
      <c r="AD15" s="7"/>
      <c r="AE15" s="16">
        <v>1462.5</v>
      </c>
      <c r="AF15" s="7"/>
      <c r="AG15" s="29">
        <v>997.66</v>
      </c>
      <c r="AH15">
        <f t="shared" si="6"/>
        <v>1.3076934776784197</v>
      </c>
    </row>
    <row r="16" spans="1:36" ht="21" x14ac:dyDescent="0.35">
      <c r="C16" s="10" t="s">
        <v>23</v>
      </c>
      <c r="D16" s="19">
        <f t="shared" si="3"/>
        <v>13400</v>
      </c>
      <c r="E16" s="20">
        <f t="shared" si="3"/>
        <v>8500</v>
      </c>
      <c r="F16" s="8"/>
      <c r="G16" s="5">
        <f t="shared" si="4"/>
        <v>13400</v>
      </c>
      <c r="H16" s="6">
        <f t="shared" si="5"/>
        <v>8500</v>
      </c>
      <c r="I16" s="8"/>
      <c r="J16" s="1">
        <f t="shared" si="1"/>
        <v>13312.156000000001</v>
      </c>
      <c r="K16" s="1">
        <f t="shared" si="2"/>
        <v>8471.3719999999994</v>
      </c>
      <c r="L16" s="7"/>
      <c r="M16" s="58">
        <v>6050.98</v>
      </c>
      <c r="N16" s="7"/>
      <c r="O16" s="51">
        <v>6050.98</v>
      </c>
      <c r="P16" s="7"/>
      <c r="Q16" s="51">
        <v>6050.98</v>
      </c>
      <c r="R16" s="7"/>
      <c r="S16" s="39">
        <v>4627.22</v>
      </c>
      <c r="T16" s="7"/>
      <c r="U16" s="39">
        <v>3559.4</v>
      </c>
      <c r="V16" s="7"/>
      <c r="W16" s="29">
        <v>3095.14</v>
      </c>
      <c r="X16" s="7"/>
      <c r="Y16" s="33">
        <v>3095.14</v>
      </c>
      <c r="Z16" s="7"/>
      <c r="AA16" s="29">
        <v>2534.4</v>
      </c>
      <c r="AB16" s="7"/>
      <c r="AC16" s="16">
        <v>2385.4116000000004</v>
      </c>
      <c r="AD16" s="7"/>
      <c r="AE16" s="16">
        <v>2640</v>
      </c>
      <c r="AF16" s="7"/>
      <c r="AG16" s="29">
        <v>1807.13</v>
      </c>
      <c r="AH16">
        <f t="shared" si="6"/>
        <v>1.3076923076923075</v>
      </c>
    </row>
    <row r="17" spans="3:34" ht="21" x14ac:dyDescent="0.35">
      <c r="C17" s="10" t="s">
        <v>24</v>
      </c>
      <c r="D17" s="19">
        <f t="shared" si="3"/>
        <v>7400</v>
      </c>
      <c r="E17" s="20">
        <f t="shared" si="3"/>
        <v>4700</v>
      </c>
      <c r="F17" s="8"/>
      <c r="G17" s="5">
        <f t="shared" si="4"/>
        <v>7400</v>
      </c>
      <c r="H17" s="6">
        <f t="shared" si="5"/>
        <v>4700</v>
      </c>
      <c r="I17" s="8"/>
      <c r="J17" s="1">
        <f t="shared" si="1"/>
        <v>7376.8200000000006</v>
      </c>
      <c r="K17" s="1">
        <f t="shared" si="2"/>
        <v>4694.3399999999992</v>
      </c>
      <c r="L17" s="7"/>
      <c r="M17" s="58">
        <v>3353.1</v>
      </c>
      <c r="N17" s="7"/>
      <c r="O17" s="51">
        <v>3353.1</v>
      </c>
      <c r="P17" s="7"/>
      <c r="Q17" s="51">
        <v>3353.1</v>
      </c>
      <c r="R17" s="7"/>
      <c r="S17" s="39">
        <v>2564.1330000000003</v>
      </c>
      <c r="T17" s="7"/>
      <c r="U17" s="39">
        <v>1972.41</v>
      </c>
      <c r="V17" s="7"/>
      <c r="W17" s="29">
        <v>1715.14</v>
      </c>
      <c r="X17" s="7"/>
      <c r="Y17" s="33">
        <v>1715.14</v>
      </c>
      <c r="Z17" s="7"/>
      <c r="AA17" s="29">
        <v>1403.8992000000001</v>
      </c>
      <c r="AB17" s="7"/>
      <c r="AC17" s="16">
        <v>1316.9112</v>
      </c>
      <c r="AD17" s="7"/>
      <c r="AE17" s="16">
        <v>1462.5</v>
      </c>
      <c r="AF17" s="7"/>
      <c r="AG17" s="29">
        <v>997.66</v>
      </c>
      <c r="AH17">
        <f t="shared" si="6"/>
        <v>1.3076934776784197</v>
      </c>
    </row>
    <row r="18" spans="3:34" ht="21" x14ac:dyDescent="0.35">
      <c r="C18" s="10" t="s">
        <v>25</v>
      </c>
      <c r="D18" s="19">
        <f t="shared" si="3"/>
        <v>13600</v>
      </c>
      <c r="E18" s="20">
        <f t="shared" si="3"/>
        <v>8650</v>
      </c>
      <c r="F18" s="8"/>
      <c r="G18" s="5">
        <f t="shared" si="4"/>
        <v>13600</v>
      </c>
      <c r="H18" s="6">
        <f t="shared" si="5"/>
        <v>8650</v>
      </c>
      <c r="I18" s="8"/>
      <c r="J18" s="1">
        <f t="shared" si="1"/>
        <v>13566.586000000001</v>
      </c>
      <c r="K18" s="1">
        <f t="shared" si="2"/>
        <v>8633.2819999999992</v>
      </c>
      <c r="L18" s="7"/>
      <c r="M18" s="58">
        <v>6166.63</v>
      </c>
      <c r="N18" s="7"/>
      <c r="O18" s="51">
        <v>6166.63</v>
      </c>
      <c r="P18" s="7"/>
      <c r="Q18" s="51">
        <v>6166.63</v>
      </c>
      <c r="R18" s="7"/>
      <c r="S18" s="39">
        <v>4715.6589999999997</v>
      </c>
      <c r="T18" s="7"/>
      <c r="U18" s="39">
        <v>3627.43</v>
      </c>
      <c r="V18" s="7"/>
      <c r="W18" s="29">
        <v>3272.57</v>
      </c>
      <c r="X18" s="7"/>
      <c r="Y18" s="33">
        <v>3272.57</v>
      </c>
      <c r="Z18" s="7"/>
      <c r="AA18" s="29">
        <v>2534.4</v>
      </c>
      <c r="AB18" s="7"/>
      <c r="AC18" s="16">
        <v>2534.4</v>
      </c>
      <c r="AD18" s="7"/>
      <c r="AE18" s="16">
        <v>2640</v>
      </c>
      <c r="AF18" s="7"/>
      <c r="AG18" s="29">
        <v>1920</v>
      </c>
      <c r="AH18">
        <f t="shared" si="6"/>
        <v>1.3076920956328693</v>
      </c>
    </row>
    <row r="19" spans="3:34" ht="21" x14ac:dyDescent="0.35">
      <c r="C19" s="10" t="s">
        <v>26</v>
      </c>
      <c r="D19" s="19">
        <f t="shared" si="3"/>
        <v>7800</v>
      </c>
      <c r="E19" s="20">
        <f t="shared" si="3"/>
        <v>4950</v>
      </c>
      <c r="F19" s="8"/>
      <c r="G19" s="5">
        <f t="shared" si="4"/>
        <v>7800</v>
      </c>
      <c r="H19" s="6">
        <f t="shared" si="5"/>
        <v>4950</v>
      </c>
      <c r="I19" s="8"/>
      <c r="J19" s="1">
        <f t="shared" si="1"/>
        <v>7758.3660000000009</v>
      </c>
      <c r="K19" s="1">
        <f t="shared" si="2"/>
        <v>4937.1419999999998</v>
      </c>
      <c r="L19" s="7"/>
      <c r="M19" s="58">
        <v>3526.53</v>
      </c>
      <c r="N19" s="7"/>
      <c r="O19" s="51">
        <v>3526.53</v>
      </c>
      <c r="P19" s="7"/>
      <c r="Q19" s="51">
        <v>3526.53</v>
      </c>
      <c r="R19" s="7"/>
      <c r="S19" s="39">
        <v>2696.759</v>
      </c>
      <c r="T19" s="7"/>
      <c r="U19" s="39">
        <v>2074.4299999999998</v>
      </c>
      <c r="V19" s="7"/>
      <c r="W19" s="29">
        <v>1803.85</v>
      </c>
      <c r="X19" s="7"/>
      <c r="Y19" s="33">
        <v>1803.85</v>
      </c>
      <c r="Z19" s="7"/>
      <c r="AA19" s="29">
        <v>1403.8992000000001</v>
      </c>
      <c r="AB19" s="7"/>
      <c r="AC19" s="16">
        <v>1403.8992000000001</v>
      </c>
      <c r="AD19" s="7"/>
      <c r="AE19" s="16">
        <v>1462.5</v>
      </c>
      <c r="AF19" s="7"/>
      <c r="AG19" s="29">
        <v>1063.56</v>
      </c>
      <c r="AH19">
        <f t="shared" si="6"/>
        <v>1.3076919368768214</v>
      </c>
    </row>
    <row r="20" spans="3:34" ht="21" x14ac:dyDescent="0.35">
      <c r="C20" s="10" t="s">
        <v>12</v>
      </c>
      <c r="D20" s="19">
        <f t="shared" si="3"/>
        <v>10200</v>
      </c>
      <c r="E20" s="20">
        <f t="shared" si="3"/>
        <v>6500</v>
      </c>
      <c r="F20" s="8"/>
      <c r="G20" s="5">
        <f t="shared" si="4"/>
        <v>10200</v>
      </c>
      <c r="H20" s="6">
        <f t="shared" si="5"/>
        <v>6500</v>
      </c>
      <c r="I20" s="8"/>
      <c r="J20" s="1">
        <f t="shared" si="1"/>
        <v>10174.934000000001</v>
      </c>
      <c r="K20" s="1">
        <f t="shared" si="2"/>
        <v>6474.9579999999996</v>
      </c>
      <c r="L20" s="7"/>
      <c r="M20" s="51">
        <v>4624.97</v>
      </c>
      <c r="N20" s="7"/>
      <c r="O20" s="51">
        <v>4624.97</v>
      </c>
      <c r="P20" s="7"/>
      <c r="Q20" s="51">
        <v>4624.97</v>
      </c>
      <c r="R20" s="7"/>
      <c r="S20" s="39">
        <v>3536.7410000000004</v>
      </c>
      <c r="T20" s="7"/>
      <c r="U20" s="39">
        <v>2720.57</v>
      </c>
      <c r="V20" s="7"/>
      <c r="W20" s="29">
        <v>2366</v>
      </c>
      <c r="X20" s="7"/>
      <c r="Y20" s="21">
        <v>2366</v>
      </c>
      <c r="Z20" s="7"/>
      <c r="AA20" s="23">
        <v>1731.0744000000002</v>
      </c>
      <c r="AB20" s="7"/>
      <c r="AC20" s="23">
        <v>1731.0744000000002</v>
      </c>
      <c r="AD20" s="7"/>
      <c r="AE20" s="16">
        <v>1639.2750000000001</v>
      </c>
      <c r="AF20" s="7"/>
      <c r="AG20" s="22">
        <v>1311.42</v>
      </c>
      <c r="AH20">
        <f t="shared" si="6"/>
        <v>1.3076925904384855</v>
      </c>
    </row>
    <row r="21" spans="3:34" ht="21" x14ac:dyDescent="0.35">
      <c r="C21" s="10" t="s">
        <v>13</v>
      </c>
      <c r="D21" s="19">
        <f t="shared" si="3"/>
        <v>7100</v>
      </c>
      <c r="E21" s="20">
        <f t="shared" si="3"/>
        <v>4550</v>
      </c>
      <c r="F21" s="8"/>
      <c r="G21" s="5">
        <f t="shared" si="4"/>
        <v>7100</v>
      </c>
      <c r="H21" s="6">
        <f t="shared" si="5"/>
        <v>4550</v>
      </c>
      <c r="I21" s="8"/>
      <c r="J21" s="1">
        <f t="shared" si="1"/>
        <v>7086.1263306479832</v>
      </c>
      <c r="K21" s="1">
        <f t="shared" si="2"/>
        <v>4509.353119503262</v>
      </c>
      <c r="L21" s="7"/>
      <c r="M21" s="51">
        <v>3220.9665139309013</v>
      </c>
      <c r="N21" s="7"/>
      <c r="O21" s="51">
        <v>3220.9665139309013</v>
      </c>
      <c r="P21" s="7"/>
      <c r="Q21" s="51">
        <v>3220.9665139309013</v>
      </c>
      <c r="R21" s="7"/>
      <c r="S21" s="39">
        <v>2463.08983635</v>
      </c>
      <c r="T21" s="7"/>
      <c r="U21" s="39">
        <v>1894.6844894999999</v>
      </c>
      <c r="V21" s="7"/>
      <c r="W21" s="29">
        <v>1647.5517300000001</v>
      </c>
      <c r="X21" s="7"/>
      <c r="Y21" s="16">
        <f t="shared" ref="Y21:Y23" si="7">AI21*1.32</f>
        <v>0</v>
      </c>
      <c r="Z21" s="7"/>
      <c r="AA21" s="16">
        <v>1647.5517300000001</v>
      </c>
      <c r="AB21" s="7"/>
      <c r="AC21" s="16">
        <v>1647.5517300000001</v>
      </c>
      <c r="AD21" s="7"/>
      <c r="AE21" s="16">
        <v>1560.1815624999999</v>
      </c>
      <c r="AF21" s="7"/>
      <c r="AG21" s="16">
        <v>1248.14525</v>
      </c>
      <c r="AH21">
        <f t="shared" si="6"/>
        <v>1.3076934776784197</v>
      </c>
    </row>
    <row r="22" spans="3:34" ht="21" x14ac:dyDescent="0.35">
      <c r="C22" s="10" t="s">
        <v>15</v>
      </c>
      <c r="D22" s="19">
        <f>G22</f>
        <v>10200</v>
      </c>
      <c r="E22" s="20">
        <f>H22</f>
        <v>6500</v>
      </c>
      <c r="F22" s="8"/>
      <c r="G22" s="5">
        <f>MROUND(J22+47,100)</f>
        <v>10200</v>
      </c>
      <c r="H22" s="6">
        <f>MROUND(K22+24,50)</f>
        <v>6500</v>
      </c>
      <c r="I22" s="8"/>
      <c r="J22" s="1">
        <f>M22*2.2</f>
        <v>10174.940903463277</v>
      </c>
      <c r="K22" s="1">
        <f>M22*1.4</f>
        <v>6474.9623931129936</v>
      </c>
      <c r="L22" s="7"/>
      <c r="M22" s="51">
        <v>4624.9731379378527</v>
      </c>
      <c r="N22" s="7"/>
      <c r="O22" s="51">
        <v>4624.9731379378527</v>
      </c>
      <c r="P22" s="7"/>
      <c r="Q22" s="51">
        <v>4624.9731379378527</v>
      </c>
      <c r="R22" s="7"/>
      <c r="S22" s="39">
        <v>3536.7410000000004</v>
      </c>
      <c r="T22" s="7"/>
      <c r="U22" s="39">
        <v>2720.57</v>
      </c>
      <c r="V22" s="7"/>
      <c r="W22" s="29">
        <v>2366</v>
      </c>
      <c r="X22" s="7"/>
      <c r="Y22" s="21">
        <v>2366</v>
      </c>
      <c r="Z22" s="7"/>
      <c r="AA22" s="23">
        <v>1808.5188000000001</v>
      </c>
      <c r="AB22" s="7"/>
      <c r="AC22" s="23">
        <v>1808.5188000000001</v>
      </c>
      <c r="AD22" s="7"/>
      <c r="AE22" s="16">
        <v>1712.6125</v>
      </c>
      <c r="AF22" s="7"/>
      <c r="AG22" s="22">
        <v>1370.09</v>
      </c>
      <c r="AH22">
        <f>M22/S22</f>
        <v>1.3076934776784197</v>
      </c>
    </row>
    <row r="23" spans="3:34" ht="21" x14ac:dyDescent="0.35">
      <c r="C23" s="10" t="s">
        <v>14</v>
      </c>
      <c r="D23" s="19">
        <f t="shared" si="3"/>
        <v>8800</v>
      </c>
      <c r="E23" s="20">
        <f t="shared" si="3"/>
        <v>5600</v>
      </c>
      <c r="F23" s="8"/>
      <c r="G23" s="5">
        <f t="shared" si="4"/>
        <v>8800</v>
      </c>
      <c r="H23" s="6">
        <f t="shared" si="5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1">
        <v>3967.1692829999997</v>
      </c>
      <c r="N23" s="7"/>
      <c r="O23" s="51">
        <v>3967.1692829999997</v>
      </c>
      <c r="P23" s="7"/>
      <c r="Q23" s="51">
        <v>3967.1692829999997</v>
      </c>
      <c r="R23" s="7"/>
      <c r="S23" s="39">
        <v>3033.7176870000003</v>
      </c>
      <c r="T23" s="7"/>
      <c r="U23" s="39">
        <v>2333.6289900000002</v>
      </c>
      <c r="V23" s="7"/>
      <c r="W23" s="29">
        <v>2029.2426000000003</v>
      </c>
      <c r="X23" s="7"/>
      <c r="Y23" s="16">
        <f t="shared" si="7"/>
        <v>0</v>
      </c>
      <c r="Z23" s="7"/>
      <c r="AA23" s="16">
        <v>2029.2426000000003</v>
      </c>
      <c r="AB23" s="7"/>
      <c r="AC23" s="16">
        <v>2029.2426000000003</v>
      </c>
      <c r="AD23" s="7"/>
      <c r="AE23" s="16">
        <v>1921.6312500000001</v>
      </c>
      <c r="AF23" s="7"/>
      <c r="AG23" s="16">
        <v>1537.3050000000001</v>
      </c>
      <c r="AH23">
        <f t="shared" si="6"/>
        <v>1.3076923076923075</v>
      </c>
    </row>
    <row r="24" spans="3:34" ht="21" x14ac:dyDescent="0.35">
      <c r="C24" s="10" t="s">
        <v>17</v>
      </c>
      <c r="D24" s="19">
        <f>G24</f>
        <v>17900</v>
      </c>
      <c r="E24" s="20">
        <f>H24</f>
        <v>11350</v>
      </c>
      <c r="F24" s="8"/>
      <c r="G24" s="5">
        <f>MROUND(J24+47,100)</f>
        <v>17900</v>
      </c>
      <c r="H24" s="6">
        <f>MROUND(K24+24,50)</f>
        <v>11350</v>
      </c>
      <c r="I24" s="8"/>
      <c r="J24" s="1">
        <f>M24*2.2</f>
        <v>17806.14</v>
      </c>
      <c r="K24" s="1">
        <f>M24*1.4</f>
        <v>11331.179999999998</v>
      </c>
      <c r="L24" s="7"/>
      <c r="M24" s="51">
        <v>8093.7</v>
      </c>
      <c r="N24" s="7"/>
      <c r="O24" s="51">
        <v>8093.7</v>
      </c>
      <c r="P24" s="7"/>
      <c r="Q24" s="51">
        <v>8093.7</v>
      </c>
      <c r="R24" s="7"/>
      <c r="S24" s="39">
        <v>6189.3</v>
      </c>
      <c r="T24" s="7"/>
      <c r="U24" s="39">
        <v>4761</v>
      </c>
      <c r="V24" s="7"/>
      <c r="W24" s="29">
        <v>4140</v>
      </c>
      <c r="X24" s="7"/>
      <c r="Y24" s="33">
        <v>4140</v>
      </c>
      <c r="Z24" s="7"/>
      <c r="AA24" s="23">
        <v>3580.5792000000001</v>
      </c>
      <c r="AB24" s="7"/>
      <c r="AC24" s="23">
        <v>3580.5792000000001</v>
      </c>
      <c r="AD24" s="7"/>
      <c r="AE24" s="16">
        <v>3390.7</v>
      </c>
      <c r="AF24" s="7"/>
      <c r="AG24" s="22">
        <v>2712.56</v>
      </c>
      <c r="AH24">
        <f>M24/S24</f>
        <v>1.3076923076923077</v>
      </c>
    </row>
    <row r="25" spans="3:34" ht="21" x14ac:dyDescent="0.35">
      <c r="C25" s="10" t="s">
        <v>16</v>
      </c>
      <c r="D25" s="19">
        <f t="shared" si="3"/>
        <v>5800</v>
      </c>
      <c r="E25" s="20">
        <f t="shared" si="3"/>
        <v>3650</v>
      </c>
      <c r="F25" s="8"/>
      <c r="G25" s="5">
        <f t="shared" si="4"/>
        <v>5800</v>
      </c>
      <c r="H25" s="6">
        <f t="shared" si="5"/>
        <v>3650</v>
      </c>
      <c r="I25" s="8"/>
      <c r="J25" s="1">
        <f t="shared" si="1"/>
        <v>5714.7190732832905</v>
      </c>
      <c r="K25" s="1">
        <f t="shared" si="2"/>
        <v>3636.6394102711843</v>
      </c>
      <c r="L25" s="7"/>
      <c r="M25" s="51">
        <v>2597.5995787651318</v>
      </c>
      <c r="N25" s="7"/>
      <c r="O25" s="51">
        <v>2597.5995787651318</v>
      </c>
      <c r="P25" s="7"/>
      <c r="Q25" s="51">
        <v>2597.5995787651318</v>
      </c>
      <c r="R25" s="7"/>
      <c r="S25" s="39">
        <v>1986.4</v>
      </c>
      <c r="T25" s="7"/>
      <c r="U25" s="39">
        <v>1528</v>
      </c>
      <c r="V25" s="7"/>
      <c r="W25" s="29">
        <v>1328.6707500000002</v>
      </c>
      <c r="X25" s="7"/>
      <c r="Y25" s="16">
        <f t="shared" ref="Y25" si="8">AI25*1.32</f>
        <v>0</v>
      </c>
      <c r="Z25" s="7"/>
      <c r="AA25" s="16">
        <v>1328.6707500000002</v>
      </c>
      <c r="AB25" s="7"/>
      <c r="AC25" s="16">
        <v>1328.6707500000002</v>
      </c>
      <c r="AD25" s="7"/>
      <c r="AE25" s="16">
        <v>1258.2109375000002</v>
      </c>
      <c r="AF25" s="7"/>
      <c r="AG25" s="16">
        <v>1006.5687500000001</v>
      </c>
      <c r="AH25">
        <f t="shared" si="6"/>
        <v>1.3076920956328693</v>
      </c>
    </row>
    <row r="26" spans="3:34" ht="21" x14ac:dyDescent="0.35">
      <c r="C26" s="17" t="s">
        <v>43</v>
      </c>
      <c r="D26" s="19">
        <f t="shared" ref="D26" si="9">G26</f>
        <v>13600</v>
      </c>
      <c r="E26" s="20">
        <f t="shared" ref="E26" si="10">H26</f>
        <v>8650</v>
      </c>
      <c r="F26" s="8"/>
      <c r="G26" s="5">
        <f t="shared" ref="G26" si="11">MROUND(J26+47,100)</f>
        <v>13600</v>
      </c>
      <c r="H26" s="6">
        <f t="shared" ref="H26" si="12">MROUND(K26+24,50)</f>
        <v>8650</v>
      </c>
      <c r="I26" s="8"/>
      <c r="J26" s="1">
        <f>M26*2.2</f>
        <v>13574.000000000002</v>
      </c>
      <c r="K26" s="1">
        <f>M26*1.4</f>
        <v>8638</v>
      </c>
      <c r="L26" s="7"/>
      <c r="M26" s="39">
        <v>6170</v>
      </c>
      <c r="N26" s="7"/>
      <c r="O26" s="51">
        <v>6166</v>
      </c>
      <c r="P26" s="7"/>
      <c r="Q26" s="51">
        <v>6166</v>
      </c>
      <c r="R26" s="7"/>
      <c r="S26" s="39">
        <v>4715.1000000000004</v>
      </c>
      <c r="T26" s="7"/>
      <c r="U26" s="39">
        <v>3627</v>
      </c>
      <c r="V26" s="7"/>
      <c r="W26" s="29"/>
      <c r="X26" s="7"/>
      <c r="Y26" s="33">
        <v>552</v>
      </c>
      <c r="Z26" s="7"/>
      <c r="AA26" s="16">
        <v>467.34600000000006</v>
      </c>
      <c r="AB26" s="7"/>
      <c r="AC26" s="16">
        <v>467.34600000000006</v>
      </c>
      <c r="AD26" s="7"/>
      <c r="AE26" s="16">
        <v>442.5625</v>
      </c>
      <c r="AF26" s="7"/>
      <c r="AG26" s="22">
        <v>354.05</v>
      </c>
      <c r="AH26">
        <f t="shared" ref="AH26" si="13">M26/S26</f>
        <v>1.3085618544675615</v>
      </c>
    </row>
    <row r="27" spans="3:34" ht="21" x14ac:dyDescent="0.35">
      <c r="C27" s="17" t="s">
        <v>44</v>
      </c>
      <c r="D27" s="19">
        <f t="shared" si="3"/>
        <v>7000</v>
      </c>
      <c r="E27" s="20">
        <f t="shared" si="3"/>
        <v>4400</v>
      </c>
      <c r="F27" s="8"/>
      <c r="G27" s="5">
        <f t="shared" si="4"/>
        <v>7000</v>
      </c>
      <c r="H27" s="6">
        <f t="shared" si="5"/>
        <v>4400</v>
      </c>
      <c r="I27" s="8"/>
      <c r="J27" s="1">
        <f>M27*2.2</f>
        <v>6908.0000000000009</v>
      </c>
      <c r="K27" s="1">
        <f>M27*1.4</f>
        <v>4396</v>
      </c>
      <c r="L27" s="7"/>
      <c r="M27" s="39">
        <v>3140</v>
      </c>
      <c r="N27" s="7"/>
      <c r="O27" s="51">
        <v>6166</v>
      </c>
      <c r="P27" s="7"/>
      <c r="Q27" s="51">
        <v>6166</v>
      </c>
      <c r="R27" s="7"/>
      <c r="S27" s="39">
        <v>4715.1000000000004</v>
      </c>
      <c r="T27" s="7"/>
      <c r="U27" s="39">
        <v>3627</v>
      </c>
      <c r="V27" s="7"/>
      <c r="W27" s="29"/>
      <c r="X27" s="7"/>
      <c r="Y27" s="33">
        <v>552</v>
      </c>
      <c r="Z27" s="7"/>
      <c r="AA27" s="16">
        <v>467.34600000000006</v>
      </c>
      <c r="AB27" s="7"/>
      <c r="AC27" s="16">
        <v>467.34600000000006</v>
      </c>
      <c r="AD27" s="7"/>
      <c r="AE27" s="16">
        <v>442.5625</v>
      </c>
      <c r="AF27" s="7"/>
      <c r="AG27" s="22">
        <v>354.05</v>
      </c>
      <c r="AH27">
        <f t="shared" si="6"/>
        <v>0.66594557909694385</v>
      </c>
    </row>
    <row r="28" spans="3:34" ht="21" x14ac:dyDescent="0.35">
      <c r="C28" s="17" t="s">
        <v>36</v>
      </c>
      <c r="D28" s="19">
        <f t="shared" ref="D28:E29" si="14">G28</f>
        <v>11900</v>
      </c>
      <c r="E28" s="20">
        <f t="shared" si="14"/>
        <v>7550</v>
      </c>
      <c r="F28" s="8"/>
      <c r="G28" s="5">
        <f t="shared" si="4"/>
        <v>11900</v>
      </c>
      <c r="H28" s="6">
        <f t="shared" si="5"/>
        <v>7550</v>
      </c>
      <c r="I28" s="8"/>
      <c r="J28" s="1">
        <f>M28*2.2</f>
        <v>11850.036000000002</v>
      </c>
      <c r="K28" s="1">
        <f>M28*1.4</f>
        <v>7540.9319999999998</v>
      </c>
      <c r="L28" s="7"/>
      <c r="M28" s="51">
        <v>5386.38</v>
      </c>
      <c r="N28" s="7"/>
      <c r="O28" s="51">
        <v>5386.38</v>
      </c>
      <c r="P28" s="7"/>
      <c r="Q28" s="51">
        <v>5386.38</v>
      </c>
      <c r="R28" s="7"/>
      <c r="S28" s="39">
        <v>4118.9980000000005</v>
      </c>
      <c r="T28" s="7"/>
      <c r="U28" s="39">
        <v>3168.46</v>
      </c>
      <c r="V28" s="7"/>
      <c r="W28" s="29"/>
      <c r="X28" s="7"/>
      <c r="Y28" s="33">
        <v>552</v>
      </c>
      <c r="Z28" s="7"/>
      <c r="AA28" s="16">
        <v>467.34600000000006</v>
      </c>
      <c r="AB28" s="7"/>
      <c r="AC28" s="16">
        <v>467.34600000000006</v>
      </c>
      <c r="AD28" s="7"/>
      <c r="AE28" s="16">
        <v>442.5625</v>
      </c>
      <c r="AF28" s="7"/>
      <c r="AG28" s="22">
        <v>354.05</v>
      </c>
      <c r="AH28">
        <f t="shared" si="6"/>
        <v>1.3076918221373255</v>
      </c>
    </row>
    <row r="29" spans="3:34" ht="21" x14ac:dyDescent="0.35">
      <c r="C29" s="10" t="s">
        <v>5</v>
      </c>
      <c r="D29" s="11">
        <f t="shared" si="14"/>
        <v>2400</v>
      </c>
      <c r="E29" s="14">
        <f t="shared" si="14"/>
        <v>1550</v>
      </c>
      <c r="F29" s="8"/>
      <c r="G29" s="5">
        <f t="shared" si="4"/>
        <v>2400</v>
      </c>
      <c r="H29" s="6">
        <f t="shared" si="5"/>
        <v>1550</v>
      </c>
      <c r="I29" s="8"/>
      <c r="J29" s="1">
        <f>M29*2.2</f>
        <v>2374.1960000000004</v>
      </c>
      <c r="K29" s="1">
        <f>M29*1.4</f>
        <v>1510.8520000000001</v>
      </c>
      <c r="L29" s="7"/>
      <c r="M29" s="51">
        <v>1079.18</v>
      </c>
      <c r="N29" s="7"/>
      <c r="O29" s="51">
        <v>1079.18</v>
      </c>
      <c r="P29" s="7"/>
      <c r="Q29" s="51">
        <v>1079.18</v>
      </c>
      <c r="R29" s="7"/>
      <c r="S29" s="39">
        <v>825.25299999999993</v>
      </c>
      <c r="T29" s="7"/>
      <c r="U29" s="39">
        <v>634.80999999999995</v>
      </c>
      <c r="V29" s="7"/>
      <c r="W29" s="29">
        <v>552</v>
      </c>
      <c r="X29" s="7"/>
      <c r="Y29" s="33">
        <v>552</v>
      </c>
      <c r="Z29" s="7"/>
      <c r="AA29" s="16">
        <v>467.34600000000006</v>
      </c>
      <c r="AB29" s="7"/>
      <c r="AC29" s="16">
        <v>467.34600000000006</v>
      </c>
      <c r="AD29" s="7"/>
      <c r="AE29" s="16">
        <v>442.5625</v>
      </c>
      <c r="AF29" s="7"/>
      <c r="AG29" s="22">
        <v>354.05</v>
      </c>
      <c r="AH29">
        <f t="shared" si="6"/>
        <v>1.3076959429411346</v>
      </c>
    </row>
    <row r="30" spans="3:34" ht="15" customHeight="1" thickBot="1" x14ac:dyDescent="0.4">
      <c r="C30" s="2"/>
      <c r="D30" s="46"/>
      <c r="E30" s="49">
        <v>45375</v>
      </c>
      <c r="F30" s="8"/>
      <c r="G30" s="5"/>
      <c r="H30" s="6"/>
      <c r="I30" s="8"/>
      <c r="J30" s="1"/>
      <c r="K30" s="1"/>
      <c r="L30" s="7"/>
      <c r="M30" s="41"/>
      <c r="O30" s="41"/>
      <c r="Q30" s="41"/>
      <c r="S30" s="41"/>
      <c r="U30" s="41"/>
      <c r="W30" s="42"/>
      <c r="Y30" s="43"/>
      <c r="AA30" s="44"/>
      <c r="AC30" s="44"/>
      <c r="AE30" s="44"/>
      <c r="AG30" s="45"/>
    </row>
    <row r="31" spans="3:34" ht="25.5" thickBot="1" x14ac:dyDescent="0.55000000000000004">
      <c r="C31" s="96" t="s">
        <v>6</v>
      </c>
      <c r="D31" s="97"/>
      <c r="E31" s="98"/>
      <c r="F31" s="8"/>
      <c r="G31" s="5">
        <f t="shared" ref="G31:H37" si="15">MROUND(J31+4.7,10)</f>
        <v>0</v>
      </c>
      <c r="H31" s="6">
        <f t="shared" si="15"/>
        <v>0</v>
      </c>
      <c r="I31" s="8"/>
      <c r="J31" s="1">
        <f t="shared" ref="J31:J37" si="16">M31*$J$129</f>
        <v>0</v>
      </c>
      <c r="K31" s="1">
        <f t="shared" ref="K31:K37" si="17">M31*$K$129</f>
        <v>0</v>
      </c>
      <c r="L31" s="7"/>
      <c r="M31" s="29">
        <f t="shared" ref="M31:M36" si="18">AG31*1.25</f>
        <v>0</v>
      </c>
      <c r="N31" s="7"/>
      <c r="O31" s="29">
        <v>0</v>
      </c>
      <c r="P31" s="7"/>
      <c r="Q31" s="29">
        <f t="shared" ref="Q31:Q33" si="19">AI31*1.25</f>
        <v>0</v>
      </c>
      <c r="R31" s="7"/>
      <c r="S31" s="29">
        <v>0</v>
      </c>
      <c r="T31" s="7"/>
      <c r="U31" s="29">
        <f t="shared" ref="U31:U36" si="20">AI31*1.25</f>
        <v>0</v>
      </c>
      <c r="V31" s="7"/>
      <c r="W31" s="29">
        <v>0</v>
      </c>
      <c r="X31" s="7"/>
      <c r="Y31" s="16">
        <f t="shared" ref="Y31:Y36" si="21">AI31*1.25</f>
        <v>0</v>
      </c>
      <c r="Z31" s="7"/>
      <c r="AA31" s="16">
        <v>0</v>
      </c>
      <c r="AB31" s="7"/>
      <c r="AC31" s="16">
        <v>0</v>
      </c>
      <c r="AD31" s="7"/>
      <c r="AE31" s="16">
        <v>0</v>
      </c>
      <c r="AF31" s="7"/>
      <c r="AG31" s="4"/>
    </row>
    <row r="32" spans="3:34" ht="21" x14ac:dyDescent="0.35">
      <c r="C32" s="18" t="s">
        <v>20</v>
      </c>
      <c r="D32" s="19"/>
      <c r="E32" s="20"/>
      <c r="F32" s="8"/>
      <c r="G32" s="5">
        <f t="shared" si="15"/>
        <v>0</v>
      </c>
      <c r="H32" s="6">
        <f t="shared" si="15"/>
        <v>0</v>
      </c>
      <c r="I32" s="8"/>
      <c r="J32" s="1">
        <f t="shared" si="16"/>
        <v>0</v>
      </c>
      <c r="K32" s="1">
        <f t="shared" si="17"/>
        <v>0</v>
      </c>
      <c r="L32" s="7"/>
      <c r="M32" s="29">
        <f t="shared" si="18"/>
        <v>0</v>
      </c>
      <c r="N32" s="7"/>
      <c r="O32" s="29">
        <v>0</v>
      </c>
      <c r="P32" s="7"/>
      <c r="Q32" s="29">
        <f t="shared" si="19"/>
        <v>0</v>
      </c>
      <c r="R32" s="7"/>
      <c r="S32" s="29">
        <v>0</v>
      </c>
      <c r="T32" s="7"/>
      <c r="U32" s="29">
        <f t="shared" si="20"/>
        <v>0</v>
      </c>
      <c r="V32" s="7"/>
      <c r="W32" s="29">
        <v>0</v>
      </c>
      <c r="X32" s="7"/>
      <c r="Y32" s="16">
        <f t="shared" si="21"/>
        <v>0</v>
      </c>
      <c r="Z32" s="7"/>
      <c r="AA32" s="16">
        <v>0</v>
      </c>
      <c r="AB32" s="7"/>
      <c r="AC32" s="16">
        <v>0</v>
      </c>
      <c r="AD32" s="7"/>
      <c r="AE32" s="16">
        <v>0</v>
      </c>
      <c r="AF32" s="7"/>
      <c r="AG32" s="4"/>
    </row>
    <row r="33" spans="3:33" ht="21" x14ac:dyDescent="0.35">
      <c r="C33" s="10" t="s">
        <v>19</v>
      </c>
      <c r="D33" s="11"/>
      <c r="E33" s="14"/>
      <c r="F33" s="8"/>
      <c r="G33" s="5">
        <f t="shared" si="15"/>
        <v>0</v>
      </c>
      <c r="H33" s="6">
        <f t="shared" si="15"/>
        <v>0</v>
      </c>
      <c r="I33" s="8"/>
      <c r="J33" s="1">
        <f t="shared" si="16"/>
        <v>0</v>
      </c>
      <c r="K33" s="1">
        <f t="shared" si="17"/>
        <v>0</v>
      </c>
      <c r="L33" s="7"/>
      <c r="M33" s="29">
        <f t="shared" si="18"/>
        <v>0</v>
      </c>
      <c r="N33" s="7"/>
      <c r="O33" s="29">
        <v>0</v>
      </c>
      <c r="P33" s="7"/>
      <c r="Q33" s="29">
        <f t="shared" si="19"/>
        <v>0</v>
      </c>
      <c r="R33" s="7"/>
      <c r="S33" s="29">
        <v>0</v>
      </c>
      <c r="T33" s="7"/>
      <c r="U33" s="29">
        <f t="shared" si="20"/>
        <v>0</v>
      </c>
      <c r="V33" s="7"/>
      <c r="W33" s="29">
        <v>0</v>
      </c>
      <c r="X33" s="7"/>
      <c r="Y33" s="16">
        <f t="shared" si="21"/>
        <v>0</v>
      </c>
      <c r="Z33" s="7"/>
      <c r="AA33" s="16">
        <v>0</v>
      </c>
      <c r="AB33" s="7"/>
      <c r="AC33" s="16">
        <v>0</v>
      </c>
      <c r="AD33" s="7"/>
      <c r="AE33" s="16">
        <v>0</v>
      </c>
      <c r="AF33" s="7"/>
      <c r="AG33" s="4"/>
    </row>
    <row r="34" spans="3:33" ht="21" x14ac:dyDescent="0.35">
      <c r="C34" s="10" t="s">
        <v>21</v>
      </c>
      <c r="D34" s="11"/>
      <c r="E34" s="14"/>
      <c r="F34" s="8"/>
      <c r="G34" s="5">
        <f t="shared" si="15"/>
        <v>71020</v>
      </c>
      <c r="H34" s="6">
        <f t="shared" si="15"/>
        <v>43230</v>
      </c>
      <c r="I34" s="8"/>
      <c r="J34" s="1">
        <f>M34*2.3</f>
        <v>71012.5</v>
      </c>
      <c r="K34" s="1">
        <f>M34*1.4</f>
        <v>43225</v>
      </c>
      <c r="L34" s="7"/>
      <c r="M34" s="29">
        <f t="shared" ref="M34:M35" si="22">U34*1.3</f>
        <v>30875</v>
      </c>
      <c r="N34" s="7"/>
      <c r="O34" s="29">
        <v>30875</v>
      </c>
      <c r="P34" s="7"/>
      <c r="Q34" s="29">
        <f t="shared" ref="Q34:Q35" si="23">W34*1.3</f>
        <v>30875</v>
      </c>
      <c r="R34" s="7"/>
      <c r="S34" s="29">
        <v>30875</v>
      </c>
      <c r="T34" s="7"/>
      <c r="U34" s="29">
        <v>23750</v>
      </c>
      <c r="V34" s="7"/>
      <c r="W34" s="29">
        <v>23750</v>
      </c>
      <c r="X34" s="7"/>
      <c r="Y34" s="16">
        <f t="shared" si="21"/>
        <v>0</v>
      </c>
      <c r="Z34" s="7"/>
      <c r="AA34" s="16">
        <v>23750</v>
      </c>
      <c r="AB34" s="7"/>
      <c r="AC34" s="16">
        <v>23750</v>
      </c>
      <c r="AD34" s="7"/>
      <c r="AE34" s="16">
        <v>23750</v>
      </c>
      <c r="AF34" s="7"/>
      <c r="AG34" s="4">
        <v>19000</v>
      </c>
    </row>
    <row r="35" spans="3:33" ht="21" x14ac:dyDescent="0.35">
      <c r="C35" s="10" t="s">
        <v>22</v>
      </c>
      <c r="D35" s="11"/>
      <c r="E35" s="14"/>
      <c r="F35" s="8"/>
      <c r="G35" s="5">
        <f t="shared" si="15"/>
        <v>3170</v>
      </c>
      <c r="H35" s="6">
        <f t="shared" si="15"/>
        <v>1930</v>
      </c>
      <c r="I35" s="8"/>
      <c r="J35" s="1">
        <f>M35*2.3</f>
        <v>3169.3999999999996</v>
      </c>
      <c r="K35" s="1">
        <f t="shared" ref="K35:K36" si="24">M35*1.4</f>
        <v>1929.1999999999998</v>
      </c>
      <c r="L35" s="7"/>
      <c r="M35" s="29">
        <f t="shared" si="22"/>
        <v>1378</v>
      </c>
      <c r="N35" s="7"/>
      <c r="O35" s="29">
        <v>1378</v>
      </c>
      <c r="P35" s="7"/>
      <c r="Q35" s="29">
        <f t="shared" si="23"/>
        <v>1267.5</v>
      </c>
      <c r="R35" s="7"/>
      <c r="S35" s="29">
        <v>1378</v>
      </c>
      <c r="T35" s="7"/>
      <c r="U35" s="29">
        <v>1060</v>
      </c>
      <c r="V35" s="7"/>
      <c r="W35" s="29">
        <v>975</v>
      </c>
      <c r="X35" s="7"/>
      <c r="Y35" s="16">
        <f t="shared" si="21"/>
        <v>0</v>
      </c>
      <c r="Z35" s="7"/>
      <c r="AA35" s="16">
        <v>975</v>
      </c>
      <c r="AB35" s="7"/>
      <c r="AC35" s="16">
        <v>975</v>
      </c>
      <c r="AD35" s="7"/>
      <c r="AE35" s="16">
        <v>975</v>
      </c>
      <c r="AF35" s="7"/>
      <c r="AG35" s="4">
        <v>780</v>
      </c>
    </row>
    <row r="36" spans="3:33" ht="21" x14ac:dyDescent="0.35">
      <c r="C36" s="10" t="s">
        <v>18</v>
      </c>
      <c r="D36" s="11"/>
      <c r="E36" s="14"/>
      <c r="F36" s="8"/>
      <c r="G36" s="5">
        <f t="shared" si="15"/>
        <v>0</v>
      </c>
      <c r="H36" s="6">
        <f t="shared" si="15"/>
        <v>0</v>
      </c>
      <c r="I36" s="8"/>
      <c r="J36" s="1">
        <f t="shared" ref="J36" si="25">M36*2.3</f>
        <v>0</v>
      </c>
      <c r="K36" s="1">
        <f t="shared" si="24"/>
        <v>0</v>
      </c>
      <c r="L36" s="7"/>
      <c r="M36" s="29">
        <f t="shared" si="18"/>
        <v>0</v>
      </c>
      <c r="N36" s="7"/>
      <c r="O36" s="29">
        <v>0</v>
      </c>
      <c r="P36" s="7"/>
      <c r="Q36" s="29">
        <f t="shared" ref="Q36" si="26">AI36*1.25</f>
        <v>0</v>
      </c>
      <c r="R36" s="7"/>
      <c r="S36" s="29">
        <v>0</v>
      </c>
      <c r="T36" s="7"/>
      <c r="U36" s="29">
        <f t="shared" si="20"/>
        <v>0</v>
      </c>
      <c r="V36" s="7"/>
      <c r="W36" s="29">
        <v>0</v>
      </c>
      <c r="X36" s="7"/>
      <c r="Y36" s="16">
        <f t="shared" si="21"/>
        <v>0</v>
      </c>
      <c r="Z36" s="7"/>
      <c r="AA36" s="16">
        <v>0</v>
      </c>
      <c r="AB36" s="7"/>
      <c r="AC36" s="16">
        <v>0</v>
      </c>
      <c r="AD36" s="7"/>
      <c r="AE36" s="16">
        <v>0</v>
      </c>
      <c r="AF36" s="7"/>
      <c r="AG36" s="4"/>
    </row>
    <row r="37" spans="3:33" ht="17.25" customHeight="1" x14ac:dyDescent="0.35">
      <c r="C37" s="2"/>
      <c r="D37" s="47"/>
      <c r="E37" s="48"/>
      <c r="F37" s="8"/>
      <c r="G37" s="5">
        <f t="shared" si="15"/>
        <v>0</v>
      </c>
      <c r="H37" s="6">
        <f t="shared" si="15"/>
        <v>0</v>
      </c>
      <c r="I37" s="8"/>
      <c r="J37" s="1">
        <f t="shared" si="16"/>
        <v>0</v>
      </c>
      <c r="K37" s="1">
        <f t="shared" si="17"/>
        <v>0</v>
      </c>
      <c r="L37" s="7"/>
      <c r="M37" s="31"/>
      <c r="N37" s="7"/>
      <c r="O37" s="31"/>
      <c r="P37" s="7"/>
      <c r="Q37" s="31"/>
      <c r="R37" s="7"/>
      <c r="S37" s="31"/>
      <c r="T37" s="7"/>
      <c r="U37" s="31"/>
      <c r="V37" s="7"/>
      <c r="W37" s="31"/>
      <c r="X37" s="7"/>
      <c r="Y37" s="4"/>
      <c r="Z37" s="7"/>
      <c r="AA37" s="4"/>
      <c r="AB37" s="7"/>
      <c r="AC37" s="4"/>
      <c r="AD37" s="7"/>
      <c r="AE37" s="4"/>
      <c r="AF37" s="7"/>
      <c r="AG37" s="4"/>
    </row>
  </sheetData>
  <mergeCells count="3">
    <mergeCell ref="C4:E4"/>
    <mergeCell ref="C9:E9"/>
    <mergeCell ref="C31:E3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AN37"/>
  <sheetViews>
    <sheetView topLeftCell="A4" zoomScaleNormal="100" workbookViewId="0">
      <selection activeCell="C31" sqref="C31:E31"/>
    </sheetView>
  </sheetViews>
  <sheetFormatPr baseColWidth="10" defaultRowHeight="15" x14ac:dyDescent="0.25"/>
  <cols>
    <col min="1" max="1" width="8.5703125" customWidth="1"/>
    <col min="2" max="2" width="8" customWidth="1"/>
    <col min="3" max="3" width="66.7109375" customWidth="1"/>
    <col min="4" max="5" width="12.7109375" customWidth="1"/>
    <col min="6" max="6" width="1.7109375" customWidth="1"/>
    <col min="7" max="7" width="13" hidden="1" customWidth="1"/>
    <col min="8" max="8" width="13.42578125" hidden="1" customWidth="1"/>
    <col min="9" max="9" width="1.7109375" hidden="1" customWidth="1"/>
    <col min="10" max="11" width="11.4257812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customWidth="1"/>
    <col min="22" max="22" width="1.7109375" customWidth="1"/>
    <col min="23" max="23" width="12.7109375" style="30" customWidth="1"/>
    <col min="24" max="24" width="1.7109375" customWidth="1"/>
    <col min="25" max="25" width="12.7109375" style="30" hidden="1" customWidth="1"/>
    <col min="26" max="26" width="1.7109375" hidden="1" customWidth="1"/>
    <col min="27" max="27" width="12.7109375" style="30" hidden="1" customWidth="1"/>
    <col min="28" max="28" width="1.7109375" hidden="1" customWidth="1"/>
    <col min="29" max="29" width="12.7109375" hidden="1" customWidth="1"/>
    <col min="30" max="30" width="1.7109375" hidden="1" customWidth="1"/>
    <col min="31" max="31" width="12.7109375" hidden="1" customWidth="1"/>
    <col min="32" max="32" width="1.7109375" hidden="1" customWidth="1"/>
    <col min="33" max="33" width="12.7109375" hidden="1" customWidth="1"/>
    <col min="34" max="34" width="1.7109375" hidden="1" customWidth="1"/>
    <col min="35" max="35" width="12.5703125" hidden="1" customWidth="1"/>
    <col min="36" max="36" width="1.7109375" hidden="1" customWidth="1"/>
    <col min="37" max="37" width="13.5703125" hidden="1" customWidth="1"/>
    <col min="38" max="39" width="11.5703125" customWidth="1"/>
    <col min="40" max="40" width="11.42578125" customWidth="1"/>
  </cols>
  <sheetData>
    <row r="1" spans="1:40" x14ac:dyDescent="0.25">
      <c r="L1" s="52"/>
      <c r="M1" s="27">
        <v>290624</v>
      </c>
      <c r="N1" s="52"/>
      <c r="O1" s="27">
        <v>120524</v>
      </c>
      <c r="P1" s="52"/>
      <c r="Q1" s="27">
        <v>220324</v>
      </c>
      <c r="S1" s="24">
        <v>180224</v>
      </c>
      <c r="U1" s="52">
        <v>40124</v>
      </c>
      <c r="W1" s="30">
        <v>161223</v>
      </c>
      <c r="Y1" s="30">
        <v>81223</v>
      </c>
      <c r="AA1" s="30">
        <v>11223</v>
      </c>
      <c r="AC1" s="34">
        <v>291023</v>
      </c>
      <c r="AE1" s="30">
        <v>11023</v>
      </c>
      <c r="AG1" s="30">
        <v>170923</v>
      </c>
    </row>
    <row r="2" spans="1:40" x14ac:dyDescent="0.25">
      <c r="L2" s="52"/>
      <c r="M2" s="27" t="s">
        <v>47</v>
      </c>
      <c r="N2" s="52"/>
      <c r="O2" s="27" t="s">
        <v>45</v>
      </c>
      <c r="P2" s="52"/>
      <c r="Q2" s="27" t="s">
        <v>42</v>
      </c>
      <c r="S2" s="24"/>
      <c r="U2" s="52"/>
      <c r="AC2" s="34"/>
      <c r="AE2" s="30"/>
      <c r="AG2" s="30"/>
    </row>
    <row r="3" spans="1:40" ht="15.75" thickBot="1" x14ac:dyDescent="0.3">
      <c r="L3" s="52"/>
      <c r="M3" s="55"/>
      <c r="N3" s="52"/>
      <c r="O3" s="55" t="s">
        <v>40</v>
      </c>
      <c r="P3" s="52"/>
      <c r="Q3" s="55" t="s">
        <v>40</v>
      </c>
      <c r="S3" s="55" t="s">
        <v>40</v>
      </c>
      <c r="U3" s="53" t="s">
        <v>39</v>
      </c>
      <c r="W3" s="40" t="s">
        <v>37</v>
      </c>
      <c r="Y3" s="30" t="s">
        <v>35</v>
      </c>
      <c r="AA3" s="30" t="s">
        <v>33</v>
      </c>
      <c r="AC3" s="34" t="s">
        <v>30</v>
      </c>
      <c r="AE3" t="s">
        <v>29</v>
      </c>
      <c r="AL3" s="12">
        <v>45268</v>
      </c>
    </row>
    <row r="4" spans="1:40" ht="25.5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P4" s="7"/>
      <c r="Q4" s="56"/>
      <c r="S4" s="56"/>
      <c r="U4" s="42"/>
      <c r="W4" s="42"/>
      <c r="Y4" s="42"/>
      <c r="AA4" s="42"/>
      <c r="AC4" s="44"/>
      <c r="AE4" s="44"/>
      <c r="AG4" s="44"/>
      <c r="AI4" s="44"/>
      <c r="AK4" s="13"/>
    </row>
    <row r="5" spans="1:40" ht="2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7" t="s">
        <v>41</v>
      </c>
      <c r="T5" s="7"/>
      <c r="U5" s="50" t="s">
        <v>38</v>
      </c>
      <c r="V5" s="7"/>
      <c r="W5" s="50" t="s">
        <v>38</v>
      </c>
      <c r="X5" s="7"/>
      <c r="Y5" s="38" t="s">
        <v>34</v>
      </c>
      <c r="Z5" s="7"/>
      <c r="AA5" s="38" t="s">
        <v>34</v>
      </c>
      <c r="AB5" s="7"/>
      <c r="AC5" s="32" t="s">
        <v>32</v>
      </c>
      <c r="AD5" s="7"/>
      <c r="AE5" s="16">
        <v>962.5</v>
      </c>
      <c r="AF5" s="7"/>
      <c r="AG5" s="16">
        <v>962.5</v>
      </c>
      <c r="AH5" s="7"/>
      <c r="AI5" s="16">
        <v>962.5</v>
      </c>
      <c r="AJ5" s="7"/>
      <c r="AK5" s="4">
        <v>770</v>
      </c>
    </row>
    <row r="6" spans="1:40" ht="2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7" t="s">
        <v>41</v>
      </c>
      <c r="T6" s="7"/>
      <c r="U6" s="50" t="s">
        <v>38</v>
      </c>
      <c r="V6" s="7"/>
      <c r="W6" s="50" t="s">
        <v>38</v>
      </c>
      <c r="X6" s="7"/>
      <c r="Y6" s="38" t="s">
        <v>34</v>
      </c>
      <c r="Z6" s="7"/>
      <c r="AA6" s="38" t="s">
        <v>34</v>
      </c>
      <c r="AB6" s="7"/>
      <c r="AC6" s="32" t="s">
        <v>32</v>
      </c>
      <c r="AD6" s="7"/>
      <c r="AE6" s="16">
        <v>1331.25</v>
      </c>
      <c r="AF6" s="7"/>
      <c r="AG6" s="16">
        <v>1331.25</v>
      </c>
      <c r="AH6" s="7"/>
      <c r="AI6" s="16">
        <v>1331.25</v>
      </c>
      <c r="AJ6" s="7"/>
      <c r="AK6" s="4">
        <v>1065</v>
      </c>
    </row>
    <row r="7" spans="1:40" ht="2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7" t="s">
        <v>41</v>
      </c>
      <c r="T7" s="7"/>
      <c r="U7" s="50" t="s">
        <v>38</v>
      </c>
      <c r="V7" s="7"/>
      <c r="W7" s="50" t="s">
        <v>38</v>
      </c>
      <c r="X7" s="7"/>
      <c r="Y7" s="38" t="s">
        <v>34</v>
      </c>
      <c r="Z7" s="7"/>
      <c r="AA7" s="38" t="s">
        <v>34</v>
      </c>
      <c r="AB7" s="7"/>
      <c r="AC7" s="32" t="s">
        <v>32</v>
      </c>
      <c r="AD7" s="7"/>
      <c r="AE7" s="16">
        <v>2212.5</v>
      </c>
      <c r="AF7" s="7"/>
      <c r="AG7" s="16">
        <v>2212.5</v>
      </c>
      <c r="AH7" s="7"/>
      <c r="AI7" s="16">
        <v>2212.5</v>
      </c>
      <c r="AJ7" s="7"/>
      <c r="AK7" s="4">
        <v>1770</v>
      </c>
    </row>
    <row r="8" spans="1:40" ht="15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8"/>
      <c r="AB8" s="7"/>
      <c r="AC8" s="32"/>
      <c r="AD8" s="7"/>
      <c r="AE8" s="16"/>
      <c r="AF8" s="7"/>
      <c r="AG8" s="16"/>
      <c r="AH8" s="7"/>
      <c r="AI8" s="16"/>
      <c r="AJ8" s="7"/>
      <c r="AK8" s="4"/>
    </row>
    <row r="9" spans="1:40" ht="25.5" thickBot="1" x14ac:dyDescent="0.4">
      <c r="C9" s="99" t="s">
        <v>0</v>
      </c>
      <c r="D9" s="100"/>
      <c r="E9" s="101"/>
      <c r="F9" s="8"/>
      <c r="G9" s="5"/>
      <c r="H9" s="6"/>
      <c r="I9" s="8"/>
      <c r="J9" s="9">
        <v>2.2000000000000002</v>
      </c>
      <c r="K9" s="9">
        <v>1.4</v>
      </c>
      <c r="L9" s="7"/>
      <c r="M9" s="60">
        <v>45455</v>
      </c>
      <c r="N9" s="7"/>
      <c r="O9" s="37" t="s">
        <v>4</v>
      </c>
      <c r="P9" s="7"/>
      <c r="Q9" s="54" t="s">
        <v>4</v>
      </c>
      <c r="R9" s="7"/>
      <c r="S9" s="54" t="s">
        <v>4</v>
      </c>
      <c r="T9" s="7"/>
      <c r="U9" s="54" t="s">
        <v>4</v>
      </c>
      <c r="V9" s="7"/>
      <c r="W9" s="37" t="s">
        <v>4</v>
      </c>
      <c r="X9" s="7"/>
      <c r="Y9" s="37" t="s">
        <v>4</v>
      </c>
      <c r="Z9" s="7"/>
      <c r="AA9" s="37" t="s">
        <v>4</v>
      </c>
      <c r="AB9" s="7"/>
      <c r="AC9" s="35" t="s">
        <v>4</v>
      </c>
      <c r="AD9" s="7"/>
      <c r="AE9" s="15" t="s">
        <v>4</v>
      </c>
      <c r="AF9" s="7"/>
      <c r="AG9" s="15" t="s">
        <v>4</v>
      </c>
      <c r="AH9" s="7"/>
      <c r="AI9" s="15" t="s">
        <v>4</v>
      </c>
      <c r="AJ9" s="7"/>
      <c r="AK9" s="15" t="s">
        <v>4</v>
      </c>
      <c r="AN9" s="12"/>
    </row>
    <row r="10" spans="1:40" ht="21" x14ac:dyDescent="0.35">
      <c r="C10" s="18" t="s">
        <v>8</v>
      </c>
      <c r="D10" s="19">
        <f>G10</f>
        <v>13800</v>
      </c>
      <c r="E10" s="20">
        <f>H10</f>
        <v>8750</v>
      </c>
      <c r="F10" s="8"/>
      <c r="G10" s="5">
        <f>MROUND(J10+47,100)</f>
        <v>13800</v>
      </c>
      <c r="H10" s="6">
        <f>MROUND(K10+24,50)</f>
        <v>8750</v>
      </c>
      <c r="I10" s="8"/>
      <c r="J10" s="1">
        <f t="shared" ref="J10:J25" si="1">M10*2.2</f>
        <v>13744.500000000002</v>
      </c>
      <c r="K10" s="1">
        <f t="shared" ref="K10:K25" si="2">M10*1.4</f>
        <v>8746.5</v>
      </c>
      <c r="L10" s="7"/>
      <c r="M10" s="29">
        <v>6247.5</v>
      </c>
      <c r="N10" s="7"/>
      <c r="O10" s="29">
        <v>6247.5</v>
      </c>
      <c r="P10" s="7"/>
      <c r="Q10" s="51">
        <v>6247.5</v>
      </c>
      <c r="R10" s="7"/>
      <c r="S10" s="51">
        <v>6397.87</v>
      </c>
      <c r="T10" s="7"/>
      <c r="U10" s="51">
        <v>6397.87</v>
      </c>
      <c r="V10" s="7"/>
      <c r="W10" s="39">
        <v>4892.4849999999997</v>
      </c>
      <c r="X10" s="7"/>
      <c r="Y10" s="39">
        <v>3763.45</v>
      </c>
      <c r="Z10" s="7"/>
      <c r="AA10" s="29">
        <v>3272.57</v>
      </c>
      <c r="AB10" s="7"/>
      <c r="AC10" s="36">
        <v>3272.57</v>
      </c>
      <c r="AD10" s="7"/>
      <c r="AE10" s="29">
        <v>2534.4</v>
      </c>
      <c r="AF10" s="7"/>
      <c r="AG10" s="16">
        <v>2116.2277091999999</v>
      </c>
      <c r="AH10" s="7"/>
      <c r="AI10" s="16">
        <v>2004.0035124999999</v>
      </c>
      <c r="AJ10" s="7"/>
      <c r="AK10" s="16">
        <v>1603.20281</v>
      </c>
      <c r="AL10">
        <f>M10/W10</f>
        <v>1.2769584372767624</v>
      </c>
    </row>
    <row r="11" spans="1:40" ht="21" x14ac:dyDescent="0.35">
      <c r="C11" s="10" t="s">
        <v>9</v>
      </c>
      <c r="D11" s="19">
        <f t="shared" ref="D11:E27" si="3">G11</f>
        <v>6200</v>
      </c>
      <c r="E11" s="20">
        <f t="shared" si="3"/>
        <v>3950</v>
      </c>
      <c r="F11" s="8"/>
      <c r="G11" s="5">
        <f t="shared" ref="G11:G29" si="4">MROUND(J11+47,100)</f>
        <v>6200</v>
      </c>
      <c r="H11" s="6">
        <f t="shared" ref="H11:H29" si="5">MROUND(K11+24,50)</f>
        <v>3950</v>
      </c>
      <c r="I11" s="8"/>
      <c r="J11" s="1">
        <f t="shared" si="1"/>
        <v>6171.0000000000009</v>
      </c>
      <c r="K11" s="1">
        <f t="shared" si="2"/>
        <v>3926.9999999999995</v>
      </c>
      <c r="L11" s="7"/>
      <c r="M11" s="29">
        <v>2805</v>
      </c>
      <c r="N11" s="7"/>
      <c r="O11" s="29">
        <v>2805</v>
      </c>
      <c r="P11" s="7"/>
      <c r="Q11" s="51">
        <v>2805</v>
      </c>
      <c r="R11" s="7"/>
      <c r="S11" s="51">
        <v>3526.53</v>
      </c>
      <c r="T11" s="7"/>
      <c r="U11" s="51">
        <v>3526.53</v>
      </c>
      <c r="V11" s="7"/>
      <c r="W11" s="39">
        <v>2696.759</v>
      </c>
      <c r="X11" s="7"/>
      <c r="Y11" s="39">
        <v>2074.4299999999998</v>
      </c>
      <c r="Z11" s="7"/>
      <c r="AA11" s="29">
        <v>1803.85</v>
      </c>
      <c r="AB11" s="7"/>
      <c r="AC11" s="36">
        <v>1803.85</v>
      </c>
      <c r="AD11" s="7"/>
      <c r="AE11" s="29">
        <v>1403.8992000000001</v>
      </c>
      <c r="AF11" s="7"/>
      <c r="AG11" s="16">
        <v>1198.2194400000001</v>
      </c>
      <c r="AH11" s="7"/>
      <c r="AI11" s="16">
        <v>1134.6775</v>
      </c>
      <c r="AJ11" s="7"/>
      <c r="AK11" s="16">
        <v>907.74200000000008</v>
      </c>
      <c r="AL11">
        <f t="shared" ref="AL11:AL29" si="6">M11/W11</f>
        <v>1.0401374390518396</v>
      </c>
    </row>
    <row r="12" spans="1:40" ht="21" x14ac:dyDescent="0.35">
      <c r="C12" s="10" t="s">
        <v>10</v>
      </c>
      <c r="D12" s="19">
        <f t="shared" si="3"/>
        <v>14100</v>
      </c>
      <c r="E12" s="20">
        <f t="shared" si="3"/>
        <v>9000</v>
      </c>
      <c r="F12" s="8"/>
      <c r="G12" s="5">
        <f t="shared" si="4"/>
        <v>14100</v>
      </c>
      <c r="H12" s="6">
        <f t="shared" si="5"/>
        <v>9000</v>
      </c>
      <c r="I12" s="8"/>
      <c r="J12" s="1">
        <f t="shared" si="1"/>
        <v>14075.314</v>
      </c>
      <c r="K12" s="1">
        <f t="shared" si="2"/>
        <v>8957.018</v>
      </c>
      <c r="L12" s="7"/>
      <c r="M12" s="29">
        <v>6397.87</v>
      </c>
      <c r="N12" s="7"/>
      <c r="O12" s="29">
        <v>6397.87</v>
      </c>
      <c r="P12" s="7"/>
      <c r="Q12" s="58">
        <v>6397.87</v>
      </c>
      <c r="R12" s="7"/>
      <c r="S12" s="51">
        <v>6397.87</v>
      </c>
      <c r="T12" s="7"/>
      <c r="U12" s="51">
        <v>6397.87</v>
      </c>
      <c r="V12" s="7"/>
      <c r="W12" s="39">
        <v>4892.4849999999997</v>
      </c>
      <c r="X12" s="7"/>
      <c r="Y12" s="39">
        <v>3763.45</v>
      </c>
      <c r="Z12" s="7"/>
      <c r="AA12" s="29">
        <v>3272.57</v>
      </c>
      <c r="AB12" s="7"/>
      <c r="AC12" s="33">
        <v>3272.57</v>
      </c>
      <c r="AD12" s="7"/>
      <c r="AE12" s="29">
        <v>2534.4</v>
      </c>
      <c r="AF12" s="7"/>
      <c r="AG12" s="16">
        <v>2534.4</v>
      </c>
      <c r="AH12" s="7"/>
      <c r="AI12" s="16">
        <v>2640</v>
      </c>
      <c r="AJ12" s="7"/>
      <c r="AK12" s="29">
        <v>1920</v>
      </c>
      <c r="AL12">
        <f t="shared" si="6"/>
        <v>1.3076933296678479</v>
      </c>
    </row>
    <row r="13" spans="1:40" ht="21" x14ac:dyDescent="0.35">
      <c r="C13" s="10" t="s">
        <v>11</v>
      </c>
      <c r="D13" s="19">
        <f t="shared" si="3"/>
        <v>7800</v>
      </c>
      <c r="E13" s="20">
        <f t="shared" si="3"/>
        <v>4950</v>
      </c>
      <c r="F13" s="8"/>
      <c r="G13" s="5">
        <f t="shared" si="4"/>
        <v>7800</v>
      </c>
      <c r="H13" s="6">
        <f t="shared" si="5"/>
        <v>4950</v>
      </c>
      <c r="I13" s="8"/>
      <c r="J13" s="1">
        <f t="shared" si="1"/>
        <v>7758.3660000000009</v>
      </c>
      <c r="K13" s="1">
        <f t="shared" si="2"/>
        <v>4937.1419999999998</v>
      </c>
      <c r="L13" s="7"/>
      <c r="M13" s="29">
        <v>3526.53</v>
      </c>
      <c r="N13" s="7"/>
      <c r="O13" s="29">
        <v>3526.53</v>
      </c>
      <c r="P13" s="7"/>
      <c r="Q13" s="58">
        <v>3526.53</v>
      </c>
      <c r="R13" s="7"/>
      <c r="S13" s="51">
        <v>3526.53</v>
      </c>
      <c r="T13" s="7"/>
      <c r="U13" s="51">
        <v>3526.53</v>
      </c>
      <c r="V13" s="7"/>
      <c r="W13" s="39">
        <v>2696.759</v>
      </c>
      <c r="X13" s="7"/>
      <c r="Y13" s="39">
        <v>2074.4299999999998</v>
      </c>
      <c r="Z13" s="7"/>
      <c r="AA13" s="29">
        <v>1803.85</v>
      </c>
      <c r="AB13" s="7"/>
      <c r="AC13" s="33">
        <v>1803.85</v>
      </c>
      <c r="AD13" s="7"/>
      <c r="AE13" s="29">
        <v>1403.8992000000001</v>
      </c>
      <c r="AF13" s="7"/>
      <c r="AG13" s="16">
        <v>1403.8992000000001</v>
      </c>
      <c r="AH13" s="7"/>
      <c r="AI13" s="16">
        <v>1462.5</v>
      </c>
      <c r="AJ13" s="7"/>
      <c r="AK13" s="29">
        <v>1063.56</v>
      </c>
      <c r="AL13">
        <f t="shared" si="6"/>
        <v>1.3076919368768214</v>
      </c>
    </row>
    <row r="14" spans="1:40" ht="21" x14ac:dyDescent="0.35">
      <c r="C14" s="10" t="s">
        <v>27</v>
      </c>
      <c r="D14" s="19">
        <f t="shared" si="3"/>
        <v>13400</v>
      </c>
      <c r="E14" s="20">
        <f t="shared" si="3"/>
        <v>8500</v>
      </c>
      <c r="F14" s="8"/>
      <c r="G14" s="5">
        <f t="shared" si="4"/>
        <v>13400</v>
      </c>
      <c r="H14" s="6">
        <f t="shared" si="5"/>
        <v>8500</v>
      </c>
      <c r="I14" s="8"/>
      <c r="J14" s="1">
        <f t="shared" si="1"/>
        <v>13312.156000000001</v>
      </c>
      <c r="K14" s="1">
        <f t="shared" si="2"/>
        <v>8471.3719999999994</v>
      </c>
      <c r="L14" s="7"/>
      <c r="M14" s="59">
        <v>6050.98</v>
      </c>
      <c r="N14" s="7"/>
      <c r="O14" s="59">
        <v>6050.98</v>
      </c>
      <c r="P14" s="7"/>
      <c r="Q14" s="58">
        <v>6050.98</v>
      </c>
      <c r="R14" s="7"/>
      <c r="S14" s="51">
        <v>6050.98</v>
      </c>
      <c r="T14" s="7"/>
      <c r="U14" s="51">
        <v>6050.98</v>
      </c>
      <c r="V14" s="7"/>
      <c r="W14" s="39">
        <v>4627.22</v>
      </c>
      <c r="X14" s="7"/>
      <c r="Y14" s="39">
        <v>3559.4</v>
      </c>
      <c r="Z14" s="7"/>
      <c r="AA14" s="29">
        <v>3095.14</v>
      </c>
      <c r="AB14" s="7"/>
      <c r="AC14" s="33">
        <v>3095.14</v>
      </c>
      <c r="AD14" s="7"/>
      <c r="AE14" s="29">
        <v>2534.4</v>
      </c>
      <c r="AF14" s="7"/>
      <c r="AG14" s="16">
        <v>2385.4116000000004</v>
      </c>
      <c r="AH14" s="7"/>
      <c r="AI14" s="16">
        <v>2640</v>
      </c>
      <c r="AJ14" s="7"/>
      <c r="AK14" s="29">
        <v>1807.13</v>
      </c>
      <c r="AL14">
        <f t="shared" si="6"/>
        <v>1.3076923076923075</v>
      </c>
    </row>
    <row r="15" spans="1:40" ht="21" x14ac:dyDescent="0.35">
      <c r="C15" s="10" t="s">
        <v>28</v>
      </c>
      <c r="D15" s="19">
        <f t="shared" si="3"/>
        <v>7400</v>
      </c>
      <c r="E15" s="20">
        <f t="shared" si="3"/>
        <v>4700</v>
      </c>
      <c r="F15" s="8"/>
      <c r="G15" s="5">
        <f t="shared" si="4"/>
        <v>7400</v>
      </c>
      <c r="H15" s="6">
        <f t="shared" si="5"/>
        <v>4700</v>
      </c>
      <c r="I15" s="8"/>
      <c r="J15" s="1">
        <f t="shared" si="1"/>
        <v>7376.8200000000006</v>
      </c>
      <c r="K15" s="1">
        <f t="shared" si="2"/>
        <v>4694.3399999999992</v>
      </c>
      <c r="L15" s="7"/>
      <c r="M15" s="59">
        <v>3353.1</v>
      </c>
      <c r="N15" s="7"/>
      <c r="O15" s="59">
        <v>3353.1</v>
      </c>
      <c r="P15" s="7"/>
      <c r="Q15" s="58">
        <v>3353.1</v>
      </c>
      <c r="R15" s="7"/>
      <c r="S15" s="51">
        <v>3353.1</v>
      </c>
      <c r="T15" s="7"/>
      <c r="U15" s="51">
        <v>3353.1</v>
      </c>
      <c r="V15" s="7"/>
      <c r="W15" s="39">
        <v>2564.1330000000003</v>
      </c>
      <c r="X15" s="7"/>
      <c r="Y15" s="39">
        <v>1972.41</v>
      </c>
      <c r="Z15" s="7"/>
      <c r="AA15" s="29">
        <v>1715.14</v>
      </c>
      <c r="AB15" s="7"/>
      <c r="AC15" s="33">
        <v>1715.14</v>
      </c>
      <c r="AD15" s="7"/>
      <c r="AE15" s="29">
        <v>1403.8992000000001</v>
      </c>
      <c r="AF15" s="7"/>
      <c r="AG15" s="16">
        <v>1316.9112</v>
      </c>
      <c r="AH15" s="7"/>
      <c r="AI15" s="16">
        <v>1462.5</v>
      </c>
      <c r="AJ15" s="7"/>
      <c r="AK15" s="29">
        <v>997.66</v>
      </c>
      <c r="AL15">
        <f t="shared" si="6"/>
        <v>1.3076934776784197</v>
      </c>
    </row>
    <row r="16" spans="1:40" ht="21" x14ac:dyDescent="0.35">
      <c r="C16" s="10" t="s">
        <v>23</v>
      </c>
      <c r="D16" s="19">
        <f t="shared" si="3"/>
        <v>13400</v>
      </c>
      <c r="E16" s="20">
        <f t="shared" si="3"/>
        <v>8500</v>
      </c>
      <c r="F16" s="8"/>
      <c r="G16" s="5">
        <f t="shared" si="4"/>
        <v>13400</v>
      </c>
      <c r="H16" s="6">
        <f t="shared" si="5"/>
        <v>8500</v>
      </c>
      <c r="I16" s="8"/>
      <c r="J16" s="1">
        <f t="shared" si="1"/>
        <v>13312.156000000001</v>
      </c>
      <c r="K16" s="1">
        <f t="shared" si="2"/>
        <v>8471.3719999999994</v>
      </c>
      <c r="L16" s="7"/>
      <c r="M16" s="59">
        <v>6050.98</v>
      </c>
      <c r="N16" s="7"/>
      <c r="O16" s="59">
        <v>6050.98</v>
      </c>
      <c r="P16" s="7"/>
      <c r="Q16" s="58">
        <v>6050.98</v>
      </c>
      <c r="R16" s="7"/>
      <c r="S16" s="51">
        <v>6050.98</v>
      </c>
      <c r="T16" s="7"/>
      <c r="U16" s="51">
        <v>6050.98</v>
      </c>
      <c r="V16" s="7"/>
      <c r="W16" s="39">
        <v>4627.22</v>
      </c>
      <c r="X16" s="7"/>
      <c r="Y16" s="39">
        <v>3559.4</v>
      </c>
      <c r="Z16" s="7"/>
      <c r="AA16" s="29">
        <v>3095.14</v>
      </c>
      <c r="AB16" s="7"/>
      <c r="AC16" s="33">
        <v>3095.14</v>
      </c>
      <c r="AD16" s="7"/>
      <c r="AE16" s="29">
        <v>2534.4</v>
      </c>
      <c r="AF16" s="7"/>
      <c r="AG16" s="16">
        <v>2385.4116000000004</v>
      </c>
      <c r="AH16" s="7"/>
      <c r="AI16" s="16">
        <v>2640</v>
      </c>
      <c r="AJ16" s="7"/>
      <c r="AK16" s="29">
        <v>1807.13</v>
      </c>
      <c r="AL16">
        <f t="shared" si="6"/>
        <v>1.3076923076923075</v>
      </c>
    </row>
    <row r="17" spans="1:38" ht="21" x14ac:dyDescent="0.35">
      <c r="C17" s="10" t="s">
        <v>24</v>
      </c>
      <c r="D17" s="19">
        <f t="shared" si="3"/>
        <v>7400</v>
      </c>
      <c r="E17" s="20">
        <f t="shared" si="3"/>
        <v>4700</v>
      </c>
      <c r="F17" s="8"/>
      <c r="G17" s="5">
        <f t="shared" si="4"/>
        <v>7400</v>
      </c>
      <c r="H17" s="6">
        <f t="shared" si="5"/>
        <v>4700</v>
      </c>
      <c r="I17" s="8"/>
      <c r="J17" s="1">
        <f t="shared" si="1"/>
        <v>7376.8200000000006</v>
      </c>
      <c r="K17" s="1">
        <f t="shared" si="2"/>
        <v>4694.3399999999992</v>
      </c>
      <c r="L17" s="7"/>
      <c r="M17" s="59">
        <v>3353.1</v>
      </c>
      <c r="N17" s="7"/>
      <c r="O17" s="59">
        <v>3353.1</v>
      </c>
      <c r="P17" s="7"/>
      <c r="Q17" s="58">
        <v>3353.1</v>
      </c>
      <c r="R17" s="7"/>
      <c r="S17" s="51">
        <v>3353.1</v>
      </c>
      <c r="T17" s="7"/>
      <c r="U17" s="51">
        <v>3353.1</v>
      </c>
      <c r="V17" s="7"/>
      <c r="W17" s="39">
        <v>2564.1330000000003</v>
      </c>
      <c r="X17" s="7"/>
      <c r="Y17" s="39">
        <v>1972.41</v>
      </c>
      <c r="Z17" s="7"/>
      <c r="AA17" s="29">
        <v>1715.14</v>
      </c>
      <c r="AB17" s="7"/>
      <c r="AC17" s="33">
        <v>1715.14</v>
      </c>
      <c r="AD17" s="7"/>
      <c r="AE17" s="29">
        <v>1403.8992000000001</v>
      </c>
      <c r="AF17" s="7"/>
      <c r="AG17" s="16">
        <v>1316.9112</v>
      </c>
      <c r="AH17" s="7"/>
      <c r="AI17" s="16">
        <v>1462.5</v>
      </c>
      <c r="AJ17" s="7"/>
      <c r="AK17" s="29">
        <v>997.66</v>
      </c>
      <c r="AL17">
        <f t="shared" si="6"/>
        <v>1.3076934776784197</v>
      </c>
    </row>
    <row r="18" spans="1:38" ht="21" x14ac:dyDescent="0.35">
      <c r="C18" s="10" t="s">
        <v>25</v>
      </c>
      <c r="D18" s="19">
        <f t="shared" si="3"/>
        <v>13600</v>
      </c>
      <c r="E18" s="20">
        <f t="shared" si="3"/>
        <v>8650</v>
      </c>
      <c r="F18" s="8"/>
      <c r="G18" s="5">
        <f t="shared" si="4"/>
        <v>13600</v>
      </c>
      <c r="H18" s="6">
        <f t="shared" si="5"/>
        <v>8650</v>
      </c>
      <c r="I18" s="8"/>
      <c r="J18" s="1">
        <f t="shared" si="1"/>
        <v>13566.586000000001</v>
      </c>
      <c r="K18" s="1">
        <f t="shared" si="2"/>
        <v>8633.2819999999992</v>
      </c>
      <c r="L18" s="7"/>
      <c r="M18" s="59">
        <v>6166.63</v>
      </c>
      <c r="N18" s="7"/>
      <c r="O18" s="59">
        <v>6166.63</v>
      </c>
      <c r="P18" s="7"/>
      <c r="Q18" s="58">
        <v>6166.63</v>
      </c>
      <c r="R18" s="7"/>
      <c r="S18" s="51">
        <v>6166.63</v>
      </c>
      <c r="T18" s="7"/>
      <c r="U18" s="51">
        <v>6166.63</v>
      </c>
      <c r="V18" s="7"/>
      <c r="W18" s="39">
        <v>4715.6589999999997</v>
      </c>
      <c r="X18" s="7"/>
      <c r="Y18" s="39">
        <v>3627.43</v>
      </c>
      <c r="Z18" s="7"/>
      <c r="AA18" s="29">
        <v>3272.57</v>
      </c>
      <c r="AB18" s="7"/>
      <c r="AC18" s="33">
        <v>3272.57</v>
      </c>
      <c r="AD18" s="7"/>
      <c r="AE18" s="29">
        <v>2534.4</v>
      </c>
      <c r="AF18" s="7"/>
      <c r="AG18" s="16">
        <v>2534.4</v>
      </c>
      <c r="AH18" s="7"/>
      <c r="AI18" s="16">
        <v>2640</v>
      </c>
      <c r="AJ18" s="7"/>
      <c r="AK18" s="29">
        <v>1920</v>
      </c>
      <c r="AL18">
        <f t="shared" si="6"/>
        <v>1.3076920956328693</v>
      </c>
    </row>
    <row r="19" spans="1:38" ht="21" x14ac:dyDescent="0.35">
      <c r="C19" s="10" t="s">
        <v>26</v>
      </c>
      <c r="D19" s="19">
        <f t="shared" si="3"/>
        <v>7800</v>
      </c>
      <c r="E19" s="20">
        <f t="shared" si="3"/>
        <v>4950</v>
      </c>
      <c r="F19" s="8"/>
      <c r="G19" s="5">
        <f t="shared" si="4"/>
        <v>7800</v>
      </c>
      <c r="H19" s="6">
        <f t="shared" si="5"/>
        <v>4950</v>
      </c>
      <c r="I19" s="8"/>
      <c r="J19" s="1">
        <f t="shared" si="1"/>
        <v>7758.3660000000009</v>
      </c>
      <c r="K19" s="1">
        <f t="shared" si="2"/>
        <v>4937.1419999999998</v>
      </c>
      <c r="L19" s="7"/>
      <c r="M19" s="59">
        <v>3526.53</v>
      </c>
      <c r="N19" s="7"/>
      <c r="O19" s="59">
        <v>3526.53</v>
      </c>
      <c r="P19" s="7"/>
      <c r="Q19" s="58">
        <v>3526.53</v>
      </c>
      <c r="R19" s="7"/>
      <c r="S19" s="51">
        <v>3526.53</v>
      </c>
      <c r="T19" s="7"/>
      <c r="U19" s="51">
        <v>3526.53</v>
      </c>
      <c r="V19" s="7"/>
      <c r="W19" s="39">
        <v>2696.759</v>
      </c>
      <c r="X19" s="7"/>
      <c r="Y19" s="39">
        <v>2074.4299999999998</v>
      </c>
      <c r="Z19" s="7"/>
      <c r="AA19" s="29">
        <v>1803.85</v>
      </c>
      <c r="AB19" s="7"/>
      <c r="AC19" s="33">
        <v>1803.85</v>
      </c>
      <c r="AD19" s="7"/>
      <c r="AE19" s="29">
        <v>1403.8992000000001</v>
      </c>
      <c r="AF19" s="7"/>
      <c r="AG19" s="16">
        <v>1403.8992000000001</v>
      </c>
      <c r="AH19" s="7"/>
      <c r="AI19" s="16">
        <v>1462.5</v>
      </c>
      <c r="AJ19" s="7"/>
      <c r="AK19" s="29">
        <v>1063.56</v>
      </c>
      <c r="AL19">
        <f t="shared" si="6"/>
        <v>1.3076919368768214</v>
      </c>
    </row>
    <row r="20" spans="1:38" ht="21" x14ac:dyDescent="0.35">
      <c r="C20" s="10" t="s">
        <v>12</v>
      </c>
      <c r="D20" s="19">
        <f t="shared" si="3"/>
        <v>10200</v>
      </c>
      <c r="E20" s="20">
        <f t="shared" si="3"/>
        <v>6500</v>
      </c>
      <c r="F20" s="8"/>
      <c r="G20" s="5">
        <f t="shared" si="4"/>
        <v>10200</v>
      </c>
      <c r="H20" s="6">
        <f t="shared" si="5"/>
        <v>6500</v>
      </c>
      <c r="I20" s="8"/>
      <c r="J20" s="1">
        <f t="shared" si="1"/>
        <v>10174.934000000001</v>
      </c>
      <c r="K20" s="1">
        <f t="shared" si="2"/>
        <v>6474.9579999999996</v>
      </c>
      <c r="L20" s="7"/>
      <c r="M20" s="29">
        <v>4624.97</v>
      </c>
      <c r="N20" s="7"/>
      <c r="O20" s="29">
        <v>4624.97</v>
      </c>
      <c r="P20" s="7"/>
      <c r="Q20" s="51">
        <v>4624.97</v>
      </c>
      <c r="R20" s="7"/>
      <c r="S20" s="51">
        <v>4624.97</v>
      </c>
      <c r="T20" s="7"/>
      <c r="U20" s="51">
        <v>4624.97</v>
      </c>
      <c r="V20" s="7"/>
      <c r="W20" s="39">
        <v>3536.7410000000004</v>
      </c>
      <c r="X20" s="7"/>
      <c r="Y20" s="39">
        <v>2720.57</v>
      </c>
      <c r="Z20" s="7"/>
      <c r="AA20" s="29">
        <v>2366</v>
      </c>
      <c r="AB20" s="7"/>
      <c r="AC20" s="21">
        <v>2366</v>
      </c>
      <c r="AD20" s="7"/>
      <c r="AE20" s="23">
        <v>1731.0744000000002</v>
      </c>
      <c r="AF20" s="7"/>
      <c r="AG20" s="23">
        <v>1731.0744000000002</v>
      </c>
      <c r="AH20" s="7"/>
      <c r="AI20" s="16">
        <v>1639.2750000000001</v>
      </c>
      <c r="AJ20" s="7"/>
      <c r="AK20" s="22">
        <v>1311.42</v>
      </c>
      <c r="AL20">
        <f t="shared" si="6"/>
        <v>1.3076925904384855</v>
      </c>
    </row>
    <row r="21" spans="1:38" ht="21" x14ac:dyDescent="0.35">
      <c r="C21" s="10" t="s">
        <v>13</v>
      </c>
      <c r="D21" s="19">
        <f t="shared" si="3"/>
        <v>7100</v>
      </c>
      <c r="E21" s="20">
        <f t="shared" si="3"/>
        <v>4550</v>
      </c>
      <c r="F21" s="8"/>
      <c r="G21" s="5">
        <f t="shared" si="4"/>
        <v>7100</v>
      </c>
      <c r="H21" s="6">
        <f t="shared" si="5"/>
        <v>4550</v>
      </c>
      <c r="I21" s="8"/>
      <c r="J21" s="1">
        <f t="shared" si="1"/>
        <v>7086.1263306479832</v>
      </c>
      <c r="K21" s="1">
        <f t="shared" si="2"/>
        <v>4509.353119503262</v>
      </c>
      <c r="L21" s="7"/>
      <c r="M21" s="59">
        <v>3220.9665139309013</v>
      </c>
      <c r="N21" s="7"/>
      <c r="O21" s="59">
        <v>3220.9665139309013</v>
      </c>
      <c r="P21" s="7"/>
      <c r="Q21" s="51">
        <v>3220.9665139309013</v>
      </c>
      <c r="R21" s="7"/>
      <c r="S21" s="51">
        <v>3220.9665139309013</v>
      </c>
      <c r="T21" s="7"/>
      <c r="U21" s="51">
        <v>3220.9665139309013</v>
      </c>
      <c r="V21" s="7"/>
      <c r="W21" s="39">
        <v>2463.08983635</v>
      </c>
      <c r="X21" s="7"/>
      <c r="Y21" s="39">
        <v>1894.6844894999999</v>
      </c>
      <c r="Z21" s="7"/>
      <c r="AA21" s="29">
        <v>1647.5517300000001</v>
      </c>
      <c r="AB21" s="7"/>
      <c r="AC21" s="16">
        <f t="shared" ref="AC21:AC23" si="7">AM21*1.32</f>
        <v>0</v>
      </c>
      <c r="AD21" s="7"/>
      <c r="AE21" s="16">
        <v>1647.5517300000001</v>
      </c>
      <c r="AF21" s="7"/>
      <c r="AG21" s="16">
        <v>1647.5517300000001</v>
      </c>
      <c r="AH21" s="7"/>
      <c r="AI21" s="16">
        <v>1560.1815624999999</v>
      </c>
      <c r="AJ21" s="7"/>
      <c r="AK21" s="16">
        <v>1248.14525</v>
      </c>
      <c r="AL21">
        <f t="shared" si="6"/>
        <v>1.3076934776784197</v>
      </c>
    </row>
    <row r="22" spans="1:38" ht="21" x14ac:dyDescent="0.35">
      <c r="C22" s="10" t="s">
        <v>15</v>
      </c>
      <c r="D22" s="19">
        <f>G22</f>
        <v>10200</v>
      </c>
      <c r="E22" s="20">
        <f>H22</f>
        <v>6500</v>
      </c>
      <c r="F22" s="8"/>
      <c r="G22" s="5">
        <f>MROUND(J22+47,100)</f>
        <v>10200</v>
      </c>
      <c r="H22" s="6">
        <f>MROUND(K22+24,50)</f>
        <v>6500</v>
      </c>
      <c r="I22" s="8"/>
      <c r="J22" s="1">
        <f>M22*2.2</f>
        <v>10174.94090346327</v>
      </c>
      <c r="K22" s="1">
        <f>M22*1.4</f>
        <v>6474.96239311299</v>
      </c>
      <c r="L22" s="7"/>
      <c r="M22" s="29">
        <v>4624.97313793785</v>
      </c>
      <c r="N22" s="7"/>
      <c r="O22" s="29">
        <v>4624.97313793785</v>
      </c>
      <c r="P22" s="7"/>
      <c r="Q22" s="51">
        <v>4624.9731379378527</v>
      </c>
      <c r="R22" s="7"/>
      <c r="S22" s="51">
        <v>4624.9731379378527</v>
      </c>
      <c r="T22" s="7"/>
      <c r="U22" s="51">
        <v>4624.9731379378527</v>
      </c>
      <c r="V22" s="7"/>
      <c r="W22" s="39">
        <v>3536.7410000000004</v>
      </c>
      <c r="X22" s="7"/>
      <c r="Y22" s="39">
        <v>2720.57</v>
      </c>
      <c r="Z22" s="7"/>
      <c r="AA22" s="29">
        <v>2366</v>
      </c>
      <c r="AB22" s="7"/>
      <c r="AC22" s="21">
        <v>2366</v>
      </c>
      <c r="AD22" s="7"/>
      <c r="AE22" s="23">
        <v>1808.5188000000001</v>
      </c>
      <c r="AF22" s="7"/>
      <c r="AG22" s="23">
        <v>1808.5188000000001</v>
      </c>
      <c r="AH22" s="7"/>
      <c r="AI22" s="16">
        <v>1712.6125</v>
      </c>
      <c r="AJ22" s="7"/>
      <c r="AK22" s="22">
        <v>1370.09</v>
      </c>
      <c r="AL22">
        <f>M22/W22</f>
        <v>1.307693477678419</v>
      </c>
    </row>
    <row r="23" spans="1:38" ht="21" x14ac:dyDescent="0.35">
      <c r="C23" s="10" t="s">
        <v>14</v>
      </c>
      <c r="D23" s="19">
        <f t="shared" si="3"/>
        <v>8800</v>
      </c>
      <c r="E23" s="20">
        <f t="shared" si="3"/>
        <v>5600</v>
      </c>
      <c r="F23" s="8"/>
      <c r="G23" s="5">
        <f t="shared" si="4"/>
        <v>8800</v>
      </c>
      <c r="H23" s="6">
        <f t="shared" si="5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9">
        <v>3967.1692829999997</v>
      </c>
      <c r="N23" s="7"/>
      <c r="O23" s="59">
        <v>3967.1692829999997</v>
      </c>
      <c r="P23" s="7"/>
      <c r="Q23" s="51">
        <v>3967.1692829999997</v>
      </c>
      <c r="R23" s="7"/>
      <c r="S23" s="51">
        <v>3967.1692829999997</v>
      </c>
      <c r="T23" s="7"/>
      <c r="U23" s="51">
        <v>3967.1692829999997</v>
      </c>
      <c r="V23" s="7"/>
      <c r="W23" s="39">
        <v>3033.7176870000003</v>
      </c>
      <c r="X23" s="7"/>
      <c r="Y23" s="39">
        <v>2333.6289900000002</v>
      </c>
      <c r="Z23" s="7"/>
      <c r="AA23" s="29">
        <v>2029.2426000000003</v>
      </c>
      <c r="AB23" s="7"/>
      <c r="AC23" s="16">
        <f t="shared" si="7"/>
        <v>0</v>
      </c>
      <c r="AD23" s="7"/>
      <c r="AE23" s="16">
        <v>2029.2426000000003</v>
      </c>
      <c r="AF23" s="7"/>
      <c r="AG23" s="16">
        <v>2029.2426000000003</v>
      </c>
      <c r="AH23" s="7"/>
      <c r="AI23" s="16">
        <v>1921.6312500000001</v>
      </c>
      <c r="AJ23" s="7"/>
      <c r="AK23" s="16">
        <v>1537.3050000000001</v>
      </c>
      <c r="AL23">
        <f t="shared" si="6"/>
        <v>1.3076923076923075</v>
      </c>
    </row>
    <row r="24" spans="1:38" ht="21" x14ac:dyDescent="0.35">
      <c r="C24" s="10" t="s">
        <v>17</v>
      </c>
      <c r="D24" s="19">
        <f>G24</f>
        <v>17900</v>
      </c>
      <c r="E24" s="20">
        <f>H24</f>
        <v>11350</v>
      </c>
      <c r="F24" s="8"/>
      <c r="G24" s="5">
        <f>MROUND(J24+47,100)</f>
        <v>17900</v>
      </c>
      <c r="H24" s="6">
        <f>MROUND(K24+24,50)</f>
        <v>11350</v>
      </c>
      <c r="I24" s="8"/>
      <c r="J24" s="1">
        <f>M24*2.2</f>
        <v>17806.14</v>
      </c>
      <c r="K24" s="1">
        <f>M24*1.4</f>
        <v>11331.179999999998</v>
      </c>
      <c r="L24" s="7"/>
      <c r="M24" s="29">
        <v>8093.7</v>
      </c>
      <c r="N24" s="7"/>
      <c r="O24" s="29">
        <v>8093.7</v>
      </c>
      <c r="P24" s="7"/>
      <c r="Q24" s="51">
        <v>8093.7</v>
      </c>
      <c r="R24" s="7"/>
      <c r="S24" s="51">
        <v>8093.7</v>
      </c>
      <c r="T24" s="7"/>
      <c r="U24" s="51">
        <v>8093.7</v>
      </c>
      <c r="V24" s="7"/>
      <c r="W24" s="39">
        <v>6189.3</v>
      </c>
      <c r="X24" s="7"/>
      <c r="Y24" s="39">
        <v>4761</v>
      </c>
      <c r="Z24" s="7"/>
      <c r="AA24" s="29">
        <v>4140</v>
      </c>
      <c r="AB24" s="7"/>
      <c r="AC24" s="33">
        <v>4140</v>
      </c>
      <c r="AD24" s="7"/>
      <c r="AE24" s="23">
        <v>3580.5792000000001</v>
      </c>
      <c r="AF24" s="7"/>
      <c r="AG24" s="23">
        <v>3580.5792000000001</v>
      </c>
      <c r="AH24" s="7"/>
      <c r="AI24" s="16">
        <v>3390.7</v>
      </c>
      <c r="AJ24" s="7"/>
      <c r="AK24" s="22">
        <v>2712.56</v>
      </c>
      <c r="AL24">
        <f>M24/W24</f>
        <v>1.3076923076923077</v>
      </c>
    </row>
    <row r="25" spans="1:38" ht="21" x14ac:dyDescent="0.35">
      <c r="C25" s="10" t="s">
        <v>16</v>
      </c>
      <c r="D25" s="19">
        <f t="shared" si="3"/>
        <v>0</v>
      </c>
      <c r="E25" s="20">
        <f t="shared" si="3"/>
        <v>0</v>
      </c>
      <c r="F25" s="8"/>
      <c r="G25" s="5">
        <f t="shared" si="4"/>
        <v>0</v>
      </c>
      <c r="H25" s="6">
        <f t="shared" si="5"/>
        <v>0</v>
      </c>
      <c r="I25" s="8"/>
      <c r="J25" s="1">
        <f t="shared" si="1"/>
        <v>0</v>
      </c>
      <c r="K25" s="1">
        <f t="shared" si="2"/>
        <v>0</v>
      </c>
      <c r="L25" s="7"/>
      <c r="M25" s="59">
        <v>0</v>
      </c>
      <c r="N25" s="7"/>
      <c r="O25" s="59">
        <v>2597.5995787651318</v>
      </c>
      <c r="P25" s="7"/>
      <c r="Q25" s="51">
        <v>2597.5995787651318</v>
      </c>
      <c r="R25" s="7"/>
      <c r="S25" s="51">
        <v>2597.5995787651318</v>
      </c>
      <c r="T25" s="7"/>
      <c r="U25" s="51">
        <v>2597.5995787651318</v>
      </c>
      <c r="V25" s="7"/>
      <c r="W25" s="39">
        <v>1986.4</v>
      </c>
      <c r="X25" s="7"/>
      <c r="Y25" s="39">
        <v>1528</v>
      </c>
      <c r="Z25" s="7"/>
      <c r="AA25" s="29">
        <v>1328.6707500000002</v>
      </c>
      <c r="AB25" s="7"/>
      <c r="AC25" s="16">
        <f t="shared" ref="AC25" si="8">AM25*1.32</f>
        <v>0</v>
      </c>
      <c r="AD25" s="7"/>
      <c r="AE25" s="16">
        <v>1328.6707500000002</v>
      </c>
      <c r="AF25" s="7"/>
      <c r="AG25" s="16">
        <v>1328.6707500000002</v>
      </c>
      <c r="AH25" s="7"/>
      <c r="AI25" s="16">
        <v>1258.2109375000002</v>
      </c>
      <c r="AJ25" s="7"/>
      <c r="AK25" s="16">
        <v>1006.5687500000001</v>
      </c>
      <c r="AL25">
        <f t="shared" si="6"/>
        <v>0</v>
      </c>
    </row>
    <row r="26" spans="1:38" ht="21" x14ac:dyDescent="0.35">
      <c r="C26" s="17" t="s">
        <v>43</v>
      </c>
      <c r="D26" s="19">
        <f t="shared" si="3"/>
        <v>13600</v>
      </c>
      <c r="E26" s="20">
        <f t="shared" si="3"/>
        <v>8650</v>
      </c>
      <c r="F26" s="8"/>
      <c r="G26" s="5">
        <f t="shared" si="4"/>
        <v>13600</v>
      </c>
      <c r="H26" s="6">
        <f t="shared" si="5"/>
        <v>8650</v>
      </c>
      <c r="I26" s="8"/>
      <c r="J26" s="1">
        <f>M26*2.2</f>
        <v>13574.000000000002</v>
      </c>
      <c r="K26" s="1">
        <f>M26*1.4</f>
        <v>8638</v>
      </c>
      <c r="L26" s="7"/>
      <c r="M26" s="29">
        <v>6170</v>
      </c>
      <c r="N26" s="7"/>
      <c r="O26" s="29">
        <v>6170</v>
      </c>
      <c r="P26" s="7"/>
      <c r="Q26" s="39">
        <v>6170</v>
      </c>
      <c r="R26" s="7"/>
      <c r="S26" s="51">
        <v>6166</v>
      </c>
      <c r="T26" s="7"/>
      <c r="U26" s="51">
        <v>6166</v>
      </c>
      <c r="V26" s="7"/>
      <c r="W26" s="39">
        <v>4715.1000000000004</v>
      </c>
      <c r="X26" s="7"/>
      <c r="Y26" s="39">
        <v>3627</v>
      </c>
      <c r="Z26" s="7"/>
      <c r="AA26" s="29"/>
      <c r="AB26" s="7"/>
      <c r="AC26" s="33">
        <v>552</v>
      </c>
      <c r="AD26" s="7"/>
      <c r="AE26" s="16">
        <v>467.34600000000006</v>
      </c>
      <c r="AF26" s="7"/>
      <c r="AG26" s="16">
        <v>467.34600000000006</v>
      </c>
      <c r="AH26" s="7"/>
      <c r="AI26" s="16">
        <v>442.5625</v>
      </c>
      <c r="AJ26" s="7"/>
      <c r="AK26" s="22">
        <v>354.05</v>
      </c>
      <c r="AL26">
        <f t="shared" si="6"/>
        <v>1.3085618544675615</v>
      </c>
    </row>
    <row r="27" spans="1:38" ht="21" x14ac:dyDescent="0.35">
      <c r="C27" s="17" t="s">
        <v>44</v>
      </c>
      <c r="D27" s="19">
        <f t="shared" si="3"/>
        <v>7000</v>
      </c>
      <c r="E27" s="20">
        <f t="shared" si="3"/>
        <v>4400</v>
      </c>
      <c r="F27" s="8"/>
      <c r="G27" s="5">
        <f t="shared" si="4"/>
        <v>7000</v>
      </c>
      <c r="H27" s="6">
        <f t="shared" si="5"/>
        <v>4400</v>
      </c>
      <c r="I27" s="8"/>
      <c r="J27" s="1">
        <f>M27*2.2</f>
        <v>6908.0000000000009</v>
      </c>
      <c r="K27" s="1">
        <f>M27*1.4</f>
        <v>4396</v>
      </c>
      <c r="L27" s="7"/>
      <c r="M27" s="59">
        <v>3140</v>
      </c>
      <c r="N27" s="7"/>
      <c r="O27" s="59">
        <v>3140</v>
      </c>
      <c r="P27" s="7"/>
      <c r="Q27" s="39">
        <v>3140</v>
      </c>
      <c r="R27" s="7"/>
      <c r="S27" s="51">
        <v>6166</v>
      </c>
      <c r="T27" s="7"/>
      <c r="U27" s="51">
        <v>6166</v>
      </c>
      <c r="V27" s="7"/>
      <c r="W27" s="39">
        <v>4715.1000000000004</v>
      </c>
      <c r="X27" s="7"/>
      <c r="Y27" s="39">
        <v>3627</v>
      </c>
      <c r="Z27" s="7"/>
      <c r="AA27" s="29"/>
      <c r="AB27" s="7"/>
      <c r="AC27" s="33">
        <v>552</v>
      </c>
      <c r="AD27" s="7"/>
      <c r="AE27" s="16">
        <v>467.34600000000006</v>
      </c>
      <c r="AF27" s="7"/>
      <c r="AG27" s="16">
        <v>467.34600000000006</v>
      </c>
      <c r="AH27" s="7"/>
      <c r="AI27" s="16">
        <v>442.5625</v>
      </c>
      <c r="AJ27" s="7"/>
      <c r="AK27" s="22">
        <v>354.05</v>
      </c>
      <c r="AL27">
        <f t="shared" si="6"/>
        <v>0.66594557909694385</v>
      </c>
    </row>
    <row r="28" spans="1:38" ht="21" x14ac:dyDescent="0.35">
      <c r="A28" t="s">
        <v>46</v>
      </c>
      <c r="B28">
        <v>3900</v>
      </c>
      <c r="C28" s="17" t="s">
        <v>36</v>
      </c>
      <c r="D28" s="19">
        <f t="shared" ref="D28:E29" si="9">G28</f>
        <v>11900</v>
      </c>
      <c r="E28" s="20">
        <f t="shared" si="9"/>
        <v>7550</v>
      </c>
      <c r="F28" s="8"/>
      <c r="G28" s="5">
        <f t="shared" si="4"/>
        <v>11900</v>
      </c>
      <c r="H28" s="6">
        <f t="shared" si="5"/>
        <v>7550</v>
      </c>
      <c r="I28" s="8"/>
      <c r="J28" s="1">
        <f>M28*2.2</f>
        <v>11850.036000000002</v>
      </c>
      <c r="K28" s="1">
        <f>M28*1.4</f>
        <v>7540.9319999999998</v>
      </c>
      <c r="L28" s="7"/>
      <c r="M28" s="51">
        <v>5386.38</v>
      </c>
      <c r="N28" s="7"/>
      <c r="O28" s="51">
        <v>5386.38</v>
      </c>
      <c r="P28" s="7"/>
      <c r="Q28" s="51">
        <v>5386.38</v>
      </c>
      <c r="R28" s="7"/>
      <c r="S28" s="51">
        <v>5386.38</v>
      </c>
      <c r="T28" s="7"/>
      <c r="U28" s="51">
        <v>5386.38</v>
      </c>
      <c r="V28" s="7"/>
      <c r="W28" s="39">
        <v>4118.9980000000005</v>
      </c>
      <c r="X28" s="7"/>
      <c r="Y28" s="39">
        <v>3168.46</v>
      </c>
      <c r="Z28" s="7"/>
      <c r="AA28" s="29"/>
      <c r="AB28" s="7"/>
      <c r="AC28" s="33">
        <v>552</v>
      </c>
      <c r="AD28" s="7"/>
      <c r="AE28" s="16">
        <v>467.34600000000006</v>
      </c>
      <c r="AF28" s="7"/>
      <c r="AG28" s="16">
        <v>467.34600000000006</v>
      </c>
      <c r="AH28" s="7"/>
      <c r="AI28" s="16">
        <v>442.5625</v>
      </c>
      <c r="AJ28" s="7"/>
      <c r="AK28" s="22">
        <v>354.05</v>
      </c>
      <c r="AL28">
        <f t="shared" si="6"/>
        <v>1.3076918221373255</v>
      </c>
    </row>
    <row r="29" spans="1:38" ht="21" x14ac:dyDescent="0.35">
      <c r="C29" s="10" t="s">
        <v>5</v>
      </c>
      <c r="D29" s="11">
        <f t="shared" si="9"/>
        <v>2400</v>
      </c>
      <c r="E29" s="14">
        <f t="shared" si="9"/>
        <v>1550</v>
      </c>
      <c r="F29" s="8"/>
      <c r="G29" s="5">
        <f t="shared" si="4"/>
        <v>2400</v>
      </c>
      <c r="H29" s="6">
        <f t="shared" si="5"/>
        <v>1550</v>
      </c>
      <c r="I29" s="8"/>
      <c r="J29" s="1">
        <f>M29*2.2</f>
        <v>2374.1960000000004</v>
      </c>
      <c r="K29" s="1">
        <f>M29*1.4</f>
        <v>1510.8520000000001</v>
      </c>
      <c r="L29" s="7"/>
      <c r="M29" s="29">
        <v>1079.18</v>
      </c>
      <c r="N29" s="7"/>
      <c r="O29" s="29">
        <v>1079.18</v>
      </c>
      <c r="P29" s="7"/>
      <c r="Q29" s="51">
        <v>1079.18</v>
      </c>
      <c r="R29" s="7"/>
      <c r="S29" s="51">
        <v>1079.18</v>
      </c>
      <c r="T29" s="7"/>
      <c r="U29" s="51">
        <v>1079.18</v>
      </c>
      <c r="V29" s="7"/>
      <c r="W29" s="39">
        <v>825.25299999999993</v>
      </c>
      <c r="X29" s="7"/>
      <c r="Y29" s="39">
        <v>634.80999999999995</v>
      </c>
      <c r="Z29" s="7"/>
      <c r="AA29" s="29">
        <v>552</v>
      </c>
      <c r="AB29" s="7"/>
      <c r="AC29" s="33">
        <v>552</v>
      </c>
      <c r="AD29" s="7"/>
      <c r="AE29" s="16">
        <v>467.34600000000006</v>
      </c>
      <c r="AF29" s="7"/>
      <c r="AG29" s="16">
        <v>467.34600000000006</v>
      </c>
      <c r="AH29" s="7"/>
      <c r="AI29" s="16">
        <v>442.5625</v>
      </c>
      <c r="AJ29" s="7"/>
      <c r="AK29" s="22">
        <v>354.05</v>
      </c>
      <c r="AL29">
        <f t="shared" si="6"/>
        <v>1.3076959429411346</v>
      </c>
    </row>
    <row r="30" spans="1:38" ht="15" customHeight="1" thickBot="1" x14ac:dyDescent="0.4">
      <c r="C30" s="2"/>
      <c r="D30" s="46"/>
      <c r="E30" s="49">
        <v>45472</v>
      </c>
      <c r="F30" s="8"/>
      <c r="G30" s="5"/>
      <c r="H30" s="6"/>
      <c r="I30" s="8"/>
      <c r="J30" s="1"/>
      <c r="K30" s="1"/>
      <c r="L30" s="7"/>
      <c r="M30" s="41"/>
      <c r="N30" s="7"/>
      <c r="O30" s="41"/>
      <c r="P30" s="7"/>
      <c r="Q30" s="41"/>
      <c r="S30" s="41"/>
      <c r="U30" s="41"/>
      <c r="W30" s="41"/>
      <c r="Y30" s="41"/>
      <c r="AA30" s="42"/>
      <c r="AC30" s="43"/>
      <c r="AE30" s="44"/>
      <c r="AG30" s="44"/>
      <c r="AI30" s="44"/>
      <c r="AK30" s="45"/>
    </row>
    <row r="31" spans="1:38" ht="25.5" thickBot="1" x14ac:dyDescent="0.55000000000000004">
      <c r="C31" s="96" t="s">
        <v>6</v>
      </c>
      <c r="D31" s="97"/>
      <c r="E31" s="98"/>
      <c r="F31" s="8"/>
      <c r="G31" s="5">
        <f t="shared" ref="G31:H37" si="10">MROUND(J31+4.7,10)</f>
        <v>0</v>
      </c>
      <c r="H31" s="6">
        <f t="shared" si="10"/>
        <v>0</v>
      </c>
      <c r="I31" s="8"/>
      <c r="J31" s="1">
        <f t="shared" ref="J31:J37" si="11">M31*$J$129</f>
        <v>0</v>
      </c>
      <c r="K31" s="1">
        <f t="shared" ref="K31:K37" si="12">M31*$K$129</f>
        <v>0</v>
      </c>
      <c r="L31" s="7"/>
      <c r="M31" s="29">
        <f t="shared" ref="M31:M36" si="13">AK31*1.25</f>
        <v>0</v>
      </c>
      <c r="N31" s="7"/>
      <c r="O31" s="29">
        <f t="shared" ref="O31:O33" si="14">AM31*1.25</f>
        <v>0</v>
      </c>
      <c r="P31" s="7"/>
      <c r="Q31" s="29">
        <f t="shared" ref="Q31:Q33" si="15">AM31*1.25</f>
        <v>0</v>
      </c>
      <c r="R31" s="7"/>
      <c r="S31" s="29">
        <v>0</v>
      </c>
      <c r="T31" s="7"/>
      <c r="U31" s="29">
        <f t="shared" ref="U31:U33" si="16">AM31*1.25</f>
        <v>0</v>
      </c>
      <c r="V31" s="7"/>
      <c r="W31" s="29">
        <v>0</v>
      </c>
      <c r="X31" s="7"/>
      <c r="Y31" s="29">
        <f t="shared" ref="Y31:Y36" si="17">AM31*1.25</f>
        <v>0</v>
      </c>
      <c r="Z31" s="7"/>
      <c r="AA31" s="29">
        <v>0</v>
      </c>
      <c r="AB31" s="7"/>
      <c r="AC31" s="16">
        <f t="shared" ref="AC31:AC36" si="18">AM31*1.25</f>
        <v>0</v>
      </c>
      <c r="AD31" s="7"/>
      <c r="AE31" s="16">
        <v>0</v>
      </c>
      <c r="AF31" s="7"/>
      <c r="AG31" s="16">
        <v>0</v>
      </c>
      <c r="AH31" s="7"/>
      <c r="AI31" s="16">
        <v>0</v>
      </c>
      <c r="AJ31" s="7"/>
      <c r="AK31" s="4"/>
    </row>
    <row r="32" spans="1:38" ht="21" x14ac:dyDescent="0.35">
      <c r="C32" s="18" t="s">
        <v>20</v>
      </c>
      <c r="D32" s="19"/>
      <c r="E32" s="20"/>
      <c r="F32" s="8"/>
      <c r="G32" s="5">
        <f t="shared" si="10"/>
        <v>0</v>
      </c>
      <c r="H32" s="6">
        <f t="shared" si="10"/>
        <v>0</v>
      </c>
      <c r="I32" s="8"/>
      <c r="J32" s="1">
        <f t="shared" si="11"/>
        <v>0</v>
      </c>
      <c r="K32" s="1">
        <f t="shared" si="12"/>
        <v>0</v>
      </c>
      <c r="L32" s="7"/>
      <c r="M32" s="29">
        <f t="shared" si="13"/>
        <v>0</v>
      </c>
      <c r="N32" s="7"/>
      <c r="O32" s="29">
        <f t="shared" si="14"/>
        <v>0</v>
      </c>
      <c r="P32" s="7"/>
      <c r="Q32" s="29">
        <f t="shared" si="15"/>
        <v>0</v>
      </c>
      <c r="R32" s="7"/>
      <c r="S32" s="29">
        <v>0</v>
      </c>
      <c r="T32" s="7"/>
      <c r="U32" s="29">
        <f t="shared" si="16"/>
        <v>0</v>
      </c>
      <c r="V32" s="7"/>
      <c r="W32" s="29">
        <v>0</v>
      </c>
      <c r="X32" s="7"/>
      <c r="Y32" s="29">
        <f t="shared" si="17"/>
        <v>0</v>
      </c>
      <c r="Z32" s="7"/>
      <c r="AA32" s="29">
        <v>0</v>
      </c>
      <c r="AB32" s="7"/>
      <c r="AC32" s="16">
        <f t="shared" si="18"/>
        <v>0</v>
      </c>
      <c r="AD32" s="7"/>
      <c r="AE32" s="16">
        <v>0</v>
      </c>
      <c r="AF32" s="7"/>
      <c r="AG32" s="16">
        <v>0</v>
      </c>
      <c r="AH32" s="7"/>
      <c r="AI32" s="16">
        <v>0</v>
      </c>
      <c r="AJ32" s="7"/>
      <c r="AK32" s="4"/>
    </row>
    <row r="33" spans="3:37" ht="21" x14ac:dyDescent="0.35">
      <c r="C33" s="10" t="s">
        <v>19</v>
      </c>
      <c r="D33" s="11"/>
      <c r="E33" s="14"/>
      <c r="F33" s="8"/>
      <c r="G33" s="5">
        <f t="shared" si="10"/>
        <v>0</v>
      </c>
      <c r="H33" s="6">
        <f t="shared" si="10"/>
        <v>0</v>
      </c>
      <c r="I33" s="8"/>
      <c r="J33" s="1">
        <f t="shared" si="11"/>
        <v>0</v>
      </c>
      <c r="K33" s="1">
        <f t="shared" si="12"/>
        <v>0</v>
      </c>
      <c r="L33" s="7"/>
      <c r="M33" s="29">
        <f t="shared" si="13"/>
        <v>0</v>
      </c>
      <c r="N33" s="7"/>
      <c r="O33" s="29">
        <f t="shared" si="14"/>
        <v>0</v>
      </c>
      <c r="P33" s="7"/>
      <c r="Q33" s="29">
        <f t="shared" si="15"/>
        <v>0</v>
      </c>
      <c r="R33" s="7"/>
      <c r="S33" s="29">
        <v>0</v>
      </c>
      <c r="T33" s="7"/>
      <c r="U33" s="29">
        <f t="shared" si="16"/>
        <v>0</v>
      </c>
      <c r="V33" s="7"/>
      <c r="W33" s="29">
        <v>0</v>
      </c>
      <c r="X33" s="7"/>
      <c r="Y33" s="29">
        <f t="shared" si="17"/>
        <v>0</v>
      </c>
      <c r="Z33" s="7"/>
      <c r="AA33" s="29">
        <v>0</v>
      </c>
      <c r="AB33" s="7"/>
      <c r="AC33" s="16">
        <f t="shared" si="18"/>
        <v>0</v>
      </c>
      <c r="AD33" s="7"/>
      <c r="AE33" s="16">
        <v>0</v>
      </c>
      <c r="AF33" s="7"/>
      <c r="AG33" s="16">
        <v>0</v>
      </c>
      <c r="AH33" s="7"/>
      <c r="AI33" s="16">
        <v>0</v>
      </c>
      <c r="AJ33" s="7"/>
      <c r="AK33" s="4"/>
    </row>
    <row r="34" spans="3:37" ht="21" x14ac:dyDescent="0.35">
      <c r="C34" s="10" t="s">
        <v>21</v>
      </c>
      <c r="D34" s="11"/>
      <c r="E34" s="14"/>
      <c r="F34" s="8"/>
      <c r="G34" s="5">
        <f t="shared" si="10"/>
        <v>71020</v>
      </c>
      <c r="H34" s="6">
        <f t="shared" si="10"/>
        <v>43230</v>
      </c>
      <c r="I34" s="8"/>
      <c r="J34" s="1">
        <f>M34*2.3</f>
        <v>71012.5</v>
      </c>
      <c r="K34" s="1">
        <f>M34*1.4</f>
        <v>43225</v>
      </c>
      <c r="L34" s="7"/>
      <c r="M34" s="29">
        <f t="shared" ref="M34:M35" si="19">Y34*1.3</f>
        <v>30875</v>
      </c>
      <c r="N34" s="7"/>
      <c r="O34" s="29">
        <f t="shared" ref="O34:O35" si="20">AA34*1.3</f>
        <v>30875</v>
      </c>
      <c r="P34" s="7"/>
      <c r="Q34" s="29">
        <f t="shared" ref="Q34:Q35" si="21">AA34*1.3</f>
        <v>30875</v>
      </c>
      <c r="R34" s="7"/>
      <c r="S34" s="29">
        <v>30875</v>
      </c>
      <c r="T34" s="7"/>
      <c r="U34" s="29">
        <f t="shared" ref="U34:U35" si="22">AA34*1.3</f>
        <v>30875</v>
      </c>
      <c r="V34" s="7"/>
      <c r="W34" s="29">
        <v>30875</v>
      </c>
      <c r="X34" s="7"/>
      <c r="Y34" s="29">
        <v>23750</v>
      </c>
      <c r="Z34" s="7"/>
      <c r="AA34" s="29">
        <v>23750</v>
      </c>
      <c r="AB34" s="7"/>
      <c r="AC34" s="16">
        <f t="shared" si="18"/>
        <v>0</v>
      </c>
      <c r="AD34" s="7"/>
      <c r="AE34" s="16">
        <v>23750</v>
      </c>
      <c r="AF34" s="7"/>
      <c r="AG34" s="16">
        <v>23750</v>
      </c>
      <c r="AH34" s="7"/>
      <c r="AI34" s="16">
        <v>23750</v>
      </c>
      <c r="AJ34" s="7"/>
      <c r="AK34" s="4">
        <v>19000</v>
      </c>
    </row>
    <row r="35" spans="3:37" ht="21" x14ac:dyDescent="0.35">
      <c r="C35" s="10" t="s">
        <v>22</v>
      </c>
      <c r="D35" s="11"/>
      <c r="E35" s="14"/>
      <c r="F35" s="8"/>
      <c r="G35" s="5">
        <f t="shared" si="10"/>
        <v>3170</v>
      </c>
      <c r="H35" s="6">
        <f t="shared" si="10"/>
        <v>1930</v>
      </c>
      <c r="I35" s="8"/>
      <c r="J35" s="1">
        <f>M35*2.3</f>
        <v>3169.3999999999996</v>
      </c>
      <c r="K35" s="1">
        <f t="shared" ref="K35:K36" si="23">M35*1.4</f>
        <v>1929.1999999999998</v>
      </c>
      <c r="L35" s="7"/>
      <c r="M35" s="29">
        <f t="shared" si="19"/>
        <v>1378</v>
      </c>
      <c r="N35" s="7"/>
      <c r="O35" s="29">
        <f t="shared" si="20"/>
        <v>1267.5</v>
      </c>
      <c r="P35" s="7"/>
      <c r="Q35" s="29">
        <f t="shared" si="21"/>
        <v>1267.5</v>
      </c>
      <c r="R35" s="7"/>
      <c r="S35" s="29">
        <v>1378</v>
      </c>
      <c r="T35" s="7"/>
      <c r="U35" s="29">
        <f t="shared" si="22"/>
        <v>1267.5</v>
      </c>
      <c r="V35" s="7"/>
      <c r="W35" s="29">
        <v>1378</v>
      </c>
      <c r="X35" s="7"/>
      <c r="Y35" s="29">
        <v>1060</v>
      </c>
      <c r="Z35" s="7"/>
      <c r="AA35" s="29">
        <v>975</v>
      </c>
      <c r="AB35" s="7"/>
      <c r="AC35" s="16">
        <f t="shared" si="18"/>
        <v>0</v>
      </c>
      <c r="AD35" s="7"/>
      <c r="AE35" s="16">
        <v>975</v>
      </c>
      <c r="AF35" s="7"/>
      <c r="AG35" s="16">
        <v>975</v>
      </c>
      <c r="AH35" s="7"/>
      <c r="AI35" s="16">
        <v>975</v>
      </c>
      <c r="AJ35" s="7"/>
      <c r="AK35" s="4">
        <v>780</v>
      </c>
    </row>
    <row r="36" spans="3:37" ht="21" x14ac:dyDescent="0.35">
      <c r="C36" s="10" t="s">
        <v>18</v>
      </c>
      <c r="D36" s="11"/>
      <c r="E36" s="14"/>
      <c r="F36" s="8"/>
      <c r="G36" s="5">
        <f t="shared" si="10"/>
        <v>0</v>
      </c>
      <c r="H36" s="6">
        <f t="shared" si="10"/>
        <v>0</v>
      </c>
      <c r="I36" s="8"/>
      <c r="J36" s="1">
        <f t="shared" ref="J36" si="24">M36*2.3</f>
        <v>0</v>
      </c>
      <c r="K36" s="1">
        <f t="shared" si="23"/>
        <v>0</v>
      </c>
      <c r="L36" s="7"/>
      <c r="M36" s="29">
        <f t="shared" si="13"/>
        <v>0</v>
      </c>
      <c r="N36" s="7"/>
      <c r="O36" s="29">
        <f t="shared" ref="O36" si="25">AM36*1.25</f>
        <v>0</v>
      </c>
      <c r="P36" s="7"/>
      <c r="Q36" s="29">
        <f t="shared" ref="Q36" si="26">AM36*1.25</f>
        <v>0</v>
      </c>
      <c r="R36" s="7"/>
      <c r="S36" s="29">
        <v>0</v>
      </c>
      <c r="T36" s="7"/>
      <c r="U36" s="29">
        <f t="shared" ref="U36" si="27">AM36*1.25</f>
        <v>0</v>
      </c>
      <c r="V36" s="7"/>
      <c r="W36" s="29">
        <v>0</v>
      </c>
      <c r="X36" s="7"/>
      <c r="Y36" s="29">
        <f t="shared" si="17"/>
        <v>0</v>
      </c>
      <c r="Z36" s="7"/>
      <c r="AA36" s="29">
        <v>0</v>
      </c>
      <c r="AB36" s="7"/>
      <c r="AC36" s="16">
        <f t="shared" si="18"/>
        <v>0</v>
      </c>
      <c r="AD36" s="7"/>
      <c r="AE36" s="16">
        <v>0</v>
      </c>
      <c r="AF36" s="7"/>
      <c r="AG36" s="16">
        <v>0</v>
      </c>
      <c r="AH36" s="7"/>
      <c r="AI36" s="16">
        <v>0</v>
      </c>
      <c r="AJ36" s="7"/>
      <c r="AK36" s="4"/>
    </row>
    <row r="37" spans="3:37" ht="17.25" customHeight="1" x14ac:dyDescent="0.35">
      <c r="C37" s="2"/>
      <c r="D37" s="47"/>
      <c r="E37" s="48"/>
      <c r="F37" s="8"/>
      <c r="G37" s="5">
        <f t="shared" si="10"/>
        <v>0</v>
      </c>
      <c r="H37" s="6">
        <f t="shared" si="10"/>
        <v>0</v>
      </c>
      <c r="I37" s="8"/>
      <c r="J37" s="1">
        <f t="shared" si="11"/>
        <v>0</v>
      </c>
      <c r="K37" s="1">
        <f t="shared" si="12"/>
        <v>0</v>
      </c>
      <c r="L37" s="7"/>
      <c r="M37" s="31"/>
      <c r="N37" s="7"/>
      <c r="O37" s="31"/>
      <c r="P37" s="7"/>
      <c r="Q37" s="31"/>
      <c r="R37" s="7"/>
      <c r="S37" s="31"/>
      <c r="T37" s="7"/>
      <c r="U37" s="31"/>
      <c r="V37" s="7"/>
      <c r="W37" s="31"/>
      <c r="X37" s="7"/>
      <c r="Y37" s="31"/>
      <c r="Z37" s="7"/>
      <c r="AA37" s="31"/>
      <c r="AB37" s="7"/>
      <c r="AC37" s="4"/>
      <c r="AD37" s="7"/>
      <c r="AE37" s="4"/>
      <c r="AF37" s="7"/>
      <c r="AG37" s="4"/>
      <c r="AH37" s="7"/>
      <c r="AI37" s="4"/>
      <c r="AJ37" s="7"/>
      <c r="AK37" s="4"/>
    </row>
  </sheetData>
  <mergeCells count="3">
    <mergeCell ref="C4:E4"/>
    <mergeCell ref="C9:E9"/>
    <mergeCell ref="C31:E31"/>
  </mergeCells>
  <printOptions horizontalCentered="1"/>
  <pageMargins left="0.51181102362204722" right="0.5118110236220472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R42"/>
  <sheetViews>
    <sheetView topLeftCell="A17" zoomScaleNormal="100" workbookViewId="0">
      <selection activeCell="C17" sqref="C17"/>
    </sheetView>
  </sheetViews>
  <sheetFormatPr baseColWidth="10" defaultRowHeight="15" x14ac:dyDescent="0.25"/>
  <cols>
    <col min="1" max="1" width="8.5703125" customWidth="1"/>
    <col min="2" max="2" width="1.5703125" customWidth="1"/>
    <col min="3" max="3" width="66.7109375" customWidth="1"/>
    <col min="4" max="5" width="12.7109375" customWidth="1"/>
    <col min="6" max="6" width="1.5703125" customWidth="1"/>
    <col min="7" max="8" width="14.7109375" hidden="1" customWidth="1"/>
    <col min="9" max="9" width="1.7109375" hidden="1" customWidth="1"/>
    <col min="10" max="11" width="14.710937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customWidth="1"/>
    <col min="22" max="22" width="1.7109375" customWidth="1"/>
    <col min="23" max="23" width="12.7109375" style="30" customWidth="1"/>
    <col min="24" max="24" width="1.7109375" customWidth="1"/>
    <col min="25" max="25" width="12.7109375" style="30" customWidth="1"/>
    <col min="26" max="26" width="1.7109375" customWidth="1"/>
    <col min="27" max="27" width="12.7109375" style="30" customWidth="1"/>
    <col min="28" max="28" width="1.7109375" customWidth="1"/>
    <col min="29" max="29" width="12.7109375" style="30" hidden="1" customWidth="1"/>
    <col min="30" max="30" width="1.7109375" hidden="1" customWidth="1"/>
    <col min="31" max="31" width="12.7109375" style="30" hidden="1" customWidth="1"/>
    <col min="32" max="32" width="1.7109375" hidden="1" customWidth="1"/>
    <col min="33" max="33" width="12.7109375" hidden="1" customWidth="1"/>
    <col min="34" max="34" width="1.7109375" hidden="1" customWidth="1"/>
    <col min="35" max="35" width="12.7109375" hidden="1" customWidth="1"/>
    <col min="36" max="36" width="1.7109375" hidden="1" customWidth="1"/>
    <col min="37" max="37" width="12.7109375" hidden="1" customWidth="1"/>
    <col min="38" max="38" width="1.7109375" hidden="1" customWidth="1"/>
    <col min="39" max="39" width="12.5703125" hidden="1" customWidth="1"/>
    <col min="40" max="40" width="1.7109375" hidden="1" customWidth="1"/>
    <col min="41" max="41" width="13.5703125" hidden="1" customWidth="1"/>
    <col min="42" max="43" width="11.5703125" customWidth="1"/>
    <col min="44" max="44" width="11.42578125" customWidth="1"/>
  </cols>
  <sheetData>
    <row r="1" spans="1:44" x14ac:dyDescent="0.25">
      <c r="L1" s="52"/>
      <c r="M1" s="61">
        <v>45524</v>
      </c>
      <c r="N1" s="52"/>
      <c r="O1" s="61">
        <v>45482</v>
      </c>
      <c r="P1" s="52"/>
      <c r="Q1" s="27">
        <v>290624</v>
      </c>
      <c r="R1" s="52"/>
      <c r="S1" s="27">
        <v>120524</v>
      </c>
      <c r="T1" s="52"/>
      <c r="U1" s="27">
        <v>220324</v>
      </c>
      <c r="W1" s="24">
        <v>180224</v>
      </c>
      <c r="Y1" s="52">
        <v>40124</v>
      </c>
      <c r="AA1" s="30">
        <v>161223</v>
      </c>
      <c r="AC1" s="30">
        <v>81223</v>
      </c>
      <c r="AE1" s="30">
        <v>11223</v>
      </c>
      <c r="AG1" s="34">
        <v>291023</v>
      </c>
      <c r="AI1" s="30">
        <v>11023</v>
      </c>
      <c r="AK1" s="30">
        <v>170923</v>
      </c>
    </row>
    <row r="2" spans="1:44" x14ac:dyDescent="0.25">
      <c r="L2" s="52"/>
      <c r="M2" s="27" t="s">
        <v>48</v>
      </c>
      <c r="N2" s="52"/>
      <c r="O2" s="27" t="s">
        <v>48</v>
      </c>
      <c r="P2" s="52"/>
      <c r="Q2" s="27" t="s">
        <v>47</v>
      </c>
      <c r="R2" s="52"/>
      <c r="S2" s="27" t="s">
        <v>45</v>
      </c>
      <c r="T2" s="52"/>
      <c r="U2" s="27" t="s">
        <v>42</v>
      </c>
      <c r="W2" s="24"/>
      <c r="Y2" s="52"/>
      <c r="AG2" s="34"/>
      <c r="AI2" s="30"/>
      <c r="AK2" s="30"/>
    </row>
    <row r="3" spans="1:44" x14ac:dyDescent="0.25">
      <c r="L3" s="52"/>
      <c r="M3" s="55"/>
      <c r="N3" s="52"/>
      <c r="O3" s="55"/>
      <c r="P3" s="52"/>
      <c r="Q3" s="55"/>
      <c r="R3" s="52"/>
      <c r="S3" s="55" t="s">
        <v>40</v>
      </c>
      <c r="T3" s="52"/>
      <c r="U3" s="55" t="s">
        <v>40</v>
      </c>
      <c r="W3" s="55" t="s">
        <v>40</v>
      </c>
      <c r="Y3" s="53" t="s">
        <v>39</v>
      </c>
      <c r="AA3" s="40" t="s">
        <v>37</v>
      </c>
      <c r="AC3" s="30" t="s">
        <v>35</v>
      </c>
      <c r="AE3" s="30" t="s">
        <v>33</v>
      </c>
      <c r="AG3" s="34" t="s">
        <v>30</v>
      </c>
      <c r="AI3" t="s">
        <v>29</v>
      </c>
      <c r="AP3" s="12">
        <v>45268</v>
      </c>
    </row>
    <row r="4" spans="1:44" ht="25.5" hidden="1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P4" s="7"/>
      <c r="Q4" s="56"/>
      <c r="R4" s="7"/>
      <c r="S4" s="56"/>
      <c r="T4" s="7"/>
      <c r="U4" s="56"/>
      <c r="W4" s="56"/>
      <c r="Y4" s="42"/>
      <c r="AA4" s="42"/>
      <c r="AC4" s="42"/>
      <c r="AE4" s="42"/>
      <c r="AG4" s="44"/>
      <c r="AI4" s="44"/>
      <c r="AK4" s="44"/>
      <c r="AM4" s="44"/>
      <c r="AO4" s="13"/>
    </row>
    <row r="5" spans="1:44" ht="21" hidden="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7" t="s">
        <v>41</v>
      </c>
      <c r="T5" s="7"/>
      <c r="U5" s="57" t="s">
        <v>41</v>
      </c>
      <c r="V5" s="7"/>
      <c r="W5" s="57" t="s">
        <v>41</v>
      </c>
      <c r="X5" s="7"/>
      <c r="Y5" s="50" t="s">
        <v>38</v>
      </c>
      <c r="Z5" s="7"/>
      <c r="AA5" s="50" t="s">
        <v>38</v>
      </c>
      <c r="AB5" s="7"/>
      <c r="AC5" s="38" t="s">
        <v>34</v>
      </c>
      <c r="AD5" s="7"/>
      <c r="AE5" s="38" t="s">
        <v>34</v>
      </c>
      <c r="AF5" s="7"/>
      <c r="AG5" s="32" t="s">
        <v>32</v>
      </c>
      <c r="AH5" s="7"/>
      <c r="AI5" s="16">
        <v>962.5</v>
      </c>
      <c r="AJ5" s="7"/>
      <c r="AK5" s="16">
        <v>962.5</v>
      </c>
      <c r="AL5" s="7"/>
      <c r="AM5" s="16">
        <v>962.5</v>
      </c>
      <c r="AN5" s="7"/>
      <c r="AO5" s="4">
        <v>770</v>
      </c>
    </row>
    <row r="6" spans="1:44" ht="21" hidden="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7" t="s">
        <v>41</v>
      </c>
      <c r="T6" s="7"/>
      <c r="U6" s="57" t="s">
        <v>41</v>
      </c>
      <c r="V6" s="7"/>
      <c r="W6" s="57" t="s">
        <v>41</v>
      </c>
      <c r="X6" s="7"/>
      <c r="Y6" s="50" t="s">
        <v>38</v>
      </c>
      <c r="Z6" s="7"/>
      <c r="AA6" s="50" t="s">
        <v>38</v>
      </c>
      <c r="AB6" s="7"/>
      <c r="AC6" s="38" t="s">
        <v>34</v>
      </c>
      <c r="AD6" s="7"/>
      <c r="AE6" s="38" t="s">
        <v>34</v>
      </c>
      <c r="AF6" s="7"/>
      <c r="AG6" s="32" t="s">
        <v>32</v>
      </c>
      <c r="AH6" s="7"/>
      <c r="AI6" s="16">
        <v>1331.25</v>
      </c>
      <c r="AJ6" s="7"/>
      <c r="AK6" s="16">
        <v>1331.25</v>
      </c>
      <c r="AL6" s="7"/>
      <c r="AM6" s="16">
        <v>1331.25</v>
      </c>
      <c r="AN6" s="7"/>
      <c r="AO6" s="4">
        <v>1065</v>
      </c>
    </row>
    <row r="7" spans="1:44" ht="21" hidden="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7" t="s">
        <v>41</v>
      </c>
      <c r="T7" s="7"/>
      <c r="U7" s="57" t="s">
        <v>41</v>
      </c>
      <c r="V7" s="7"/>
      <c r="W7" s="57" t="s">
        <v>41</v>
      </c>
      <c r="X7" s="7"/>
      <c r="Y7" s="50" t="s">
        <v>38</v>
      </c>
      <c r="Z7" s="7"/>
      <c r="AA7" s="50" t="s">
        <v>38</v>
      </c>
      <c r="AB7" s="7"/>
      <c r="AC7" s="38" t="s">
        <v>34</v>
      </c>
      <c r="AD7" s="7"/>
      <c r="AE7" s="38" t="s">
        <v>34</v>
      </c>
      <c r="AF7" s="7"/>
      <c r="AG7" s="32" t="s">
        <v>32</v>
      </c>
      <c r="AH7" s="7"/>
      <c r="AI7" s="16">
        <v>2212.5</v>
      </c>
      <c r="AJ7" s="7"/>
      <c r="AK7" s="16">
        <v>2212.5</v>
      </c>
      <c r="AL7" s="7"/>
      <c r="AM7" s="16">
        <v>2212.5</v>
      </c>
      <c r="AN7" s="7"/>
      <c r="AO7" s="4">
        <v>1770</v>
      </c>
    </row>
    <row r="8" spans="1:44" ht="15" hidden="1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8"/>
      <c r="AB8" s="7"/>
      <c r="AC8" s="38"/>
      <c r="AD8" s="7"/>
      <c r="AE8" s="38"/>
      <c r="AF8" s="7"/>
      <c r="AG8" s="32"/>
      <c r="AH8" s="7"/>
      <c r="AI8" s="16"/>
      <c r="AJ8" s="7"/>
      <c r="AK8" s="16"/>
      <c r="AL8" s="7"/>
      <c r="AM8" s="16"/>
      <c r="AN8" s="7"/>
      <c r="AO8" s="4"/>
    </row>
    <row r="9" spans="1:44" ht="9.9499999999999993" customHeight="1" thickBot="1" x14ac:dyDescent="0.4">
      <c r="B9" s="64"/>
      <c r="C9" s="65"/>
      <c r="D9" s="66"/>
      <c r="E9" s="67"/>
      <c r="F9" s="68"/>
      <c r="G9" s="28"/>
      <c r="H9" s="25"/>
      <c r="I9" s="8"/>
      <c r="J9" s="26"/>
      <c r="K9" s="26"/>
      <c r="L9" s="7"/>
      <c r="M9" s="38"/>
      <c r="N9" s="7"/>
      <c r="O9" s="38"/>
      <c r="P9" s="7"/>
      <c r="Q9" s="38"/>
      <c r="R9" s="7"/>
      <c r="S9" s="38"/>
      <c r="T9" s="7"/>
      <c r="U9" s="38"/>
      <c r="V9" s="7"/>
      <c r="W9" s="38"/>
      <c r="X9" s="7"/>
      <c r="Y9" s="38"/>
      <c r="Z9" s="7"/>
      <c r="AA9" s="38"/>
      <c r="AB9" s="7"/>
      <c r="AC9" s="38"/>
      <c r="AD9" s="7"/>
      <c r="AE9" s="38"/>
      <c r="AF9" s="7"/>
      <c r="AG9" s="32"/>
      <c r="AH9" s="7"/>
      <c r="AI9" s="16"/>
      <c r="AJ9" s="7"/>
      <c r="AK9" s="16"/>
      <c r="AL9" s="7"/>
      <c r="AM9" s="16"/>
      <c r="AN9" s="7"/>
      <c r="AO9" s="4"/>
    </row>
    <row r="10" spans="1:44" ht="25.5" thickBot="1" x14ac:dyDescent="0.4">
      <c r="B10" s="64"/>
      <c r="C10" s="99" t="s">
        <v>0</v>
      </c>
      <c r="D10" s="100"/>
      <c r="E10" s="101"/>
      <c r="F10" s="68"/>
      <c r="G10" s="63" t="s">
        <v>50</v>
      </c>
      <c r="H10" s="6"/>
      <c r="I10" s="8"/>
      <c r="J10" s="9">
        <v>2.2000000000000002</v>
      </c>
      <c r="K10" s="9">
        <v>1.4</v>
      </c>
      <c r="L10" s="7"/>
      <c r="M10" s="62">
        <v>45524</v>
      </c>
      <c r="N10" s="7"/>
      <c r="O10" s="62">
        <v>45482</v>
      </c>
      <c r="P10" s="7"/>
      <c r="Q10" s="60">
        <v>45455</v>
      </c>
      <c r="R10" s="7"/>
      <c r="S10" s="37" t="s">
        <v>4</v>
      </c>
      <c r="T10" s="7"/>
      <c r="U10" s="54" t="s">
        <v>4</v>
      </c>
      <c r="V10" s="7"/>
      <c r="W10" s="54" t="s">
        <v>4</v>
      </c>
      <c r="X10" s="7"/>
      <c r="Y10" s="54" t="s">
        <v>4</v>
      </c>
      <c r="Z10" s="7"/>
      <c r="AA10" s="37" t="s">
        <v>4</v>
      </c>
      <c r="AB10" s="7"/>
      <c r="AC10" s="37" t="s">
        <v>4</v>
      </c>
      <c r="AD10" s="7"/>
      <c r="AE10" s="37" t="s">
        <v>4</v>
      </c>
      <c r="AF10" s="7"/>
      <c r="AG10" s="35" t="s">
        <v>4</v>
      </c>
      <c r="AH10" s="7"/>
      <c r="AI10" s="15" t="s">
        <v>4</v>
      </c>
      <c r="AJ10" s="7"/>
      <c r="AK10" s="15" t="s">
        <v>4</v>
      </c>
      <c r="AL10" s="7"/>
      <c r="AM10" s="15" t="s">
        <v>4</v>
      </c>
      <c r="AN10" s="7"/>
      <c r="AO10" s="15" t="s">
        <v>4</v>
      </c>
      <c r="AR10" s="12"/>
    </row>
    <row r="11" spans="1:44" ht="9.9499999999999993" customHeight="1" x14ac:dyDescent="0.35">
      <c r="B11" s="64"/>
      <c r="C11" s="70"/>
      <c r="D11" s="70"/>
      <c r="E11" s="70"/>
      <c r="F11" s="68"/>
      <c r="G11" s="63"/>
      <c r="H11" s="6"/>
      <c r="I11" s="8"/>
      <c r="J11" s="1"/>
      <c r="K11" s="1"/>
      <c r="L11" s="7"/>
      <c r="M11" s="62"/>
      <c r="N11" s="7"/>
      <c r="O11" s="62"/>
      <c r="P11" s="7"/>
      <c r="Q11" s="60"/>
      <c r="R11" s="7"/>
      <c r="S11" s="37"/>
      <c r="T11" s="7"/>
      <c r="U11" s="54"/>
      <c r="V11" s="7"/>
      <c r="W11" s="54"/>
      <c r="X11" s="7"/>
      <c r="Y11" s="54"/>
      <c r="Z11" s="7"/>
      <c r="AA11" s="37"/>
      <c r="AB11" s="7"/>
      <c r="AC11" s="37"/>
      <c r="AD11" s="7"/>
      <c r="AE11" s="37"/>
      <c r="AF11" s="7"/>
      <c r="AG11" s="35"/>
      <c r="AH11" s="7"/>
      <c r="AI11" s="15"/>
      <c r="AJ11" s="7"/>
      <c r="AK11" s="15"/>
      <c r="AL11" s="7"/>
      <c r="AM11" s="15"/>
      <c r="AN11" s="7"/>
      <c r="AO11" s="15"/>
      <c r="AR11" s="12"/>
    </row>
    <row r="12" spans="1:44" ht="9.9499999999999993" customHeight="1" x14ac:dyDescent="0.35">
      <c r="C12" s="71"/>
      <c r="D12" s="71"/>
      <c r="E12" s="71"/>
      <c r="F12" s="72"/>
      <c r="G12" s="63"/>
      <c r="H12" s="6"/>
      <c r="I12" s="72"/>
      <c r="J12" s="1"/>
      <c r="K12" s="1"/>
      <c r="M12" s="73"/>
      <c r="O12" s="73"/>
      <c r="Q12" s="74"/>
      <c r="S12" s="75"/>
      <c r="U12" s="76"/>
      <c r="W12" s="76"/>
      <c r="Y12" s="76"/>
      <c r="AA12" s="75"/>
      <c r="AC12" s="75"/>
      <c r="AE12" s="75"/>
      <c r="AG12" s="77"/>
      <c r="AI12" s="78"/>
      <c r="AK12" s="78"/>
      <c r="AM12" s="78"/>
      <c r="AO12" s="78"/>
      <c r="AR12" s="12"/>
    </row>
    <row r="13" spans="1:44" ht="9.9499999999999993" customHeight="1" x14ac:dyDescent="0.35">
      <c r="B13" s="64"/>
      <c r="C13" s="70"/>
      <c r="D13" s="70"/>
      <c r="E13" s="70"/>
      <c r="F13" s="68"/>
      <c r="G13" s="63"/>
      <c r="H13" s="6"/>
      <c r="I13" s="8"/>
      <c r="J13" s="1"/>
      <c r="K13" s="1"/>
      <c r="L13" s="7"/>
      <c r="M13" s="62"/>
      <c r="N13" s="7"/>
      <c r="O13" s="62"/>
      <c r="P13" s="7"/>
      <c r="Q13" s="60"/>
      <c r="R13" s="7"/>
      <c r="S13" s="37"/>
      <c r="T13" s="7"/>
      <c r="U13" s="54"/>
      <c r="V13" s="7"/>
      <c r="W13" s="54"/>
      <c r="X13" s="7"/>
      <c r="Y13" s="54"/>
      <c r="Z13" s="7"/>
      <c r="AA13" s="37"/>
      <c r="AB13" s="7"/>
      <c r="AC13" s="37"/>
      <c r="AD13" s="7"/>
      <c r="AE13" s="37"/>
      <c r="AF13" s="7"/>
      <c r="AG13" s="35"/>
      <c r="AH13" s="7"/>
      <c r="AI13" s="15"/>
      <c r="AJ13" s="7"/>
      <c r="AK13" s="15"/>
      <c r="AL13" s="7"/>
      <c r="AM13" s="15"/>
      <c r="AN13" s="7"/>
      <c r="AO13" s="15"/>
      <c r="AR13" s="12"/>
    </row>
    <row r="14" spans="1:44" ht="21" x14ac:dyDescent="0.35">
      <c r="B14" s="64"/>
      <c r="C14" s="18" t="s">
        <v>8</v>
      </c>
      <c r="D14" s="19">
        <f>G14</f>
        <v>13800</v>
      </c>
      <c r="E14" s="20">
        <f>H14</f>
        <v>8800</v>
      </c>
      <c r="F14" s="68"/>
      <c r="G14" s="5">
        <f>MROUND(J14+48,100)</f>
        <v>13800</v>
      </c>
      <c r="H14" s="5">
        <f>MROUND(K14+48,100)</f>
        <v>8800</v>
      </c>
      <c r="I14" s="8"/>
      <c r="J14" s="1">
        <f t="shared" ref="J14:J29" si="1">M14*2.2</f>
        <v>13744.500000000002</v>
      </c>
      <c r="K14" s="1">
        <f t="shared" ref="K14:K29" si="2">M14*1.4</f>
        <v>8746.5</v>
      </c>
      <c r="L14" s="7"/>
      <c r="M14" s="39">
        <v>6247.5</v>
      </c>
      <c r="N14" s="7"/>
      <c r="O14" s="39">
        <v>6247.5</v>
      </c>
      <c r="P14" s="7"/>
      <c r="Q14" s="29">
        <v>6247.5</v>
      </c>
      <c r="R14" s="7"/>
      <c r="S14" s="29">
        <v>6247.5</v>
      </c>
      <c r="T14" s="7"/>
      <c r="U14" s="51">
        <v>6247.5</v>
      </c>
      <c r="V14" s="7"/>
      <c r="W14" s="51">
        <v>6397.87</v>
      </c>
      <c r="X14" s="7"/>
      <c r="Y14" s="51">
        <v>6397.87</v>
      </c>
      <c r="Z14" s="7"/>
      <c r="AA14" s="39">
        <v>4892.4849999999997</v>
      </c>
      <c r="AB14" s="7"/>
      <c r="AC14" s="39">
        <v>3763.45</v>
      </c>
      <c r="AD14" s="7"/>
      <c r="AE14" s="29">
        <v>3272.57</v>
      </c>
      <c r="AF14" s="7"/>
      <c r="AG14" s="36">
        <v>3272.57</v>
      </c>
      <c r="AH14" s="7"/>
      <c r="AI14" s="29">
        <v>2534.4</v>
      </c>
      <c r="AJ14" s="7"/>
      <c r="AK14" s="16">
        <v>2116.2277091999999</v>
      </c>
      <c r="AL14" s="7"/>
      <c r="AM14" s="16">
        <v>2004.0035124999999</v>
      </c>
      <c r="AN14" s="7"/>
      <c r="AO14" s="16">
        <v>1603.20281</v>
      </c>
      <c r="AP14">
        <f>M14/AA14</f>
        <v>1.2769584372767624</v>
      </c>
    </row>
    <row r="15" spans="1:44" ht="21" x14ac:dyDescent="0.35">
      <c r="B15" s="64"/>
      <c r="C15" s="10" t="s">
        <v>9</v>
      </c>
      <c r="D15" s="19">
        <f t="shared" ref="D15:E31" si="3">G15</f>
        <v>6200</v>
      </c>
      <c r="E15" s="20">
        <f t="shared" si="3"/>
        <v>4000</v>
      </c>
      <c r="F15" s="68"/>
      <c r="G15" s="5">
        <f t="shared" ref="G15:G33" si="4">MROUND(J15+48,100)</f>
        <v>6200</v>
      </c>
      <c r="H15" s="5">
        <f t="shared" ref="H15:H33" si="5">MROUND(K15+48,100)</f>
        <v>4000</v>
      </c>
      <c r="I15" s="8"/>
      <c r="J15" s="1">
        <f t="shared" si="1"/>
        <v>6171.0000000000009</v>
      </c>
      <c r="K15" s="1">
        <f t="shared" si="2"/>
        <v>3926.9999999999995</v>
      </c>
      <c r="L15" s="7"/>
      <c r="M15" s="39">
        <v>2805</v>
      </c>
      <c r="N15" s="7"/>
      <c r="O15" s="39">
        <v>2805</v>
      </c>
      <c r="P15" s="7"/>
      <c r="Q15" s="29">
        <v>2805</v>
      </c>
      <c r="R15" s="7"/>
      <c r="S15" s="29">
        <v>2805</v>
      </c>
      <c r="T15" s="7"/>
      <c r="U15" s="51">
        <v>2805</v>
      </c>
      <c r="V15" s="7"/>
      <c r="W15" s="51">
        <v>3526.53</v>
      </c>
      <c r="X15" s="7"/>
      <c r="Y15" s="51">
        <v>3526.53</v>
      </c>
      <c r="Z15" s="7"/>
      <c r="AA15" s="39">
        <v>2696.759</v>
      </c>
      <c r="AB15" s="7"/>
      <c r="AC15" s="39">
        <v>2074.4299999999998</v>
      </c>
      <c r="AD15" s="7"/>
      <c r="AE15" s="29">
        <v>1803.85</v>
      </c>
      <c r="AF15" s="7"/>
      <c r="AG15" s="36">
        <v>1803.85</v>
      </c>
      <c r="AH15" s="7"/>
      <c r="AI15" s="29">
        <v>1403.8992000000001</v>
      </c>
      <c r="AJ15" s="7"/>
      <c r="AK15" s="16">
        <v>1198.2194400000001</v>
      </c>
      <c r="AL15" s="7"/>
      <c r="AM15" s="16">
        <v>1134.6775</v>
      </c>
      <c r="AN15" s="7"/>
      <c r="AO15" s="16">
        <v>907.74200000000008</v>
      </c>
      <c r="AP15">
        <f t="shared" ref="AP15:AP33" si="6">M15/AA15</f>
        <v>1.0401374390518396</v>
      </c>
    </row>
    <row r="16" spans="1:44" ht="21" x14ac:dyDescent="0.35">
      <c r="B16" s="64"/>
      <c r="C16" s="10" t="s">
        <v>10</v>
      </c>
      <c r="D16" s="19">
        <f t="shared" si="3"/>
        <v>14100</v>
      </c>
      <c r="E16" s="20">
        <f t="shared" si="3"/>
        <v>9000</v>
      </c>
      <c r="F16" s="68"/>
      <c r="G16" s="5">
        <f t="shared" si="4"/>
        <v>14100</v>
      </c>
      <c r="H16" s="5">
        <f t="shared" si="5"/>
        <v>9000</v>
      </c>
      <c r="I16" s="8"/>
      <c r="J16" s="1">
        <f t="shared" si="1"/>
        <v>14075.314</v>
      </c>
      <c r="K16" s="1">
        <f t="shared" si="2"/>
        <v>8957.018</v>
      </c>
      <c r="L16" s="7"/>
      <c r="M16" s="39">
        <v>6397.87</v>
      </c>
      <c r="N16" s="7"/>
      <c r="O16" s="39">
        <v>6397.87</v>
      </c>
      <c r="P16" s="7"/>
      <c r="Q16" s="29">
        <v>6397.87</v>
      </c>
      <c r="R16" s="7"/>
      <c r="S16" s="29">
        <v>6397.87</v>
      </c>
      <c r="T16" s="7"/>
      <c r="U16" s="58">
        <v>6397.87</v>
      </c>
      <c r="V16" s="7"/>
      <c r="W16" s="51">
        <v>6397.87</v>
      </c>
      <c r="X16" s="7"/>
      <c r="Y16" s="51">
        <v>6397.87</v>
      </c>
      <c r="Z16" s="7"/>
      <c r="AA16" s="39">
        <v>4892.4849999999997</v>
      </c>
      <c r="AB16" s="7"/>
      <c r="AC16" s="39">
        <v>3763.45</v>
      </c>
      <c r="AD16" s="7"/>
      <c r="AE16" s="29">
        <v>3272.57</v>
      </c>
      <c r="AF16" s="7"/>
      <c r="AG16" s="33">
        <v>3272.57</v>
      </c>
      <c r="AH16" s="7"/>
      <c r="AI16" s="29">
        <v>2534.4</v>
      </c>
      <c r="AJ16" s="7"/>
      <c r="AK16" s="16">
        <v>2534.4</v>
      </c>
      <c r="AL16" s="7"/>
      <c r="AM16" s="16">
        <v>2640</v>
      </c>
      <c r="AN16" s="7"/>
      <c r="AO16" s="29">
        <v>1920</v>
      </c>
      <c r="AP16">
        <f t="shared" si="6"/>
        <v>1.3076933296678479</v>
      </c>
    </row>
    <row r="17" spans="2:42" ht="21" x14ac:dyDescent="0.35">
      <c r="B17" s="64"/>
      <c r="C17" s="10" t="s">
        <v>11</v>
      </c>
      <c r="D17" s="19">
        <f t="shared" si="3"/>
        <v>7800</v>
      </c>
      <c r="E17" s="20">
        <f t="shared" si="3"/>
        <v>5000</v>
      </c>
      <c r="F17" s="68"/>
      <c r="G17" s="5">
        <f t="shared" si="4"/>
        <v>7800</v>
      </c>
      <c r="H17" s="5">
        <f t="shared" si="5"/>
        <v>5000</v>
      </c>
      <c r="I17" s="8"/>
      <c r="J17" s="1">
        <f t="shared" si="1"/>
        <v>7758.3660000000009</v>
      </c>
      <c r="K17" s="1">
        <f t="shared" si="2"/>
        <v>4937.1419999999998</v>
      </c>
      <c r="L17" s="7"/>
      <c r="M17" s="39">
        <v>3526.53</v>
      </c>
      <c r="N17" s="7"/>
      <c r="O17" s="39">
        <v>3526.53</v>
      </c>
      <c r="P17" s="7"/>
      <c r="Q17" s="29">
        <v>3526.53</v>
      </c>
      <c r="R17" s="7"/>
      <c r="S17" s="29">
        <v>3526.53</v>
      </c>
      <c r="T17" s="7"/>
      <c r="U17" s="58">
        <v>3526.53</v>
      </c>
      <c r="V17" s="7"/>
      <c r="W17" s="51">
        <v>3526.53</v>
      </c>
      <c r="X17" s="7"/>
      <c r="Y17" s="51">
        <v>3526.53</v>
      </c>
      <c r="Z17" s="7"/>
      <c r="AA17" s="39">
        <v>2696.759</v>
      </c>
      <c r="AB17" s="7"/>
      <c r="AC17" s="39">
        <v>2074.4299999999998</v>
      </c>
      <c r="AD17" s="7"/>
      <c r="AE17" s="29">
        <v>1803.85</v>
      </c>
      <c r="AF17" s="7"/>
      <c r="AG17" s="33">
        <v>1803.85</v>
      </c>
      <c r="AH17" s="7"/>
      <c r="AI17" s="29">
        <v>1403.8992000000001</v>
      </c>
      <c r="AJ17" s="7"/>
      <c r="AK17" s="16">
        <v>1403.8992000000001</v>
      </c>
      <c r="AL17" s="7"/>
      <c r="AM17" s="16">
        <v>1462.5</v>
      </c>
      <c r="AN17" s="7"/>
      <c r="AO17" s="29">
        <v>1063.56</v>
      </c>
      <c r="AP17">
        <f t="shared" si="6"/>
        <v>1.3076919368768214</v>
      </c>
    </row>
    <row r="18" spans="2:42" ht="21" x14ac:dyDescent="0.35">
      <c r="B18" s="64"/>
      <c r="C18" s="10" t="s">
        <v>27</v>
      </c>
      <c r="D18" s="19">
        <f t="shared" si="3"/>
        <v>13400</v>
      </c>
      <c r="E18" s="20">
        <f t="shared" si="3"/>
        <v>8500</v>
      </c>
      <c r="F18" s="68"/>
      <c r="G18" s="5">
        <f t="shared" si="4"/>
        <v>13400</v>
      </c>
      <c r="H18" s="5">
        <f t="shared" si="5"/>
        <v>8500</v>
      </c>
      <c r="I18" s="8"/>
      <c r="J18" s="1">
        <f t="shared" si="1"/>
        <v>13312.156000000001</v>
      </c>
      <c r="K18" s="1">
        <f t="shared" si="2"/>
        <v>8471.3719999999994</v>
      </c>
      <c r="L18" s="7"/>
      <c r="M18" s="59">
        <v>6050.98</v>
      </c>
      <c r="N18" s="7"/>
      <c r="O18" s="59">
        <v>6050.98</v>
      </c>
      <c r="P18" s="7"/>
      <c r="Q18" s="59">
        <v>6050.98</v>
      </c>
      <c r="R18" s="7"/>
      <c r="S18" s="59">
        <v>6050.98</v>
      </c>
      <c r="T18" s="7"/>
      <c r="U18" s="58">
        <v>6050.98</v>
      </c>
      <c r="V18" s="7"/>
      <c r="W18" s="51">
        <v>6050.98</v>
      </c>
      <c r="X18" s="7"/>
      <c r="Y18" s="51">
        <v>6050.98</v>
      </c>
      <c r="Z18" s="7"/>
      <c r="AA18" s="39">
        <v>4627.22</v>
      </c>
      <c r="AB18" s="7"/>
      <c r="AC18" s="39">
        <v>3559.4</v>
      </c>
      <c r="AD18" s="7"/>
      <c r="AE18" s="29">
        <v>3095.14</v>
      </c>
      <c r="AF18" s="7"/>
      <c r="AG18" s="33">
        <v>3095.14</v>
      </c>
      <c r="AH18" s="7"/>
      <c r="AI18" s="29">
        <v>2534.4</v>
      </c>
      <c r="AJ18" s="7"/>
      <c r="AK18" s="16">
        <v>2385.4116000000004</v>
      </c>
      <c r="AL18" s="7"/>
      <c r="AM18" s="16">
        <v>2640</v>
      </c>
      <c r="AN18" s="7"/>
      <c r="AO18" s="29">
        <v>1807.13</v>
      </c>
      <c r="AP18">
        <f t="shared" si="6"/>
        <v>1.3076923076923075</v>
      </c>
    </row>
    <row r="19" spans="2:42" ht="21" x14ac:dyDescent="0.35">
      <c r="B19" s="64"/>
      <c r="C19" s="10" t="s">
        <v>28</v>
      </c>
      <c r="D19" s="19">
        <f t="shared" si="3"/>
        <v>7400</v>
      </c>
      <c r="E19" s="20">
        <f t="shared" si="3"/>
        <v>4700</v>
      </c>
      <c r="F19" s="68"/>
      <c r="G19" s="5">
        <f t="shared" si="4"/>
        <v>7400</v>
      </c>
      <c r="H19" s="5">
        <f t="shared" si="5"/>
        <v>4700</v>
      </c>
      <c r="I19" s="8"/>
      <c r="J19" s="1">
        <f t="shared" si="1"/>
        <v>7376.8200000000006</v>
      </c>
      <c r="K19" s="1">
        <f t="shared" si="2"/>
        <v>4694.3399999999992</v>
      </c>
      <c r="L19" s="7"/>
      <c r="M19" s="59">
        <v>3353.1</v>
      </c>
      <c r="N19" s="7"/>
      <c r="O19" s="59">
        <v>3353.1</v>
      </c>
      <c r="P19" s="7"/>
      <c r="Q19" s="59">
        <v>3353.1</v>
      </c>
      <c r="R19" s="7"/>
      <c r="S19" s="59">
        <v>3353.1</v>
      </c>
      <c r="T19" s="7"/>
      <c r="U19" s="58">
        <v>3353.1</v>
      </c>
      <c r="V19" s="7"/>
      <c r="W19" s="51">
        <v>3353.1</v>
      </c>
      <c r="X19" s="7"/>
      <c r="Y19" s="51">
        <v>3353.1</v>
      </c>
      <c r="Z19" s="7"/>
      <c r="AA19" s="39">
        <v>2564.1330000000003</v>
      </c>
      <c r="AB19" s="7"/>
      <c r="AC19" s="39">
        <v>1972.41</v>
      </c>
      <c r="AD19" s="7"/>
      <c r="AE19" s="29">
        <v>1715.14</v>
      </c>
      <c r="AF19" s="7"/>
      <c r="AG19" s="33">
        <v>1715.14</v>
      </c>
      <c r="AH19" s="7"/>
      <c r="AI19" s="29">
        <v>1403.8992000000001</v>
      </c>
      <c r="AJ19" s="7"/>
      <c r="AK19" s="16">
        <v>1316.9112</v>
      </c>
      <c r="AL19" s="7"/>
      <c r="AM19" s="16">
        <v>1462.5</v>
      </c>
      <c r="AN19" s="7"/>
      <c r="AO19" s="29">
        <v>997.66</v>
      </c>
      <c r="AP19">
        <f t="shared" si="6"/>
        <v>1.3076934776784197</v>
      </c>
    </row>
    <row r="20" spans="2:42" ht="21" x14ac:dyDescent="0.35">
      <c r="B20" s="64"/>
      <c r="C20" s="10" t="s">
        <v>23</v>
      </c>
      <c r="D20" s="19">
        <f t="shared" si="3"/>
        <v>13400</v>
      </c>
      <c r="E20" s="20">
        <f t="shared" si="3"/>
        <v>8500</v>
      </c>
      <c r="F20" s="68"/>
      <c r="G20" s="5">
        <f t="shared" si="4"/>
        <v>13400</v>
      </c>
      <c r="H20" s="5">
        <f t="shared" si="5"/>
        <v>8500</v>
      </c>
      <c r="I20" s="8"/>
      <c r="J20" s="1">
        <f t="shared" si="1"/>
        <v>13312.156000000001</v>
      </c>
      <c r="K20" s="1">
        <f t="shared" si="2"/>
        <v>8471.3719999999994</v>
      </c>
      <c r="L20" s="7"/>
      <c r="M20" s="59">
        <v>6050.98</v>
      </c>
      <c r="N20" s="7"/>
      <c r="O20" s="59">
        <v>6050.98</v>
      </c>
      <c r="P20" s="7"/>
      <c r="Q20" s="59">
        <v>6050.98</v>
      </c>
      <c r="R20" s="7"/>
      <c r="S20" s="59">
        <v>6050.98</v>
      </c>
      <c r="T20" s="7"/>
      <c r="U20" s="58">
        <v>6050.98</v>
      </c>
      <c r="V20" s="7"/>
      <c r="W20" s="51">
        <v>6050.98</v>
      </c>
      <c r="X20" s="7"/>
      <c r="Y20" s="51">
        <v>6050.98</v>
      </c>
      <c r="Z20" s="7"/>
      <c r="AA20" s="39">
        <v>4627.22</v>
      </c>
      <c r="AB20" s="7"/>
      <c r="AC20" s="39">
        <v>3559.4</v>
      </c>
      <c r="AD20" s="7"/>
      <c r="AE20" s="29">
        <v>3095.14</v>
      </c>
      <c r="AF20" s="7"/>
      <c r="AG20" s="33">
        <v>3095.14</v>
      </c>
      <c r="AH20" s="7"/>
      <c r="AI20" s="29">
        <v>2534.4</v>
      </c>
      <c r="AJ20" s="7"/>
      <c r="AK20" s="16">
        <v>2385.4116000000004</v>
      </c>
      <c r="AL20" s="7"/>
      <c r="AM20" s="16">
        <v>2640</v>
      </c>
      <c r="AN20" s="7"/>
      <c r="AO20" s="29">
        <v>1807.13</v>
      </c>
      <c r="AP20">
        <f t="shared" si="6"/>
        <v>1.3076923076923075</v>
      </c>
    </row>
    <row r="21" spans="2:42" ht="21" x14ac:dyDescent="0.35">
      <c r="B21" s="64"/>
      <c r="C21" s="10" t="s">
        <v>24</v>
      </c>
      <c r="D21" s="19">
        <f t="shared" si="3"/>
        <v>7400</v>
      </c>
      <c r="E21" s="20">
        <f t="shared" si="3"/>
        <v>4700</v>
      </c>
      <c r="F21" s="68"/>
      <c r="G21" s="5">
        <f t="shared" si="4"/>
        <v>7400</v>
      </c>
      <c r="H21" s="5">
        <f t="shared" si="5"/>
        <v>4700</v>
      </c>
      <c r="I21" s="8"/>
      <c r="J21" s="1">
        <f t="shared" si="1"/>
        <v>7376.8200000000006</v>
      </c>
      <c r="K21" s="1">
        <f t="shared" si="2"/>
        <v>4694.3399999999992</v>
      </c>
      <c r="L21" s="7"/>
      <c r="M21" s="59">
        <v>3353.1</v>
      </c>
      <c r="N21" s="7"/>
      <c r="O21" s="59">
        <v>3353.1</v>
      </c>
      <c r="P21" s="7"/>
      <c r="Q21" s="59">
        <v>3353.1</v>
      </c>
      <c r="R21" s="7"/>
      <c r="S21" s="59">
        <v>3353.1</v>
      </c>
      <c r="T21" s="7"/>
      <c r="U21" s="58">
        <v>3353.1</v>
      </c>
      <c r="V21" s="7"/>
      <c r="W21" s="51">
        <v>3353.1</v>
      </c>
      <c r="X21" s="7"/>
      <c r="Y21" s="51">
        <v>3353.1</v>
      </c>
      <c r="Z21" s="7"/>
      <c r="AA21" s="39">
        <v>2564.1330000000003</v>
      </c>
      <c r="AB21" s="7"/>
      <c r="AC21" s="39">
        <v>1972.41</v>
      </c>
      <c r="AD21" s="7"/>
      <c r="AE21" s="29">
        <v>1715.14</v>
      </c>
      <c r="AF21" s="7"/>
      <c r="AG21" s="33">
        <v>1715.14</v>
      </c>
      <c r="AH21" s="7"/>
      <c r="AI21" s="29">
        <v>1403.8992000000001</v>
      </c>
      <c r="AJ21" s="7"/>
      <c r="AK21" s="16">
        <v>1316.9112</v>
      </c>
      <c r="AL21" s="7"/>
      <c r="AM21" s="16">
        <v>1462.5</v>
      </c>
      <c r="AN21" s="7"/>
      <c r="AO21" s="29">
        <v>997.66</v>
      </c>
      <c r="AP21">
        <f t="shared" si="6"/>
        <v>1.3076934776784197</v>
      </c>
    </row>
    <row r="22" spans="2:42" ht="21" x14ac:dyDescent="0.35">
      <c r="B22" s="64"/>
      <c r="C22" s="10" t="s">
        <v>25</v>
      </c>
      <c r="D22" s="19">
        <f t="shared" si="3"/>
        <v>13600</v>
      </c>
      <c r="E22" s="20">
        <f t="shared" si="3"/>
        <v>8700</v>
      </c>
      <c r="F22" s="68"/>
      <c r="G22" s="5">
        <f t="shared" si="4"/>
        <v>13600</v>
      </c>
      <c r="H22" s="5">
        <f t="shared" si="5"/>
        <v>8700</v>
      </c>
      <c r="I22" s="8"/>
      <c r="J22" s="1">
        <f t="shared" si="1"/>
        <v>13566.586000000001</v>
      </c>
      <c r="K22" s="1">
        <f t="shared" si="2"/>
        <v>8633.2819999999992</v>
      </c>
      <c r="L22" s="7"/>
      <c r="M22" s="59">
        <v>6166.63</v>
      </c>
      <c r="N22" s="7"/>
      <c r="O22" s="59">
        <v>6166.63</v>
      </c>
      <c r="P22" s="7"/>
      <c r="Q22" s="59">
        <v>6166.63</v>
      </c>
      <c r="R22" s="7"/>
      <c r="S22" s="59">
        <v>6166.63</v>
      </c>
      <c r="T22" s="7"/>
      <c r="U22" s="58">
        <v>6166.63</v>
      </c>
      <c r="V22" s="7"/>
      <c r="W22" s="51">
        <v>6166.63</v>
      </c>
      <c r="X22" s="7"/>
      <c r="Y22" s="51">
        <v>6166.63</v>
      </c>
      <c r="Z22" s="7"/>
      <c r="AA22" s="39">
        <v>4715.6589999999997</v>
      </c>
      <c r="AB22" s="7"/>
      <c r="AC22" s="39">
        <v>3627.43</v>
      </c>
      <c r="AD22" s="7"/>
      <c r="AE22" s="29">
        <v>3272.57</v>
      </c>
      <c r="AF22" s="7"/>
      <c r="AG22" s="33">
        <v>3272.57</v>
      </c>
      <c r="AH22" s="7"/>
      <c r="AI22" s="29">
        <v>2534.4</v>
      </c>
      <c r="AJ22" s="7"/>
      <c r="AK22" s="16">
        <v>2534.4</v>
      </c>
      <c r="AL22" s="7"/>
      <c r="AM22" s="16">
        <v>2640</v>
      </c>
      <c r="AN22" s="7"/>
      <c r="AO22" s="29">
        <v>1920</v>
      </c>
      <c r="AP22">
        <f t="shared" si="6"/>
        <v>1.3076920956328693</v>
      </c>
    </row>
    <row r="23" spans="2:42" ht="21" x14ac:dyDescent="0.35">
      <c r="B23" s="64"/>
      <c r="C23" s="10" t="s">
        <v>26</v>
      </c>
      <c r="D23" s="19">
        <f t="shared" si="3"/>
        <v>7800</v>
      </c>
      <c r="E23" s="20">
        <f t="shared" si="3"/>
        <v>5000</v>
      </c>
      <c r="F23" s="68"/>
      <c r="G23" s="5">
        <f t="shared" si="4"/>
        <v>7800</v>
      </c>
      <c r="H23" s="5">
        <f t="shared" si="5"/>
        <v>5000</v>
      </c>
      <c r="I23" s="8"/>
      <c r="J23" s="1">
        <f t="shared" si="1"/>
        <v>7758.3660000000009</v>
      </c>
      <c r="K23" s="1">
        <f t="shared" si="2"/>
        <v>4937.1419999999998</v>
      </c>
      <c r="L23" s="7"/>
      <c r="M23" s="59">
        <v>3526.53</v>
      </c>
      <c r="N23" s="7"/>
      <c r="O23" s="59">
        <v>3526.53</v>
      </c>
      <c r="P23" s="7"/>
      <c r="Q23" s="59">
        <v>3526.53</v>
      </c>
      <c r="R23" s="7"/>
      <c r="S23" s="59">
        <v>3526.53</v>
      </c>
      <c r="T23" s="7"/>
      <c r="U23" s="58">
        <v>3526.53</v>
      </c>
      <c r="V23" s="7"/>
      <c r="W23" s="51">
        <v>3526.53</v>
      </c>
      <c r="X23" s="7"/>
      <c r="Y23" s="51">
        <v>3526.53</v>
      </c>
      <c r="Z23" s="7"/>
      <c r="AA23" s="39">
        <v>2696.759</v>
      </c>
      <c r="AB23" s="7"/>
      <c r="AC23" s="39">
        <v>2074.4299999999998</v>
      </c>
      <c r="AD23" s="7"/>
      <c r="AE23" s="29">
        <v>1803.85</v>
      </c>
      <c r="AF23" s="7"/>
      <c r="AG23" s="33">
        <v>1803.85</v>
      </c>
      <c r="AH23" s="7"/>
      <c r="AI23" s="29">
        <v>1403.8992000000001</v>
      </c>
      <c r="AJ23" s="7"/>
      <c r="AK23" s="16">
        <v>1403.8992000000001</v>
      </c>
      <c r="AL23" s="7"/>
      <c r="AM23" s="16">
        <v>1462.5</v>
      </c>
      <c r="AN23" s="7"/>
      <c r="AO23" s="29">
        <v>1063.56</v>
      </c>
      <c r="AP23">
        <f t="shared" si="6"/>
        <v>1.3076919368768214</v>
      </c>
    </row>
    <row r="24" spans="2:42" ht="21" x14ac:dyDescent="0.35">
      <c r="B24" s="64"/>
      <c r="C24" s="10" t="s">
        <v>12</v>
      </c>
      <c r="D24" s="19">
        <f t="shared" si="3"/>
        <v>10200</v>
      </c>
      <c r="E24" s="20">
        <f t="shared" si="3"/>
        <v>6500</v>
      </c>
      <c r="F24" s="68"/>
      <c r="G24" s="5">
        <f t="shared" si="4"/>
        <v>10200</v>
      </c>
      <c r="H24" s="5">
        <f t="shared" si="5"/>
        <v>6500</v>
      </c>
      <c r="I24" s="8"/>
      <c r="J24" s="1">
        <f t="shared" si="1"/>
        <v>10174.934000000001</v>
      </c>
      <c r="K24" s="1">
        <f t="shared" si="2"/>
        <v>6474.9579999999996</v>
      </c>
      <c r="L24" s="7"/>
      <c r="M24" s="39">
        <v>4624.97</v>
      </c>
      <c r="N24" s="7"/>
      <c r="O24" s="39">
        <v>4624.97</v>
      </c>
      <c r="P24" s="7"/>
      <c r="Q24" s="29">
        <v>4624.97</v>
      </c>
      <c r="R24" s="7"/>
      <c r="S24" s="29">
        <v>4624.97</v>
      </c>
      <c r="T24" s="7"/>
      <c r="U24" s="51">
        <v>4624.97</v>
      </c>
      <c r="V24" s="7"/>
      <c r="W24" s="51">
        <v>4624.97</v>
      </c>
      <c r="X24" s="7"/>
      <c r="Y24" s="51">
        <v>4624.97</v>
      </c>
      <c r="Z24" s="7"/>
      <c r="AA24" s="39">
        <v>3536.7410000000004</v>
      </c>
      <c r="AB24" s="7"/>
      <c r="AC24" s="39">
        <v>2720.57</v>
      </c>
      <c r="AD24" s="7"/>
      <c r="AE24" s="29">
        <v>2366</v>
      </c>
      <c r="AF24" s="7"/>
      <c r="AG24" s="21">
        <v>2366</v>
      </c>
      <c r="AH24" s="7"/>
      <c r="AI24" s="23">
        <v>1731.0744000000002</v>
      </c>
      <c r="AJ24" s="7"/>
      <c r="AK24" s="23">
        <v>1731.0744000000002</v>
      </c>
      <c r="AL24" s="7"/>
      <c r="AM24" s="16">
        <v>1639.2750000000001</v>
      </c>
      <c r="AN24" s="7"/>
      <c r="AO24" s="22">
        <v>1311.42</v>
      </c>
      <c r="AP24">
        <f t="shared" si="6"/>
        <v>1.3076925904384855</v>
      </c>
    </row>
    <row r="25" spans="2:42" ht="21" x14ac:dyDescent="0.35">
      <c r="B25" s="64"/>
      <c r="C25" s="10" t="s">
        <v>13</v>
      </c>
      <c r="D25" s="19">
        <f t="shared" si="3"/>
        <v>7100</v>
      </c>
      <c r="E25" s="20">
        <f t="shared" si="3"/>
        <v>4600</v>
      </c>
      <c r="F25" s="68"/>
      <c r="G25" s="5">
        <f t="shared" si="4"/>
        <v>7100</v>
      </c>
      <c r="H25" s="5">
        <f t="shared" si="5"/>
        <v>4600</v>
      </c>
      <c r="I25" s="8"/>
      <c r="J25" s="1">
        <f t="shared" si="1"/>
        <v>7086.1263306479832</v>
      </c>
      <c r="K25" s="1">
        <f t="shared" si="2"/>
        <v>4509.353119503262</v>
      </c>
      <c r="L25" s="7"/>
      <c r="M25" s="59">
        <v>3220.9665139309013</v>
      </c>
      <c r="N25" s="7"/>
      <c r="O25" s="59">
        <v>3220.9665139309013</v>
      </c>
      <c r="P25" s="7"/>
      <c r="Q25" s="59">
        <v>3220.9665139309</v>
      </c>
      <c r="R25" s="7"/>
      <c r="S25" s="59">
        <v>3220.9665139309013</v>
      </c>
      <c r="T25" s="7"/>
      <c r="U25" s="51">
        <v>3220.9665139309013</v>
      </c>
      <c r="V25" s="7"/>
      <c r="W25" s="51">
        <v>3220.9665139309013</v>
      </c>
      <c r="X25" s="7"/>
      <c r="Y25" s="51">
        <v>3220.9665139309013</v>
      </c>
      <c r="Z25" s="7"/>
      <c r="AA25" s="39">
        <v>2463.08983635</v>
      </c>
      <c r="AB25" s="7"/>
      <c r="AC25" s="39">
        <v>1894.6844894999999</v>
      </c>
      <c r="AD25" s="7"/>
      <c r="AE25" s="29">
        <v>1647.5517300000001</v>
      </c>
      <c r="AF25" s="7"/>
      <c r="AG25" s="16">
        <f t="shared" ref="AG25:AG27" si="7">AQ25*1.32</f>
        <v>0</v>
      </c>
      <c r="AH25" s="7"/>
      <c r="AI25" s="16">
        <v>1647.5517300000001</v>
      </c>
      <c r="AJ25" s="7"/>
      <c r="AK25" s="16">
        <v>1647.5517300000001</v>
      </c>
      <c r="AL25" s="7"/>
      <c r="AM25" s="16">
        <v>1560.1815624999999</v>
      </c>
      <c r="AN25" s="7"/>
      <c r="AO25" s="16">
        <v>1248.14525</v>
      </c>
      <c r="AP25">
        <f t="shared" si="6"/>
        <v>1.3076934776784197</v>
      </c>
    </row>
    <row r="26" spans="2:42" ht="21" x14ac:dyDescent="0.35">
      <c r="B26" s="64"/>
      <c r="C26" s="10" t="s">
        <v>15</v>
      </c>
      <c r="D26" s="19">
        <f>G26</f>
        <v>10200</v>
      </c>
      <c r="E26" s="20">
        <f>H26</f>
        <v>6500</v>
      </c>
      <c r="F26" s="68"/>
      <c r="G26" s="5">
        <f t="shared" si="4"/>
        <v>10200</v>
      </c>
      <c r="H26" s="5">
        <f t="shared" si="5"/>
        <v>6500</v>
      </c>
      <c r="I26" s="8"/>
      <c r="J26" s="1">
        <f>M26*2.2</f>
        <v>10174.94090346327</v>
      </c>
      <c r="K26" s="1">
        <f>M26*1.4</f>
        <v>6474.96239311299</v>
      </c>
      <c r="L26" s="7"/>
      <c r="M26" s="39">
        <v>4624.97313793785</v>
      </c>
      <c r="N26" s="7"/>
      <c r="O26" s="39">
        <v>4624.97313793785</v>
      </c>
      <c r="P26" s="7"/>
      <c r="Q26" s="29">
        <v>4624.97313793785</v>
      </c>
      <c r="R26" s="7"/>
      <c r="S26" s="29">
        <v>4624.97313793785</v>
      </c>
      <c r="T26" s="7"/>
      <c r="U26" s="51">
        <v>4624.9731379378527</v>
      </c>
      <c r="V26" s="7"/>
      <c r="W26" s="51">
        <v>4624.9731379378527</v>
      </c>
      <c r="X26" s="7"/>
      <c r="Y26" s="51">
        <v>4624.9731379378527</v>
      </c>
      <c r="Z26" s="7"/>
      <c r="AA26" s="39">
        <v>3536.7410000000004</v>
      </c>
      <c r="AB26" s="7"/>
      <c r="AC26" s="39">
        <v>2720.57</v>
      </c>
      <c r="AD26" s="7"/>
      <c r="AE26" s="29">
        <v>2366</v>
      </c>
      <c r="AF26" s="7"/>
      <c r="AG26" s="21">
        <v>2366</v>
      </c>
      <c r="AH26" s="7"/>
      <c r="AI26" s="23">
        <v>1808.5188000000001</v>
      </c>
      <c r="AJ26" s="7"/>
      <c r="AK26" s="23">
        <v>1808.5188000000001</v>
      </c>
      <c r="AL26" s="7"/>
      <c r="AM26" s="16">
        <v>1712.6125</v>
      </c>
      <c r="AN26" s="7"/>
      <c r="AO26" s="22">
        <v>1370.09</v>
      </c>
      <c r="AP26">
        <f>M26/AA26</f>
        <v>1.307693477678419</v>
      </c>
    </row>
    <row r="27" spans="2:42" ht="21" x14ac:dyDescent="0.35">
      <c r="B27" s="64"/>
      <c r="C27" s="10" t="s">
        <v>14</v>
      </c>
      <c r="D27" s="19">
        <f t="shared" si="3"/>
        <v>8800</v>
      </c>
      <c r="E27" s="20">
        <f t="shared" si="3"/>
        <v>5600</v>
      </c>
      <c r="F27" s="68"/>
      <c r="G27" s="5">
        <f t="shared" si="4"/>
        <v>8800</v>
      </c>
      <c r="H27" s="5">
        <f t="shared" si="5"/>
        <v>5600</v>
      </c>
      <c r="I27" s="8"/>
      <c r="J27" s="1">
        <f t="shared" si="1"/>
        <v>8727.7724226000009</v>
      </c>
      <c r="K27" s="1">
        <f t="shared" si="2"/>
        <v>5554.0369961999995</v>
      </c>
      <c r="L27" s="7"/>
      <c r="M27" s="59">
        <v>3967.1692829999997</v>
      </c>
      <c r="N27" s="7"/>
      <c r="O27" s="59">
        <v>3967.1692829999997</v>
      </c>
      <c r="P27" s="7"/>
      <c r="Q27" s="59">
        <v>3967.1692829999997</v>
      </c>
      <c r="R27" s="7"/>
      <c r="S27" s="59">
        <v>3967.1692829999997</v>
      </c>
      <c r="T27" s="7"/>
      <c r="U27" s="51">
        <v>3967.1692829999997</v>
      </c>
      <c r="V27" s="7"/>
      <c r="W27" s="51">
        <v>3967.1692829999997</v>
      </c>
      <c r="X27" s="7"/>
      <c r="Y27" s="51">
        <v>3967.1692829999997</v>
      </c>
      <c r="Z27" s="7"/>
      <c r="AA27" s="39">
        <v>3033.7176870000003</v>
      </c>
      <c r="AB27" s="7"/>
      <c r="AC27" s="39">
        <v>2333.6289900000002</v>
      </c>
      <c r="AD27" s="7"/>
      <c r="AE27" s="29">
        <v>2029.2426000000003</v>
      </c>
      <c r="AF27" s="7"/>
      <c r="AG27" s="16">
        <f t="shared" si="7"/>
        <v>0</v>
      </c>
      <c r="AH27" s="7"/>
      <c r="AI27" s="16">
        <v>2029.2426000000003</v>
      </c>
      <c r="AJ27" s="7"/>
      <c r="AK27" s="16">
        <v>2029.2426000000003</v>
      </c>
      <c r="AL27" s="7"/>
      <c r="AM27" s="16">
        <v>1921.6312500000001</v>
      </c>
      <c r="AN27" s="7"/>
      <c r="AO27" s="16">
        <v>1537.3050000000001</v>
      </c>
      <c r="AP27">
        <f t="shared" si="6"/>
        <v>1.3076923076923075</v>
      </c>
    </row>
    <row r="28" spans="2:42" ht="21" x14ac:dyDescent="0.35">
      <c r="B28" s="64"/>
      <c r="C28" s="10" t="s">
        <v>17</v>
      </c>
      <c r="D28" s="19">
        <f>G28</f>
        <v>17900</v>
      </c>
      <c r="E28" s="20">
        <f>H28</f>
        <v>11400</v>
      </c>
      <c r="F28" s="68"/>
      <c r="G28" s="5">
        <f t="shared" si="4"/>
        <v>17900</v>
      </c>
      <c r="H28" s="5">
        <f t="shared" si="5"/>
        <v>11400</v>
      </c>
      <c r="I28" s="8"/>
      <c r="J28" s="1">
        <f>M28*2.2</f>
        <v>17806.14</v>
      </c>
      <c r="K28" s="1">
        <f>M28*1.4</f>
        <v>11331.179999999998</v>
      </c>
      <c r="L28" s="7"/>
      <c r="M28" s="39">
        <v>8093.7</v>
      </c>
      <c r="N28" s="7"/>
      <c r="O28" s="29">
        <v>8093.7</v>
      </c>
      <c r="P28" s="7"/>
      <c r="Q28" s="29">
        <v>8093.7</v>
      </c>
      <c r="R28" s="7"/>
      <c r="S28" s="29">
        <v>8093.7</v>
      </c>
      <c r="T28" s="7"/>
      <c r="U28" s="51">
        <v>8093.7</v>
      </c>
      <c r="V28" s="7"/>
      <c r="W28" s="51">
        <v>8093.7</v>
      </c>
      <c r="X28" s="7"/>
      <c r="Y28" s="51">
        <v>8093.7</v>
      </c>
      <c r="Z28" s="7"/>
      <c r="AA28" s="39">
        <v>6189.3</v>
      </c>
      <c r="AB28" s="7"/>
      <c r="AC28" s="39">
        <v>4761</v>
      </c>
      <c r="AD28" s="7"/>
      <c r="AE28" s="29">
        <v>4140</v>
      </c>
      <c r="AF28" s="7"/>
      <c r="AG28" s="33">
        <v>4140</v>
      </c>
      <c r="AH28" s="7"/>
      <c r="AI28" s="23">
        <v>3580.5792000000001</v>
      </c>
      <c r="AJ28" s="7"/>
      <c r="AK28" s="23">
        <v>3580.5792000000001</v>
      </c>
      <c r="AL28" s="7"/>
      <c r="AM28" s="16">
        <v>3390.7</v>
      </c>
      <c r="AN28" s="7"/>
      <c r="AO28" s="22">
        <v>2712.56</v>
      </c>
      <c r="AP28">
        <f>M28/AA28</f>
        <v>1.3076923076923077</v>
      </c>
    </row>
    <row r="29" spans="2:42" ht="21" x14ac:dyDescent="0.35">
      <c r="B29" s="64"/>
      <c r="C29" s="10" t="s">
        <v>49</v>
      </c>
      <c r="D29" s="19"/>
      <c r="E29" s="20"/>
      <c r="F29" s="68"/>
      <c r="G29" s="5">
        <f t="shared" si="4"/>
        <v>0</v>
      </c>
      <c r="H29" s="5">
        <f t="shared" si="5"/>
        <v>0</v>
      </c>
      <c r="I29" s="8"/>
      <c r="J29" s="1">
        <f t="shared" si="1"/>
        <v>0</v>
      </c>
      <c r="K29" s="1">
        <f t="shared" si="2"/>
        <v>0</v>
      </c>
      <c r="L29" s="7"/>
      <c r="M29" s="59">
        <v>0</v>
      </c>
      <c r="N29" s="7"/>
      <c r="O29" s="59">
        <v>0</v>
      </c>
      <c r="P29" s="7"/>
      <c r="Q29" s="59">
        <v>0</v>
      </c>
      <c r="R29" s="7"/>
      <c r="S29" s="59">
        <v>2597.5995787651318</v>
      </c>
      <c r="T29" s="7"/>
      <c r="U29" s="51">
        <v>2597.5995787651318</v>
      </c>
      <c r="V29" s="7"/>
      <c r="W29" s="51">
        <v>2597.5995787651318</v>
      </c>
      <c r="X29" s="7"/>
      <c r="Y29" s="51">
        <v>2597.5995787651318</v>
      </c>
      <c r="Z29" s="7"/>
      <c r="AA29" s="39">
        <v>1986.4</v>
      </c>
      <c r="AB29" s="7"/>
      <c r="AC29" s="39">
        <v>1528</v>
      </c>
      <c r="AD29" s="7"/>
      <c r="AE29" s="29">
        <v>1328.6707500000002</v>
      </c>
      <c r="AF29" s="7"/>
      <c r="AG29" s="16">
        <f t="shared" ref="AG29" si="8">AQ29*1.32</f>
        <v>0</v>
      </c>
      <c r="AH29" s="7"/>
      <c r="AI29" s="16">
        <v>1328.6707500000002</v>
      </c>
      <c r="AJ29" s="7"/>
      <c r="AK29" s="16">
        <v>1328.6707500000002</v>
      </c>
      <c r="AL29" s="7"/>
      <c r="AM29" s="16">
        <v>1258.2109375000002</v>
      </c>
      <c r="AN29" s="7"/>
      <c r="AO29" s="16">
        <v>1006.5687500000001</v>
      </c>
      <c r="AP29">
        <f t="shared" si="6"/>
        <v>0</v>
      </c>
    </row>
    <row r="30" spans="2:42" ht="21" x14ac:dyDescent="0.35">
      <c r="B30" s="64"/>
      <c r="C30" s="17" t="s">
        <v>43</v>
      </c>
      <c r="D30" s="19">
        <f t="shared" si="3"/>
        <v>13600</v>
      </c>
      <c r="E30" s="20">
        <f t="shared" si="3"/>
        <v>8700</v>
      </c>
      <c r="F30" s="68"/>
      <c r="G30" s="5">
        <f t="shared" si="4"/>
        <v>13600</v>
      </c>
      <c r="H30" s="5">
        <f t="shared" si="5"/>
        <v>8700</v>
      </c>
      <c r="I30" s="8"/>
      <c r="J30" s="1">
        <f>M30*2.2</f>
        <v>13574.000000000002</v>
      </c>
      <c r="K30" s="1">
        <f>M30*1.4</f>
        <v>8638</v>
      </c>
      <c r="L30" s="7"/>
      <c r="M30" s="39">
        <v>6170</v>
      </c>
      <c r="N30" s="7"/>
      <c r="O30" s="39">
        <v>6170</v>
      </c>
      <c r="P30" s="7"/>
      <c r="Q30" s="29">
        <v>6170</v>
      </c>
      <c r="R30" s="7"/>
      <c r="S30" s="29">
        <v>6170</v>
      </c>
      <c r="T30" s="7"/>
      <c r="U30" s="39">
        <v>6170</v>
      </c>
      <c r="V30" s="7"/>
      <c r="W30" s="51">
        <v>6166</v>
      </c>
      <c r="X30" s="7"/>
      <c r="Y30" s="51">
        <v>6166</v>
      </c>
      <c r="Z30" s="7"/>
      <c r="AA30" s="39">
        <v>4715.1000000000004</v>
      </c>
      <c r="AB30" s="7"/>
      <c r="AC30" s="39">
        <v>3627</v>
      </c>
      <c r="AD30" s="7"/>
      <c r="AE30" s="29"/>
      <c r="AF30" s="7"/>
      <c r="AG30" s="33">
        <v>552</v>
      </c>
      <c r="AH30" s="7"/>
      <c r="AI30" s="16">
        <v>467.34600000000006</v>
      </c>
      <c r="AJ30" s="7"/>
      <c r="AK30" s="16">
        <v>467.34600000000006</v>
      </c>
      <c r="AL30" s="7"/>
      <c r="AM30" s="16">
        <v>442.5625</v>
      </c>
      <c r="AN30" s="7"/>
      <c r="AO30" s="22">
        <v>354.05</v>
      </c>
      <c r="AP30">
        <f t="shared" si="6"/>
        <v>1.3085618544675615</v>
      </c>
    </row>
    <row r="31" spans="2:42" ht="21" x14ac:dyDescent="0.35">
      <c r="B31" s="64"/>
      <c r="C31" s="17" t="s">
        <v>44</v>
      </c>
      <c r="D31" s="19">
        <f t="shared" si="3"/>
        <v>7000</v>
      </c>
      <c r="E31" s="20">
        <f t="shared" si="3"/>
        <v>4400</v>
      </c>
      <c r="F31" s="68"/>
      <c r="G31" s="5">
        <f t="shared" si="4"/>
        <v>7000</v>
      </c>
      <c r="H31" s="5">
        <f t="shared" si="5"/>
        <v>4400</v>
      </c>
      <c r="I31" s="8"/>
      <c r="J31" s="1">
        <f>M31*2.2</f>
        <v>6908.0000000000009</v>
      </c>
      <c r="K31" s="1">
        <f>M31*1.4</f>
        <v>4396</v>
      </c>
      <c r="L31" s="7"/>
      <c r="M31" s="39">
        <v>3140</v>
      </c>
      <c r="N31" s="7"/>
      <c r="O31" s="39">
        <v>3140</v>
      </c>
      <c r="P31" s="7"/>
      <c r="Q31" s="59">
        <v>3140</v>
      </c>
      <c r="R31" s="7"/>
      <c r="S31" s="59">
        <v>3140</v>
      </c>
      <c r="T31" s="7"/>
      <c r="U31" s="39">
        <v>3140</v>
      </c>
      <c r="V31" s="7"/>
      <c r="W31" s="51">
        <v>6166</v>
      </c>
      <c r="X31" s="7"/>
      <c r="Y31" s="51">
        <v>6166</v>
      </c>
      <c r="Z31" s="7"/>
      <c r="AA31" s="39">
        <v>4715.1000000000004</v>
      </c>
      <c r="AB31" s="7"/>
      <c r="AC31" s="39">
        <v>3627</v>
      </c>
      <c r="AD31" s="7"/>
      <c r="AE31" s="29"/>
      <c r="AF31" s="7"/>
      <c r="AG31" s="33">
        <v>552</v>
      </c>
      <c r="AH31" s="7"/>
      <c r="AI31" s="16">
        <v>467.34600000000006</v>
      </c>
      <c r="AJ31" s="7"/>
      <c r="AK31" s="16">
        <v>467.34600000000006</v>
      </c>
      <c r="AL31" s="7"/>
      <c r="AM31" s="16">
        <v>442.5625</v>
      </c>
      <c r="AN31" s="7"/>
      <c r="AO31" s="22">
        <v>354.05</v>
      </c>
      <c r="AP31">
        <f t="shared" si="6"/>
        <v>0.66594557909694385</v>
      </c>
    </row>
    <row r="32" spans="2:42" ht="21" x14ac:dyDescent="0.35">
      <c r="B32" s="64"/>
      <c r="C32" s="17" t="s">
        <v>36</v>
      </c>
      <c r="D32" s="19">
        <f t="shared" ref="D32:E33" si="9">G32</f>
        <v>8600</v>
      </c>
      <c r="E32" s="20">
        <f t="shared" si="9"/>
        <v>5500</v>
      </c>
      <c r="F32" s="68"/>
      <c r="G32" s="5">
        <f t="shared" si="4"/>
        <v>8600</v>
      </c>
      <c r="H32" s="5">
        <f t="shared" si="5"/>
        <v>5500</v>
      </c>
      <c r="I32" s="8"/>
      <c r="J32" s="1">
        <f>M32*2.2</f>
        <v>8580</v>
      </c>
      <c r="K32" s="1">
        <f>M32*1.4</f>
        <v>5460</v>
      </c>
      <c r="L32" s="7"/>
      <c r="M32" s="39">
        <v>3900</v>
      </c>
      <c r="N32" s="7"/>
      <c r="O32" s="39">
        <v>3900</v>
      </c>
      <c r="P32" s="7"/>
      <c r="Q32" s="51">
        <v>5386.38</v>
      </c>
      <c r="R32" s="7"/>
      <c r="S32" s="51">
        <v>5386.38</v>
      </c>
      <c r="T32" s="7"/>
      <c r="U32" s="51">
        <v>5386.38</v>
      </c>
      <c r="V32" s="7"/>
      <c r="W32" s="51">
        <v>5386.38</v>
      </c>
      <c r="X32" s="7"/>
      <c r="Y32" s="51">
        <v>5386.38</v>
      </c>
      <c r="Z32" s="7"/>
      <c r="AA32" s="39">
        <v>4118.9980000000005</v>
      </c>
      <c r="AB32" s="7"/>
      <c r="AC32" s="39">
        <v>3168.46</v>
      </c>
      <c r="AD32" s="7"/>
      <c r="AE32" s="29"/>
      <c r="AF32" s="7"/>
      <c r="AG32" s="33">
        <v>552</v>
      </c>
      <c r="AH32" s="7"/>
      <c r="AI32" s="16">
        <v>467.34600000000006</v>
      </c>
      <c r="AJ32" s="7"/>
      <c r="AK32" s="16">
        <v>467.34600000000006</v>
      </c>
      <c r="AL32" s="7"/>
      <c r="AM32" s="16">
        <v>442.5625</v>
      </c>
      <c r="AN32" s="7"/>
      <c r="AO32" s="22">
        <v>354.05</v>
      </c>
      <c r="AP32">
        <f t="shared" si="6"/>
        <v>0.94683221501928372</v>
      </c>
    </row>
    <row r="33" spans="2:42" ht="21" x14ac:dyDescent="0.35">
      <c r="B33" s="64"/>
      <c r="C33" s="10" t="s">
        <v>5</v>
      </c>
      <c r="D33" s="11">
        <f t="shared" si="9"/>
        <v>2400</v>
      </c>
      <c r="E33" s="14">
        <f t="shared" si="9"/>
        <v>1600</v>
      </c>
      <c r="F33" s="68"/>
      <c r="G33" s="5">
        <f t="shared" si="4"/>
        <v>2400</v>
      </c>
      <c r="H33" s="5">
        <f t="shared" si="5"/>
        <v>1600</v>
      </c>
      <c r="I33" s="8"/>
      <c r="J33" s="1">
        <f>M33*2.2</f>
        <v>2374.1960000000004</v>
      </c>
      <c r="K33" s="1">
        <f>M33*1.4</f>
        <v>1510.8520000000001</v>
      </c>
      <c r="L33" s="7"/>
      <c r="M33" s="39">
        <v>1079.18</v>
      </c>
      <c r="N33" s="7"/>
      <c r="O33" s="39">
        <v>1079.18</v>
      </c>
      <c r="P33" s="7"/>
      <c r="Q33" s="29">
        <v>1079.18</v>
      </c>
      <c r="R33" s="7"/>
      <c r="S33" s="29">
        <v>1079.18</v>
      </c>
      <c r="T33" s="7"/>
      <c r="U33" s="51">
        <v>1079.18</v>
      </c>
      <c r="V33" s="7"/>
      <c r="W33" s="51">
        <v>1079.18</v>
      </c>
      <c r="X33" s="7"/>
      <c r="Y33" s="51">
        <v>1079.18</v>
      </c>
      <c r="Z33" s="7"/>
      <c r="AA33" s="39">
        <v>825.25299999999993</v>
      </c>
      <c r="AB33" s="7"/>
      <c r="AC33" s="39">
        <v>634.80999999999995</v>
      </c>
      <c r="AD33" s="7"/>
      <c r="AE33" s="29">
        <v>552</v>
      </c>
      <c r="AF33" s="7"/>
      <c r="AG33" s="33">
        <v>552</v>
      </c>
      <c r="AH33" s="7"/>
      <c r="AI33" s="16">
        <v>467.34600000000006</v>
      </c>
      <c r="AJ33" s="7"/>
      <c r="AK33" s="16">
        <v>467.34600000000006</v>
      </c>
      <c r="AL33" s="7"/>
      <c r="AM33" s="16">
        <v>442.5625</v>
      </c>
      <c r="AN33" s="7"/>
      <c r="AO33" s="22">
        <v>354.05</v>
      </c>
      <c r="AP33">
        <f t="shared" si="6"/>
        <v>1.3076959429411346</v>
      </c>
    </row>
    <row r="34" spans="2:42" ht="9.9499999999999993" customHeight="1" x14ac:dyDescent="0.35">
      <c r="B34" s="64"/>
      <c r="C34" s="65"/>
      <c r="D34" s="69"/>
      <c r="E34" s="67">
        <v>45482</v>
      </c>
      <c r="F34" s="68"/>
      <c r="G34" s="5"/>
      <c r="H34" s="6"/>
      <c r="I34" s="8"/>
      <c r="J34" s="1"/>
      <c r="K34" s="1"/>
      <c r="L34" s="7"/>
      <c r="M34" s="41"/>
      <c r="N34" s="7"/>
      <c r="O34" s="41"/>
      <c r="P34" s="7"/>
      <c r="Q34" s="41"/>
      <c r="R34" s="7"/>
      <c r="S34" s="41"/>
      <c r="T34" s="7"/>
      <c r="U34" s="41"/>
      <c r="W34" s="41"/>
      <c r="Y34" s="41"/>
      <c r="AA34" s="41"/>
      <c r="AC34" s="41"/>
      <c r="AE34" s="42"/>
      <c r="AG34" s="43"/>
      <c r="AI34" s="44"/>
      <c r="AK34" s="44"/>
      <c r="AM34" s="44"/>
      <c r="AO34" s="45"/>
    </row>
    <row r="35" spans="2:42" ht="9.9499999999999993" customHeight="1" thickBot="1" x14ac:dyDescent="0.4">
      <c r="B35" s="64"/>
      <c r="C35" s="2"/>
      <c r="D35" s="46"/>
      <c r="E35" s="49"/>
      <c r="F35" s="68"/>
      <c r="G35" s="5"/>
      <c r="H35" s="6"/>
      <c r="I35" s="8"/>
      <c r="J35" s="1"/>
      <c r="K35" s="1"/>
      <c r="L35" s="7"/>
      <c r="M35" s="41"/>
      <c r="N35" s="7"/>
      <c r="O35" s="41"/>
      <c r="P35" s="7"/>
      <c r="Q35" s="41"/>
      <c r="R35" s="7"/>
      <c r="S35" s="41"/>
      <c r="T35" s="7"/>
      <c r="U35" s="41"/>
      <c r="W35" s="41"/>
      <c r="Y35" s="41"/>
      <c r="AA35" s="41"/>
      <c r="AC35" s="41"/>
      <c r="AE35" s="42"/>
      <c r="AG35" s="43"/>
      <c r="AI35" s="44"/>
      <c r="AK35" s="44"/>
      <c r="AM35" s="44"/>
      <c r="AO35" s="45"/>
    </row>
    <row r="36" spans="2:42" ht="25.5" thickBot="1" x14ac:dyDescent="0.55000000000000004">
      <c r="C36" s="96" t="s">
        <v>6</v>
      </c>
      <c r="D36" s="97"/>
      <c r="E36" s="98"/>
      <c r="F36" s="8"/>
      <c r="G36" s="5">
        <f t="shared" ref="G36:H42" si="10">MROUND(J36+4.7,10)</f>
        <v>0</v>
      </c>
      <c r="H36" s="6">
        <f t="shared" si="10"/>
        <v>0</v>
      </c>
      <c r="I36" s="8"/>
      <c r="J36" s="1">
        <f t="shared" ref="J36:J42" si="11">M36*$J$134</f>
        <v>0</v>
      </c>
      <c r="K36" s="1">
        <f t="shared" ref="K36:K42" si="12">M36*$K$134</f>
        <v>0</v>
      </c>
      <c r="L36" s="7"/>
      <c r="M36" s="29">
        <f t="shared" ref="M36:M41" si="13">AO36*1.25</f>
        <v>0</v>
      </c>
      <c r="N36" s="7"/>
      <c r="O36" s="29">
        <f t="shared" ref="O36:O38" si="14">AQ36*1.25</f>
        <v>0</v>
      </c>
      <c r="P36" s="7"/>
      <c r="Q36" s="29">
        <f t="shared" ref="Q36:Q38" si="15">AQ36*1.25</f>
        <v>0</v>
      </c>
      <c r="R36" s="7"/>
      <c r="S36" s="29">
        <f t="shared" ref="S36:S38" si="16">AQ36*1.25</f>
        <v>0</v>
      </c>
      <c r="T36" s="7"/>
      <c r="U36" s="29">
        <f t="shared" ref="U36:U38" si="17">AQ36*1.25</f>
        <v>0</v>
      </c>
      <c r="V36" s="7"/>
      <c r="W36" s="29">
        <v>0</v>
      </c>
      <c r="X36" s="7"/>
      <c r="Y36" s="29">
        <f t="shared" ref="Y36:Y38" si="18">AQ36*1.25</f>
        <v>0</v>
      </c>
      <c r="Z36" s="7"/>
      <c r="AA36" s="29">
        <v>0</v>
      </c>
      <c r="AB36" s="7"/>
      <c r="AC36" s="29">
        <f t="shared" ref="AC36:AC41" si="19">AQ36*1.25</f>
        <v>0</v>
      </c>
      <c r="AD36" s="7"/>
      <c r="AE36" s="29">
        <v>0</v>
      </c>
      <c r="AF36" s="7"/>
      <c r="AG36" s="16">
        <f t="shared" ref="AG36:AG41" si="20">AQ36*1.25</f>
        <v>0</v>
      </c>
      <c r="AH36" s="7"/>
      <c r="AI36" s="16">
        <v>0</v>
      </c>
      <c r="AJ36" s="7"/>
      <c r="AK36" s="16">
        <v>0</v>
      </c>
      <c r="AL36" s="7"/>
      <c r="AM36" s="16">
        <v>0</v>
      </c>
      <c r="AN36" s="7"/>
      <c r="AO36" s="4"/>
    </row>
    <row r="37" spans="2:42" ht="21" x14ac:dyDescent="0.35">
      <c r="C37" s="18" t="s">
        <v>20</v>
      </c>
      <c r="D37" s="19"/>
      <c r="E37" s="20"/>
      <c r="F37" s="8"/>
      <c r="G37" s="5">
        <f t="shared" si="10"/>
        <v>0</v>
      </c>
      <c r="H37" s="6">
        <f t="shared" si="10"/>
        <v>0</v>
      </c>
      <c r="I37" s="8"/>
      <c r="J37" s="1">
        <f t="shared" si="11"/>
        <v>0</v>
      </c>
      <c r="K37" s="1">
        <f t="shared" si="12"/>
        <v>0</v>
      </c>
      <c r="L37" s="7"/>
      <c r="M37" s="29">
        <f t="shared" si="13"/>
        <v>0</v>
      </c>
      <c r="N37" s="7"/>
      <c r="O37" s="29">
        <f t="shared" si="14"/>
        <v>0</v>
      </c>
      <c r="P37" s="7"/>
      <c r="Q37" s="29">
        <f t="shared" si="15"/>
        <v>0</v>
      </c>
      <c r="R37" s="7"/>
      <c r="S37" s="29">
        <f t="shared" si="16"/>
        <v>0</v>
      </c>
      <c r="T37" s="7"/>
      <c r="U37" s="29">
        <f t="shared" si="17"/>
        <v>0</v>
      </c>
      <c r="V37" s="7"/>
      <c r="W37" s="29">
        <v>0</v>
      </c>
      <c r="X37" s="7"/>
      <c r="Y37" s="29">
        <f t="shared" si="18"/>
        <v>0</v>
      </c>
      <c r="Z37" s="7"/>
      <c r="AA37" s="29">
        <v>0</v>
      </c>
      <c r="AB37" s="7"/>
      <c r="AC37" s="29">
        <f t="shared" si="19"/>
        <v>0</v>
      </c>
      <c r="AD37" s="7"/>
      <c r="AE37" s="29">
        <v>0</v>
      </c>
      <c r="AF37" s="7"/>
      <c r="AG37" s="16">
        <f t="shared" si="20"/>
        <v>0</v>
      </c>
      <c r="AH37" s="7"/>
      <c r="AI37" s="16">
        <v>0</v>
      </c>
      <c r="AJ37" s="7"/>
      <c r="AK37" s="16">
        <v>0</v>
      </c>
      <c r="AL37" s="7"/>
      <c r="AM37" s="16">
        <v>0</v>
      </c>
      <c r="AN37" s="7"/>
      <c r="AO37" s="4"/>
    </row>
    <row r="38" spans="2:42" ht="21" x14ac:dyDescent="0.35">
      <c r="C38" s="10" t="s">
        <v>19</v>
      </c>
      <c r="D38" s="11"/>
      <c r="E38" s="14"/>
      <c r="F38" s="8"/>
      <c r="G38" s="5">
        <f t="shared" si="10"/>
        <v>0</v>
      </c>
      <c r="H38" s="6">
        <f t="shared" si="10"/>
        <v>0</v>
      </c>
      <c r="I38" s="8"/>
      <c r="J38" s="1">
        <f t="shared" si="11"/>
        <v>0</v>
      </c>
      <c r="K38" s="1">
        <f t="shared" si="12"/>
        <v>0</v>
      </c>
      <c r="L38" s="7"/>
      <c r="M38" s="29">
        <f t="shared" si="13"/>
        <v>0</v>
      </c>
      <c r="N38" s="7"/>
      <c r="O38" s="29">
        <f t="shared" si="14"/>
        <v>0</v>
      </c>
      <c r="P38" s="7"/>
      <c r="Q38" s="29">
        <f t="shared" si="15"/>
        <v>0</v>
      </c>
      <c r="R38" s="7"/>
      <c r="S38" s="29">
        <f t="shared" si="16"/>
        <v>0</v>
      </c>
      <c r="T38" s="7"/>
      <c r="U38" s="29">
        <f t="shared" si="17"/>
        <v>0</v>
      </c>
      <c r="V38" s="7"/>
      <c r="W38" s="29">
        <v>0</v>
      </c>
      <c r="X38" s="7"/>
      <c r="Y38" s="29">
        <f t="shared" si="18"/>
        <v>0</v>
      </c>
      <c r="Z38" s="7"/>
      <c r="AA38" s="29">
        <v>0</v>
      </c>
      <c r="AB38" s="7"/>
      <c r="AC38" s="29">
        <f t="shared" si="19"/>
        <v>0</v>
      </c>
      <c r="AD38" s="7"/>
      <c r="AE38" s="29">
        <v>0</v>
      </c>
      <c r="AF38" s="7"/>
      <c r="AG38" s="16">
        <f t="shared" si="20"/>
        <v>0</v>
      </c>
      <c r="AH38" s="7"/>
      <c r="AI38" s="16">
        <v>0</v>
      </c>
      <c r="AJ38" s="7"/>
      <c r="AK38" s="16">
        <v>0</v>
      </c>
      <c r="AL38" s="7"/>
      <c r="AM38" s="16">
        <v>0</v>
      </c>
      <c r="AN38" s="7"/>
      <c r="AO38" s="4"/>
    </row>
    <row r="39" spans="2:42" ht="21" x14ac:dyDescent="0.35">
      <c r="C39" s="10" t="s">
        <v>21</v>
      </c>
      <c r="D39" s="11"/>
      <c r="E39" s="14"/>
      <c r="F39" s="8"/>
      <c r="G39" s="5">
        <f t="shared" si="10"/>
        <v>71020</v>
      </c>
      <c r="H39" s="6">
        <f t="shared" si="10"/>
        <v>43230</v>
      </c>
      <c r="I39" s="8"/>
      <c r="J39" s="1">
        <f>M39*2.3</f>
        <v>71012.5</v>
      </c>
      <c r="K39" s="1">
        <f>M39*1.4</f>
        <v>43225</v>
      </c>
      <c r="L39" s="7"/>
      <c r="M39" s="29">
        <f t="shared" ref="M39:M40" si="21">AC39*1.3</f>
        <v>30875</v>
      </c>
      <c r="N39" s="7"/>
      <c r="O39" s="29">
        <f t="shared" ref="O39:O40" si="22">AE39*1.3</f>
        <v>30875</v>
      </c>
      <c r="P39" s="7"/>
      <c r="Q39" s="29">
        <f t="shared" ref="Q39:Q40" si="23">AE39*1.3</f>
        <v>30875</v>
      </c>
      <c r="R39" s="7"/>
      <c r="S39" s="29">
        <f t="shared" ref="S39:S40" si="24">AE39*1.3</f>
        <v>30875</v>
      </c>
      <c r="T39" s="7"/>
      <c r="U39" s="29">
        <f t="shared" ref="U39:U40" si="25">AE39*1.3</f>
        <v>30875</v>
      </c>
      <c r="V39" s="7"/>
      <c r="W39" s="29">
        <v>30875</v>
      </c>
      <c r="X39" s="7"/>
      <c r="Y39" s="29">
        <f t="shared" ref="Y39:Y40" si="26">AE39*1.3</f>
        <v>30875</v>
      </c>
      <c r="Z39" s="7"/>
      <c r="AA39" s="29">
        <v>30875</v>
      </c>
      <c r="AB39" s="7"/>
      <c r="AC39" s="29">
        <v>23750</v>
      </c>
      <c r="AD39" s="7"/>
      <c r="AE39" s="29">
        <v>23750</v>
      </c>
      <c r="AF39" s="7"/>
      <c r="AG39" s="16">
        <f t="shared" si="20"/>
        <v>0</v>
      </c>
      <c r="AH39" s="7"/>
      <c r="AI39" s="16">
        <v>23750</v>
      </c>
      <c r="AJ39" s="7"/>
      <c r="AK39" s="16">
        <v>23750</v>
      </c>
      <c r="AL39" s="7"/>
      <c r="AM39" s="16">
        <v>23750</v>
      </c>
      <c r="AN39" s="7"/>
      <c r="AO39" s="4">
        <v>19000</v>
      </c>
    </row>
    <row r="40" spans="2:42" ht="21" x14ac:dyDescent="0.35">
      <c r="C40" s="10" t="s">
        <v>22</v>
      </c>
      <c r="D40" s="11"/>
      <c r="E40" s="14"/>
      <c r="F40" s="8"/>
      <c r="G40" s="5">
        <f t="shared" si="10"/>
        <v>3170</v>
      </c>
      <c r="H40" s="6">
        <f t="shared" si="10"/>
        <v>1930</v>
      </c>
      <c r="I40" s="8"/>
      <c r="J40" s="1">
        <f>M40*2.3</f>
        <v>3169.3999999999996</v>
      </c>
      <c r="K40" s="1">
        <f t="shared" ref="K40:K41" si="27">M40*1.4</f>
        <v>1929.1999999999998</v>
      </c>
      <c r="L40" s="7"/>
      <c r="M40" s="29">
        <f t="shared" si="21"/>
        <v>1378</v>
      </c>
      <c r="N40" s="7"/>
      <c r="O40" s="29">
        <f t="shared" si="22"/>
        <v>1267.5</v>
      </c>
      <c r="P40" s="7"/>
      <c r="Q40" s="29">
        <f t="shared" si="23"/>
        <v>1267.5</v>
      </c>
      <c r="R40" s="7"/>
      <c r="S40" s="29">
        <f t="shared" si="24"/>
        <v>1267.5</v>
      </c>
      <c r="T40" s="7"/>
      <c r="U40" s="29">
        <f t="shared" si="25"/>
        <v>1267.5</v>
      </c>
      <c r="V40" s="7"/>
      <c r="W40" s="29">
        <v>1378</v>
      </c>
      <c r="X40" s="7"/>
      <c r="Y40" s="29">
        <f t="shared" si="26"/>
        <v>1267.5</v>
      </c>
      <c r="Z40" s="7"/>
      <c r="AA40" s="29">
        <v>1378</v>
      </c>
      <c r="AB40" s="7"/>
      <c r="AC40" s="29">
        <v>1060</v>
      </c>
      <c r="AD40" s="7"/>
      <c r="AE40" s="29">
        <v>975</v>
      </c>
      <c r="AF40" s="7"/>
      <c r="AG40" s="16">
        <f t="shared" si="20"/>
        <v>0</v>
      </c>
      <c r="AH40" s="7"/>
      <c r="AI40" s="16">
        <v>975</v>
      </c>
      <c r="AJ40" s="7"/>
      <c r="AK40" s="16">
        <v>975</v>
      </c>
      <c r="AL40" s="7"/>
      <c r="AM40" s="16">
        <v>975</v>
      </c>
      <c r="AN40" s="7"/>
      <c r="AO40" s="4">
        <v>780</v>
      </c>
    </row>
    <row r="41" spans="2:42" ht="21" x14ac:dyDescent="0.35">
      <c r="C41" s="10" t="s">
        <v>18</v>
      </c>
      <c r="D41" s="11"/>
      <c r="E41" s="14"/>
      <c r="F41" s="8"/>
      <c r="G41" s="5">
        <f t="shared" si="10"/>
        <v>0</v>
      </c>
      <c r="H41" s="6">
        <f t="shared" si="10"/>
        <v>0</v>
      </c>
      <c r="I41" s="8"/>
      <c r="J41" s="1">
        <f t="shared" ref="J41" si="28">M41*2.3</f>
        <v>0</v>
      </c>
      <c r="K41" s="1">
        <f t="shared" si="27"/>
        <v>0</v>
      </c>
      <c r="L41" s="7"/>
      <c r="M41" s="29">
        <f t="shared" si="13"/>
        <v>0</v>
      </c>
      <c r="N41" s="7"/>
      <c r="O41" s="29">
        <f t="shared" ref="O41" si="29">AQ41*1.25</f>
        <v>0</v>
      </c>
      <c r="P41" s="7"/>
      <c r="Q41" s="29">
        <f t="shared" ref="Q41" si="30">AQ41*1.25</f>
        <v>0</v>
      </c>
      <c r="R41" s="7"/>
      <c r="S41" s="29">
        <f t="shared" ref="S41" si="31">AQ41*1.25</f>
        <v>0</v>
      </c>
      <c r="T41" s="7"/>
      <c r="U41" s="29">
        <f t="shared" ref="U41" si="32">AQ41*1.25</f>
        <v>0</v>
      </c>
      <c r="V41" s="7"/>
      <c r="W41" s="29">
        <v>0</v>
      </c>
      <c r="X41" s="7"/>
      <c r="Y41" s="29">
        <f t="shared" ref="Y41" si="33">AQ41*1.25</f>
        <v>0</v>
      </c>
      <c r="Z41" s="7"/>
      <c r="AA41" s="29">
        <v>0</v>
      </c>
      <c r="AB41" s="7"/>
      <c r="AC41" s="29">
        <f t="shared" si="19"/>
        <v>0</v>
      </c>
      <c r="AD41" s="7"/>
      <c r="AE41" s="29">
        <v>0</v>
      </c>
      <c r="AF41" s="7"/>
      <c r="AG41" s="16">
        <f t="shared" si="20"/>
        <v>0</v>
      </c>
      <c r="AH41" s="7"/>
      <c r="AI41" s="16">
        <v>0</v>
      </c>
      <c r="AJ41" s="7"/>
      <c r="AK41" s="16">
        <v>0</v>
      </c>
      <c r="AL41" s="7"/>
      <c r="AM41" s="16">
        <v>0</v>
      </c>
      <c r="AN41" s="7"/>
      <c r="AO41" s="4"/>
    </row>
    <row r="42" spans="2:42" ht="17.25" customHeight="1" x14ac:dyDescent="0.35">
      <c r="C42" s="2"/>
      <c r="D42" s="47"/>
      <c r="E42" s="48"/>
      <c r="F42" s="8"/>
      <c r="G42" s="5">
        <f t="shared" si="10"/>
        <v>0</v>
      </c>
      <c r="H42" s="6">
        <f t="shared" si="10"/>
        <v>0</v>
      </c>
      <c r="I42" s="8"/>
      <c r="J42" s="1">
        <f t="shared" si="11"/>
        <v>0</v>
      </c>
      <c r="K42" s="1">
        <f t="shared" si="12"/>
        <v>0</v>
      </c>
      <c r="L42" s="7"/>
      <c r="M42" s="31"/>
      <c r="N42" s="7"/>
      <c r="O42" s="31"/>
      <c r="P42" s="7"/>
      <c r="Q42" s="31"/>
      <c r="R42" s="7"/>
      <c r="S42" s="31"/>
      <c r="T42" s="7"/>
      <c r="U42" s="31"/>
      <c r="V42" s="7"/>
      <c r="W42" s="31"/>
      <c r="X42" s="7"/>
      <c r="Y42" s="31"/>
      <c r="Z42" s="7"/>
      <c r="AA42" s="31"/>
      <c r="AB42" s="7"/>
      <c r="AC42" s="31"/>
      <c r="AD42" s="7"/>
      <c r="AE42" s="31"/>
      <c r="AF42" s="7"/>
      <c r="AG42" s="4"/>
      <c r="AH42" s="7"/>
      <c r="AI42" s="4"/>
      <c r="AJ42" s="7"/>
      <c r="AK42" s="4"/>
      <c r="AL42" s="7"/>
      <c r="AM42" s="4"/>
      <c r="AN42" s="7"/>
      <c r="AO42" s="4"/>
    </row>
  </sheetData>
  <mergeCells count="3">
    <mergeCell ref="C4:E4"/>
    <mergeCell ref="C10:E10"/>
    <mergeCell ref="C36:E36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T42"/>
  <sheetViews>
    <sheetView topLeftCell="A15" zoomScaleNormal="100" workbookViewId="0">
      <selection activeCell="C28" sqref="C28"/>
    </sheetView>
  </sheetViews>
  <sheetFormatPr baseColWidth="10" defaultRowHeight="15" x14ac:dyDescent="0.25"/>
  <cols>
    <col min="1" max="1" width="8.5703125" customWidth="1"/>
    <col min="2" max="2" width="1.5703125" customWidth="1"/>
    <col min="3" max="3" width="62.7109375" customWidth="1"/>
    <col min="4" max="5" width="14.7109375" customWidth="1"/>
    <col min="6" max="6" width="1.5703125" customWidth="1"/>
    <col min="7" max="8" width="14.7109375" hidden="1" customWidth="1"/>
    <col min="9" max="9" width="1.7109375" hidden="1" customWidth="1"/>
    <col min="10" max="11" width="14.710937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customWidth="1"/>
    <col min="22" max="22" width="1.7109375" customWidth="1"/>
    <col min="23" max="23" width="12.7109375" style="30" customWidth="1"/>
    <col min="24" max="24" width="1.7109375" customWidth="1"/>
    <col min="25" max="25" width="12.7109375" style="30" customWidth="1"/>
    <col min="26" max="26" width="1.7109375" customWidth="1"/>
    <col min="27" max="27" width="12.7109375" style="30" customWidth="1"/>
    <col min="28" max="28" width="1.7109375" customWidth="1"/>
    <col min="29" max="29" width="12.7109375" style="30" customWidth="1"/>
    <col min="30" max="30" width="1.7109375" customWidth="1"/>
    <col min="31" max="31" width="12.7109375" style="30" hidden="1" customWidth="1"/>
    <col min="32" max="32" width="1.7109375" hidden="1" customWidth="1"/>
    <col min="33" max="33" width="12.7109375" style="30" hidden="1" customWidth="1"/>
    <col min="34" max="34" width="1.7109375" hidden="1" customWidth="1"/>
    <col min="35" max="35" width="12.7109375" hidden="1" customWidth="1"/>
    <col min="36" max="36" width="1.7109375" hidden="1" customWidth="1"/>
    <col min="37" max="37" width="12.7109375" hidden="1" customWidth="1"/>
    <col min="38" max="38" width="1.7109375" hidden="1" customWidth="1"/>
    <col min="39" max="39" width="12.7109375" hidden="1" customWidth="1"/>
    <col min="40" max="40" width="1.7109375" hidden="1" customWidth="1"/>
    <col min="41" max="41" width="12.5703125" hidden="1" customWidth="1"/>
    <col min="42" max="42" width="1.7109375" hidden="1" customWidth="1"/>
    <col min="43" max="43" width="13.5703125" hidden="1" customWidth="1"/>
    <col min="44" max="45" width="11.5703125" customWidth="1"/>
    <col min="46" max="46" width="11.42578125" customWidth="1"/>
  </cols>
  <sheetData>
    <row r="1" spans="1:46" x14ac:dyDescent="0.25">
      <c r="L1" s="52"/>
      <c r="M1" s="61">
        <v>45565</v>
      </c>
      <c r="N1" s="52"/>
      <c r="O1" s="61">
        <v>45524</v>
      </c>
      <c r="P1" s="52"/>
      <c r="Q1" s="61">
        <v>45482</v>
      </c>
      <c r="R1" s="52"/>
      <c r="S1" s="27">
        <v>290624</v>
      </c>
      <c r="T1" s="52"/>
      <c r="U1" s="27">
        <v>120524</v>
      </c>
      <c r="V1" s="52"/>
      <c r="W1" s="27">
        <v>220324</v>
      </c>
      <c r="Y1" s="24">
        <v>180224</v>
      </c>
      <c r="AA1" s="52">
        <v>40124</v>
      </c>
      <c r="AC1" s="30">
        <v>161223</v>
      </c>
      <c r="AE1" s="30">
        <v>81223</v>
      </c>
      <c r="AG1" s="30">
        <v>11223</v>
      </c>
      <c r="AI1" s="34">
        <v>291023</v>
      </c>
      <c r="AK1" s="30">
        <v>11023</v>
      </c>
      <c r="AM1" s="30">
        <v>170923</v>
      </c>
    </row>
    <row r="2" spans="1:46" x14ac:dyDescent="0.25">
      <c r="L2" s="52"/>
      <c r="M2" s="27" t="s">
        <v>48</v>
      </c>
      <c r="N2" s="52"/>
      <c r="O2" s="27" t="s">
        <v>48</v>
      </c>
      <c r="P2" s="52"/>
      <c r="Q2" s="27" t="s">
        <v>48</v>
      </c>
      <c r="R2" s="52"/>
      <c r="S2" s="27" t="s">
        <v>47</v>
      </c>
      <c r="T2" s="52"/>
      <c r="U2" s="27" t="s">
        <v>45</v>
      </c>
      <c r="V2" s="52"/>
      <c r="W2" s="27" t="s">
        <v>42</v>
      </c>
      <c r="Y2" s="24"/>
      <c r="AA2" s="52"/>
      <c r="AI2" s="34"/>
      <c r="AK2" s="30"/>
      <c r="AM2" s="30"/>
    </row>
    <row r="3" spans="1:46" x14ac:dyDescent="0.25">
      <c r="L3" s="52"/>
      <c r="M3" s="55"/>
      <c r="N3" s="52"/>
      <c r="O3" s="55"/>
      <c r="P3" s="52"/>
      <c r="Q3" s="55"/>
      <c r="R3" s="52"/>
      <c r="S3" s="55"/>
      <c r="T3" s="52"/>
      <c r="U3" s="55" t="s">
        <v>40</v>
      </c>
      <c r="V3" s="52"/>
      <c r="W3" s="55" t="s">
        <v>40</v>
      </c>
      <c r="Y3" s="55" t="s">
        <v>40</v>
      </c>
      <c r="AA3" s="53" t="s">
        <v>39</v>
      </c>
      <c r="AC3" s="40" t="s">
        <v>37</v>
      </c>
      <c r="AE3" s="30" t="s">
        <v>35</v>
      </c>
      <c r="AG3" s="30" t="s">
        <v>33</v>
      </c>
      <c r="AI3" s="34" t="s">
        <v>30</v>
      </c>
      <c r="AK3" t="s">
        <v>29</v>
      </c>
      <c r="AR3" s="12">
        <v>45268</v>
      </c>
    </row>
    <row r="4" spans="1:46" ht="25.5" hidden="1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P4" s="7"/>
      <c r="Q4" s="56"/>
      <c r="R4" s="7"/>
      <c r="S4" s="56"/>
      <c r="T4" s="7"/>
      <c r="U4" s="56"/>
      <c r="V4" s="7"/>
      <c r="W4" s="56"/>
      <c r="Y4" s="56"/>
      <c r="AA4" s="42"/>
      <c r="AC4" s="42"/>
      <c r="AE4" s="42"/>
      <c r="AG4" s="42"/>
      <c r="AI4" s="44"/>
      <c r="AK4" s="44"/>
      <c r="AM4" s="44"/>
      <c r="AO4" s="44"/>
      <c r="AQ4" s="13"/>
    </row>
    <row r="5" spans="1:46" ht="21" hidden="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7" t="s">
        <v>41</v>
      </c>
      <c r="T5" s="7"/>
      <c r="U5" s="57" t="s">
        <v>41</v>
      </c>
      <c r="V5" s="7"/>
      <c r="W5" s="57" t="s">
        <v>41</v>
      </c>
      <c r="X5" s="7"/>
      <c r="Y5" s="57" t="s">
        <v>41</v>
      </c>
      <c r="Z5" s="7"/>
      <c r="AA5" s="50" t="s">
        <v>38</v>
      </c>
      <c r="AB5" s="7"/>
      <c r="AC5" s="50" t="s">
        <v>38</v>
      </c>
      <c r="AD5" s="7"/>
      <c r="AE5" s="38" t="s">
        <v>34</v>
      </c>
      <c r="AF5" s="7"/>
      <c r="AG5" s="38" t="s">
        <v>34</v>
      </c>
      <c r="AH5" s="7"/>
      <c r="AI5" s="32" t="s">
        <v>32</v>
      </c>
      <c r="AJ5" s="7"/>
      <c r="AK5" s="16">
        <v>962.5</v>
      </c>
      <c r="AL5" s="7"/>
      <c r="AM5" s="16">
        <v>962.5</v>
      </c>
      <c r="AN5" s="7"/>
      <c r="AO5" s="16">
        <v>962.5</v>
      </c>
      <c r="AP5" s="7"/>
      <c r="AQ5" s="4">
        <v>770</v>
      </c>
    </row>
    <row r="6" spans="1:46" ht="21" hidden="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7" t="s">
        <v>41</v>
      </c>
      <c r="T6" s="7"/>
      <c r="U6" s="57" t="s">
        <v>41</v>
      </c>
      <c r="V6" s="7"/>
      <c r="W6" s="57" t="s">
        <v>41</v>
      </c>
      <c r="X6" s="7"/>
      <c r="Y6" s="57" t="s">
        <v>41</v>
      </c>
      <c r="Z6" s="7"/>
      <c r="AA6" s="50" t="s">
        <v>38</v>
      </c>
      <c r="AB6" s="7"/>
      <c r="AC6" s="50" t="s">
        <v>38</v>
      </c>
      <c r="AD6" s="7"/>
      <c r="AE6" s="38" t="s">
        <v>34</v>
      </c>
      <c r="AF6" s="7"/>
      <c r="AG6" s="38" t="s">
        <v>34</v>
      </c>
      <c r="AH6" s="7"/>
      <c r="AI6" s="32" t="s">
        <v>32</v>
      </c>
      <c r="AJ6" s="7"/>
      <c r="AK6" s="16">
        <v>1331.25</v>
      </c>
      <c r="AL6" s="7"/>
      <c r="AM6" s="16">
        <v>1331.25</v>
      </c>
      <c r="AN6" s="7"/>
      <c r="AO6" s="16">
        <v>1331.25</v>
      </c>
      <c r="AP6" s="7"/>
      <c r="AQ6" s="4">
        <v>1065</v>
      </c>
    </row>
    <row r="7" spans="1:46" ht="21" hidden="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7" t="s">
        <v>41</v>
      </c>
      <c r="T7" s="7"/>
      <c r="U7" s="57" t="s">
        <v>41</v>
      </c>
      <c r="V7" s="7"/>
      <c r="W7" s="57" t="s">
        <v>41</v>
      </c>
      <c r="X7" s="7"/>
      <c r="Y7" s="57" t="s">
        <v>41</v>
      </c>
      <c r="Z7" s="7"/>
      <c r="AA7" s="50" t="s">
        <v>38</v>
      </c>
      <c r="AB7" s="7"/>
      <c r="AC7" s="50" t="s">
        <v>38</v>
      </c>
      <c r="AD7" s="7"/>
      <c r="AE7" s="38" t="s">
        <v>34</v>
      </c>
      <c r="AF7" s="7"/>
      <c r="AG7" s="38" t="s">
        <v>34</v>
      </c>
      <c r="AH7" s="7"/>
      <c r="AI7" s="32" t="s">
        <v>32</v>
      </c>
      <c r="AJ7" s="7"/>
      <c r="AK7" s="16">
        <v>2212.5</v>
      </c>
      <c r="AL7" s="7"/>
      <c r="AM7" s="16">
        <v>2212.5</v>
      </c>
      <c r="AN7" s="7"/>
      <c r="AO7" s="16">
        <v>2212.5</v>
      </c>
      <c r="AP7" s="7"/>
      <c r="AQ7" s="4">
        <v>1770</v>
      </c>
    </row>
    <row r="8" spans="1:46" ht="15" hidden="1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8"/>
      <c r="AB8" s="7"/>
      <c r="AC8" s="38"/>
      <c r="AD8" s="7"/>
      <c r="AE8" s="38"/>
      <c r="AF8" s="7"/>
      <c r="AG8" s="38"/>
      <c r="AH8" s="7"/>
      <c r="AI8" s="32"/>
      <c r="AJ8" s="7"/>
      <c r="AK8" s="16"/>
      <c r="AL8" s="7"/>
      <c r="AM8" s="16"/>
      <c r="AN8" s="7"/>
      <c r="AO8" s="16"/>
      <c r="AP8" s="7"/>
      <c r="AQ8" s="4"/>
    </row>
    <row r="9" spans="1:46" ht="9.9499999999999993" customHeight="1" thickBot="1" x14ac:dyDescent="0.4">
      <c r="B9" s="79"/>
      <c r="C9" s="80"/>
      <c r="D9" s="81"/>
      <c r="E9" s="82"/>
      <c r="F9" s="83"/>
      <c r="G9" s="28"/>
      <c r="H9" s="25"/>
      <c r="I9" s="8"/>
      <c r="J9" s="26"/>
      <c r="K9" s="26"/>
      <c r="L9" s="7"/>
      <c r="M9" s="38"/>
      <c r="N9" s="7"/>
      <c r="O9" s="38"/>
      <c r="P9" s="7"/>
      <c r="Q9" s="38"/>
      <c r="R9" s="7"/>
      <c r="S9" s="38"/>
      <c r="T9" s="7"/>
      <c r="U9" s="38"/>
      <c r="V9" s="7"/>
      <c r="W9" s="38"/>
      <c r="X9" s="7"/>
      <c r="Y9" s="38"/>
      <c r="Z9" s="7"/>
      <c r="AA9" s="38"/>
      <c r="AB9" s="7"/>
      <c r="AC9" s="38"/>
      <c r="AD9" s="7"/>
      <c r="AE9" s="38"/>
      <c r="AF9" s="7"/>
      <c r="AG9" s="38"/>
      <c r="AH9" s="7"/>
      <c r="AI9" s="32"/>
      <c r="AJ9" s="7"/>
      <c r="AK9" s="16"/>
      <c r="AL9" s="7"/>
      <c r="AM9" s="16"/>
      <c r="AN9" s="7"/>
      <c r="AO9" s="16"/>
      <c r="AP9" s="7"/>
      <c r="AQ9" s="4"/>
    </row>
    <row r="10" spans="1:46" ht="25.5" thickBot="1" x14ac:dyDescent="0.4">
      <c r="B10" s="84"/>
      <c r="C10" s="99" t="s">
        <v>0</v>
      </c>
      <c r="D10" s="100"/>
      <c r="E10" s="101"/>
      <c r="F10" s="85"/>
      <c r="G10" s="63" t="s">
        <v>50</v>
      </c>
      <c r="H10" s="6"/>
      <c r="I10" s="8"/>
      <c r="J10" s="9">
        <v>2.2000000000000002</v>
      </c>
      <c r="K10" s="9">
        <v>1.4</v>
      </c>
      <c r="L10" s="7"/>
      <c r="M10" s="62">
        <v>45565</v>
      </c>
      <c r="N10" s="7"/>
      <c r="O10" s="62">
        <v>45524</v>
      </c>
      <c r="P10" s="7"/>
      <c r="Q10" s="62">
        <v>45482</v>
      </c>
      <c r="R10" s="7"/>
      <c r="S10" s="60">
        <v>45455</v>
      </c>
      <c r="T10" s="7"/>
      <c r="U10" s="37" t="s">
        <v>4</v>
      </c>
      <c r="V10" s="7"/>
      <c r="W10" s="54" t="s">
        <v>4</v>
      </c>
      <c r="X10" s="7"/>
      <c r="Y10" s="54" t="s">
        <v>4</v>
      </c>
      <c r="Z10" s="7"/>
      <c r="AA10" s="54" t="s">
        <v>4</v>
      </c>
      <c r="AB10" s="7"/>
      <c r="AC10" s="37" t="s">
        <v>4</v>
      </c>
      <c r="AD10" s="7"/>
      <c r="AE10" s="37" t="s">
        <v>4</v>
      </c>
      <c r="AF10" s="7"/>
      <c r="AG10" s="37" t="s">
        <v>4</v>
      </c>
      <c r="AH10" s="7"/>
      <c r="AI10" s="35" t="s">
        <v>4</v>
      </c>
      <c r="AJ10" s="7"/>
      <c r="AK10" s="15" t="s">
        <v>4</v>
      </c>
      <c r="AL10" s="7"/>
      <c r="AM10" s="15" t="s">
        <v>4</v>
      </c>
      <c r="AN10" s="7"/>
      <c r="AO10" s="15" t="s">
        <v>4</v>
      </c>
      <c r="AP10" s="7"/>
      <c r="AQ10" s="15" t="s">
        <v>4</v>
      </c>
      <c r="AT10" s="12"/>
    </row>
    <row r="11" spans="1:46" ht="9.9499999999999993" customHeight="1" x14ac:dyDescent="0.35">
      <c r="B11" s="86"/>
      <c r="C11" s="87"/>
      <c r="D11" s="87"/>
      <c r="E11" s="87"/>
      <c r="F11" s="88"/>
      <c r="G11" s="63"/>
      <c r="H11" s="6"/>
      <c r="I11" s="8"/>
      <c r="J11" s="1"/>
      <c r="K11" s="1"/>
      <c r="L11" s="7"/>
      <c r="M11" s="62"/>
      <c r="N11" s="7"/>
      <c r="O11" s="62"/>
      <c r="P11" s="7"/>
      <c r="Q11" s="62"/>
      <c r="R11" s="7"/>
      <c r="S11" s="60"/>
      <c r="T11" s="7"/>
      <c r="U11" s="37"/>
      <c r="V11" s="7"/>
      <c r="W11" s="54"/>
      <c r="X11" s="7"/>
      <c r="Y11" s="54"/>
      <c r="Z11" s="7"/>
      <c r="AA11" s="54"/>
      <c r="AB11" s="7"/>
      <c r="AC11" s="37"/>
      <c r="AD11" s="7"/>
      <c r="AE11" s="37"/>
      <c r="AF11" s="7"/>
      <c r="AG11" s="37"/>
      <c r="AH11" s="7"/>
      <c r="AI11" s="35"/>
      <c r="AJ11" s="7"/>
      <c r="AK11" s="15"/>
      <c r="AL11" s="7"/>
      <c r="AM11" s="15"/>
      <c r="AN11" s="7"/>
      <c r="AO11" s="15"/>
      <c r="AP11" s="7"/>
      <c r="AQ11" s="15"/>
      <c r="AT11" s="12"/>
    </row>
    <row r="12" spans="1:46" ht="9.9499999999999993" customHeight="1" x14ac:dyDescent="0.35">
      <c r="C12" s="71"/>
      <c r="D12" s="71"/>
      <c r="E12" s="71"/>
      <c r="F12" s="72"/>
      <c r="G12" s="63"/>
      <c r="H12" s="6"/>
      <c r="I12" s="72"/>
      <c r="J12" s="1"/>
      <c r="K12" s="1"/>
      <c r="M12" s="73"/>
      <c r="O12" s="73"/>
      <c r="Q12" s="73"/>
      <c r="S12" s="74"/>
      <c r="U12" s="75"/>
      <c r="W12" s="76"/>
      <c r="Y12" s="76"/>
      <c r="AA12" s="76"/>
      <c r="AC12" s="75"/>
      <c r="AE12" s="75"/>
      <c r="AG12" s="75"/>
      <c r="AI12" s="77"/>
      <c r="AK12" s="78"/>
      <c r="AM12" s="78"/>
      <c r="AO12" s="78"/>
      <c r="AQ12" s="78"/>
      <c r="AT12" s="12"/>
    </row>
    <row r="13" spans="1:46" ht="9.9499999999999993" customHeight="1" x14ac:dyDescent="0.35">
      <c r="B13" s="79"/>
      <c r="C13" s="89"/>
      <c r="D13" s="89"/>
      <c r="E13" s="89"/>
      <c r="F13" s="83"/>
      <c r="G13" s="63"/>
      <c r="H13" s="6"/>
      <c r="I13" s="8"/>
      <c r="J13" s="1"/>
      <c r="K13" s="1"/>
      <c r="L13" s="7"/>
      <c r="M13" s="62"/>
      <c r="N13" s="7"/>
      <c r="O13" s="62"/>
      <c r="P13" s="7"/>
      <c r="Q13" s="62"/>
      <c r="R13" s="7"/>
      <c r="S13" s="60"/>
      <c r="T13" s="7"/>
      <c r="U13" s="37"/>
      <c r="V13" s="7"/>
      <c r="W13" s="54"/>
      <c r="X13" s="7"/>
      <c r="Y13" s="54"/>
      <c r="Z13" s="7"/>
      <c r="AA13" s="54"/>
      <c r="AB13" s="7"/>
      <c r="AC13" s="37"/>
      <c r="AD13" s="7"/>
      <c r="AE13" s="37"/>
      <c r="AF13" s="7"/>
      <c r="AG13" s="37"/>
      <c r="AH13" s="7"/>
      <c r="AI13" s="35"/>
      <c r="AJ13" s="7"/>
      <c r="AK13" s="15"/>
      <c r="AL13" s="7"/>
      <c r="AM13" s="15"/>
      <c r="AN13" s="7"/>
      <c r="AO13" s="15"/>
      <c r="AP13" s="7"/>
      <c r="AQ13" s="15"/>
      <c r="AT13" s="12"/>
    </row>
    <row r="14" spans="1:46" ht="21" x14ac:dyDescent="0.35">
      <c r="B14" s="84"/>
      <c r="C14" s="10" t="s">
        <v>8</v>
      </c>
      <c r="D14" s="11">
        <f>G14</f>
        <v>13800</v>
      </c>
      <c r="E14" s="14">
        <f>H14</f>
        <v>8800</v>
      </c>
      <c r="F14" s="85"/>
      <c r="G14" s="5">
        <f>MROUND(J14+48,100)</f>
        <v>13800</v>
      </c>
      <c r="H14" s="5">
        <f>MROUND(K14+48,100)</f>
        <v>8800</v>
      </c>
      <c r="I14" s="8"/>
      <c r="J14" s="1">
        <f t="shared" ref="J14:J31" si="1">M14*2.2</f>
        <v>13744.500000000002</v>
      </c>
      <c r="K14" s="1">
        <f t="shared" ref="K14:K31" si="2">M14*1.4</f>
        <v>8746.5</v>
      </c>
      <c r="L14" s="7"/>
      <c r="M14" s="39">
        <v>6247.5</v>
      </c>
      <c r="N14" s="7"/>
      <c r="O14" s="39">
        <v>6247.5</v>
      </c>
      <c r="P14" s="7"/>
      <c r="Q14" s="39">
        <v>6247.5</v>
      </c>
      <c r="R14" s="7"/>
      <c r="S14" s="29">
        <v>6247.5</v>
      </c>
      <c r="T14" s="7"/>
      <c r="U14" s="29">
        <v>6247.5</v>
      </c>
      <c r="V14" s="7"/>
      <c r="W14" s="51">
        <v>6247.5</v>
      </c>
      <c r="X14" s="7"/>
      <c r="Y14" s="51">
        <v>6397.87</v>
      </c>
      <c r="Z14" s="7"/>
      <c r="AA14" s="51">
        <v>6397.87</v>
      </c>
      <c r="AB14" s="7"/>
      <c r="AC14" s="39">
        <v>4892.4849999999997</v>
      </c>
      <c r="AD14" s="7"/>
      <c r="AE14" s="39">
        <v>3763.45</v>
      </c>
      <c r="AF14" s="7"/>
      <c r="AG14" s="29">
        <v>3272.57</v>
      </c>
      <c r="AH14" s="7"/>
      <c r="AI14" s="36">
        <v>3272.57</v>
      </c>
      <c r="AJ14" s="7"/>
      <c r="AK14" s="29">
        <v>2534.4</v>
      </c>
      <c r="AL14" s="7"/>
      <c r="AM14" s="16">
        <v>2116.2277091999999</v>
      </c>
      <c r="AN14" s="7"/>
      <c r="AO14" s="16">
        <v>2004.0035124999999</v>
      </c>
      <c r="AP14" s="7"/>
      <c r="AQ14" s="16">
        <v>1603.20281</v>
      </c>
      <c r="AR14">
        <f>M14/AC14</f>
        <v>1.2769584372767624</v>
      </c>
    </row>
    <row r="15" spans="1:46" ht="21" x14ac:dyDescent="0.35">
      <c r="B15" s="84"/>
      <c r="C15" s="10" t="s">
        <v>9</v>
      </c>
      <c r="D15" s="19">
        <f t="shared" ref="D15:E33" si="3">G15</f>
        <v>6200</v>
      </c>
      <c r="E15" s="20">
        <f t="shared" si="3"/>
        <v>4000</v>
      </c>
      <c r="F15" s="85"/>
      <c r="G15" s="5">
        <f t="shared" ref="G15:H33" si="4">MROUND(J15+48,100)</f>
        <v>6200</v>
      </c>
      <c r="H15" s="5">
        <f t="shared" si="4"/>
        <v>4000</v>
      </c>
      <c r="I15" s="8"/>
      <c r="J15" s="1">
        <f t="shared" si="1"/>
        <v>6171.0000000000009</v>
      </c>
      <c r="K15" s="1">
        <f t="shared" si="2"/>
        <v>3926.9999999999995</v>
      </c>
      <c r="L15" s="7"/>
      <c r="M15" s="39">
        <v>2805</v>
      </c>
      <c r="N15" s="7"/>
      <c r="O15" s="39">
        <v>2805</v>
      </c>
      <c r="P15" s="7"/>
      <c r="Q15" s="39">
        <v>2805</v>
      </c>
      <c r="R15" s="7"/>
      <c r="S15" s="29">
        <v>2805</v>
      </c>
      <c r="T15" s="7"/>
      <c r="U15" s="29">
        <v>2805</v>
      </c>
      <c r="V15" s="7"/>
      <c r="W15" s="51">
        <v>2805</v>
      </c>
      <c r="X15" s="7"/>
      <c r="Y15" s="51">
        <v>3526.53</v>
      </c>
      <c r="Z15" s="7"/>
      <c r="AA15" s="51">
        <v>3526.53</v>
      </c>
      <c r="AB15" s="7"/>
      <c r="AC15" s="39">
        <v>2696.759</v>
      </c>
      <c r="AD15" s="7"/>
      <c r="AE15" s="39">
        <v>2074.4299999999998</v>
      </c>
      <c r="AF15" s="7"/>
      <c r="AG15" s="29">
        <v>1803.85</v>
      </c>
      <c r="AH15" s="7"/>
      <c r="AI15" s="36">
        <v>1803.85</v>
      </c>
      <c r="AJ15" s="7"/>
      <c r="AK15" s="29">
        <v>1403.8992000000001</v>
      </c>
      <c r="AL15" s="7"/>
      <c r="AM15" s="16">
        <v>1198.2194400000001</v>
      </c>
      <c r="AN15" s="7"/>
      <c r="AO15" s="16">
        <v>1134.6775</v>
      </c>
      <c r="AP15" s="7"/>
      <c r="AQ15" s="16">
        <v>907.74200000000008</v>
      </c>
      <c r="AR15">
        <f t="shared" ref="AR15:AR33" si="5">M15/AC15</f>
        <v>1.0401374390518396</v>
      </c>
    </row>
    <row r="16" spans="1:46" ht="21" x14ac:dyDescent="0.35">
      <c r="B16" s="84"/>
      <c r="C16" s="10" t="s">
        <v>10</v>
      </c>
      <c r="D16" s="19">
        <f t="shared" si="3"/>
        <v>14100</v>
      </c>
      <c r="E16" s="20">
        <f t="shared" si="3"/>
        <v>9000</v>
      </c>
      <c r="F16" s="85"/>
      <c r="G16" s="5">
        <f t="shared" si="4"/>
        <v>14100</v>
      </c>
      <c r="H16" s="5">
        <f t="shared" si="4"/>
        <v>9000</v>
      </c>
      <c r="I16" s="8"/>
      <c r="J16" s="1">
        <f t="shared" si="1"/>
        <v>14075.314</v>
      </c>
      <c r="K16" s="1">
        <f t="shared" si="2"/>
        <v>8957.018</v>
      </c>
      <c r="L16" s="7"/>
      <c r="M16" s="39">
        <v>6397.87</v>
      </c>
      <c r="N16" s="7"/>
      <c r="O16" s="39">
        <v>6397.87</v>
      </c>
      <c r="P16" s="7"/>
      <c r="Q16" s="39">
        <v>6397.87</v>
      </c>
      <c r="R16" s="7"/>
      <c r="S16" s="29">
        <v>6397.87</v>
      </c>
      <c r="T16" s="7"/>
      <c r="U16" s="29">
        <v>6397.87</v>
      </c>
      <c r="V16" s="7"/>
      <c r="W16" s="58">
        <v>6397.87</v>
      </c>
      <c r="X16" s="7"/>
      <c r="Y16" s="51">
        <v>6397.87</v>
      </c>
      <c r="Z16" s="7"/>
      <c r="AA16" s="51">
        <v>6397.87</v>
      </c>
      <c r="AB16" s="7"/>
      <c r="AC16" s="39">
        <v>4892.4849999999997</v>
      </c>
      <c r="AD16" s="7"/>
      <c r="AE16" s="39">
        <v>3763.45</v>
      </c>
      <c r="AF16" s="7"/>
      <c r="AG16" s="29">
        <v>3272.57</v>
      </c>
      <c r="AH16" s="7"/>
      <c r="AI16" s="33">
        <v>3272.57</v>
      </c>
      <c r="AJ16" s="7"/>
      <c r="AK16" s="29">
        <v>2534.4</v>
      </c>
      <c r="AL16" s="7"/>
      <c r="AM16" s="16">
        <v>2534.4</v>
      </c>
      <c r="AN16" s="7"/>
      <c r="AO16" s="16">
        <v>2640</v>
      </c>
      <c r="AP16" s="7"/>
      <c r="AQ16" s="29">
        <v>1920</v>
      </c>
      <c r="AR16">
        <f t="shared" si="5"/>
        <v>1.3076933296678479</v>
      </c>
    </row>
    <row r="17" spans="2:44" ht="21" x14ac:dyDescent="0.35">
      <c r="B17" s="84"/>
      <c r="C17" s="10" t="s">
        <v>11</v>
      </c>
      <c r="D17" s="19">
        <f t="shared" si="3"/>
        <v>7800</v>
      </c>
      <c r="E17" s="20">
        <f t="shared" si="3"/>
        <v>5000</v>
      </c>
      <c r="F17" s="85"/>
      <c r="G17" s="5">
        <f t="shared" si="4"/>
        <v>7800</v>
      </c>
      <c r="H17" s="5">
        <f t="shared" si="4"/>
        <v>5000</v>
      </c>
      <c r="I17" s="8"/>
      <c r="J17" s="1">
        <f t="shared" si="1"/>
        <v>7758.3660000000009</v>
      </c>
      <c r="K17" s="1">
        <f t="shared" si="2"/>
        <v>4937.1419999999998</v>
      </c>
      <c r="L17" s="7"/>
      <c r="M17" s="39">
        <v>3526.53</v>
      </c>
      <c r="N17" s="7"/>
      <c r="O17" s="39">
        <v>3526.53</v>
      </c>
      <c r="P17" s="7"/>
      <c r="Q17" s="39">
        <v>3526.53</v>
      </c>
      <c r="R17" s="7"/>
      <c r="S17" s="29">
        <v>3526.53</v>
      </c>
      <c r="T17" s="7"/>
      <c r="U17" s="29">
        <v>3526.53</v>
      </c>
      <c r="V17" s="7"/>
      <c r="W17" s="58">
        <v>3526.53</v>
      </c>
      <c r="X17" s="7"/>
      <c r="Y17" s="51">
        <v>3526.53</v>
      </c>
      <c r="Z17" s="7"/>
      <c r="AA17" s="51">
        <v>3526.53</v>
      </c>
      <c r="AB17" s="7"/>
      <c r="AC17" s="39">
        <v>2696.759</v>
      </c>
      <c r="AD17" s="7"/>
      <c r="AE17" s="39">
        <v>2074.4299999999998</v>
      </c>
      <c r="AF17" s="7"/>
      <c r="AG17" s="29">
        <v>1803.85</v>
      </c>
      <c r="AH17" s="7"/>
      <c r="AI17" s="33">
        <v>1803.85</v>
      </c>
      <c r="AJ17" s="7"/>
      <c r="AK17" s="29">
        <v>1403.8992000000001</v>
      </c>
      <c r="AL17" s="7"/>
      <c r="AM17" s="16">
        <v>1403.8992000000001</v>
      </c>
      <c r="AN17" s="7"/>
      <c r="AO17" s="16">
        <v>1462.5</v>
      </c>
      <c r="AP17" s="7"/>
      <c r="AQ17" s="29">
        <v>1063.56</v>
      </c>
      <c r="AR17">
        <f t="shared" si="5"/>
        <v>1.3076919368768214</v>
      </c>
    </row>
    <row r="18" spans="2:44" ht="21" x14ac:dyDescent="0.35">
      <c r="B18" s="84"/>
      <c r="C18" s="10" t="s">
        <v>12</v>
      </c>
      <c r="D18" s="19">
        <f t="shared" ref="D18:E24" si="6">G18</f>
        <v>10200</v>
      </c>
      <c r="E18" s="20">
        <f t="shared" si="6"/>
        <v>6500</v>
      </c>
      <c r="F18" s="85"/>
      <c r="G18" s="5">
        <f t="shared" ref="G18" si="7">MROUND(J18+48,100)</f>
        <v>10200</v>
      </c>
      <c r="H18" s="5">
        <f t="shared" si="4"/>
        <v>6500</v>
      </c>
      <c r="I18" s="8"/>
      <c r="J18" s="1">
        <f t="shared" ref="J18:J26" si="8">M18*2.2</f>
        <v>10174.934000000001</v>
      </c>
      <c r="K18" s="1">
        <f t="shared" ref="K18:K26" si="9">M18*1.4</f>
        <v>6474.9579999999996</v>
      </c>
      <c r="L18" s="7"/>
      <c r="M18" s="39">
        <v>4624.97</v>
      </c>
      <c r="N18" s="7"/>
      <c r="O18" s="39">
        <v>4624.97</v>
      </c>
      <c r="P18" s="7"/>
      <c r="Q18" s="39">
        <v>4624.97</v>
      </c>
      <c r="R18" s="7"/>
      <c r="S18" s="29">
        <v>4624.97</v>
      </c>
      <c r="T18" s="7"/>
      <c r="U18" s="29">
        <v>4624.97</v>
      </c>
      <c r="V18" s="7"/>
      <c r="W18" s="51">
        <v>4624.97</v>
      </c>
      <c r="X18" s="7"/>
      <c r="Y18" s="51">
        <v>4624.97</v>
      </c>
      <c r="Z18" s="7"/>
      <c r="AA18" s="51">
        <v>4624.97</v>
      </c>
      <c r="AB18" s="7"/>
      <c r="AC18" s="39">
        <v>3536.7410000000004</v>
      </c>
      <c r="AD18" s="7"/>
      <c r="AE18" s="39">
        <v>2720.57</v>
      </c>
      <c r="AF18" s="7"/>
      <c r="AG18" s="29">
        <v>2366</v>
      </c>
      <c r="AH18" s="7"/>
      <c r="AI18" s="21">
        <v>2366</v>
      </c>
      <c r="AJ18" s="7"/>
      <c r="AK18" s="23">
        <v>1731.0744000000002</v>
      </c>
      <c r="AL18" s="7"/>
      <c r="AM18" s="23">
        <v>1731.0744000000002</v>
      </c>
      <c r="AN18" s="7"/>
      <c r="AO18" s="16">
        <v>1639.2750000000001</v>
      </c>
      <c r="AP18" s="7"/>
      <c r="AQ18" s="22">
        <v>1311.42</v>
      </c>
      <c r="AR18">
        <f t="shared" ref="AR18:AR26" si="10">M18/AC18</f>
        <v>1.3076925904384855</v>
      </c>
    </row>
    <row r="19" spans="2:44" ht="21" x14ac:dyDescent="0.35">
      <c r="B19" s="84"/>
      <c r="C19" s="10" t="s">
        <v>13</v>
      </c>
      <c r="D19" s="19">
        <f t="shared" si="6"/>
        <v>7100</v>
      </c>
      <c r="E19" s="20">
        <f t="shared" si="6"/>
        <v>4600</v>
      </c>
      <c r="F19" s="85"/>
      <c r="G19" s="5">
        <f t="shared" si="4"/>
        <v>7100</v>
      </c>
      <c r="H19" s="5">
        <f t="shared" si="4"/>
        <v>4600</v>
      </c>
      <c r="I19" s="8"/>
      <c r="J19" s="1">
        <f t="shared" si="8"/>
        <v>7086.1263306479832</v>
      </c>
      <c r="K19" s="1">
        <f t="shared" si="9"/>
        <v>4509.353119503262</v>
      </c>
      <c r="L19" s="7"/>
      <c r="M19" s="59">
        <v>3220.9665139309013</v>
      </c>
      <c r="N19" s="7"/>
      <c r="O19" s="59">
        <v>3220.9665139309013</v>
      </c>
      <c r="P19" s="7"/>
      <c r="Q19" s="59">
        <v>3220.9665139309013</v>
      </c>
      <c r="R19" s="7"/>
      <c r="S19" s="59">
        <v>3220.9665139309</v>
      </c>
      <c r="T19" s="7"/>
      <c r="U19" s="59">
        <v>3220.9665139309013</v>
      </c>
      <c r="V19" s="7"/>
      <c r="W19" s="51">
        <v>3220.9665139309013</v>
      </c>
      <c r="X19" s="7"/>
      <c r="Y19" s="51">
        <v>3220.9665139309013</v>
      </c>
      <c r="Z19" s="7"/>
      <c r="AA19" s="51">
        <v>3220.9665139309013</v>
      </c>
      <c r="AB19" s="7"/>
      <c r="AC19" s="39">
        <v>2463.08983635</v>
      </c>
      <c r="AD19" s="7"/>
      <c r="AE19" s="39">
        <v>1894.6844894999999</v>
      </c>
      <c r="AF19" s="7"/>
      <c r="AG19" s="29">
        <v>1647.5517300000001</v>
      </c>
      <c r="AH19" s="7"/>
      <c r="AI19" s="16">
        <f>AS19*1.32</f>
        <v>0</v>
      </c>
      <c r="AJ19" s="7"/>
      <c r="AK19" s="16">
        <v>1647.5517300000001</v>
      </c>
      <c r="AL19" s="7"/>
      <c r="AM19" s="16">
        <v>1647.5517300000001</v>
      </c>
      <c r="AN19" s="7"/>
      <c r="AO19" s="16">
        <v>1560.1815624999999</v>
      </c>
      <c r="AP19" s="7"/>
      <c r="AQ19" s="16">
        <v>1248.14525</v>
      </c>
      <c r="AR19">
        <f t="shared" si="10"/>
        <v>1.3076934776784197</v>
      </c>
    </row>
    <row r="20" spans="2:44" ht="21" x14ac:dyDescent="0.35">
      <c r="B20" s="84"/>
      <c r="C20" s="10" t="s">
        <v>25</v>
      </c>
      <c r="D20" s="19">
        <f t="shared" si="6"/>
        <v>13600</v>
      </c>
      <c r="E20" s="20">
        <f t="shared" si="6"/>
        <v>8700</v>
      </c>
      <c r="F20" s="85"/>
      <c r="G20" s="5">
        <f t="shared" si="4"/>
        <v>13600</v>
      </c>
      <c r="H20" s="5">
        <f t="shared" si="4"/>
        <v>8700</v>
      </c>
      <c r="I20" s="8"/>
      <c r="J20" s="1">
        <f t="shared" si="8"/>
        <v>13566.586000000001</v>
      </c>
      <c r="K20" s="1">
        <f t="shared" si="9"/>
        <v>8633.2819999999992</v>
      </c>
      <c r="L20" s="7"/>
      <c r="M20" s="59">
        <v>6166.63</v>
      </c>
      <c r="N20" s="7"/>
      <c r="O20" s="59">
        <v>6166.63</v>
      </c>
      <c r="P20" s="7"/>
      <c r="Q20" s="59">
        <v>6166.63</v>
      </c>
      <c r="R20" s="7"/>
      <c r="S20" s="59">
        <v>6166.63</v>
      </c>
      <c r="T20" s="7"/>
      <c r="U20" s="59">
        <v>6166.63</v>
      </c>
      <c r="V20" s="7"/>
      <c r="W20" s="58">
        <v>6166.63</v>
      </c>
      <c r="X20" s="7"/>
      <c r="Y20" s="51">
        <v>6166.63</v>
      </c>
      <c r="Z20" s="7"/>
      <c r="AA20" s="51">
        <v>6166.63</v>
      </c>
      <c r="AB20" s="7"/>
      <c r="AC20" s="39">
        <v>4715.6589999999997</v>
      </c>
      <c r="AD20" s="7"/>
      <c r="AE20" s="39">
        <v>3627.43</v>
      </c>
      <c r="AF20" s="7"/>
      <c r="AG20" s="29">
        <v>3272.57</v>
      </c>
      <c r="AH20" s="7"/>
      <c r="AI20" s="33">
        <v>3272.57</v>
      </c>
      <c r="AJ20" s="7"/>
      <c r="AK20" s="29">
        <v>2534.4</v>
      </c>
      <c r="AL20" s="7"/>
      <c r="AM20" s="16">
        <v>2534.4</v>
      </c>
      <c r="AN20" s="7"/>
      <c r="AO20" s="16">
        <v>2640</v>
      </c>
      <c r="AP20" s="7"/>
      <c r="AQ20" s="29">
        <v>1920</v>
      </c>
      <c r="AR20">
        <f t="shared" si="10"/>
        <v>1.3076920956328693</v>
      </c>
    </row>
    <row r="21" spans="2:44" ht="21" x14ac:dyDescent="0.35">
      <c r="B21" s="84"/>
      <c r="C21" s="10" t="s">
        <v>26</v>
      </c>
      <c r="D21" s="19">
        <f t="shared" si="6"/>
        <v>7800</v>
      </c>
      <c r="E21" s="20">
        <f t="shared" si="6"/>
        <v>5000</v>
      </c>
      <c r="F21" s="85"/>
      <c r="G21" s="5">
        <f t="shared" si="4"/>
        <v>7800</v>
      </c>
      <c r="H21" s="5">
        <f t="shared" si="4"/>
        <v>5000</v>
      </c>
      <c r="I21" s="8"/>
      <c r="J21" s="1">
        <f t="shared" si="8"/>
        <v>7758.3660000000009</v>
      </c>
      <c r="K21" s="1">
        <f t="shared" si="9"/>
        <v>4937.1419999999998</v>
      </c>
      <c r="L21" s="7"/>
      <c r="M21" s="59">
        <v>3526.53</v>
      </c>
      <c r="N21" s="7"/>
      <c r="O21" s="59">
        <v>3526.53</v>
      </c>
      <c r="P21" s="7"/>
      <c r="Q21" s="59">
        <v>3526.53</v>
      </c>
      <c r="R21" s="7"/>
      <c r="S21" s="59">
        <v>3526.53</v>
      </c>
      <c r="T21" s="7"/>
      <c r="U21" s="59">
        <v>3526.53</v>
      </c>
      <c r="V21" s="7"/>
      <c r="W21" s="58">
        <v>3526.53</v>
      </c>
      <c r="X21" s="7"/>
      <c r="Y21" s="51">
        <v>3526.53</v>
      </c>
      <c r="Z21" s="7"/>
      <c r="AA21" s="51">
        <v>3526.53</v>
      </c>
      <c r="AB21" s="7"/>
      <c r="AC21" s="39">
        <v>2696.759</v>
      </c>
      <c r="AD21" s="7"/>
      <c r="AE21" s="39">
        <v>2074.4299999999998</v>
      </c>
      <c r="AF21" s="7"/>
      <c r="AG21" s="29">
        <v>1803.85</v>
      </c>
      <c r="AH21" s="7"/>
      <c r="AI21" s="33">
        <v>1803.85</v>
      </c>
      <c r="AJ21" s="7"/>
      <c r="AK21" s="29">
        <v>1403.8992000000001</v>
      </c>
      <c r="AL21" s="7"/>
      <c r="AM21" s="16">
        <v>1403.8992000000001</v>
      </c>
      <c r="AN21" s="7"/>
      <c r="AO21" s="16">
        <v>1462.5</v>
      </c>
      <c r="AP21" s="7"/>
      <c r="AQ21" s="29">
        <v>1063.56</v>
      </c>
      <c r="AR21">
        <f t="shared" si="10"/>
        <v>1.3076919368768214</v>
      </c>
    </row>
    <row r="22" spans="2:44" ht="21" x14ac:dyDescent="0.35">
      <c r="B22" s="84"/>
      <c r="C22" s="10" t="s">
        <v>15</v>
      </c>
      <c r="D22" s="19">
        <f t="shared" si="6"/>
        <v>10200</v>
      </c>
      <c r="E22" s="20">
        <f t="shared" si="6"/>
        <v>6500</v>
      </c>
      <c r="F22" s="85"/>
      <c r="G22" s="5">
        <f t="shared" si="4"/>
        <v>10200</v>
      </c>
      <c r="H22" s="5">
        <f t="shared" si="4"/>
        <v>6500</v>
      </c>
      <c r="I22" s="8"/>
      <c r="J22" s="1">
        <f t="shared" si="8"/>
        <v>10174.94090346327</v>
      </c>
      <c r="K22" s="1">
        <f t="shared" si="9"/>
        <v>6474.96239311299</v>
      </c>
      <c r="L22" s="7"/>
      <c r="M22" s="39">
        <v>4624.97313793785</v>
      </c>
      <c r="N22" s="7"/>
      <c r="O22" s="39">
        <v>4624.97313793785</v>
      </c>
      <c r="P22" s="7"/>
      <c r="Q22" s="39">
        <v>4624.97313793785</v>
      </c>
      <c r="R22" s="7"/>
      <c r="S22" s="29">
        <v>4624.97313793785</v>
      </c>
      <c r="T22" s="7"/>
      <c r="U22" s="29">
        <v>4624.97313793785</v>
      </c>
      <c r="V22" s="7"/>
      <c r="W22" s="51">
        <v>4624.9731379378527</v>
      </c>
      <c r="X22" s="7"/>
      <c r="Y22" s="51">
        <v>4624.9731379378527</v>
      </c>
      <c r="Z22" s="7"/>
      <c r="AA22" s="51">
        <v>4624.9731379378527</v>
      </c>
      <c r="AB22" s="7"/>
      <c r="AC22" s="39">
        <v>3536.7410000000004</v>
      </c>
      <c r="AD22" s="7"/>
      <c r="AE22" s="39">
        <v>2720.57</v>
      </c>
      <c r="AF22" s="7"/>
      <c r="AG22" s="29">
        <v>2366</v>
      </c>
      <c r="AH22" s="7"/>
      <c r="AI22" s="21">
        <v>2366</v>
      </c>
      <c r="AJ22" s="7"/>
      <c r="AK22" s="23">
        <v>1808.5188000000001</v>
      </c>
      <c r="AL22" s="7"/>
      <c r="AM22" s="23">
        <v>1808.5188000000001</v>
      </c>
      <c r="AN22" s="7"/>
      <c r="AO22" s="16">
        <v>1712.6125</v>
      </c>
      <c r="AP22" s="7"/>
      <c r="AQ22" s="22">
        <v>1370.09</v>
      </c>
      <c r="AR22">
        <f t="shared" si="10"/>
        <v>1.307693477678419</v>
      </c>
    </row>
    <row r="23" spans="2:44" ht="21" x14ac:dyDescent="0.35">
      <c r="B23" s="84"/>
      <c r="C23" s="10" t="s">
        <v>14</v>
      </c>
      <c r="D23" s="19">
        <f t="shared" si="6"/>
        <v>8800</v>
      </c>
      <c r="E23" s="20">
        <f t="shared" si="6"/>
        <v>5600</v>
      </c>
      <c r="F23" s="85"/>
      <c r="G23" s="5">
        <f t="shared" si="4"/>
        <v>8800</v>
      </c>
      <c r="H23" s="5">
        <f t="shared" si="4"/>
        <v>5600</v>
      </c>
      <c r="I23" s="8"/>
      <c r="J23" s="1">
        <f t="shared" si="8"/>
        <v>8727.7724226000009</v>
      </c>
      <c r="K23" s="1">
        <f t="shared" si="9"/>
        <v>5554.0369961999995</v>
      </c>
      <c r="L23" s="7"/>
      <c r="M23" s="59">
        <v>3967.1692829999997</v>
      </c>
      <c r="N23" s="7"/>
      <c r="O23" s="59">
        <v>3967.1692829999997</v>
      </c>
      <c r="P23" s="7"/>
      <c r="Q23" s="59">
        <v>3967.1692829999997</v>
      </c>
      <c r="R23" s="7"/>
      <c r="S23" s="59">
        <v>3967.1692829999997</v>
      </c>
      <c r="T23" s="7"/>
      <c r="U23" s="59">
        <v>3967.1692829999997</v>
      </c>
      <c r="V23" s="7"/>
      <c r="W23" s="51">
        <v>3967.1692829999997</v>
      </c>
      <c r="X23" s="7"/>
      <c r="Y23" s="51">
        <v>3967.1692829999997</v>
      </c>
      <c r="Z23" s="7"/>
      <c r="AA23" s="51">
        <v>3967.1692829999997</v>
      </c>
      <c r="AB23" s="7"/>
      <c r="AC23" s="39">
        <v>3033.7176870000003</v>
      </c>
      <c r="AD23" s="7"/>
      <c r="AE23" s="39">
        <v>2333.6289900000002</v>
      </c>
      <c r="AF23" s="7"/>
      <c r="AG23" s="29">
        <v>2029.2426000000003</v>
      </c>
      <c r="AH23" s="7"/>
      <c r="AI23" s="16">
        <f t="shared" ref="AI23" si="11">AS23*1.32</f>
        <v>0</v>
      </c>
      <c r="AJ23" s="7"/>
      <c r="AK23" s="16">
        <v>2029.2426000000003</v>
      </c>
      <c r="AL23" s="7"/>
      <c r="AM23" s="16">
        <v>2029.2426000000003</v>
      </c>
      <c r="AN23" s="7"/>
      <c r="AO23" s="16">
        <v>1921.6312500000001</v>
      </c>
      <c r="AP23" s="7"/>
      <c r="AQ23" s="16">
        <v>1537.3050000000001</v>
      </c>
      <c r="AR23">
        <f t="shared" si="10"/>
        <v>1.3076923076923075</v>
      </c>
    </row>
    <row r="24" spans="2:44" ht="21" x14ac:dyDescent="0.35">
      <c r="B24" s="84"/>
      <c r="C24" s="10" t="s">
        <v>5</v>
      </c>
      <c r="D24" s="11">
        <f t="shared" si="6"/>
        <v>2400</v>
      </c>
      <c r="E24" s="14">
        <f t="shared" si="6"/>
        <v>1600</v>
      </c>
      <c r="F24" s="85"/>
      <c r="G24" s="5">
        <f t="shared" si="4"/>
        <v>2400</v>
      </c>
      <c r="H24" s="5">
        <f t="shared" si="4"/>
        <v>1600</v>
      </c>
      <c r="I24" s="8"/>
      <c r="J24" s="1">
        <f t="shared" si="8"/>
        <v>2374.1960000000004</v>
      </c>
      <c r="K24" s="1">
        <f t="shared" si="9"/>
        <v>1510.8520000000001</v>
      </c>
      <c r="L24" s="7"/>
      <c r="M24" s="39">
        <v>1079.18</v>
      </c>
      <c r="N24" s="7"/>
      <c r="O24" s="39">
        <v>1079.18</v>
      </c>
      <c r="P24" s="7"/>
      <c r="Q24" s="39">
        <v>1079.18</v>
      </c>
      <c r="R24" s="7"/>
      <c r="S24" s="29">
        <v>1079.18</v>
      </c>
      <c r="T24" s="7"/>
      <c r="U24" s="29">
        <v>1079.18</v>
      </c>
      <c r="V24" s="7"/>
      <c r="W24" s="51">
        <v>1079.18</v>
      </c>
      <c r="X24" s="7"/>
      <c r="Y24" s="51">
        <v>1079.18</v>
      </c>
      <c r="Z24" s="7"/>
      <c r="AA24" s="51">
        <v>1079.18</v>
      </c>
      <c r="AB24" s="7"/>
      <c r="AC24" s="39">
        <v>825.25299999999993</v>
      </c>
      <c r="AD24" s="7"/>
      <c r="AE24" s="39">
        <v>634.80999999999995</v>
      </c>
      <c r="AF24" s="7"/>
      <c r="AG24" s="29">
        <v>552</v>
      </c>
      <c r="AH24" s="7"/>
      <c r="AI24" s="33">
        <v>552</v>
      </c>
      <c r="AJ24" s="7"/>
      <c r="AK24" s="16">
        <v>467.34600000000006</v>
      </c>
      <c r="AL24" s="7"/>
      <c r="AM24" s="16">
        <v>467.34600000000006</v>
      </c>
      <c r="AN24" s="7"/>
      <c r="AO24" s="16">
        <v>442.5625</v>
      </c>
      <c r="AP24" s="7"/>
      <c r="AQ24" s="22">
        <v>354.05</v>
      </c>
      <c r="AR24">
        <f t="shared" si="10"/>
        <v>1.3076959429411346</v>
      </c>
    </row>
    <row r="25" spans="2:44" ht="21" x14ac:dyDescent="0.35">
      <c r="B25" s="84"/>
      <c r="C25" s="17" t="s">
        <v>36</v>
      </c>
      <c r="D25" s="19">
        <f t="shared" ref="D25:E25" si="12">G25</f>
        <v>8600</v>
      </c>
      <c r="E25" s="20">
        <f t="shared" si="12"/>
        <v>5500</v>
      </c>
      <c r="F25" s="85"/>
      <c r="G25" s="5">
        <f t="shared" si="4"/>
        <v>8600</v>
      </c>
      <c r="H25" s="5">
        <f t="shared" si="4"/>
        <v>5500</v>
      </c>
      <c r="I25" s="8"/>
      <c r="J25" s="1">
        <f t="shared" si="8"/>
        <v>8580</v>
      </c>
      <c r="K25" s="1">
        <f t="shared" si="9"/>
        <v>5460</v>
      </c>
      <c r="L25" s="7"/>
      <c r="M25" s="39">
        <v>3900</v>
      </c>
      <c r="N25" s="7"/>
      <c r="O25" s="39">
        <v>3900</v>
      </c>
      <c r="P25" s="7"/>
      <c r="Q25" s="39">
        <v>3900</v>
      </c>
      <c r="R25" s="7"/>
      <c r="S25" s="51">
        <v>5386.38</v>
      </c>
      <c r="T25" s="7"/>
      <c r="U25" s="51">
        <v>5386.38</v>
      </c>
      <c r="V25" s="7"/>
      <c r="W25" s="51">
        <v>5386.38</v>
      </c>
      <c r="X25" s="7"/>
      <c r="Y25" s="51">
        <v>5386.38</v>
      </c>
      <c r="Z25" s="7"/>
      <c r="AA25" s="51">
        <v>5386.38</v>
      </c>
      <c r="AB25" s="7"/>
      <c r="AC25" s="39">
        <v>4118.9980000000005</v>
      </c>
      <c r="AD25" s="7"/>
      <c r="AE25" s="39">
        <v>3168.46</v>
      </c>
      <c r="AF25" s="7"/>
      <c r="AG25" s="29"/>
      <c r="AH25" s="7"/>
      <c r="AI25" s="33">
        <v>552</v>
      </c>
      <c r="AJ25" s="7"/>
      <c r="AK25" s="16">
        <v>467.34600000000006</v>
      </c>
      <c r="AL25" s="7"/>
      <c r="AM25" s="16">
        <v>467.34600000000006</v>
      </c>
      <c r="AN25" s="7"/>
      <c r="AO25" s="16">
        <v>442.5625</v>
      </c>
      <c r="AP25" s="7"/>
      <c r="AQ25" s="22">
        <v>354.05</v>
      </c>
      <c r="AR25">
        <f t="shared" si="10"/>
        <v>0.94683221501928372</v>
      </c>
    </row>
    <row r="26" spans="2:44" ht="21" x14ac:dyDescent="0.35">
      <c r="B26" s="84"/>
      <c r="C26" s="10" t="s">
        <v>17</v>
      </c>
      <c r="D26" s="19">
        <f>G26</f>
        <v>17900</v>
      </c>
      <c r="E26" s="20">
        <f>H26</f>
        <v>11400</v>
      </c>
      <c r="F26" s="85"/>
      <c r="G26" s="5">
        <f t="shared" si="4"/>
        <v>17900</v>
      </c>
      <c r="H26" s="5">
        <f t="shared" si="4"/>
        <v>11400</v>
      </c>
      <c r="I26" s="8"/>
      <c r="J26" s="1">
        <f t="shared" si="8"/>
        <v>17806.14</v>
      </c>
      <c r="K26" s="1">
        <f t="shared" si="9"/>
        <v>11331.179999999998</v>
      </c>
      <c r="L26" s="7"/>
      <c r="M26" s="39">
        <v>8093.7</v>
      </c>
      <c r="N26" s="7"/>
      <c r="O26" s="39">
        <v>8093.7</v>
      </c>
      <c r="P26" s="7"/>
      <c r="Q26" s="29">
        <v>8093.7</v>
      </c>
      <c r="R26" s="7"/>
      <c r="S26" s="29">
        <v>8093.7</v>
      </c>
      <c r="T26" s="7"/>
      <c r="U26" s="29">
        <v>8093.7</v>
      </c>
      <c r="V26" s="7"/>
      <c r="W26" s="51">
        <v>8093.7</v>
      </c>
      <c r="X26" s="7"/>
      <c r="Y26" s="51">
        <v>8093.7</v>
      </c>
      <c r="Z26" s="7"/>
      <c r="AA26" s="51">
        <v>8093.7</v>
      </c>
      <c r="AB26" s="7"/>
      <c r="AC26" s="39">
        <v>6189.3</v>
      </c>
      <c r="AD26" s="7"/>
      <c r="AE26" s="39">
        <v>4761</v>
      </c>
      <c r="AF26" s="7"/>
      <c r="AG26" s="29">
        <v>4140</v>
      </c>
      <c r="AH26" s="7"/>
      <c r="AI26" s="33">
        <v>4140</v>
      </c>
      <c r="AJ26" s="7"/>
      <c r="AK26" s="23">
        <v>3580.5792000000001</v>
      </c>
      <c r="AL26" s="7"/>
      <c r="AM26" s="23">
        <v>3580.5792000000001</v>
      </c>
      <c r="AN26" s="7"/>
      <c r="AO26" s="16">
        <v>3390.7</v>
      </c>
      <c r="AP26" s="7"/>
      <c r="AQ26" s="22">
        <v>2712.56</v>
      </c>
      <c r="AR26">
        <f t="shared" si="10"/>
        <v>1.3076923076923077</v>
      </c>
    </row>
    <row r="27" spans="2:44" ht="21" x14ac:dyDescent="0.35">
      <c r="B27" s="84"/>
      <c r="C27" s="10" t="s">
        <v>27</v>
      </c>
      <c r="D27" s="19">
        <f t="shared" si="3"/>
        <v>13400</v>
      </c>
      <c r="E27" s="20">
        <f t="shared" si="3"/>
        <v>8500</v>
      </c>
      <c r="F27" s="85"/>
      <c r="G27" s="5">
        <f t="shared" si="4"/>
        <v>13400</v>
      </c>
      <c r="H27" s="5">
        <f t="shared" si="4"/>
        <v>8500</v>
      </c>
      <c r="I27" s="8"/>
      <c r="J27" s="1">
        <f t="shared" si="1"/>
        <v>13312.156000000001</v>
      </c>
      <c r="K27" s="1">
        <f t="shared" si="2"/>
        <v>8471.3719999999994</v>
      </c>
      <c r="L27" s="7"/>
      <c r="M27" s="59">
        <v>6050.98</v>
      </c>
      <c r="N27" s="7"/>
      <c r="O27" s="59">
        <v>6050.98</v>
      </c>
      <c r="P27" s="7"/>
      <c r="Q27" s="59">
        <v>6050.98</v>
      </c>
      <c r="R27" s="7"/>
      <c r="S27" s="59">
        <v>6050.98</v>
      </c>
      <c r="T27" s="7"/>
      <c r="U27" s="59">
        <v>6050.98</v>
      </c>
      <c r="V27" s="7"/>
      <c r="W27" s="58">
        <v>6050.98</v>
      </c>
      <c r="X27" s="7"/>
      <c r="Y27" s="51">
        <v>6050.98</v>
      </c>
      <c r="Z27" s="7"/>
      <c r="AA27" s="51">
        <v>6050.98</v>
      </c>
      <c r="AB27" s="7"/>
      <c r="AC27" s="39">
        <v>4627.22</v>
      </c>
      <c r="AD27" s="7"/>
      <c r="AE27" s="39">
        <v>3559.4</v>
      </c>
      <c r="AF27" s="7"/>
      <c r="AG27" s="29">
        <v>3095.14</v>
      </c>
      <c r="AH27" s="7"/>
      <c r="AI27" s="33">
        <v>3095.14</v>
      </c>
      <c r="AJ27" s="7"/>
      <c r="AK27" s="29">
        <v>2534.4</v>
      </c>
      <c r="AL27" s="7"/>
      <c r="AM27" s="16">
        <v>2385.4116000000004</v>
      </c>
      <c r="AN27" s="7"/>
      <c r="AO27" s="16">
        <v>2640</v>
      </c>
      <c r="AP27" s="7"/>
      <c r="AQ27" s="29">
        <v>1807.13</v>
      </c>
      <c r="AR27">
        <f t="shared" si="5"/>
        <v>1.3076923076923075</v>
      </c>
    </row>
    <row r="28" spans="2:44" ht="21" x14ac:dyDescent="0.35">
      <c r="B28" s="84"/>
      <c r="C28" s="10" t="s">
        <v>28</v>
      </c>
      <c r="D28" s="19">
        <f t="shared" si="3"/>
        <v>7400</v>
      </c>
      <c r="E28" s="20">
        <f t="shared" si="3"/>
        <v>4700</v>
      </c>
      <c r="F28" s="85"/>
      <c r="G28" s="5">
        <f t="shared" si="4"/>
        <v>7400</v>
      </c>
      <c r="H28" s="5">
        <f t="shared" si="4"/>
        <v>4700</v>
      </c>
      <c r="I28" s="8"/>
      <c r="J28" s="1">
        <f t="shared" si="1"/>
        <v>7376.8200000000006</v>
      </c>
      <c r="K28" s="1">
        <f t="shared" si="2"/>
        <v>4694.3399999999992</v>
      </c>
      <c r="L28" s="7"/>
      <c r="M28" s="59">
        <v>3353.1</v>
      </c>
      <c r="N28" s="7"/>
      <c r="O28" s="59">
        <v>3353.1</v>
      </c>
      <c r="P28" s="7"/>
      <c r="Q28" s="59">
        <v>3353.1</v>
      </c>
      <c r="R28" s="7"/>
      <c r="S28" s="59">
        <v>3353.1</v>
      </c>
      <c r="T28" s="7"/>
      <c r="U28" s="59">
        <v>3353.1</v>
      </c>
      <c r="V28" s="7"/>
      <c r="W28" s="58">
        <v>3353.1</v>
      </c>
      <c r="X28" s="7"/>
      <c r="Y28" s="51">
        <v>3353.1</v>
      </c>
      <c r="Z28" s="7"/>
      <c r="AA28" s="51">
        <v>3353.1</v>
      </c>
      <c r="AB28" s="7"/>
      <c r="AC28" s="39">
        <v>2564.1330000000003</v>
      </c>
      <c r="AD28" s="7"/>
      <c r="AE28" s="39">
        <v>1972.41</v>
      </c>
      <c r="AF28" s="7"/>
      <c r="AG28" s="29">
        <v>1715.14</v>
      </c>
      <c r="AH28" s="7"/>
      <c r="AI28" s="33">
        <v>1715.14</v>
      </c>
      <c r="AJ28" s="7"/>
      <c r="AK28" s="29">
        <v>1403.8992000000001</v>
      </c>
      <c r="AL28" s="7"/>
      <c r="AM28" s="16">
        <v>1316.9112</v>
      </c>
      <c r="AN28" s="7"/>
      <c r="AO28" s="16">
        <v>1462.5</v>
      </c>
      <c r="AP28" s="7"/>
      <c r="AQ28" s="29">
        <v>997.66</v>
      </c>
      <c r="AR28">
        <f t="shared" si="5"/>
        <v>1.3076934776784197</v>
      </c>
    </row>
    <row r="29" spans="2:44" ht="21" x14ac:dyDescent="0.35">
      <c r="B29" s="84"/>
      <c r="C29" s="10" t="s">
        <v>23</v>
      </c>
      <c r="D29" s="19">
        <f t="shared" si="3"/>
        <v>13400</v>
      </c>
      <c r="E29" s="20">
        <f t="shared" si="3"/>
        <v>8500</v>
      </c>
      <c r="F29" s="85"/>
      <c r="G29" s="5">
        <f t="shared" si="4"/>
        <v>13400</v>
      </c>
      <c r="H29" s="5">
        <f t="shared" si="4"/>
        <v>8500</v>
      </c>
      <c r="I29" s="8"/>
      <c r="J29" s="1">
        <f t="shared" si="1"/>
        <v>13312.156000000001</v>
      </c>
      <c r="K29" s="1">
        <f t="shared" si="2"/>
        <v>8471.3719999999994</v>
      </c>
      <c r="L29" s="7"/>
      <c r="M29" s="59">
        <v>6050.98</v>
      </c>
      <c r="N29" s="7"/>
      <c r="O29" s="59">
        <v>6050.98</v>
      </c>
      <c r="P29" s="7"/>
      <c r="Q29" s="59">
        <v>6050.98</v>
      </c>
      <c r="R29" s="7"/>
      <c r="S29" s="59">
        <v>6050.98</v>
      </c>
      <c r="T29" s="7"/>
      <c r="U29" s="59">
        <v>6050.98</v>
      </c>
      <c r="V29" s="7"/>
      <c r="W29" s="58">
        <v>6050.98</v>
      </c>
      <c r="X29" s="7"/>
      <c r="Y29" s="51">
        <v>6050.98</v>
      </c>
      <c r="Z29" s="7"/>
      <c r="AA29" s="51">
        <v>6050.98</v>
      </c>
      <c r="AB29" s="7"/>
      <c r="AC29" s="39">
        <v>4627.22</v>
      </c>
      <c r="AD29" s="7"/>
      <c r="AE29" s="39">
        <v>3559.4</v>
      </c>
      <c r="AF29" s="7"/>
      <c r="AG29" s="29">
        <v>3095.14</v>
      </c>
      <c r="AH29" s="7"/>
      <c r="AI29" s="33">
        <v>3095.14</v>
      </c>
      <c r="AJ29" s="7"/>
      <c r="AK29" s="29">
        <v>2534.4</v>
      </c>
      <c r="AL29" s="7"/>
      <c r="AM29" s="16">
        <v>2385.4116000000004</v>
      </c>
      <c r="AN29" s="7"/>
      <c r="AO29" s="16">
        <v>2640</v>
      </c>
      <c r="AP29" s="7"/>
      <c r="AQ29" s="29">
        <v>1807.13</v>
      </c>
      <c r="AR29">
        <f t="shared" si="5"/>
        <v>1.3076923076923075</v>
      </c>
    </row>
    <row r="30" spans="2:44" ht="21" x14ac:dyDescent="0.35">
      <c r="B30" s="84"/>
      <c r="C30" s="10" t="s">
        <v>24</v>
      </c>
      <c r="D30" s="19">
        <f t="shared" si="3"/>
        <v>7400</v>
      </c>
      <c r="E30" s="20">
        <f t="shared" si="3"/>
        <v>4700</v>
      </c>
      <c r="F30" s="85"/>
      <c r="G30" s="5">
        <f t="shared" si="4"/>
        <v>7400</v>
      </c>
      <c r="H30" s="5">
        <f t="shared" si="4"/>
        <v>4700</v>
      </c>
      <c r="I30" s="8"/>
      <c r="J30" s="1">
        <f t="shared" si="1"/>
        <v>7376.8200000000006</v>
      </c>
      <c r="K30" s="1">
        <f t="shared" si="2"/>
        <v>4694.3399999999992</v>
      </c>
      <c r="L30" s="7"/>
      <c r="M30" s="59">
        <v>3353.1</v>
      </c>
      <c r="N30" s="7"/>
      <c r="O30" s="59">
        <v>3353.1</v>
      </c>
      <c r="P30" s="7"/>
      <c r="Q30" s="59">
        <v>3353.1</v>
      </c>
      <c r="R30" s="7"/>
      <c r="S30" s="59">
        <v>3353.1</v>
      </c>
      <c r="T30" s="7"/>
      <c r="U30" s="59">
        <v>3353.1</v>
      </c>
      <c r="V30" s="7"/>
      <c r="W30" s="58">
        <v>3353.1</v>
      </c>
      <c r="X30" s="7"/>
      <c r="Y30" s="51">
        <v>3353.1</v>
      </c>
      <c r="Z30" s="7"/>
      <c r="AA30" s="51">
        <v>3353.1</v>
      </c>
      <c r="AB30" s="7"/>
      <c r="AC30" s="39">
        <v>2564.1330000000003</v>
      </c>
      <c r="AD30" s="7"/>
      <c r="AE30" s="39">
        <v>1972.41</v>
      </c>
      <c r="AF30" s="7"/>
      <c r="AG30" s="29">
        <v>1715.14</v>
      </c>
      <c r="AH30" s="7"/>
      <c r="AI30" s="33">
        <v>1715.14</v>
      </c>
      <c r="AJ30" s="7"/>
      <c r="AK30" s="29">
        <v>1403.8992000000001</v>
      </c>
      <c r="AL30" s="7"/>
      <c r="AM30" s="16">
        <v>1316.9112</v>
      </c>
      <c r="AN30" s="7"/>
      <c r="AO30" s="16">
        <v>1462.5</v>
      </c>
      <c r="AP30" s="7"/>
      <c r="AQ30" s="29">
        <v>997.66</v>
      </c>
      <c r="AR30">
        <f t="shared" si="5"/>
        <v>1.3076934776784197</v>
      </c>
    </row>
    <row r="31" spans="2:44" ht="21" hidden="1" x14ac:dyDescent="0.35">
      <c r="B31" s="84"/>
      <c r="C31" s="10" t="s">
        <v>49</v>
      </c>
      <c r="D31" s="19"/>
      <c r="E31" s="20"/>
      <c r="F31" s="85"/>
      <c r="G31" s="5">
        <f t="shared" si="4"/>
        <v>0</v>
      </c>
      <c r="H31" s="5">
        <f t="shared" si="4"/>
        <v>0</v>
      </c>
      <c r="I31" s="8"/>
      <c r="J31" s="1">
        <f t="shared" si="1"/>
        <v>0</v>
      </c>
      <c r="K31" s="1">
        <f t="shared" si="2"/>
        <v>0</v>
      </c>
      <c r="L31" s="7"/>
      <c r="M31" s="59">
        <v>0</v>
      </c>
      <c r="N31" s="7"/>
      <c r="O31" s="59">
        <v>0</v>
      </c>
      <c r="P31" s="7"/>
      <c r="Q31" s="59">
        <v>0</v>
      </c>
      <c r="R31" s="7"/>
      <c r="S31" s="59">
        <v>0</v>
      </c>
      <c r="T31" s="7"/>
      <c r="U31" s="59">
        <v>2597.5995787651318</v>
      </c>
      <c r="V31" s="7"/>
      <c r="W31" s="51">
        <v>2597.5995787651318</v>
      </c>
      <c r="X31" s="7"/>
      <c r="Y31" s="51">
        <v>2597.5995787651318</v>
      </c>
      <c r="Z31" s="7"/>
      <c r="AA31" s="51">
        <v>2597.5995787651318</v>
      </c>
      <c r="AB31" s="7"/>
      <c r="AC31" s="39">
        <v>1986.4</v>
      </c>
      <c r="AD31" s="7"/>
      <c r="AE31" s="39">
        <v>1528</v>
      </c>
      <c r="AF31" s="7"/>
      <c r="AG31" s="29">
        <v>1328.6707500000002</v>
      </c>
      <c r="AH31" s="7"/>
      <c r="AI31" s="16">
        <f t="shared" ref="AI31" si="13">AS31*1.32</f>
        <v>0</v>
      </c>
      <c r="AJ31" s="7"/>
      <c r="AK31" s="16">
        <v>1328.6707500000002</v>
      </c>
      <c r="AL31" s="7"/>
      <c r="AM31" s="16">
        <v>1328.6707500000002</v>
      </c>
      <c r="AN31" s="7"/>
      <c r="AO31" s="16">
        <v>1258.2109375000002</v>
      </c>
      <c r="AP31" s="7"/>
      <c r="AQ31" s="16">
        <v>1006.5687500000001</v>
      </c>
      <c r="AR31">
        <f t="shared" si="5"/>
        <v>0</v>
      </c>
    </row>
    <row r="32" spans="2:44" ht="21" x14ac:dyDescent="0.35">
      <c r="B32" s="84"/>
      <c r="C32" s="17" t="s">
        <v>43</v>
      </c>
      <c r="D32" s="19">
        <f t="shared" si="3"/>
        <v>13600</v>
      </c>
      <c r="E32" s="20">
        <f t="shared" si="3"/>
        <v>8700</v>
      </c>
      <c r="F32" s="85"/>
      <c r="G32" s="5">
        <f t="shared" si="4"/>
        <v>13600</v>
      </c>
      <c r="H32" s="5">
        <f t="shared" si="4"/>
        <v>8700</v>
      </c>
      <c r="I32" s="8"/>
      <c r="J32" s="1">
        <f>M32*2.2</f>
        <v>13574.000000000002</v>
      </c>
      <c r="K32" s="1">
        <f>M32*1.4</f>
        <v>8638</v>
      </c>
      <c r="L32" s="7"/>
      <c r="M32" s="39">
        <v>6170</v>
      </c>
      <c r="N32" s="7"/>
      <c r="O32" s="39">
        <v>6170</v>
      </c>
      <c r="P32" s="7"/>
      <c r="Q32" s="39">
        <v>6170</v>
      </c>
      <c r="R32" s="7"/>
      <c r="S32" s="29">
        <v>6170</v>
      </c>
      <c r="T32" s="7"/>
      <c r="U32" s="29">
        <v>6170</v>
      </c>
      <c r="V32" s="7"/>
      <c r="W32" s="39">
        <v>6170</v>
      </c>
      <c r="X32" s="7"/>
      <c r="Y32" s="51">
        <v>6166</v>
      </c>
      <c r="Z32" s="7"/>
      <c r="AA32" s="51">
        <v>6166</v>
      </c>
      <c r="AB32" s="7"/>
      <c r="AC32" s="39">
        <v>4715.1000000000004</v>
      </c>
      <c r="AD32" s="7"/>
      <c r="AE32" s="39">
        <v>3627</v>
      </c>
      <c r="AF32" s="7"/>
      <c r="AG32" s="29"/>
      <c r="AH32" s="7"/>
      <c r="AI32" s="33">
        <v>552</v>
      </c>
      <c r="AJ32" s="7"/>
      <c r="AK32" s="16">
        <v>467.34600000000006</v>
      </c>
      <c r="AL32" s="7"/>
      <c r="AM32" s="16">
        <v>467.34600000000006</v>
      </c>
      <c r="AN32" s="7"/>
      <c r="AO32" s="16">
        <v>442.5625</v>
      </c>
      <c r="AP32" s="7"/>
      <c r="AQ32" s="22">
        <v>354.05</v>
      </c>
      <c r="AR32">
        <f t="shared" si="5"/>
        <v>1.3085618544675615</v>
      </c>
    </row>
    <row r="33" spans="2:44" ht="21" x14ac:dyDescent="0.35">
      <c r="B33" s="84"/>
      <c r="C33" s="17" t="s">
        <v>44</v>
      </c>
      <c r="D33" s="19">
        <f t="shared" si="3"/>
        <v>7000</v>
      </c>
      <c r="E33" s="20">
        <f t="shared" si="3"/>
        <v>4400</v>
      </c>
      <c r="F33" s="85"/>
      <c r="G33" s="5">
        <f t="shared" si="4"/>
        <v>7000</v>
      </c>
      <c r="H33" s="5">
        <f t="shared" si="4"/>
        <v>4400</v>
      </c>
      <c r="I33" s="8"/>
      <c r="J33" s="1">
        <f>M33*2.2</f>
        <v>6908.0000000000009</v>
      </c>
      <c r="K33" s="1">
        <f>M33*1.4</f>
        <v>4396</v>
      </c>
      <c r="L33" s="7"/>
      <c r="M33" s="39">
        <v>3140</v>
      </c>
      <c r="N33" s="7"/>
      <c r="O33" s="39">
        <v>3140</v>
      </c>
      <c r="P33" s="7"/>
      <c r="Q33" s="39">
        <v>3140</v>
      </c>
      <c r="R33" s="7"/>
      <c r="S33" s="59">
        <v>3140</v>
      </c>
      <c r="T33" s="7"/>
      <c r="U33" s="59">
        <v>3140</v>
      </c>
      <c r="V33" s="7"/>
      <c r="W33" s="39">
        <v>3140</v>
      </c>
      <c r="X33" s="7"/>
      <c r="Y33" s="51">
        <v>6166</v>
      </c>
      <c r="Z33" s="7"/>
      <c r="AA33" s="51">
        <v>6166</v>
      </c>
      <c r="AB33" s="7"/>
      <c r="AC33" s="39">
        <v>4715.1000000000004</v>
      </c>
      <c r="AD33" s="7"/>
      <c r="AE33" s="39">
        <v>3627</v>
      </c>
      <c r="AF33" s="7"/>
      <c r="AG33" s="29"/>
      <c r="AH33" s="7"/>
      <c r="AI33" s="33">
        <v>552</v>
      </c>
      <c r="AJ33" s="7"/>
      <c r="AK33" s="16">
        <v>467.34600000000006</v>
      </c>
      <c r="AL33" s="7"/>
      <c r="AM33" s="16">
        <v>467.34600000000006</v>
      </c>
      <c r="AN33" s="7"/>
      <c r="AO33" s="16">
        <v>442.5625</v>
      </c>
      <c r="AP33" s="7"/>
      <c r="AQ33" s="22">
        <v>354.05</v>
      </c>
      <c r="AR33">
        <f t="shared" si="5"/>
        <v>0.66594557909694385</v>
      </c>
    </row>
    <row r="34" spans="2:44" ht="9.9499999999999993" customHeight="1" x14ac:dyDescent="0.35">
      <c r="B34" s="86"/>
      <c r="C34" s="90"/>
      <c r="D34" s="91"/>
      <c r="E34" s="92">
        <v>45566</v>
      </c>
      <c r="F34" s="88"/>
      <c r="G34" s="5"/>
      <c r="H34" s="6"/>
      <c r="I34" s="8"/>
      <c r="J34" s="1"/>
      <c r="K34" s="1"/>
      <c r="L34" s="7"/>
      <c r="M34" s="41"/>
      <c r="N34" s="7"/>
      <c r="O34" s="41"/>
      <c r="P34" s="7"/>
      <c r="Q34" s="41"/>
      <c r="R34" s="7"/>
      <c r="S34" s="41"/>
      <c r="T34" s="7"/>
      <c r="U34" s="41"/>
      <c r="V34" s="7"/>
      <c r="W34" s="41"/>
      <c r="Y34" s="41"/>
      <c r="AA34" s="41"/>
      <c r="AC34" s="41"/>
      <c r="AE34" s="41"/>
      <c r="AG34" s="42"/>
      <c r="AI34" s="43"/>
      <c r="AK34" s="44"/>
      <c r="AM34" s="44"/>
      <c r="AO34" s="44"/>
      <c r="AQ34" s="45"/>
    </row>
    <row r="35" spans="2:44" ht="9.9499999999999993" customHeight="1" thickBot="1" x14ac:dyDescent="0.4">
      <c r="C35" s="2"/>
      <c r="D35" s="46"/>
      <c r="E35" s="49"/>
      <c r="F35" s="72"/>
      <c r="G35" s="5"/>
      <c r="H35" s="6"/>
      <c r="I35" s="72"/>
      <c r="J35" s="1"/>
      <c r="K35" s="1"/>
      <c r="M35" s="41"/>
      <c r="O35" s="41"/>
      <c r="Q35" s="41"/>
      <c r="S35" s="41"/>
      <c r="U35" s="41"/>
      <c r="W35" s="41"/>
      <c r="Y35" s="41"/>
      <c r="AA35" s="41"/>
      <c r="AC35" s="41"/>
      <c r="AE35" s="41"/>
      <c r="AG35" s="42"/>
      <c r="AI35" s="43"/>
      <c r="AK35" s="44"/>
      <c r="AM35" s="44"/>
      <c r="AO35" s="44"/>
      <c r="AQ35" s="45"/>
    </row>
    <row r="36" spans="2:44" ht="25.5" thickBot="1" x14ac:dyDescent="0.55000000000000004">
      <c r="C36" s="96" t="s">
        <v>6</v>
      </c>
      <c r="D36" s="97"/>
      <c r="E36" s="98"/>
      <c r="F36" s="8"/>
      <c r="G36" s="5">
        <f t="shared" ref="G36:H42" si="14">MROUND(J36+4.7,10)</f>
        <v>0</v>
      </c>
      <c r="H36" s="6">
        <f t="shared" si="14"/>
        <v>0</v>
      </c>
      <c r="I36" s="8"/>
      <c r="J36" s="1">
        <f t="shared" ref="J36:J42" si="15">M36*$J$134</f>
        <v>0</v>
      </c>
      <c r="K36" s="1">
        <f t="shared" ref="K36:K42" si="16">M36*$K$134</f>
        <v>0</v>
      </c>
      <c r="L36" s="7"/>
      <c r="M36" s="29">
        <f t="shared" ref="M36:M41" si="17">AQ36*1.25</f>
        <v>0</v>
      </c>
      <c r="N36" s="7"/>
      <c r="O36" s="29">
        <f t="shared" ref="O36:O38" si="18">AS36*1.25</f>
        <v>0</v>
      </c>
      <c r="P36" s="7"/>
      <c r="Q36" s="29">
        <f t="shared" ref="Q36:Q38" si="19">AS36*1.25</f>
        <v>0</v>
      </c>
      <c r="R36" s="7"/>
      <c r="S36" s="29">
        <f t="shared" ref="S36:S38" si="20">AS36*1.25</f>
        <v>0</v>
      </c>
      <c r="T36" s="7"/>
      <c r="U36" s="29">
        <f t="shared" ref="U36:U38" si="21">AS36*1.25</f>
        <v>0</v>
      </c>
      <c r="V36" s="7"/>
      <c r="W36" s="29">
        <f t="shared" ref="W36:W38" si="22">AS36*1.25</f>
        <v>0</v>
      </c>
      <c r="X36" s="7"/>
      <c r="Y36" s="29">
        <v>0</v>
      </c>
      <c r="Z36" s="7"/>
      <c r="AA36" s="29">
        <f t="shared" ref="AA36:AA38" si="23">AS36*1.25</f>
        <v>0</v>
      </c>
      <c r="AB36" s="7"/>
      <c r="AC36" s="29">
        <v>0</v>
      </c>
      <c r="AD36" s="7"/>
      <c r="AE36" s="29">
        <f t="shared" ref="AE36:AE41" si="24">AS36*1.25</f>
        <v>0</v>
      </c>
      <c r="AF36" s="7"/>
      <c r="AG36" s="29">
        <v>0</v>
      </c>
      <c r="AH36" s="7"/>
      <c r="AI36" s="16">
        <f t="shared" ref="AI36:AI41" si="25">AS36*1.25</f>
        <v>0</v>
      </c>
      <c r="AJ36" s="7"/>
      <c r="AK36" s="16">
        <v>0</v>
      </c>
      <c r="AL36" s="7"/>
      <c r="AM36" s="16">
        <v>0</v>
      </c>
      <c r="AN36" s="7"/>
      <c r="AO36" s="16">
        <v>0</v>
      </c>
      <c r="AP36" s="7"/>
      <c r="AQ36" s="4"/>
    </row>
    <row r="37" spans="2:44" ht="21" x14ac:dyDescent="0.35">
      <c r="C37" s="18" t="s">
        <v>20</v>
      </c>
      <c r="D37" s="19"/>
      <c r="E37" s="20"/>
      <c r="F37" s="8"/>
      <c r="G37" s="5">
        <f t="shared" si="14"/>
        <v>0</v>
      </c>
      <c r="H37" s="6">
        <f t="shared" si="14"/>
        <v>0</v>
      </c>
      <c r="I37" s="8"/>
      <c r="J37" s="1">
        <f t="shared" si="15"/>
        <v>0</v>
      </c>
      <c r="K37" s="1">
        <f t="shared" si="16"/>
        <v>0</v>
      </c>
      <c r="L37" s="7"/>
      <c r="M37" s="29">
        <f t="shared" si="17"/>
        <v>0</v>
      </c>
      <c r="N37" s="7"/>
      <c r="O37" s="29">
        <f t="shared" si="18"/>
        <v>0</v>
      </c>
      <c r="P37" s="7"/>
      <c r="Q37" s="29">
        <f t="shared" si="19"/>
        <v>0</v>
      </c>
      <c r="R37" s="7"/>
      <c r="S37" s="29">
        <f t="shared" si="20"/>
        <v>0</v>
      </c>
      <c r="T37" s="7"/>
      <c r="U37" s="29">
        <f t="shared" si="21"/>
        <v>0</v>
      </c>
      <c r="V37" s="7"/>
      <c r="W37" s="29">
        <f t="shared" si="22"/>
        <v>0</v>
      </c>
      <c r="X37" s="7"/>
      <c r="Y37" s="29">
        <v>0</v>
      </c>
      <c r="Z37" s="7"/>
      <c r="AA37" s="29">
        <f t="shared" si="23"/>
        <v>0</v>
      </c>
      <c r="AB37" s="7"/>
      <c r="AC37" s="29">
        <v>0</v>
      </c>
      <c r="AD37" s="7"/>
      <c r="AE37" s="29">
        <f t="shared" si="24"/>
        <v>0</v>
      </c>
      <c r="AF37" s="7"/>
      <c r="AG37" s="29">
        <v>0</v>
      </c>
      <c r="AH37" s="7"/>
      <c r="AI37" s="16">
        <f t="shared" si="25"/>
        <v>0</v>
      </c>
      <c r="AJ37" s="7"/>
      <c r="AK37" s="16">
        <v>0</v>
      </c>
      <c r="AL37" s="7"/>
      <c r="AM37" s="16">
        <v>0</v>
      </c>
      <c r="AN37" s="7"/>
      <c r="AO37" s="16">
        <v>0</v>
      </c>
      <c r="AP37" s="7"/>
      <c r="AQ37" s="4"/>
    </row>
    <row r="38" spans="2:44" ht="21" x14ac:dyDescent="0.35">
      <c r="C38" s="10" t="s">
        <v>19</v>
      </c>
      <c r="D38" s="11"/>
      <c r="E38" s="14"/>
      <c r="F38" s="8"/>
      <c r="G38" s="5">
        <f t="shared" si="14"/>
        <v>0</v>
      </c>
      <c r="H38" s="6">
        <f t="shared" si="14"/>
        <v>0</v>
      </c>
      <c r="I38" s="8"/>
      <c r="J38" s="1">
        <f t="shared" si="15"/>
        <v>0</v>
      </c>
      <c r="K38" s="1">
        <f t="shared" si="16"/>
        <v>0</v>
      </c>
      <c r="L38" s="7"/>
      <c r="M38" s="29">
        <f t="shared" si="17"/>
        <v>0</v>
      </c>
      <c r="N38" s="7"/>
      <c r="O38" s="29">
        <f t="shared" si="18"/>
        <v>0</v>
      </c>
      <c r="P38" s="7"/>
      <c r="Q38" s="29">
        <f t="shared" si="19"/>
        <v>0</v>
      </c>
      <c r="R38" s="7"/>
      <c r="S38" s="29">
        <f t="shared" si="20"/>
        <v>0</v>
      </c>
      <c r="T38" s="7"/>
      <c r="U38" s="29">
        <f t="shared" si="21"/>
        <v>0</v>
      </c>
      <c r="V38" s="7"/>
      <c r="W38" s="29">
        <f t="shared" si="22"/>
        <v>0</v>
      </c>
      <c r="X38" s="7"/>
      <c r="Y38" s="29">
        <v>0</v>
      </c>
      <c r="Z38" s="7"/>
      <c r="AA38" s="29">
        <f t="shared" si="23"/>
        <v>0</v>
      </c>
      <c r="AB38" s="7"/>
      <c r="AC38" s="29">
        <v>0</v>
      </c>
      <c r="AD38" s="7"/>
      <c r="AE38" s="29">
        <f t="shared" si="24"/>
        <v>0</v>
      </c>
      <c r="AF38" s="7"/>
      <c r="AG38" s="29">
        <v>0</v>
      </c>
      <c r="AH38" s="7"/>
      <c r="AI38" s="16">
        <f t="shared" si="25"/>
        <v>0</v>
      </c>
      <c r="AJ38" s="7"/>
      <c r="AK38" s="16">
        <v>0</v>
      </c>
      <c r="AL38" s="7"/>
      <c r="AM38" s="16">
        <v>0</v>
      </c>
      <c r="AN38" s="7"/>
      <c r="AO38" s="16">
        <v>0</v>
      </c>
      <c r="AP38" s="7"/>
      <c r="AQ38" s="4"/>
    </row>
    <row r="39" spans="2:44" ht="21" x14ac:dyDescent="0.35">
      <c r="C39" s="10" t="s">
        <v>21</v>
      </c>
      <c r="D39" s="11"/>
      <c r="E39" s="14"/>
      <c r="F39" s="8"/>
      <c r="G39" s="5">
        <f t="shared" si="14"/>
        <v>71020</v>
      </c>
      <c r="H39" s="6">
        <f t="shared" si="14"/>
        <v>43230</v>
      </c>
      <c r="I39" s="8"/>
      <c r="J39" s="1">
        <f>M39*2.3</f>
        <v>71012.5</v>
      </c>
      <c r="K39" s="1">
        <f>M39*1.4</f>
        <v>43225</v>
      </c>
      <c r="L39" s="7"/>
      <c r="M39" s="29">
        <f t="shared" ref="M39:M40" si="26">AE39*1.3</f>
        <v>30875</v>
      </c>
      <c r="N39" s="7"/>
      <c r="O39" s="29">
        <f t="shared" ref="O39:O40" si="27">AG39*1.3</f>
        <v>30875</v>
      </c>
      <c r="P39" s="7"/>
      <c r="Q39" s="29">
        <f t="shared" ref="Q39:Q40" si="28">AG39*1.3</f>
        <v>30875</v>
      </c>
      <c r="R39" s="7"/>
      <c r="S39" s="29">
        <f t="shared" ref="S39:S40" si="29">AG39*1.3</f>
        <v>30875</v>
      </c>
      <c r="T39" s="7"/>
      <c r="U39" s="29">
        <f t="shared" ref="U39:U40" si="30">AG39*1.3</f>
        <v>30875</v>
      </c>
      <c r="V39" s="7"/>
      <c r="W39" s="29">
        <f t="shared" ref="W39:W40" si="31">AG39*1.3</f>
        <v>30875</v>
      </c>
      <c r="X39" s="7"/>
      <c r="Y39" s="29">
        <v>30875</v>
      </c>
      <c r="Z39" s="7"/>
      <c r="AA39" s="29">
        <f t="shared" ref="AA39:AA40" si="32">AG39*1.3</f>
        <v>30875</v>
      </c>
      <c r="AB39" s="7"/>
      <c r="AC39" s="29">
        <v>30875</v>
      </c>
      <c r="AD39" s="7"/>
      <c r="AE39" s="29">
        <v>23750</v>
      </c>
      <c r="AF39" s="7"/>
      <c r="AG39" s="29">
        <v>23750</v>
      </c>
      <c r="AH39" s="7"/>
      <c r="AI39" s="16">
        <f t="shared" si="25"/>
        <v>0</v>
      </c>
      <c r="AJ39" s="7"/>
      <c r="AK39" s="16">
        <v>23750</v>
      </c>
      <c r="AL39" s="7"/>
      <c r="AM39" s="16">
        <v>23750</v>
      </c>
      <c r="AN39" s="7"/>
      <c r="AO39" s="16">
        <v>23750</v>
      </c>
      <c r="AP39" s="7"/>
      <c r="AQ39" s="4">
        <v>19000</v>
      </c>
    </row>
    <row r="40" spans="2:44" ht="21" x14ac:dyDescent="0.35">
      <c r="C40" s="10" t="s">
        <v>22</v>
      </c>
      <c r="D40" s="11"/>
      <c r="E40" s="14"/>
      <c r="F40" s="8"/>
      <c r="G40" s="5">
        <f t="shared" si="14"/>
        <v>3170</v>
      </c>
      <c r="H40" s="6">
        <f t="shared" si="14"/>
        <v>1930</v>
      </c>
      <c r="I40" s="8"/>
      <c r="J40" s="1">
        <f>M40*2.3</f>
        <v>3169.3999999999996</v>
      </c>
      <c r="K40" s="1">
        <f t="shared" ref="K40:K41" si="33">M40*1.4</f>
        <v>1929.1999999999998</v>
      </c>
      <c r="L40" s="7"/>
      <c r="M40" s="29">
        <f t="shared" si="26"/>
        <v>1378</v>
      </c>
      <c r="N40" s="7"/>
      <c r="O40" s="29">
        <f t="shared" si="27"/>
        <v>1267.5</v>
      </c>
      <c r="P40" s="7"/>
      <c r="Q40" s="29">
        <f t="shared" si="28"/>
        <v>1267.5</v>
      </c>
      <c r="R40" s="7"/>
      <c r="S40" s="29">
        <f t="shared" si="29"/>
        <v>1267.5</v>
      </c>
      <c r="T40" s="7"/>
      <c r="U40" s="29">
        <f t="shared" si="30"/>
        <v>1267.5</v>
      </c>
      <c r="V40" s="7"/>
      <c r="W40" s="29">
        <f t="shared" si="31"/>
        <v>1267.5</v>
      </c>
      <c r="X40" s="7"/>
      <c r="Y40" s="29">
        <v>1378</v>
      </c>
      <c r="Z40" s="7"/>
      <c r="AA40" s="29">
        <f t="shared" si="32"/>
        <v>1267.5</v>
      </c>
      <c r="AB40" s="7"/>
      <c r="AC40" s="29">
        <v>1378</v>
      </c>
      <c r="AD40" s="7"/>
      <c r="AE40" s="29">
        <v>1060</v>
      </c>
      <c r="AF40" s="7"/>
      <c r="AG40" s="29">
        <v>975</v>
      </c>
      <c r="AH40" s="7"/>
      <c r="AI40" s="16">
        <f t="shared" si="25"/>
        <v>0</v>
      </c>
      <c r="AJ40" s="7"/>
      <c r="AK40" s="16">
        <v>975</v>
      </c>
      <c r="AL40" s="7"/>
      <c r="AM40" s="16">
        <v>975</v>
      </c>
      <c r="AN40" s="7"/>
      <c r="AO40" s="16">
        <v>975</v>
      </c>
      <c r="AP40" s="7"/>
      <c r="AQ40" s="4">
        <v>780</v>
      </c>
    </row>
    <row r="41" spans="2:44" ht="21" x14ac:dyDescent="0.35">
      <c r="C41" s="10" t="s">
        <v>18</v>
      </c>
      <c r="D41" s="11"/>
      <c r="E41" s="14"/>
      <c r="F41" s="8"/>
      <c r="G41" s="5">
        <f t="shared" si="14"/>
        <v>0</v>
      </c>
      <c r="H41" s="6">
        <f t="shared" si="14"/>
        <v>0</v>
      </c>
      <c r="I41" s="8"/>
      <c r="J41" s="1">
        <f t="shared" ref="J41" si="34">M41*2.3</f>
        <v>0</v>
      </c>
      <c r="K41" s="1">
        <f t="shared" si="33"/>
        <v>0</v>
      </c>
      <c r="L41" s="7"/>
      <c r="M41" s="29">
        <f t="shared" si="17"/>
        <v>0</v>
      </c>
      <c r="N41" s="7"/>
      <c r="O41" s="29">
        <f t="shared" ref="O41" si="35">AS41*1.25</f>
        <v>0</v>
      </c>
      <c r="P41" s="7"/>
      <c r="Q41" s="29">
        <f t="shared" ref="Q41" si="36">AS41*1.25</f>
        <v>0</v>
      </c>
      <c r="R41" s="7"/>
      <c r="S41" s="29">
        <f t="shared" ref="S41" si="37">AS41*1.25</f>
        <v>0</v>
      </c>
      <c r="T41" s="7"/>
      <c r="U41" s="29">
        <f t="shared" ref="U41" si="38">AS41*1.25</f>
        <v>0</v>
      </c>
      <c r="V41" s="7"/>
      <c r="W41" s="29">
        <f t="shared" ref="W41" si="39">AS41*1.25</f>
        <v>0</v>
      </c>
      <c r="X41" s="7"/>
      <c r="Y41" s="29">
        <v>0</v>
      </c>
      <c r="Z41" s="7"/>
      <c r="AA41" s="29">
        <f t="shared" ref="AA41" si="40">AS41*1.25</f>
        <v>0</v>
      </c>
      <c r="AB41" s="7"/>
      <c r="AC41" s="29">
        <v>0</v>
      </c>
      <c r="AD41" s="7"/>
      <c r="AE41" s="29">
        <f t="shared" si="24"/>
        <v>0</v>
      </c>
      <c r="AF41" s="7"/>
      <c r="AG41" s="29">
        <v>0</v>
      </c>
      <c r="AH41" s="7"/>
      <c r="AI41" s="16">
        <f t="shared" si="25"/>
        <v>0</v>
      </c>
      <c r="AJ41" s="7"/>
      <c r="AK41" s="16">
        <v>0</v>
      </c>
      <c r="AL41" s="7"/>
      <c r="AM41" s="16">
        <v>0</v>
      </c>
      <c r="AN41" s="7"/>
      <c r="AO41" s="16">
        <v>0</v>
      </c>
      <c r="AP41" s="7"/>
      <c r="AQ41" s="4"/>
    </row>
    <row r="42" spans="2:44" ht="17.25" customHeight="1" x14ac:dyDescent="0.35">
      <c r="C42" s="2"/>
      <c r="D42" s="47"/>
      <c r="E42" s="48"/>
      <c r="F42" s="8"/>
      <c r="G42" s="5">
        <f t="shared" si="14"/>
        <v>0</v>
      </c>
      <c r="H42" s="6">
        <f t="shared" si="14"/>
        <v>0</v>
      </c>
      <c r="I42" s="8"/>
      <c r="J42" s="1">
        <f t="shared" si="15"/>
        <v>0</v>
      </c>
      <c r="K42" s="1">
        <f t="shared" si="16"/>
        <v>0</v>
      </c>
      <c r="L42" s="7"/>
      <c r="M42" s="31"/>
      <c r="N42" s="7"/>
      <c r="O42" s="31"/>
      <c r="P42" s="7"/>
      <c r="Q42" s="31"/>
      <c r="R42" s="7"/>
      <c r="S42" s="31"/>
      <c r="T42" s="7"/>
      <c r="U42" s="31"/>
      <c r="V42" s="7"/>
      <c r="W42" s="31"/>
      <c r="X42" s="7"/>
      <c r="Y42" s="31"/>
      <c r="Z42" s="7"/>
      <c r="AA42" s="31"/>
      <c r="AB42" s="7"/>
      <c r="AC42" s="31"/>
      <c r="AD42" s="7"/>
      <c r="AE42" s="31"/>
      <c r="AF42" s="7"/>
      <c r="AG42" s="31"/>
      <c r="AH42" s="7"/>
      <c r="AI42" s="4"/>
      <c r="AJ42" s="7"/>
      <c r="AK42" s="4"/>
      <c r="AL42" s="7"/>
      <c r="AM42" s="4"/>
      <c r="AN42" s="7"/>
      <c r="AO42" s="4"/>
      <c r="AP42" s="7"/>
      <c r="AQ42" s="4"/>
    </row>
  </sheetData>
  <mergeCells count="3">
    <mergeCell ref="C4:E4"/>
    <mergeCell ref="C10:E10"/>
    <mergeCell ref="C36:E36"/>
  </mergeCells>
  <printOptions horizontalCentered="1"/>
  <pageMargins left="0.19685039370078741" right="0.19685039370078741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AV42"/>
  <sheetViews>
    <sheetView topLeftCell="B12" zoomScaleNormal="100" workbookViewId="0">
      <selection activeCell="D32" sqref="D32"/>
    </sheetView>
  </sheetViews>
  <sheetFormatPr baseColWidth="10" defaultRowHeight="15" x14ac:dyDescent="0.25"/>
  <cols>
    <col min="1" max="1" width="8.5703125" customWidth="1"/>
    <col min="2" max="2" width="1.5703125" customWidth="1"/>
    <col min="3" max="3" width="62.7109375" customWidth="1"/>
    <col min="4" max="5" width="14.7109375" customWidth="1"/>
    <col min="6" max="6" width="1.5703125" customWidth="1"/>
    <col min="7" max="8" width="14.7109375" hidden="1" customWidth="1"/>
    <col min="9" max="9" width="1.7109375" hidden="1" customWidth="1"/>
    <col min="10" max="11" width="14.710937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hidden="1" customWidth="1"/>
    <col min="20" max="20" width="1.7109375" hidden="1" customWidth="1"/>
    <col min="21" max="21" width="12.7109375" style="30" hidden="1" customWidth="1"/>
    <col min="22" max="22" width="1.7109375" hidden="1" customWidth="1"/>
    <col min="23" max="23" width="12.7109375" style="30" hidden="1" customWidth="1"/>
    <col min="24" max="24" width="1.7109375" hidden="1" customWidth="1"/>
    <col min="25" max="25" width="12.7109375" style="30" hidden="1" customWidth="1"/>
    <col min="26" max="26" width="1.7109375" hidden="1" customWidth="1"/>
    <col min="27" max="27" width="12.7109375" style="30" hidden="1" customWidth="1"/>
    <col min="28" max="28" width="1.7109375" hidden="1" customWidth="1"/>
    <col min="29" max="29" width="12.7109375" style="30" hidden="1" customWidth="1"/>
    <col min="30" max="30" width="1.7109375" hidden="1" customWidth="1"/>
    <col min="31" max="31" width="12.7109375" style="30" hidden="1" customWidth="1"/>
    <col min="32" max="32" width="1.7109375" hidden="1" customWidth="1"/>
    <col min="33" max="33" width="12.7109375" style="30" hidden="1" customWidth="1"/>
    <col min="34" max="34" width="1.7109375" hidden="1" customWidth="1"/>
    <col min="35" max="35" width="12.7109375" style="30" hidden="1" customWidth="1"/>
    <col min="36" max="36" width="1.7109375" hidden="1" customWidth="1"/>
    <col min="37" max="37" width="12.7109375" hidden="1" customWidth="1"/>
    <col min="38" max="38" width="1.7109375" hidden="1" customWidth="1"/>
    <col min="39" max="39" width="12.7109375" hidden="1" customWidth="1"/>
    <col min="40" max="40" width="1.7109375" hidden="1" customWidth="1"/>
    <col min="41" max="41" width="12.7109375" hidden="1" customWidth="1"/>
    <col min="42" max="42" width="1.7109375" hidden="1" customWidth="1"/>
    <col min="43" max="43" width="12.5703125" hidden="1" customWidth="1"/>
    <col min="44" max="44" width="1.7109375" hidden="1" customWidth="1"/>
    <col min="45" max="45" width="13.5703125" hidden="1" customWidth="1"/>
    <col min="46" max="46" width="11.5703125" style="93" customWidth="1"/>
    <col min="47" max="47" width="11.5703125" customWidth="1"/>
    <col min="48" max="48" width="11.42578125" customWidth="1"/>
  </cols>
  <sheetData>
    <row r="1" spans="1:48" x14ac:dyDescent="0.25">
      <c r="L1" s="52"/>
      <c r="M1" s="61"/>
      <c r="N1" s="52"/>
      <c r="O1" s="61">
        <v>45565</v>
      </c>
      <c r="P1" s="52"/>
      <c r="Q1" s="61">
        <v>45524</v>
      </c>
      <c r="R1" s="52"/>
      <c r="S1" s="61">
        <v>45482</v>
      </c>
      <c r="T1" s="52"/>
      <c r="U1" s="27">
        <v>290624</v>
      </c>
      <c r="V1" s="52"/>
      <c r="W1" s="27">
        <v>120524</v>
      </c>
      <c r="X1" s="52"/>
      <c r="Y1" s="27">
        <v>220324</v>
      </c>
      <c r="AA1" s="24">
        <v>180224</v>
      </c>
      <c r="AC1" s="52">
        <v>40124</v>
      </c>
      <c r="AE1" s="30">
        <v>161223</v>
      </c>
      <c r="AG1" s="30">
        <v>81223</v>
      </c>
      <c r="AI1" s="30">
        <v>11223</v>
      </c>
      <c r="AK1" s="34">
        <v>291023</v>
      </c>
      <c r="AM1" s="30">
        <v>11023</v>
      </c>
      <c r="AO1" s="30">
        <v>170923</v>
      </c>
    </row>
    <row r="2" spans="1:48" x14ac:dyDescent="0.25">
      <c r="L2" s="52"/>
      <c r="M2" s="27" t="s">
        <v>51</v>
      </c>
      <c r="N2" s="52"/>
      <c r="O2" s="27" t="s">
        <v>48</v>
      </c>
      <c r="P2" s="52"/>
      <c r="Q2" s="27" t="s">
        <v>48</v>
      </c>
      <c r="R2" s="52"/>
      <c r="S2" s="27" t="s">
        <v>48</v>
      </c>
      <c r="T2" s="52"/>
      <c r="U2" s="27" t="s">
        <v>47</v>
      </c>
      <c r="V2" s="52"/>
      <c r="W2" s="27" t="s">
        <v>45</v>
      </c>
      <c r="X2" s="52"/>
      <c r="Y2" s="27" t="s">
        <v>42</v>
      </c>
      <c r="AA2" s="24"/>
      <c r="AC2" s="52"/>
      <c r="AK2" s="34"/>
      <c r="AM2" s="30"/>
      <c r="AO2" s="30"/>
    </row>
    <row r="3" spans="1:48" x14ac:dyDescent="0.25">
      <c r="L3" s="52"/>
      <c r="M3" s="55"/>
      <c r="N3" s="52"/>
      <c r="O3" s="55"/>
      <c r="P3" s="52"/>
      <c r="Q3" s="55"/>
      <c r="R3" s="52"/>
      <c r="S3" s="55"/>
      <c r="T3" s="52"/>
      <c r="U3" s="55"/>
      <c r="V3" s="52"/>
      <c r="W3" s="55" t="s">
        <v>40</v>
      </c>
      <c r="X3" s="52"/>
      <c r="Y3" s="55" t="s">
        <v>40</v>
      </c>
      <c r="AA3" s="55" t="s">
        <v>40</v>
      </c>
      <c r="AC3" s="53" t="s">
        <v>39</v>
      </c>
      <c r="AE3" s="40" t="s">
        <v>37</v>
      </c>
      <c r="AG3" s="30" t="s">
        <v>35</v>
      </c>
      <c r="AI3" s="30" t="s">
        <v>33</v>
      </c>
      <c r="AK3" s="34" t="s">
        <v>30</v>
      </c>
      <c r="AM3" t="s">
        <v>29</v>
      </c>
      <c r="AT3" s="94"/>
    </row>
    <row r="4" spans="1:48" ht="25.5" hidden="1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P4" s="7"/>
      <c r="Q4" s="56"/>
      <c r="R4" s="7"/>
      <c r="S4" s="56"/>
      <c r="T4" s="7"/>
      <c r="U4" s="56"/>
      <c r="V4" s="7"/>
      <c r="W4" s="56"/>
      <c r="X4" s="7"/>
      <c r="Y4" s="56"/>
      <c r="AA4" s="56"/>
      <c r="AC4" s="42"/>
      <c r="AE4" s="42"/>
      <c r="AG4" s="42"/>
      <c r="AI4" s="42"/>
      <c r="AK4" s="44"/>
      <c r="AM4" s="44"/>
      <c r="AO4" s="44"/>
      <c r="AQ4" s="44"/>
      <c r="AS4" s="13"/>
    </row>
    <row r="5" spans="1:48" ht="21" hidden="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7" t="s">
        <v>41</v>
      </c>
      <c r="T5" s="7"/>
      <c r="U5" s="57" t="s">
        <v>41</v>
      </c>
      <c r="V5" s="7"/>
      <c r="W5" s="57" t="s">
        <v>41</v>
      </c>
      <c r="X5" s="7"/>
      <c r="Y5" s="57" t="s">
        <v>41</v>
      </c>
      <c r="Z5" s="7"/>
      <c r="AA5" s="57" t="s">
        <v>41</v>
      </c>
      <c r="AB5" s="7"/>
      <c r="AC5" s="50" t="s">
        <v>38</v>
      </c>
      <c r="AD5" s="7"/>
      <c r="AE5" s="50" t="s">
        <v>38</v>
      </c>
      <c r="AF5" s="7"/>
      <c r="AG5" s="38" t="s">
        <v>34</v>
      </c>
      <c r="AH5" s="7"/>
      <c r="AI5" s="38" t="s">
        <v>34</v>
      </c>
      <c r="AJ5" s="7"/>
      <c r="AK5" s="32" t="s">
        <v>32</v>
      </c>
      <c r="AL5" s="7"/>
      <c r="AM5" s="16">
        <v>962.5</v>
      </c>
      <c r="AN5" s="7"/>
      <c r="AO5" s="16">
        <v>962.5</v>
      </c>
      <c r="AP5" s="7"/>
      <c r="AQ5" s="16">
        <v>962.5</v>
      </c>
      <c r="AR5" s="7"/>
      <c r="AS5" s="4">
        <v>770</v>
      </c>
    </row>
    <row r="6" spans="1:48" ht="21" hidden="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7" t="s">
        <v>41</v>
      </c>
      <c r="T6" s="7"/>
      <c r="U6" s="57" t="s">
        <v>41</v>
      </c>
      <c r="V6" s="7"/>
      <c r="W6" s="57" t="s">
        <v>41</v>
      </c>
      <c r="X6" s="7"/>
      <c r="Y6" s="57" t="s">
        <v>41</v>
      </c>
      <c r="Z6" s="7"/>
      <c r="AA6" s="57" t="s">
        <v>41</v>
      </c>
      <c r="AB6" s="7"/>
      <c r="AC6" s="50" t="s">
        <v>38</v>
      </c>
      <c r="AD6" s="7"/>
      <c r="AE6" s="50" t="s">
        <v>38</v>
      </c>
      <c r="AF6" s="7"/>
      <c r="AG6" s="38" t="s">
        <v>34</v>
      </c>
      <c r="AH6" s="7"/>
      <c r="AI6" s="38" t="s">
        <v>34</v>
      </c>
      <c r="AJ6" s="7"/>
      <c r="AK6" s="32" t="s">
        <v>32</v>
      </c>
      <c r="AL6" s="7"/>
      <c r="AM6" s="16">
        <v>1331.25</v>
      </c>
      <c r="AN6" s="7"/>
      <c r="AO6" s="16">
        <v>1331.25</v>
      </c>
      <c r="AP6" s="7"/>
      <c r="AQ6" s="16">
        <v>1331.25</v>
      </c>
      <c r="AR6" s="7"/>
      <c r="AS6" s="4">
        <v>1065</v>
      </c>
    </row>
    <row r="7" spans="1:48" ht="21" hidden="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7" t="s">
        <v>41</v>
      </c>
      <c r="T7" s="7"/>
      <c r="U7" s="57" t="s">
        <v>41</v>
      </c>
      <c r="V7" s="7"/>
      <c r="W7" s="57" t="s">
        <v>41</v>
      </c>
      <c r="X7" s="7"/>
      <c r="Y7" s="57" t="s">
        <v>41</v>
      </c>
      <c r="Z7" s="7"/>
      <c r="AA7" s="57" t="s">
        <v>41</v>
      </c>
      <c r="AB7" s="7"/>
      <c r="AC7" s="50" t="s">
        <v>38</v>
      </c>
      <c r="AD7" s="7"/>
      <c r="AE7" s="50" t="s">
        <v>38</v>
      </c>
      <c r="AF7" s="7"/>
      <c r="AG7" s="38" t="s">
        <v>34</v>
      </c>
      <c r="AH7" s="7"/>
      <c r="AI7" s="38" t="s">
        <v>34</v>
      </c>
      <c r="AJ7" s="7"/>
      <c r="AK7" s="32" t="s">
        <v>32</v>
      </c>
      <c r="AL7" s="7"/>
      <c r="AM7" s="16">
        <v>2212.5</v>
      </c>
      <c r="AN7" s="7"/>
      <c r="AO7" s="16">
        <v>2212.5</v>
      </c>
      <c r="AP7" s="7"/>
      <c r="AQ7" s="16">
        <v>2212.5</v>
      </c>
      <c r="AR7" s="7"/>
      <c r="AS7" s="4">
        <v>1770</v>
      </c>
    </row>
    <row r="8" spans="1:48" ht="15" hidden="1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8"/>
      <c r="AB8" s="7"/>
      <c r="AC8" s="38"/>
      <c r="AD8" s="7"/>
      <c r="AE8" s="38"/>
      <c r="AF8" s="7"/>
      <c r="AG8" s="38"/>
      <c r="AH8" s="7"/>
      <c r="AI8" s="38"/>
      <c r="AJ8" s="7"/>
      <c r="AK8" s="32"/>
      <c r="AL8" s="7"/>
      <c r="AM8" s="16"/>
      <c r="AN8" s="7"/>
      <c r="AO8" s="16"/>
      <c r="AP8" s="7"/>
      <c r="AQ8" s="16"/>
      <c r="AR8" s="7"/>
      <c r="AS8" s="4"/>
    </row>
    <row r="9" spans="1:48" ht="9.9499999999999993" customHeight="1" thickBot="1" x14ac:dyDescent="0.4">
      <c r="B9" s="79"/>
      <c r="C9" s="80"/>
      <c r="D9" s="81"/>
      <c r="E9" s="82"/>
      <c r="F9" s="83"/>
      <c r="G9" s="28"/>
      <c r="H9" s="25"/>
      <c r="I9" s="8"/>
      <c r="J9" s="26"/>
      <c r="K9" s="26"/>
      <c r="L9" s="7"/>
      <c r="M9" s="38"/>
      <c r="N9" s="7"/>
      <c r="O9" s="38"/>
      <c r="P9" s="7"/>
      <c r="Q9" s="38"/>
      <c r="R9" s="7"/>
      <c r="S9" s="38"/>
      <c r="T9" s="7"/>
      <c r="U9" s="38"/>
      <c r="V9" s="7"/>
      <c r="W9" s="38"/>
      <c r="X9" s="7"/>
      <c r="Y9" s="38"/>
      <c r="Z9" s="7"/>
      <c r="AA9" s="38"/>
      <c r="AB9" s="7"/>
      <c r="AC9" s="38"/>
      <c r="AD9" s="7"/>
      <c r="AE9" s="38"/>
      <c r="AF9" s="7"/>
      <c r="AG9" s="38"/>
      <c r="AH9" s="7"/>
      <c r="AI9" s="38"/>
      <c r="AJ9" s="7"/>
      <c r="AK9" s="32"/>
      <c r="AL9" s="7"/>
      <c r="AM9" s="16"/>
      <c r="AN9" s="7"/>
      <c r="AO9" s="16"/>
      <c r="AP9" s="7"/>
      <c r="AQ9" s="16"/>
      <c r="AR9" s="7"/>
      <c r="AS9" s="4"/>
    </row>
    <row r="10" spans="1:48" ht="25.5" thickBot="1" x14ac:dyDescent="0.4">
      <c r="B10" s="84"/>
      <c r="C10" s="99" t="s">
        <v>0</v>
      </c>
      <c r="D10" s="100"/>
      <c r="E10" s="101"/>
      <c r="F10" s="85"/>
      <c r="G10" s="63" t="s">
        <v>50</v>
      </c>
      <c r="H10" s="6"/>
      <c r="I10" s="8"/>
      <c r="J10" s="9">
        <v>2.2000000000000002</v>
      </c>
      <c r="K10" s="9">
        <v>1.4</v>
      </c>
      <c r="L10" s="7"/>
      <c r="M10" s="62">
        <v>45597</v>
      </c>
      <c r="N10" s="7"/>
      <c r="O10" s="62">
        <v>45565</v>
      </c>
      <c r="P10" s="7"/>
      <c r="Q10" s="62">
        <v>45524</v>
      </c>
      <c r="R10" s="7"/>
      <c r="S10" s="62">
        <v>45482</v>
      </c>
      <c r="T10" s="7"/>
      <c r="U10" s="60">
        <v>45455</v>
      </c>
      <c r="V10" s="7"/>
      <c r="W10" s="37" t="s">
        <v>4</v>
      </c>
      <c r="X10" s="7"/>
      <c r="Y10" s="54" t="s">
        <v>4</v>
      </c>
      <c r="Z10" s="7"/>
      <c r="AA10" s="54" t="s">
        <v>4</v>
      </c>
      <c r="AB10" s="7"/>
      <c r="AC10" s="54" t="s">
        <v>4</v>
      </c>
      <c r="AD10" s="7"/>
      <c r="AE10" s="37" t="s">
        <v>4</v>
      </c>
      <c r="AF10" s="7"/>
      <c r="AG10" s="37" t="s">
        <v>4</v>
      </c>
      <c r="AH10" s="7"/>
      <c r="AI10" s="37" t="s">
        <v>4</v>
      </c>
      <c r="AJ10" s="7"/>
      <c r="AK10" s="35" t="s">
        <v>4</v>
      </c>
      <c r="AL10" s="7"/>
      <c r="AM10" s="15" t="s">
        <v>4</v>
      </c>
      <c r="AN10" s="7"/>
      <c r="AO10" s="15" t="s">
        <v>4</v>
      </c>
      <c r="AP10" s="7"/>
      <c r="AQ10" s="15" t="s">
        <v>4</v>
      </c>
      <c r="AR10" s="7"/>
      <c r="AS10" s="15" t="s">
        <v>4</v>
      </c>
      <c r="AV10" s="12"/>
    </row>
    <row r="11" spans="1:48" ht="9.9499999999999993" customHeight="1" x14ac:dyDescent="0.35">
      <c r="B11" s="86"/>
      <c r="C11" s="87"/>
      <c r="D11" s="87"/>
      <c r="E11" s="87"/>
      <c r="F11" s="88"/>
      <c r="G11" s="63"/>
      <c r="H11" s="6"/>
      <c r="I11" s="8"/>
      <c r="J11" s="1"/>
      <c r="K11" s="1"/>
      <c r="L11" s="7"/>
      <c r="M11" s="62"/>
      <c r="N11" s="7"/>
      <c r="O11" s="62"/>
      <c r="P11" s="7"/>
      <c r="Q11" s="62"/>
      <c r="R11" s="7"/>
      <c r="S11" s="62"/>
      <c r="T11" s="7"/>
      <c r="U11" s="60"/>
      <c r="V11" s="7"/>
      <c r="W11" s="37"/>
      <c r="X11" s="7"/>
      <c r="Y11" s="54"/>
      <c r="Z11" s="7"/>
      <c r="AA11" s="54"/>
      <c r="AB11" s="7"/>
      <c r="AC11" s="54"/>
      <c r="AD11" s="7"/>
      <c r="AE11" s="37"/>
      <c r="AF11" s="7"/>
      <c r="AG11" s="37"/>
      <c r="AH11" s="7"/>
      <c r="AI11" s="37"/>
      <c r="AJ11" s="7"/>
      <c r="AK11" s="35"/>
      <c r="AL11" s="7"/>
      <c r="AM11" s="15"/>
      <c r="AN11" s="7"/>
      <c r="AO11" s="15"/>
      <c r="AP11" s="7"/>
      <c r="AQ11" s="15"/>
      <c r="AR11" s="7"/>
      <c r="AS11" s="15"/>
      <c r="AV11" s="12"/>
    </row>
    <row r="12" spans="1:48" ht="9.9499999999999993" customHeight="1" x14ac:dyDescent="0.35">
      <c r="C12" s="71"/>
      <c r="D12" s="71"/>
      <c r="E12" s="95">
        <f ca="1">TODAY()</f>
        <v>45664</v>
      </c>
      <c r="F12" s="72"/>
      <c r="G12" s="63"/>
      <c r="H12" s="6"/>
      <c r="I12" s="72"/>
      <c r="J12" s="1"/>
      <c r="K12" s="1"/>
      <c r="M12" s="73"/>
      <c r="O12" s="73"/>
      <c r="Q12" s="73"/>
      <c r="S12" s="73"/>
      <c r="U12" s="74"/>
      <c r="W12" s="75"/>
      <c r="Y12" s="76"/>
      <c r="AA12" s="76"/>
      <c r="AC12" s="76"/>
      <c r="AE12" s="75"/>
      <c r="AG12" s="75"/>
      <c r="AI12" s="75"/>
      <c r="AK12" s="77"/>
      <c r="AM12" s="78"/>
      <c r="AO12" s="78"/>
      <c r="AQ12" s="78"/>
      <c r="AS12" s="78"/>
      <c r="AV12" s="12"/>
    </row>
    <row r="13" spans="1:48" ht="9.9499999999999993" customHeight="1" x14ac:dyDescent="0.35">
      <c r="B13" s="79"/>
      <c r="C13" s="89"/>
      <c r="D13" s="89"/>
      <c r="E13" s="89"/>
      <c r="F13" s="83"/>
      <c r="G13" s="63"/>
      <c r="H13" s="6"/>
      <c r="I13" s="8"/>
      <c r="J13" s="1"/>
      <c r="K13" s="1"/>
      <c r="L13" s="7"/>
      <c r="M13" s="62"/>
      <c r="N13" s="7"/>
      <c r="O13" s="62"/>
      <c r="P13" s="7"/>
      <c r="Q13" s="62"/>
      <c r="R13" s="7"/>
      <c r="S13" s="62"/>
      <c r="T13" s="7"/>
      <c r="U13" s="60"/>
      <c r="V13" s="7"/>
      <c r="W13" s="37"/>
      <c r="X13" s="7"/>
      <c r="Y13" s="54"/>
      <c r="Z13" s="7"/>
      <c r="AA13" s="54"/>
      <c r="AB13" s="7"/>
      <c r="AC13" s="54"/>
      <c r="AD13" s="7"/>
      <c r="AE13" s="37"/>
      <c r="AF13" s="7"/>
      <c r="AG13" s="37"/>
      <c r="AH13" s="7"/>
      <c r="AI13" s="37"/>
      <c r="AJ13" s="7"/>
      <c r="AK13" s="35"/>
      <c r="AL13" s="7"/>
      <c r="AM13" s="15"/>
      <c r="AN13" s="7"/>
      <c r="AO13" s="15"/>
      <c r="AP13" s="7"/>
      <c r="AQ13" s="15"/>
      <c r="AR13" s="7"/>
      <c r="AS13" s="15"/>
      <c r="AV13" s="12"/>
    </row>
    <row r="14" spans="1:48" ht="21" x14ac:dyDescent="0.35">
      <c r="B14" s="84"/>
      <c r="C14" s="10" t="s">
        <v>8</v>
      </c>
      <c r="D14" s="11">
        <f>G14</f>
        <v>13800</v>
      </c>
      <c r="E14" s="14">
        <f>H14</f>
        <v>8800</v>
      </c>
      <c r="F14" s="85"/>
      <c r="G14" s="5">
        <f>MROUND(J14+48,100)</f>
        <v>13800</v>
      </c>
      <c r="H14" s="5">
        <f>MROUND(K14+48,100)</f>
        <v>8800</v>
      </c>
      <c r="I14" s="8"/>
      <c r="J14" s="1">
        <f t="shared" ref="J14:J31" si="1">M14*2.2</f>
        <v>13744.500000000002</v>
      </c>
      <c r="K14" s="1">
        <f t="shared" ref="K14:K31" si="2">M14*1.4</f>
        <v>8746.5</v>
      </c>
      <c r="L14" s="7"/>
      <c r="M14" s="39">
        <v>6247.5</v>
      </c>
      <c r="N14" s="7"/>
      <c r="O14" s="39">
        <v>6247.5</v>
      </c>
      <c r="P14" s="7"/>
      <c r="Q14" s="39">
        <v>6247.5</v>
      </c>
      <c r="R14" s="7"/>
      <c r="S14" s="39">
        <v>6247.5</v>
      </c>
      <c r="T14" s="7"/>
      <c r="U14" s="29">
        <v>6247.5</v>
      </c>
      <c r="V14" s="7"/>
      <c r="W14" s="29">
        <v>6247.5</v>
      </c>
      <c r="X14" s="7"/>
      <c r="Y14" s="51">
        <v>6247.5</v>
      </c>
      <c r="Z14" s="7"/>
      <c r="AA14" s="51">
        <v>6397.87</v>
      </c>
      <c r="AB14" s="7"/>
      <c r="AC14" s="51">
        <v>6397.87</v>
      </c>
      <c r="AD14" s="7"/>
      <c r="AE14" s="39">
        <v>4892.4849999999997</v>
      </c>
      <c r="AF14" s="7"/>
      <c r="AG14" s="39">
        <v>3763.45</v>
      </c>
      <c r="AH14" s="7"/>
      <c r="AI14" s="29">
        <v>3272.57</v>
      </c>
      <c r="AJ14" s="7"/>
      <c r="AK14" s="36">
        <v>3272.57</v>
      </c>
      <c r="AL14" s="7"/>
      <c r="AM14" s="29">
        <v>2534.4</v>
      </c>
      <c r="AN14" s="7"/>
      <c r="AO14" s="16">
        <v>2116.2277091999999</v>
      </c>
      <c r="AP14" s="7"/>
      <c r="AQ14" s="16">
        <v>2004.0035124999999</v>
      </c>
      <c r="AR14" s="7"/>
      <c r="AS14" s="16">
        <v>1603.20281</v>
      </c>
      <c r="AT14" s="93">
        <f ca="1">OFFSET(D14,0,9)/OFFSET(D14,0,11)</f>
        <v>1</v>
      </c>
    </row>
    <row r="15" spans="1:48" ht="21" x14ac:dyDescent="0.35">
      <c r="B15" s="84"/>
      <c r="C15" s="10" t="s">
        <v>9</v>
      </c>
      <c r="D15" s="19">
        <f t="shared" ref="D15:E33" si="3">G15</f>
        <v>6200</v>
      </c>
      <c r="E15" s="20">
        <f t="shared" si="3"/>
        <v>4000</v>
      </c>
      <c r="F15" s="85"/>
      <c r="G15" s="5">
        <f t="shared" ref="G15:H33" si="4">MROUND(J15+48,100)</f>
        <v>6200</v>
      </c>
      <c r="H15" s="5">
        <f t="shared" si="4"/>
        <v>4000</v>
      </c>
      <c r="I15" s="8"/>
      <c r="J15" s="1">
        <f t="shared" si="1"/>
        <v>6171.0000000000009</v>
      </c>
      <c r="K15" s="1">
        <f t="shared" si="2"/>
        <v>3926.9999999999995</v>
      </c>
      <c r="L15" s="7"/>
      <c r="M15" s="39">
        <v>2805</v>
      </c>
      <c r="N15" s="7"/>
      <c r="O15" s="39">
        <v>2805</v>
      </c>
      <c r="P15" s="7"/>
      <c r="Q15" s="39">
        <v>2805</v>
      </c>
      <c r="R15" s="7"/>
      <c r="S15" s="39">
        <v>2805</v>
      </c>
      <c r="T15" s="7"/>
      <c r="U15" s="29">
        <v>2805</v>
      </c>
      <c r="V15" s="7"/>
      <c r="W15" s="29">
        <v>2805</v>
      </c>
      <c r="X15" s="7"/>
      <c r="Y15" s="51">
        <v>2805</v>
      </c>
      <c r="Z15" s="7"/>
      <c r="AA15" s="51">
        <v>3526.53</v>
      </c>
      <c r="AB15" s="7"/>
      <c r="AC15" s="51">
        <v>3526.53</v>
      </c>
      <c r="AD15" s="7"/>
      <c r="AE15" s="39">
        <v>2696.759</v>
      </c>
      <c r="AF15" s="7"/>
      <c r="AG15" s="39">
        <v>2074.4299999999998</v>
      </c>
      <c r="AH15" s="7"/>
      <c r="AI15" s="29">
        <v>1803.85</v>
      </c>
      <c r="AJ15" s="7"/>
      <c r="AK15" s="36">
        <v>1803.85</v>
      </c>
      <c r="AL15" s="7"/>
      <c r="AM15" s="29">
        <v>1403.8992000000001</v>
      </c>
      <c r="AN15" s="7"/>
      <c r="AO15" s="16">
        <v>1198.2194400000001</v>
      </c>
      <c r="AP15" s="7"/>
      <c r="AQ15" s="16">
        <v>1134.6775</v>
      </c>
      <c r="AR15" s="7"/>
      <c r="AS15" s="16">
        <v>907.74200000000008</v>
      </c>
      <c r="AT15" s="93">
        <f t="shared" ref="AT15:AT33" ca="1" si="5">OFFSET(D15,0,9)/OFFSET(D15,0,11)</f>
        <v>1</v>
      </c>
    </row>
    <row r="16" spans="1:48" ht="21" x14ac:dyDescent="0.35">
      <c r="B16" s="84"/>
      <c r="C16" s="10" t="s">
        <v>10</v>
      </c>
      <c r="D16" s="19">
        <f t="shared" si="3"/>
        <v>14100</v>
      </c>
      <c r="E16" s="20">
        <f t="shared" si="3"/>
        <v>9000</v>
      </c>
      <c r="F16" s="85"/>
      <c r="G16" s="5">
        <f t="shared" si="4"/>
        <v>14100</v>
      </c>
      <c r="H16" s="5">
        <f t="shared" si="4"/>
        <v>9000</v>
      </c>
      <c r="I16" s="8"/>
      <c r="J16" s="1">
        <f t="shared" si="1"/>
        <v>14075.314</v>
      </c>
      <c r="K16" s="1">
        <f t="shared" si="2"/>
        <v>8957.018</v>
      </c>
      <c r="L16" s="7"/>
      <c r="M16" s="39">
        <v>6397.87</v>
      </c>
      <c r="N16" s="7"/>
      <c r="O16" s="39">
        <v>6397.87</v>
      </c>
      <c r="P16" s="7"/>
      <c r="Q16" s="39">
        <v>6397.87</v>
      </c>
      <c r="R16" s="7"/>
      <c r="S16" s="39">
        <v>6397.87</v>
      </c>
      <c r="T16" s="7"/>
      <c r="U16" s="29">
        <v>6397.87</v>
      </c>
      <c r="V16" s="7"/>
      <c r="W16" s="29">
        <v>6397.87</v>
      </c>
      <c r="X16" s="7"/>
      <c r="Y16" s="58">
        <v>6397.87</v>
      </c>
      <c r="Z16" s="7"/>
      <c r="AA16" s="51">
        <v>6397.87</v>
      </c>
      <c r="AB16" s="7"/>
      <c r="AC16" s="51">
        <v>6397.87</v>
      </c>
      <c r="AD16" s="7"/>
      <c r="AE16" s="39">
        <v>4892.4849999999997</v>
      </c>
      <c r="AF16" s="7"/>
      <c r="AG16" s="39">
        <v>3763.45</v>
      </c>
      <c r="AH16" s="7"/>
      <c r="AI16" s="29">
        <v>3272.57</v>
      </c>
      <c r="AJ16" s="7"/>
      <c r="AK16" s="33">
        <v>3272.57</v>
      </c>
      <c r="AL16" s="7"/>
      <c r="AM16" s="29">
        <v>2534.4</v>
      </c>
      <c r="AN16" s="7"/>
      <c r="AO16" s="16">
        <v>2534.4</v>
      </c>
      <c r="AP16" s="7"/>
      <c r="AQ16" s="16">
        <v>2640</v>
      </c>
      <c r="AR16" s="7"/>
      <c r="AS16" s="29">
        <v>1920</v>
      </c>
      <c r="AT16" s="93">
        <f t="shared" ca="1" si="5"/>
        <v>1</v>
      </c>
    </row>
    <row r="17" spans="2:46" ht="21" x14ac:dyDescent="0.35">
      <c r="B17" s="84"/>
      <c r="C17" s="10" t="s">
        <v>11</v>
      </c>
      <c r="D17" s="19">
        <f t="shared" si="3"/>
        <v>7800</v>
      </c>
      <c r="E17" s="20">
        <f t="shared" si="3"/>
        <v>5000</v>
      </c>
      <c r="F17" s="85"/>
      <c r="G17" s="5">
        <f t="shared" si="4"/>
        <v>7800</v>
      </c>
      <c r="H17" s="5">
        <f t="shared" si="4"/>
        <v>5000</v>
      </c>
      <c r="I17" s="8"/>
      <c r="J17" s="1">
        <f t="shared" si="1"/>
        <v>7758.3660000000009</v>
      </c>
      <c r="K17" s="1">
        <f t="shared" si="2"/>
        <v>4937.1419999999998</v>
      </c>
      <c r="L17" s="7"/>
      <c r="M17" s="39">
        <v>3526.53</v>
      </c>
      <c r="N17" s="7"/>
      <c r="O17" s="39">
        <v>3526.53</v>
      </c>
      <c r="P17" s="7"/>
      <c r="Q17" s="39">
        <v>3526.53</v>
      </c>
      <c r="R17" s="7"/>
      <c r="S17" s="39">
        <v>3526.53</v>
      </c>
      <c r="T17" s="7"/>
      <c r="U17" s="29">
        <v>3526.53</v>
      </c>
      <c r="V17" s="7"/>
      <c r="W17" s="29">
        <v>3526.53</v>
      </c>
      <c r="X17" s="7"/>
      <c r="Y17" s="58">
        <v>3526.53</v>
      </c>
      <c r="Z17" s="7"/>
      <c r="AA17" s="51">
        <v>3526.53</v>
      </c>
      <c r="AB17" s="7"/>
      <c r="AC17" s="51">
        <v>3526.53</v>
      </c>
      <c r="AD17" s="7"/>
      <c r="AE17" s="39">
        <v>2696.759</v>
      </c>
      <c r="AF17" s="7"/>
      <c r="AG17" s="39">
        <v>2074.4299999999998</v>
      </c>
      <c r="AH17" s="7"/>
      <c r="AI17" s="29">
        <v>1803.85</v>
      </c>
      <c r="AJ17" s="7"/>
      <c r="AK17" s="33">
        <v>1803.85</v>
      </c>
      <c r="AL17" s="7"/>
      <c r="AM17" s="29">
        <v>1403.8992000000001</v>
      </c>
      <c r="AN17" s="7"/>
      <c r="AO17" s="16">
        <v>1403.8992000000001</v>
      </c>
      <c r="AP17" s="7"/>
      <c r="AQ17" s="16">
        <v>1462.5</v>
      </c>
      <c r="AR17" s="7"/>
      <c r="AS17" s="29">
        <v>1063.56</v>
      </c>
      <c r="AT17" s="93">
        <f t="shared" ca="1" si="5"/>
        <v>1</v>
      </c>
    </row>
    <row r="18" spans="2:46" ht="21" x14ac:dyDescent="0.35">
      <c r="B18" s="84"/>
      <c r="C18" s="10" t="s">
        <v>12</v>
      </c>
      <c r="D18" s="19">
        <f t="shared" si="3"/>
        <v>10200</v>
      </c>
      <c r="E18" s="20">
        <f t="shared" si="3"/>
        <v>6500</v>
      </c>
      <c r="F18" s="85"/>
      <c r="G18" s="5">
        <f t="shared" si="4"/>
        <v>10200</v>
      </c>
      <c r="H18" s="5">
        <f t="shared" si="4"/>
        <v>6500</v>
      </c>
      <c r="I18" s="8"/>
      <c r="J18" s="1">
        <f t="shared" si="1"/>
        <v>10174.934000000001</v>
      </c>
      <c r="K18" s="1">
        <f t="shared" si="2"/>
        <v>6474.9579999999996</v>
      </c>
      <c r="L18" s="7"/>
      <c r="M18" s="39">
        <v>4624.97</v>
      </c>
      <c r="N18" s="7"/>
      <c r="O18" s="39">
        <v>4624.97</v>
      </c>
      <c r="P18" s="7"/>
      <c r="Q18" s="39">
        <v>4624.97</v>
      </c>
      <c r="R18" s="7"/>
      <c r="S18" s="39">
        <v>4624.97</v>
      </c>
      <c r="T18" s="7"/>
      <c r="U18" s="29">
        <v>4624.97</v>
      </c>
      <c r="V18" s="7"/>
      <c r="W18" s="29">
        <v>4624.97</v>
      </c>
      <c r="X18" s="7"/>
      <c r="Y18" s="51">
        <v>4624.97</v>
      </c>
      <c r="Z18" s="7"/>
      <c r="AA18" s="51">
        <v>4624.97</v>
      </c>
      <c r="AB18" s="7"/>
      <c r="AC18" s="51">
        <v>4624.97</v>
      </c>
      <c r="AD18" s="7"/>
      <c r="AE18" s="39">
        <v>3536.7410000000004</v>
      </c>
      <c r="AF18" s="7"/>
      <c r="AG18" s="39">
        <v>2720.57</v>
      </c>
      <c r="AH18" s="7"/>
      <c r="AI18" s="29">
        <v>2366</v>
      </c>
      <c r="AJ18" s="7"/>
      <c r="AK18" s="21">
        <v>2366</v>
      </c>
      <c r="AL18" s="7"/>
      <c r="AM18" s="23">
        <v>1731.0744000000002</v>
      </c>
      <c r="AN18" s="7"/>
      <c r="AO18" s="23">
        <v>1731.0744000000002</v>
      </c>
      <c r="AP18" s="7"/>
      <c r="AQ18" s="16">
        <v>1639.2750000000001</v>
      </c>
      <c r="AR18" s="7"/>
      <c r="AS18" s="22">
        <v>1311.42</v>
      </c>
      <c r="AT18" s="93">
        <f t="shared" ca="1" si="5"/>
        <v>1</v>
      </c>
    </row>
    <row r="19" spans="2:46" ht="21" x14ac:dyDescent="0.35">
      <c r="B19" s="84"/>
      <c r="C19" s="10" t="s">
        <v>13</v>
      </c>
      <c r="D19" s="19">
        <f t="shared" si="3"/>
        <v>7100</v>
      </c>
      <c r="E19" s="20">
        <f t="shared" si="3"/>
        <v>4600</v>
      </c>
      <c r="F19" s="85"/>
      <c r="G19" s="5">
        <f t="shared" si="4"/>
        <v>7100</v>
      </c>
      <c r="H19" s="5">
        <f t="shared" si="4"/>
        <v>4600</v>
      </c>
      <c r="I19" s="8"/>
      <c r="J19" s="1">
        <f t="shared" si="1"/>
        <v>7086.1263306479832</v>
      </c>
      <c r="K19" s="1">
        <f t="shared" si="2"/>
        <v>4509.353119503262</v>
      </c>
      <c r="L19" s="7"/>
      <c r="M19" s="59">
        <v>3220.9665139309013</v>
      </c>
      <c r="N19" s="7"/>
      <c r="O19" s="59">
        <v>3220.9665139309013</v>
      </c>
      <c r="P19" s="7"/>
      <c r="Q19" s="59">
        <v>3220.9665139309013</v>
      </c>
      <c r="R19" s="7"/>
      <c r="S19" s="59">
        <v>3220.9665139309013</v>
      </c>
      <c r="T19" s="7"/>
      <c r="U19" s="59">
        <v>3220.9665139309</v>
      </c>
      <c r="V19" s="7"/>
      <c r="W19" s="59">
        <v>3220.9665139309013</v>
      </c>
      <c r="X19" s="7"/>
      <c r="Y19" s="51">
        <v>3220.9665139309013</v>
      </c>
      <c r="Z19" s="7"/>
      <c r="AA19" s="51">
        <v>3220.9665139309013</v>
      </c>
      <c r="AB19" s="7"/>
      <c r="AC19" s="51">
        <v>3220.9665139309013</v>
      </c>
      <c r="AD19" s="7"/>
      <c r="AE19" s="39">
        <v>2463.08983635</v>
      </c>
      <c r="AF19" s="7"/>
      <c r="AG19" s="39">
        <v>1894.6844894999999</v>
      </c>
      <c r="AH19" s="7"/>
      <c r="AI19" s="29">
        <v>1647.5517300000001</v>
      </c>
      <c r="AJ19" s="7"/>
      <c r="AK19" s="16">
        <f>AU19*1.32</f>
        <v>0</v>
      </c>
      <c r="AL19" s="7"/>
      <c r="AM19" s="16">
        <v>1647.5517300000001</v>
      </c>
      <c r="AN19" s="7"/>
      <c r="AO19" s="16">
        <v>1647.5517300000001</v>
      </c>
      <c r="AP19" s="7"/>
      <c r="AQ19" s="16">
        <v>1560.1815624999999</v>
      </c>
      <c r="AR19" s="7"/>
      <c r="AS19" s="16">
        <v>1248.14525</v>
      </c>
      <c r="AT19" s="93">
        <f t="shared" ca="1" si="5"/>
        <v>1</v>
      </c>
    </row>
    <row r="20" spans="2:46" ht="21" x14ac:dyDescent="0.35">
      <c r="B20" s="84"/>
      <c r="C20" s="10" t="s">
        <v>25</v>
      </c>
      <c r="D20" s="19">
        <f t="shared" si="3"/>
        <v>13600</v>
      </c>
      <c r="E20" s="20">
        <f t="shared" si="3"/>
        <v>8700</v>
      </c>
      <c r="F20" s="85"/>
      <c r="G20" s="5">
        <f t="shared" si="4"/>
        <v>13600</v>
      </c>
      <c r="H20" s="5">
        <f t="shared" si="4"/>
        <v>8700</v>
      </c>
      <c r="I20" s="8"/>
      <c r="J20" s="1">
        <f t="shared" si="1"/>
        <v>13566.586000000001</v>
      </c>
      <c r="K20" s="1">
        <f t="shared" si="2"/>
        <v>8633.2819999999992</v>
      </c>
      <c r="L20" s="7"/>
      <c r="M20" s="59">
        <v>6166.63</v>
      </c>
      <c r="N20" s="7"/>
      <c r="O20" s="59">
        <v>6166.63</v>
      </c>
      <c r="P20" s="7"/>
      <c r="Q20" s="59">
        <v>6166.63</v>
      </c>
      <c r="R20" s="7"/>
      <c r="S20" s="59">
        <v>6166.63</v>
      </c>
      <c r="T20" s="7"/>
      <c r="U20" s="59">
        <v>6166.63</v>
      </c>
      <c r="V20" s="7"/>
      <c r="W20" s="59">
        <v>6166.63</v>
      </c>
      <c r="X20" s="7"/>
      <c r="Y20" s="58">
        <v>6166.63</v>
      </c>
      <c r="Z20" s="7"/>
      <c r="AA20" s="51">
        <v>6166.63</v>
      </c>
      <c r="AB20" s="7"/>
      <c r="AC20" s="51">
        <v>6166.63</v>
      </c>
      <c r="AD20" s="7"/>
      <c r="AE20" s="39">
        <v>4715.6589999999997</v>
      </c>
      <c r="AF20" s="7"/>
      <c r="AG20" s="39">
        <v>3627.43</v>
      </c>
      <c r="AH20" s="7"/>
      <c r="AI20" s="29">
        <v>3272.57</v>
      </c>
      <c r="AJ20" s="7"/>
      <c r="AK20" s="33">
        <v>3272.57</v>
      </c>
      <c r="AL20" s="7"/>
      <c r="AM20" s="29">
        <v>2534.4</v>
      </c>
      <c r="AN20" s="7"/>
      <c r="AO20" s="16">
        <v>2534.4</v>
      </c>
      <c r="AP20" s="7"/>
      <c r="AQ20" s="16">
        <v>2640</v>
      </c>
      <c r="AR20" s="7"/>
      <c r="AS20" s="29">
        <v>1920</v>
      </c>
      <c r="AT20" s="93">
        <f t="shared" ca="1" si="5"/>
        <v>1</v>
      </c>
    </row>
    <row r="21" spans="2:46" ht="21" x14ac:dyDescent="0.35">
      <c r="B21" s="84"/>
      <c r="C21" s="10" t="s">
        <v>26</v>
      </c>
      <c r="D21" s="19">
        <f t="shared" si="3"/>
        <v>7800</v>
      </c>
      <c r="E21" s="20">
        <f t="shared" si="3"/>
        <v>5000</v>
      </c>
      <c r="F21" s="85"/>
      <c r="G21" s="5">
        <f t="shared" si="4"/>
        <v>7800</v>
      </c>
      <c r="H21" s="5">
        <f t="shared" si="4"/>
        <v>5000</v>
      </c>
      <c r="I21" s="8"/>
      <c r="J21" s="1">
        <f t="shared" si="1"/>
        <v>7758.3660000000009</v>
      </c>
      <c r="K21" s="1">
        <f t="shared" si="2"/>
        <v>4937.1419999999998</v>
      </c>
      <c r="L21" s="7"/>
      <c r="M21" s="59">
        <v>3526.53</v>
      </c>
      <c r="N21" s="7"/>
      <c r="O21" s="59">
        <v>3526.53</v>
      </c>
      <c r="P21" s="7"/>
      <c r="Q21" s="59">
        <v>3526.53</v>
      </c>
      <c r="R21" s="7"/>
      <c r="S21" s="59">
        <v>3526.53</v>
      </c>
      <c r="T21" s="7"/>
      <c r="U21" s="59">
        <v>3526.53</v>
      </c>
      <c r="V21" s="7"/>
      <c r="W21" s="59">
        <v>3526.53</v>
      </c>
      <c r="X21" s="7"/>
      <c r="Y21" s="58">
        <v>3526.53</v>
      </c>
      <c r="Z21" s="7"/>
      <c r="AA21" s="51">
        <v>3526.53</v>
      </c>
      <c r="AB21" s="7"/>
      <c r="AC21" s="51">
        <v>3526.53</v>
      </c>
      <c r="AD21" s="7"/>
      <c r="AE21" s="39">
        <v>2696.759</v>
      </c>
      <c r="AF21" s="7"/>
      <c r="AG21" s="39">
        <v>2074.4299999999998</v>
      </c>
      <c r="AH21" s="7"/>
      <c r="AI21" s="29">
        <v>1803.85</v>
      </c>
      <c r="AJ21" s="7"/>
      <c r="AK21" s="33">
        <v>1803.85</v>
      </c>
      <c r="AL21" s="7"/>
      <c r="AM21" s="29">
        <v>1403.8992000000001</v>
      </c>
      <c r="AN21" s="7"/>
      <c r="AO21" s="16">
        <v>1403.8992000000001</v>
      </c>
      <c r="AP21" s="7"/>
      <c r="AQ21" s="16">
        <v>1462.5</v>
      </c>
      <c r="AR21" s="7"/>
      <c r="AS21" s="29">
        <v>1063.56</v>
      </c>
      <c r="AT21" s="93">
        <f t="shared" ca="1" si="5"/>
        <v>1</v>
      </c>
    </row>
    <row r="22" spans="2:46" ht="21" x14ac:dyDescent="0.35">
      <c r="B22" s="84"/>
      <c r="C22" s="10" t="s">
        <v>15</v>
      </c>
      <c r="D22" s="19">
        <f t="shared" si="3"/>
        <v>10200</v>
      </c>
      <c r="E22" s="20">
        <f t="shared" si="3"/>
        <v>6500</v>
      </c>
      <c r="F22" s="85"/>
      <c r="G22" s="5">
        <f t="shared" si="4"/>
        <v>10200</v>
      </c>
      <c r="H22" s="5">
        <f t="shared" si="4"/>
        <v>6500</v>
      </c>
      <c r="I22" s="8"/>
      <c r="J22" s="1">
        <f t="shared" si="1"/>
        <v>10174.94090346327</v>
      </c>
      <c r="K22" s="1">
        <f t="shared" si="2"/>
        <v>6474.96239311299</v>
      </c>
      <c r="L22" s="7"/>
      <c r="M22" s="39">
        <v>4624.97313793785</v>
      </c>
      <c r="N22" s="7"/>
      <c r="O22" s="39">
        <v>4624.97313793785</v>
      </c>
      <c r="P22" s="7"/>
      <c r="Q22" s="39">
        <v>4624.97313793785</v>
      </c>
      <c r="R22" s="7"/>
      <c r="S22" s="39">
        <v>4624.97313793785</v>
      </c>
      <c r="T22" s="7"/>
      <c r="U22" s="29">
        <v>4624.97313793785</v>
      </c>
      <c r="V22" s="7"/>
      <c r="W22" s="29">
        <v>4624.97313793785</v>
      </c>
      <c r="X22" s="7"/>
      <c r="Y22" s="51">
        <v>4624.9731379378527</v>
      </c>
      <c r="Z22" s="7"/>
      <c r="AA22" s="51">
        <v>4624.9731379378527</v>
      </c>
      <c r="AB22" s="7"/>
      <c r="AC22" s="51">
        <v>4624.9731379378527</v>
      </c>
      <c r="AD22" s="7"/>
      <c r="AE22" s="39">
        <v>3536.7410000000004</v>
      </c>
      <c r="AF22" s="7"/>
      <c r="AG22" s="39">
        <v>2720.57</v>
      </c>
      <c r="AH22" s="7"/>
      <c r="AI22" s="29">
        <v>2366</v>
      </c>
      <c r="AJ22" s="7"/>
      <c r="AK22" s="21">
        <v>2366</v>
      </c>
      <c r="AL22" s="7"/>
      <c r="AM22" s="23">
        <v>1808.5188000000001</v>
      </c>
      <c r="AN22" s="7"/>
      <c r="AO22" s="23">
        <v>1808.5188000000001</v>
      </c>
      <c r="AP22" s="7"/>
      <c r="AQ22" s="16">
        <v>1712.6125</v>
      </c>
      <c r="AR22" s="7"/>
      <c r="AS22" s="22">
        <v>1370.09</v>
      </c>
      <c r="AT22" s="93">
        <f t="shared" ca="1" si="5"/>
        <v>1</v>
      </c>
    </row>
    <row r="23" spans="2:46" ht="21" x14ac:dyDescent="0.35">
      <c r="B23" s="84"/>
      <c r="C23" s="10" t="s">
        <v>14</v>
      </c>
      <c r="D23" s="19">
        <f t="shared" si="3"/>
        <v>8800</v>
      </c>
      <c r="E23" s="20">
        <f t="shared" si="3"/>
        <v>5600</v>
      </c>
      <c r="F23" s="85"/>
      <c r="G23" s="5">
        <f t="shared" si="4"/>
        <v>8800</v>
      </c>
      <c r="H23" s="5">
        <f t="shared" si="4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9">
        <v>3967.1692829999997</v>
      </c>
      <c r="N23" s="7"/>
      <c r="O23" s="59">
        <v>3967.1692829999997</v>
      </c>
      <c r="P23" s="7"/>
      <c r="Q23" s="59">
        <v>3967.1692829999997</v>
      </c>
      <c r="R23" s="7"/>
      <c r="S23" s="59">
        <v>3967.1692829999997</v>
      </c>
      <c r="T23" s="7"/>
      <c r="U23" s="59">
        <v>3967.1692829999997</v>
      </c>
      <c r="V23" s="7"/>
      <c r="W23" s="59">
        <v>3967.1692829999997</v>
      </c>
      <c r="X23" s="7"/>
      <c r="Y23" s="51">
        <v>3967.1692829999997</v>
      </c>
      <c r="Z23" s="7"/>
      <c r="AA23" s="51">
        <v>3967.1692829999997</v>
      </c>
      <c r="AB23" s="7"/>
      <c r="AC23" s="51">
        <v>3967.1692829999997</v>
      </c>
      <c r="AD23" s="7"/>
      <c r="AE23" s="39">
        <v>3033.7176870000003</v>
      </c>
      <c r="AF23" s="7"/>
      <c r="AG23" s="39">
        <v>2333.6289900000002</v>
      </c>
      <c r="AH23" s="7"/>
      <c r="AI23" s="29">
        <v>2029.2426000000003</v>
      </c>
      <c r="AJ23" s="7"/>
      <c r="AK23" s="16">
        <f t="shared" ref="AK23" si="6">AU23*1.32</f>
        <v>0</v>
      </c>
      <c r="AL23" s="7"/>
      <c r="AM23" s="16">
        <v>2029.2426000000003</v>
      </c>
      <c r="AN23" s="7"/>
      <c r="AO23" s="16">
        <v>2029.2426000000003</v>
      </c>
      <c r="AP23" s="7"/>
      <c r="AQ23" s="16">
        <v>1921.6312500000001</v>
      </c>
      <c r="AR23" s="7"/>
      <c r="AS23" s="16">
        <v>1537.3050000000001</v>
      </c>
      <c r="AT23" s="93">
        <f t="shared" ca="1" si="5"/>
        <v>1</v>
      </c>
    </row>
    <row r="24" spans="2:46" ht="21" x14ac:dyDescent="0.35">
      <c r="B24" s="84"/>
      <c r="C24" s="10" t="s">
        <v>5</v>
      </c>
      <c r="D24" s="11">
        <f t="shared" si="3"/>
        <v>2400</v>
      </c>
      <c r="E24" s="14">
        <f t="shared" si="3"/>
        <v>1600</v>
      </c>
      <c r="F24" s="85"/>
      <c r="G24" s="5">
        <f t="shared" si="4"/>
        <v>2400</v>
      </c>
      <c r="H24" s="5">
        <f t="shared" si="4"/>
        <v>1600</v>
      </c>
      <c r="I24" s="8"/>
      <c r="J24" s="1">
        <f t="shared" si="1"/>
        <v>2374.1960000000004</v>
      </c>
      <c r="K24" s="1">
        <f t="shared" si="2"/>
        <v>1510.8520000000001</v>
      </c>
      <c r="L24" s="7"/>
      <c r="M24" s="39">
        <v>1079.18</v>
      </c>
      <c r="N24" s="7"/>
      <c r="O24" s="39">
        <v>1079.18</v>
      </c>
      <c r="P24" s="7"/>
      <c r="Q24" s="39">
        <v>1079.18</v>
      </c>
      <c r="R24" s="7"/>
      <c r="S24" s="39">
        <v>1079.18</v>
      </c>
      <c r="T24" s="7"/>
      <c r="U24" s="29">
        <v>1079.18</v>
      </c>
      <c r="V24" s="7"/>
      <c r="W24" s="29">
        <v>1079.18</v>
      </c>
      <c r="X24" s="7"/>
      <c r="Y24" s="51">
        <v>1079.18</v>
      </c>
      <c r="Z24" s="7"/>
      <c r="AA24" s="51">
        <v>1079.18</v>
      </c>
      <c r="AB24" s="7"/>
      <c r="AC24" s="51">
        <v>1079.18</v>
      </c>
      <c r="AD24" s="7"/>
      <c r="AE24" s="39">
        <v>825.25299999999993</v>
      </c>
      <c r="AF24" s="7"/>
      <c r="AG24" s="39">
        <v>634.80999999999995</v>
      </c>
      <c r="AH24" s="7"/>
      <c r="AI24" s="29">
        <v>552</v>
      </c>
      <c r="AJ24" s="7"/>
      <c r="AK24" s="33">
        <v>552</v>
      </c>
      <c r="AL24" s="7"/>
      <c r="AM24" s="16">
        <v>467.34600000000006</v>
      </c>
      <c r="AN24" s="7"/>
      <c r="AO24" s="16">
        <v>467.34600000000006</v>
      </c>
      <c r="AP24" s="7"/>
      <c r="AQ24" s="16">
        <v>442.5625</v>
      </c>
      <c r="AR24" s="7"/>
      <c r="AS24" s="22">
        <v>354.05</v>
      </c>
      <c r="AT24" s="93">
        <f t="shared" ca="1" si="5"/>
        <v>1</v>
      </c>
    </row>
    <row r="25" spans="2:46" ht="21" x14ac:dyDescent="0.35">
      <c r="B25" s="84"/>
      <c r="C25" s="17" t="s">
        <v>36</v>
      </c>
      <c r="D25" s="19">
        <f t="shared" si="3"/>
        <v>8600</v>
      </c>
      <c r="E25" s="20">
        <f t="shared" si="3"/>
        <v>5500</v>
      </c>
      <c r="F25" s="85"/>
      <c r="G25" s="5">
        <f t="shared" si="4"/>
        <v>8600</v>
      </c>
      <c r="H25" s="5">
        <f t="shared" si="4"/>
        <v>5500</v>
      </c>
      <c r="I25" s="8"/>
      <c r="J25" s="1">
        <f t="shared" si="1"/>
        <v>8580</v>
      </c>
      <c r="K25" s="1">
        <f t="shared" si="2"/>
        <v>5460</v>
      </c>
      <c r="L25" s="7"/>
      <c r="M25" s="39">
        <v>3900</v>
      </c>
      <c r="N25" s="7"/>
      <c r="O25" s="39">
        <v>3900</v>
      </c>
      <c r="P25" s="7"/>
      <c r="Q25" s="39">
        <v>3900</v>
      </c>
      <c r="R25" s="7"/>
      <c r="S25" s="39">
        <v>3900</v>
      </c>
      <c r="T25" s="7"/>
      <c r="U25" s="51">
        <v>5386.38</v>
      </c>
      <c r="V25" s="7"/>
      <c r="W25" s="51">
        <v>5386.38</v>
      </c>
      <c r="X25" s="7"/>
      <c r="Y25" s="51">
        <v>5386.38</v>
      </c>
      <c r="Z25" s="7"/>
      <c r="AA25" s="51">
        <v>5386.38</v>
      </c>
      <c r="AB25" s="7"/>
      <c r="AC25" s="51">
        <v>5386.38</v>
      </c>
      <c r="AD25" s="7"/>
      <c r="AE25" s="39">
        <v>4118.9980000000005</v>
      </c>
      <c r="AF25" s="7"/>
      <c r="AG25" s="39">
        <v>3168.46</v>
      </c>
      <c r="AH25" s="7"/>
      <c r="AI25" s="29"/>
      <c r="AJ25" s="7"/>
      <c r="AK25" s="33">
        <v>552</v>
      </c>
      <c r="AL25" s="7"/>
      <c r="AM25" s="16">
        <v>467.34600000000006</v>
      </c>
      <c r="AN25" s="7"/>
      <c r="AO25" s="16">
        <v>467.34600000000006</v>
      </c>
      <c r="AP25" s="7"/>
      <c r="AQ25" s="16">
        <v>442.5625</v>
      </c>
      <c r="AR25" s="7"/>
      <c r="AS25" s="22">
        <v>354.05</v>
      </c>
      <c r="AT25" s="93">
        <f t="shared" ca="1" si="5"/>
        <v>1</v>
      </c>
    </row>
    <row r="26" spans="2:46" ht="21" x14ac:dyDescent="0.35">
      <c r="B26" s="84"/>
      <c r="C26" s="10" t="s">
        <v>17</v>
      </c>
      <c r="D26" s="19">
        <f>G26</f>
        <v>17900</v>
      </c>
      <c r="E26" s="20">
        <f>H26</f>
        <v>11400</v>
      </c>
      <c r="F26" s="85"/>
      <c r="G26" s="5">
        <f t="shared" si="4"/>
        <v>17900</v>
      </c>
      <c r="H26" s="5">
        <f t="shared" si="4"/>
        <v>11400</v>
      </c>
      <c r="I26" s="8"/>
      <c r="J26" s="1">
        <f t="shared" si="1"/>
        <v>17806.14</v>
      </c>
      <c r="K26" s="1">
        <f t="shared" si="2"/>
        <v>11331.179999999998</v>
      </c>
      <c r="L26" s="7"/>
      <c r="M26" s="39">
        <v>8093.7</v>
      </c>
      <c r="N26" s="7"/>
      <c r="O26" s="39">
        <v>8093.7</v>
      </c>
      <c r="P26" s="7"/>
      <c r="Q26" s="39">
        <v>8093.7</v>
      </c>
      <c r="R26" s="7"/>
      <c r="S26" s="29">
        <v>8093.7</v>
      </c>
      <c r="T26" s="7"/>
      <c r="U26" s="29">
        <v>8093.7</v>
      </c>
      <c r="V26" s="7"/>
      <c r="W26" s="29">
        <v>8093.7</v>
      </c>
      <c r="X26" s="7"/>
      <c r="Y26" s="51">
        <v>8093.7</v>
      </c>
      <c r="Z26" s="7"/>
      <c r="AA26" s="51">
        <v>8093.7</v>
      </c>
      <c r="AB26" s="7"/>
      <c r="AC26" s="51">
        <v>8093.7</v>
      </c>
      <c r="AD26" s="7"/>
      <c r="AE26" s="39">
        <v>6189.3</v>
      </c>
      <c r="AF26" s="7"/>
      <c r="AG26" s="39">
        <v>4761</v>
      </c>
      <c r="AH26" s="7"/>
      <c r="AI26" s="29">
        <v>4140</v>
      </c>
      <c r="AJ26" s="7"/>
      <c r="AK26" s="33">
        <v>4140</v>
      </c>
      <c r="AL26" s="7"/>
      <c r="AM26" s="23">
        <v>3580.5792000000001</v>
      </c>
      <c r="AN26" s="7"/>
      <c r="AO26" s="23">
        <v>3580.5792000000001</v>
      </c>
      <c r="AP26" s="7"/>
      <c r="AQ26" s="16">
        <v>3390.7</v>
      </c>
      <c r="AR26" s="7"/>
      <c r="AS26" s="22">
        <v>2712.56</v>
      </c>
      <c r="AT26" s="93">
        <f t="shared" ca="1" si="5"/>
        <v>1</v>
      </c>
    </row>
    <row r="27" spans="2:46" ht="21" x14ac:dyDescent="0.35">
      <c r="B27" s="84"/>
      <c r="C27" s="10" t="s">
        <v>27</v>
      </c>
      <c r="D27" s="19">
        <f t="shared" si="3"/>
        <v>13400</v>
      </c>
      <c r="E27" s="20">
        <f t="shared" si="3"/>
        <v>8500</v>
      </c>
      <c r="F27" s="85"/>
      <c r="G27" s="5">
        <f t="shared" si="4"/>
        <v>13400</v>
      </c>
      <c r="H27" s="5">
        <f t="shared" si="4"/>
        <v>8500</v>
      </c>
      <c r="I27" s="8"/>
      <c r="J27" s="1">
        <f t="shared" si="1"/>
        <v>13312.156000000001</v>
      </c>
      <c r="K27" s="1">
        <f t="shared" si="2"/>
        <v>8471.3719999999994</v>
      </c>
      <c r="L27" s="7"/>
      <c r="M27" s="59">
        <v>6050.98</v>
      </c>
      <c r="N27" s="7"/>
      <c r="O27" s="59">
        <v>6050.98</v>
      </c>
      <c r="P27" s="7"/>
      <c r="Q27" s="59">
        <v>6050.98</v>
      </c>
      <c r="R27" s="7"/>
      <c r="S27" s="59">
        <v>6050.98</v>
      </c>
      <c r="T27" s="7"/>
      <c r="U27" s="59">
        <v>6050.98</v>
      </c>
      <c r="V27" s="7"/>
      <c r="W27" s="59">
        <v>6050.98</v>
      </c>
      <c r="X27" s="7"/>
      <c r="Y27" s="58">
        <v>6050.98</v>
      </c>
      <c r="Z27" s="7"/>
      <c r="AA27" s="51">
        <v>6050.98</v>
      </c>
      <c r="AB27" s="7"/>
      <c r="AC27" s="51">
        <v>6050.98</v>
      </c>
      <c r="AD27" s="7"/>
      <c r="AE27" s="39">
        <v>4627.22</v>
      </c>
      <c r="AF27" s="7"/>
      <c r="AG27" s="39">
        <v>3559.4</v>
      </c>
      <c r="AH27" s="7"/>
      <c r="AI27" s="29">
        <v>3095.14</v>
      </c>
      <c r="AJ27" s="7"/>
      <c r="AK27" s="33">
        <v>3095.14</v>
      </c>
      <c r="AL27" s="7"/>
      <c r="AM27" s="29">
        <v>2534.4</v>
      </c>
      <c r="AN27" s="7"/>
      <c r="AO27" s="16">
        <v>2385.4116000000004</v>
      </c>
      <c r="AP27" s="7"/>
      <c r="AQ27" s="16">
        <v>2640</v>
      </c>
      <c r="AR27" s="7"/>
      <c r="AS27" s="29">
        <v>1807.13</v>
      </c>
      <c r="AT27" s="93">
        <f t="shared" ca="1" si="5"/>
        <v>1</v>
      </c>
    </row>
    <row r="28" spans="2:46" ht="21" x14ac:dyDescent="0.35">
      <c r="B28" s="84"/>
      <c r="C28" s="10" t="s">
        <v>28</v>
      </c>
      <c r="D28" s="19">
        <f t="shared" si="3"/>
        <v>7400</v>
      </c>
      <c r="E28" s="20">
        <f t="shared" si="3"/>
        <v>4700</v>
      </c>
      <c r="F28" s="85"/>
      <c r="G28" s="5">
        <f t="shared" si="4"/>
        <v>7400</v>
      </c>
      <c r="H28" s="5">
        <f t="shared" si="4"/>
        <v>4700</v>
      </c>
      <c r="I28" s="8"/>
      <c r="J28" s="1">
        <f t="shared" si="1"/>
        <v>7376.8200000000006</v>
      </c>
      <c r="K28" s="1">
        <f t="shared" si="2"/>
        <v>4694.3399999999992</v>
      </c>
      <c r="L28" s="7"/>
      <c r="M28" s="59">
        <v>3353.1</v>
      </c>
      <c r="N28" s="7"/>
      <c r="O28" s="59">
        <v>3353.1</v>
      </c>
      <c r="P28" s="7"/>
      <c r="Q28" s="59">
        <v>3353.1</v>
      </c>
      <c r="R28" s="7"/>
      <c r="S28" s="59">
        <v>3353.1</v>
      </c>
      <c r="T28" s="7"/>
      <c r="U28" s="59">
        <v>3353.1</v>
      </c>
      <c r="V28" s="7"/>
      <c r="W28" s="59">
        <v>3353.1</v>
      </c>
      <c r="X28" s="7"/>
      <c r="Y28" s="58">
        <v>3353.1</v>
      </c>
      <c r="Z28" s="7"/>
      <c r="AA28" s="51">
        <v>3353.1</v>
      </c>
      <c r="AB28" s="7"/>
      <c r="AC28" s="51">
        <v>3353.1</v>
      </c>
      <c r="AD28" s="7"/>
      <c r="AE28" s="39">
        <v>2564.1330000000003</v>
      </c>
      <c r="AF28" s="7"/>
      <c r="AG28" s="39">
        <v>1972.41</v>
      </c>
      <c r="AH28" s="7"/>
      <c r="AI28" s="29">
        <v>1715.14</v>
      </c>
      <c r="AJ28" s="7"/>
      <c r="AK28" s="33">
        <v>1715.14</v>
      </c>
      <c r="AL28" s="7"/>
      <c r="AM28" s="29">
        <v>1403.8992000000001</v>
      </c>
      <c r="AN28" s="7"/>
      <c r="AO28" s="16">
        <v>1316.9112</v>
      </c>
      <c r="AP28" s="7"/>
      <c r="AQ28" s="16">
        <v>1462.5</v>
      </c>
      <c r="AR28" s="7"/>
      <c r="AS28" s="29">
        <v>997.66</v>
      </c>
      <c r="AT28" s="93">
        <f t="shared" ca="1" si="5"/>
        <v>1</v>
      </c>
    </row>
    <row r="29" spans="2:46" ht="21" x14ac:dyDescent="0.35">
      <c r="B29" s="84"/>
      <c r="C29" s="10" t="s">
        <v>23</v>
      </c>
      <c r="D29" s="19">
        <f t="shared" si="3"/>
        <v>13400</v>
      </c>
      <c r="E29" s="20">
        <f t="shared" si="3"/>
        <v>8500</v>
      </c>
      <c r="F29" s="85"/>
      <c r="G29" s="5">
        <f t="shared" si="4"/>
        <v>13400</v>
      </c>
      <c r="H29" s="5">
        <f t="shared" si="4"/>
        <v>8500</v>
      </c>
      <c r="I29" s="8"/>
      <c r="J29" s="1">
        <f t="shared" si="1"/>
        <v>13312.156000000001</v>
      </c>
      <c r="K29" s="1">
        <f t="shared" si="2"/>
        <v>8471.3719999999994</v>
      </c>
      <c r="L29" s="7"/>
      <c r="M29" s="59">
        <v>6050.98</v>
      </c>
      <c r="N29" s="7"/>
      <c r="O29" s="59">
        <v>6050.98</v>
      </c>
      <c r="P29" s="7"/>
      <c r="Q29" s="59">
        <v>6050.98</v>
      </c>
      <c r="R29" s="7"/>
      <c r="S29" s="59">
        <v>6050.98</v>
      </c>
      <c r="T29" s="7"/>
      <c r="U29" s="59">
        <v>6050.98</v>
      </c>
      <c r="V29" s="7"/>
      <c r="W29" s="59">
        <v>6050.98</v>
      </c>
      <c r="X29" s="7"/>
      <c r="Y29" s="58">
        <v>6050.98</v>
      </c>
      <c r="Z29" s="7"/>
      <c r="AA29" s="51">
        <v>6050.98</v>
      </c>
      <c r="AB29" s="7"/>
      <c r="AC29" s="51">
        <v>6050.98</v>
      </c>
      <c r="AD29" s="7"/>
      <c r="AE29" s="39">
        <v>4627.22</v>
      </c>
      <c r="AF29" s="7"/>
      <c r="AG29" s="39">
        <v>3559.4</v>
      </c>
      <c r="AH29" s="7"/>
      <c r="AI29" s="29">
        <v>3095.14</v>
      </c>
      <c r="AJ29" s="7"/>
      <c r="AK29" s="33">
        <v>3095.14</v>
      </c>
      <c r="AL29" s="7"/>
      <c r="AM29" s="29">
        <v>2534.4</v>
      </c>
      <c r="AN29" s="7"/>
      <c r="AO29" s="16">
        <v>2385.4116000000004</v>
      </c>
      <c r="AP29" s="7"/>
      <c r="AQ29" s="16">
        <v>2640</v>
      </c>
      <c r="AR29" s="7"/>
      <c r="AS29" s="29">
        <v>1807.13</v>
      </c>
      <c r="AT29" s="93">
        <f t="shared" ca="1" si="5"/>
        <v>1</v>
      </c>
    </row>
    <row r="30" spans="2:46" ht="21" x14ac:dyDescent="0.35">
      <c r="B30" s="84"/>
      <c r="C30" s="10" t="s">
        <v>24</v>
      </c>
      <c r="D30" s="19">
        <f t="shared" si="3"/>
        <v>7400</v>
      </c>
      <c r="E30" s="20">
        <f t="shared" si="3"/>
        <v>4700</v>
      </c>
      <c r="F30" s="85"/>
      <c r="G30" s="5">
        <f t="shared" si="4"/>
        <v>7400</v>
      </c>
      <c r="H30" s="5">
        <f t="shared" si="4"/>
        <v>4700</v>
      </c>
      <c r="I30" s="8"/>
      <c r="J30" s="1">
        <f t="shared" si="1"/>
        <v>7376.8200000000006</v>
      </c>
      <c r="K30" s="1">
        <f t="shared" si="2"/>
        <v>4694.3399999999992</v>
      </c>
      <c r="L30" s="7"/>
      <c r="M30" s="59">
        <v>3353.1</v>
      </c>
      <c r="N30" s="7"/>
      <c r="O30" s="59">
        <v>3353.1</v>
      </c>
      <c r="P30" s="7"/>
      <c r="Q30" s="59">
        <v>3353.1</v>
      </c>
      <c r="R30" s="7"/>
      <c r="S30" s="59">
        <v>3353.1</v>
      </c>
      <c r="T30" s="7"/>
      <c r="U30" s="59">
        <v>3353.1</v>
      </c>
      <c r="V30" s="7"/>
      <c r="W30" s="59">
        <v>3353.1</v>
      </c>
      <c r="X30" s="7"/>
      <c r="Y30" s="58">
        <v>3353.1</v>
      </c>
      <c r="Z30" s="7"/>
      <c r="AA30" s="51">
        <v>3353.1</v>
      </c>
      <c r="AB30" s="7"/>
      <c r="AC30" s="51">
        <v>3353.1</v>
      </c>
      <c r="AD30" s="7"/>
      <c r="AE30" s="39">
        <v>2564.1330000000003</v>
      </c>
      <c r="AF30" s="7"/>
      <c r="AG30" s="39">
        <v>1972.41</v>
      </c>
      <c r="AH30" s="7"/>
      <c r="AI30" s="29">
        <v>1715.14</v>
      </c>
      <c r="AJ30" s="7"/>
      <c r="AK30" s="33">
        <v>1715.14</v>
      </c>
      <c r="AL30" s="7"/>
      <c r="AM30" s="29">
        <v>1403.8992000000001</v>
      </c>
      <c r="AN30" s="7"/>
      <c r="AO30" s="16">
        <v>1316.9112</v>
      </c>
      <c r="AP30" s="7"/>
      <c r="AQ30" s="16">
        <v>1462.5</v>
      </c>
      <c r="AR30" s="7"/>
      <c r="AS30" s="29">
        <v>997.66</v>
      </c>
      <c r="AT30" s="93">
        <f t="shared" ca="1" si="5"/>
        <v>1</v>
      </c>
    </row>
    <row r="31" spans="2:46" ht="21" hidden="1" x14ac:dyDescent="0.35">
      <c r="B31" s="84"/>
      <c r="C31" s="10" t="s">
        <v>49</v>
      </c>
      <c r="D31" s="19"/>
      <c r="E31" s="20"/>
      <c r="F31" s="85"/>
      <c r="G31" s="5">
        <f t="shared" si="4"/>
        <v>0</v>
      </c>
      <c r="H31" s="5">
        <f t="shared" si="4"/>
        <v>0</v>
      </c>
      <c r="I31" s="8"/>
      <c r="J31" s="1">
        <f t="shared" si="1"/>
        <v>0</v>
      </c>
      <c r="K31" s="1">
        <f t="shared" si="2"/>
        <v>0</v>
      </c>
      <c r="L31" s="7"/>
      <c r="M31" s="59">
        <v>0</v>
      </c>
      <c r="N31" s="7"/>
      <c r="O31" s="59">
        <v>0</v>
      </c>
      <c r="P31" s="7"/>
      <c r="Q31" s="59">
        <v>0</v>
      </c>
      <c r="R31" s="7"/>
      <c r="S31" s="59">
        <v>0</v>
      </c>
      <c r="T31" s="7"/>
      <c r="U31" s="59">
        <v>0</v>
      </c>
      <c r="V31" s="7"/>
      <c r="W31" s="59">
        <v>2597.5995787651318</v>
      </c>
      <c r="X31" s="7"/>
      <c r="Y31" s="51">
        <v>2597.5995787651318</v>
      </c>
      <c r="Z31" s="7"/>
      <c r="AA31" s="51">
        <v>2597.5995787651318</v>
      </c>
      <c r="AB31" s="7"/>
      <c r="AC31" s="51">
        <v>2597.5995787651318</v>
      </c>
      <c r="AD31" s="7"/>
      <c r="AE31" s="39">
        <v>1986.4</v>
      </c>
      <c r="AF31" s="7"/>
      <c r="AG31" s="39">
        <v>1528</v>
      </c>
      <c r="AH31" s="7"/>
      <c r="AI31" s="29">
        <v>1328.6707500000002</v>
      </c>
      <c r="AJ31" s="7"/>
      <c r="AK31" s="16">
        <f t="shared" ref="AK31" si="7">AU31*1.32</f>
        <v>0</v>
      </c>
      <c r="AL31" s="7"/>
      <c r="AM31" s="16">
        <v>1328.6707500000002</v>
      </c>
      <c r="AN31" s="7"/>
      <c r="AO31" s="16">
        <v>1328.6707500000002</v>
      </c>
      <c r="AP31" s="7"/>
      <c r="AQ31" s="16">
        <v>1258.2109375000002</v>
      </c>
      <c r="AR31" s="7"/>
      <c r="AS31" s="16">
        <v>1006.5687500000001</v>
      </c>
      <c r="AT31" s="93" t="e">
        <f t="shared" ca="1" si="5"/>
        <v>#DIV/0!</v>
      </c>
    </row>
    <row r="32" spans="2:46" ht="21" x14ac:dyDescent="0.35">
      <c r="B32" s="84"/>
      <c r="C32" s="17" t="s">
        <v>43</v>
      </c>
      <c r="D32" s="19">
        <f t="shared" si="3"/>
        <v>13600</v>
      </c>
      <c r="E32" s="20">
        <f t="shared" si="3"/>
        <v>8700</v>
      </c>
      <c r="F32" s="85"/>
      <c r="G32" s="5">
        <f t="shared" si="4"/>
        <v>13600</v>
      </c>
      <c r="H32" s="5">
        <f t="shared" si="4"/>
        <v>8700</v>
      </c>
      <c r="I32" s="8"/>
      <c r="J32" s="1">
        <f>M32*2.2</f>
        <v>13574.000000000002</v>
      </c>
      <c r="K32" s="1">
        <f>M32*1.4</f>
        <v>8638</v>
      </c>
      <c r="L32" s="7"/>
      <c r="M32" s="39">
        <v>6170</v>
      </c>
      <c r="N32" s="7"/>
      <c r="O32" s="39">
        <v>6170</v>
      </c>
      <c r="P32" s="7"/>
      <c r="Q32" s="39">
        <v>6170</v>
      </c>
      <c r="R32" s="7"/>
      <c r="S32" s="39">
        <v>6170</v>
      </c>
      <c r="T32" s="7"/>
      <c r="U32" s="29">
        <v>6170</v>
      </c>
      <c r="V32" s="7"/>
      <c r="W32" s="29">
        <v>6170</v>
      </c>
      <c r="X32" s="7"/>
      <c r="Y32" s="39">
        <v>6170</v>
      </c>
      <c r="Z32" s="7"/>
      <c r="AA32" s="51">
        <v>6166</v>
      </c>
      <c r="AB32" s="7"/>
      <c r="AC32" s="51">
        <v>6166</v>
      </c>
      <c r="AD32" s="7"/>
      <c r="AE32" s="39">
        <v>4715.1000000000004</v>
      </c>
      <c r="AF32" s="7"/>
      <c r="AG32" s="39">
        <v>3627</v>
      </c>
      <c r="AH32" s="7"/>
      <c r="AI32" s="29"/>
      <c r="AJ32" s="7"/>
      <c r="AK32" s="33">
        <v>552</v>
      </c>
      <c r="AL32" s="7"/>
      <c r="AM32" s="16">
        <v>467.34600000000006</v>
      </c>
      <c r="AN32" s="7"/>
      <c r="AO32" s="16">
        <v>467.34600000000006</v>
      </c>
      <c r="AP32" s="7"/>
      <c r="AQ32" s="16">
        <v>442.5625</v>
      </c>
      <c r="AR32" s="7"/>
      <c r="AS32" s="22">
        <v>354.05</v>
      </c>
      <c r="AT32" s="93">
        <f t="shared" ca="1" si="5"/>
        <v>1</v>
      </c>
    </row>
    <row r="33" spans="2:46" ht="21" x14ac:dyDescent="0.35">
      <c r="B33" s="84"/>
      <c r="C33" s="17" t="s">
        <v>44</v>
      </c>
      <c r="D33" s="19">
        <f t="shared" si="3"/>
        <v>7000</v>
      </c>
      <c r="E33" s="20">
        <f t="shared" si="3"/>
        <v>4400</v>
      </c>
      <c r="F33" s="85"/>
      <c r="G33" s="5">
        <f t="shared" si="4"/>
        <v>7000</v>
      </c>
      <c r="H33" s="5">
        <f t="shared" si="4"/>
        <v>4400</v>
      </c>
      <c r="I33" s="8"/>
      <c r="J33" s="1">
        <f>M33*2.2</f>
        <v>6908.0000000000009</v>
      </c>
      <c r="K33" s="1">
        <f>M33*1.4</f>
        <v>4396</v>
      </c>
      <c r="L33" s="7"/>
      <c r="M33" s="39">
        <v>3140</v>
      </c>
      <c r="N33" s="7"/>
      <c r="O33" s="39">
        <v>3140</v>
      </c>
      <c r="P33" s="7"/>
      <c r="Q33" s="39">
        <v>3140</v>
      </c>
      <c r="R33" s="7"/>
      <c r="S33" s="39">
        <v>3140</v>
      </c>
      <c r="T33" s="7"/>
      <c r="U33" s="59">
        <v>3140</v>
      </c>
      <c r="V33" s="7"/>
      <c r="W33" s="59">
        <v>3140</v>
      </c>
      <c r="X33" s="7"/>
      <c r="Y33" s="39">
        <v>3140</v>
      </c>
      <c r="Z33" s="7"/>
      <c r="AA33" s="51">
        <v>6166</v>
      </c>
      <c r="AB33" s="7"/>
      <c r="AC33" s="51">
        <v>6166</v>
      </c>
      <c r="AD33" s="7"/>
      <c r="AE33" s="39">
        <v>4715.1000000000004</v>
      </c>
      <c r="AF33" s="7"/>
      <c r="AG33" s="39">
        <v>3627</v>
      </c>
      <c r="AH33" s="7"/>
      <c r="AI33" s="29"/>
      <c r="AJ33" s="7"/>
      <c r="AK33" s="33">
        <v>552</v>
      </c>
      <c r="AL33" s="7"/>
      <c r="AM33" s="16">
        <v>467.34600000000006</v>
      </c>
      <c r="AN33" s="7"/>
      <c r="AO33" s="16">
        <v>467.34600000000006</v>
      </c>
      <c r="AP33" s="7"/>
      <c r="AQ33" s="16">
        <v>442.5625</v>
      </c>
      <c r="AR33" s="7"/>
      <c r="AS33" s="22">
        <v>354.05</v>
      </c>
      <c r="AT33" s="93">
        <f t="shared" ca="1" si="5"/>
        <v>1</v>
      </c>
    </row>
    <row r="34" spans="2:46" ht="9.9499999999999993" customHeight="1" x14ac:dyDescent="0.35">
      <c r="B34" s="86"/>
      <c r="C34" s="90"/>
      <c r="D34" s="91"/>
      <c r="E34" s="92"/>
      <c r="F34" s="88"/>
      <c r="G34" s="5"/>
      <c r="H34" s="6"/>
      <c r="I34" s="8"/>
      <c r="J34" s="1"/>
      <c r="K34" s="1"/>
      <c r="L34" s="7"/>
      <c r="M34" s="41"/>
      <c r="N34" s="7"/>
      <c r="O34" s="41"/>
      <c r="P34" s="7"/>
      <c r="Q34" s="41"/>
      <c r="R34" s="7"/>
      <c r="S34" s="41"/>
      <c r="T34" s="7"/>
      <c r="U34" s="41"/>
      <c r="V34" s="7"/>
      <c r="W34" s="41"/>
      <c r="X34" s="7"/>
      <c r="Y34" s="41"/>
      <c r="AA34" s="41"/>
      <c r="AC34" s="41"/>
      <c r="AE34" s="41"/>
      <c r="AG34" s="41"/>
      <c r="AI34" s="42"/>
      <c r="AK34" s="43"/>
      <c r="AM34" s="44"/>
      <c r="AO34" s="44"/>
      <c r="AQ34" s="44"/>
      <c r="AS34" s="45"/>
    </row>
    <row r="35" spans="2:46" ht="9.9499999999999993" customHeight="1" thickBot="1" x14ac:dyDescent="0.4">
      <c r="C35" s="2"/>
      <c r="D35" s="46"/>
      <c r="E35" s="49"/>
      <c r="F35" s="72"/>
      <c r="G35" s="5"/>
      <c r="H35" s="6"/>
      <c r="I35" s="72"/>
      <c r="J35" s="1"/>
      <c r="K35" s="1"/>
      <c r="M35" s="41"/>
      <c r="O35" s="41"/>
      <c r="Q35" s="41"/>
      <c r="S35" s="41"/>
      <c r="U35" s="41"/>
      <c r="W35" s="41"/>
      <c r="Y35" s="41"/>
      <c r="AA35" s="41"/>
      <c r="AC35" s="41"/>
      <c r="AE35" s="41"/>
      <c r="AG35" s="41"/>
      <c r="AI35" s="42"/>
      <c r="AK35" s="43"/>
      <c r="AM35" s="44"/>
      <c r="AO35" s="44"/>
      <c r="AQ35" s="44"/>
      <c r="AS35" s="45"/>
    </row>
    <row r="36" spans="2:46" ht="25.5" thickBot="1" x14ac:dyDescent="0.55000000000000004">
      <c r="C36" s="96" t="s">
        <v>6</v>
      </c>
      <c r="D36" s="97"/>
      <c r="E36" s="98"/>
      <c r="F36" s="8"/>
      <c r="G36" s="5">
        <f t="shared" ref="G36:H42" si="8">MROUND(J36+4.7,10)</f>
        <v>0</v>
      </c>
      <c r="H36" s="6">
        <f t="shared" si="8"/>
        <v>0</v>
      </c>
      <c r="I36" s="8"/>
      <c r="J36" s="1">
        <f t="shared" ref="J36:J42" si="9">M36*$J$134</f>
        <v>0</v>
      </c>
      <c r="K36" s="1">
        <f t="shared" ref="K36:K42" si="10">M36*$K$134</f>
        <v>0</v>
      </c>
      <c r="L36" s="7"/>
      <c r="M36" s="29">
        <f t="shared" ref="M36:M41" si="11">AS36*1.25</f>
        <v>0</v>
      </c>
      <c r="N36" s="7"/>
      <c r="O36" s="29">
        <f t="shared" ref="O36:O38" si="12">AU36*1.25</f>
        <v>0</v>
      </c>
      <c r="P36" s="7"/>
      <c r="Q36" s="29">
        <f t="shared" ref="Q36:Q38" si="13">AU36*1.25</f>
        <v>0</v>
      </c>
      <c r="R36" s="7"/>
      <c r="S36" s="29">
        <f t="shared" ref="S36:S38" si="14">AU36*1.25</f>
        <v>0</v>
      </c>
      <c r="T36" s="7"/>
      <c r="U36" s="29">
        <f t="shared" ref="U36:U38" si="15">AU36*1.25</f>
        <v>0</v>
      </c>
      <c r="V36" s="7"/>
      <c r="W36" s="29">
        <f t="shared" ref="W36:W38" si="16">AU36*1.25</f>
        <v>0</v>
      </c>
      <c r="X36" s="7"/>
      <c r="Y36" s="29">
        <f t="shared" ref="Y36:Y38" si="17">AU36*1.25</f>
        <v>0</v>
      </c>
      <c r="Z36" s="7"/>
      <c r="AA36" s="29">
        <v>0</v>
      </c>
      <c r="AB36" s="7"/>
      <c r="AC36" s="29">
        <f t="shared" ref="AC36:AC38" si="18">AU36*1.25</f>
        <v>0</v>
      </c>
      <c r="AD36" s="7"/>
      <c r="AE36" s="29">
        <v>0</v>
      </c>
      <c r="AF36" s="7"/>
      <c r="AG36" s="29">
        <f t="shared" ref="AG36:AG41" si="19">AU36*1.25</f>
        <v>0</v>
      </c>
      <c r="AH36" s="7"/>
      <c r="AI36" s="29">
        <v>0</v>
      </c>
      <c r="AJ36" s="7"/>
      <c r="AK36" s="16">
        <f t="shared" ref="AK36:AK41" si="20">AU36*1.25</f>
        <v>0</v>
      </c>
      <c r="AL36" s="7"/>
      <c r="AM36" s="16">
        <v>0</v>
      </c>
      <c r="AN36" s="7"/>
      <c r="AO36" s="16">
        <v>0</v>
      </c>
      <c r="AP36" s="7"/>
      <c r="AQ36" s="16">
        <v>0</v>
      </c>
      <c r="AR36" s="7"/>
      <c r="AS36" s="4"/>
    </row>
    <row r="37" spans="2:46" ht="21" x14ac:dyDescent="0.35">
      <c r="C37" s="18" t="s">
        <v>20</v>
      </c>
      <c r="D37" s="19"/>
      <c r="E37" s="20"/>
      <c r="F37" s="8"/>
      <c r="G37" s="5">
        <f t="shared" si="8"/>
        <v>0</v>
      </c>
      <c r="H37" s="6">
        <f t="shared" si="8"/>
        <v>0</v>
      </c>
      <c r="I37" s="8"/>
      <c r="J37" s="1">
        <f t="shared" si="9"/>
        <v>0</v>
      </c>
      <c r="K37" s="1">
        <f t="shared" si="10"/>
        <v>0</v>
      </c>
      <c r="L37" s="7"/>
      <c r="M37" s="29">
        <f t="shared" si="11"/>
        <v>0</v>
      </c>
      <c r="N37" s="7"/>
      <c r="O37" s="29">
        <f t="shared" si="12"/>
        <v>0</v>
      </c>
      <c r="P37" s="7"/>
      <c r="Q37" s="29">
        <f t="shared" si="13"/>
        <v>0</v>
      </c>
      <c r="R37" s="7"/>
      <c r="S37" s="29">
        <f t="shared" si="14"/>
        <v>0</v>
      </c>
      <c r="T37" s="7"/>
      <c r="U37" s="29">
        <f t="shared" si="15"/>
        <v>0</v>
      </c>
      <c r="V37" s="7"/>
      <c r="W37" s="29">
        <f t="shared" si="16"/>
        <v>0</v>
      </c>
      <c r="X37" s="7"/>
      <c r="Y37" s="29">
        <f t="shared" si="17"/>
        <v>0</v>
      </c>
      <c r="Z37" s="7"/>
      <c r="AA37" s="29">
        <v>0</v>
      </c>
      <c r="AB37" s="7"/>
      <c r="AC37" s="29">
        <f t="shared" si="18"/>
        <v>0</v>
      </c>
      <c r="AD37" s="7"/>
      <c r="AE37" s="29">
        <v>0</v>
      </c>
      <c r="AF37" s="7"/>
      <c r="AG37" s="29">
        <f t="shared" si="19"/>
        <v>0</v>
      </c>
      <c r="AH37" s="7"/>
      <c r="AI37" s="29">
        <v>0</v>
      </c>
      <c r="AJ37" s="7"/>
      <c r="AK37" s="16">
        <f t="shared" si="20"/>
        <v>0</v>
      </c>
      <c r="AL37" s="7"/>
      <c r="AM37" s="16">
        <v>0</v>
      </c>
      <c r="AN37" s="7"/>
      <c r="AO37" s="16">
        <v>0</v>
      </c>
      <c r="AP37" s="7"/>
      <c r="AQ37" s="16">
        <v>0</v>
      </c>
      <c r="AR37" s="7"/>
      <c r="AS37" s="4"/>
    </row>
    <row r="38" spans="2:46" ht="21" x14ac:dyDescent="0.35">
      <c r="C38" s="10" t="s">
        <v>19</v>
      </c>
      <c r="D38" s="11"/>
      <c r="E38" s="14"/>
      <c r="F38" s="8"/>
      <c r="G38" s="5">
        <f t="shared" si="8"/>
        <v>0</v>
      </c>
      <c r="H38" s="6">
        <f t="shared" si="8"/>
        <v>0</v>
      </c>
      <c r="I38" s="8"/>
      <c r="J38" s="1">
        <f t="shared" si="9"/>
        <v>0</v>
      </c>
      <c r="K38" s="1">
        <f t="shared" si="10"/>
        <v>0</v>
      </c>
      <c r="L38" s="7"/>
      <c r="M38" s="29">
        <f t="shared" si="11"/>
        <v>0</v>
      </c>
      <c r="N38" s="7"/>
      <c r="O38" s="29">
        <f t="shared" si="12"/>
        <v>0</v>
      </c>
      <c r="P38" s="7"/>
      <c r="Q38" s="29">
        <f t="shared" si="13"/>
        <v>0</v>
      </c>
      <c r="R38" s="7"/>
      <c r="S38" s="29">
        <f t="shared" si="14"/>
        <v>0</v>
      </c>
      <c r="T38" s="7"/>
      <c r="U38" s="29">
        <f t="shared" si="15"/>
        <v>0</v>
      </c>
      <c r="V38" s="7"/>
      <c r="W38" s="29">
        <f t="shared" si="16"/>
        <v>0</v>
      </c>
      <c r="X38" s="7"/>
      <c r="Y38" s="29">
        <f t="shared" si="17"/>
        <v>0</v>
      </c>
      <c r="Z38" s="7"/>
      <c r="AA38" s="29">
        <v>0</v>
      </c>
      <c r="AB38" s="7"/>
      <c r="AC38" s="29">
        <f t="shared" si="18"/>
        <v>0</v>
      </c>
      <c r="AD38" s="7"/>
      <c r="AE38" s="29">
        <v>0</v>
      </c>
      <c r="AF38" s="7"/>
      <c r="AG38" s="29">
        <f t="shared" si="19"/>
        <v>0</v>
      </c>
      <c r="AH38" s="7"/>
      <c r="AI38" s="29">
        <v>0</v>
      </c>
      <c r="AJ38" s="7"/>
      <c r="AK38" s="16">
        <f t="shared" si="20"/>
        <v>0</v>
      </c>
      <c r="AL38" s="7"/>
      <c r="AM38" s="16">
        <v>0</v>
      </c>
      <c r="AN38" s="7"/>
      <c r="AO38" s="16">
        <v>0</v>
      </c>
      <c r="AP38" s="7"/>
      <c r="AQ38" s="16">
        <v>0</v>
      </c>
      <c r="AR38" s="7"/>
      <c r="AS38" s="4"/>
    </row>
    <row r="39" spans="2:46" ht="21" x14ac:dyDescent="0.35">
      <c r="C39" s="10" t="s">
        <v>21</v>
      </c>
      <c r="D39" s="11"/>
      <c r="E39" s="14"/>
      <c r="F39" s="8"/>
      <c r="G39" s="5">
        <f t="shared" si="8"/>
        <v>71020</v>
      </c>
      <c r="H39" s="6">
        <f t="shared" si="8"/>
        <v>43230</v>
      </c>
      <c r="I39" s="8"/>
      <c r="J39" s="1">
        <f>M39*2.3</f>
        <v>71012.5</v>
      </c>
      <c r="K39" s="1">
        <f>M39*1.4</f>
        <v>43225</v>
      </c>
      <c r="L39" s="7"/>
      <c r="M39" s="29">
        <f t="shared" ref="M39:M40" si="21">AG39*1.3</f>
        <v>30875</v>
      </c>
      <c r="N39" s="7"/>
      <c r="O39" s="29">
        <f t="shared" ref="O39:O40" si="22">AI39*1.3</f>
        <v>30875</v>
      </c>
      <c r="P39" s="7"/>
      <c r="Q39" s="29">
        <f t="shared" ref="Q39:Q40" si="23">AI39*1.3</f>
        <v>30875</v>
      </c>
      <c r="R39" s="7"/>
      <c r="S39" s="29">
        <f t="shared" ref="S39:S40" si="24">AI39*1.3</f>
        <v>30875</v>
      </c>
      <c r="T39" s="7"/>
      <c r="U39" s="29">
        <f t="shared" ref="U39:U40" si="25">AI39*1.3</f>
        <v>30875</v>
      </c>
      <c r="V39" s="7"/>
      <c r="W39" s="29">
        <f t="shared" ref="W39:W40" si="26">AI39*1.3</f>
        <v>30875</v>
      </c>
      <c r="X39" s="7"/>
      <c r="Y39" s="29">
        <f t="shared" ref="Y39:Y40" si="27">AI39*1.3</f>
        <v>30875</v>
      </c>
      <c r="Z39" s="7"/>
      <c r="AA39" s="29">
        <v>30875</v>
      </c>
      <c r="AB39" s="7"/>
      <c r="AC39" s="29">
        <f t="shared" ref="AC39:AC40" si="28">AI39*1.3</f>
        <v>30875</v>
      </c>
      <c r="AD39" s="7"/>
      <c r="AE39" s="29">
        <v>30875</v>
      </c>
      <c r="AF39" s="7"/>
      <c r="AG39" s="29">
        <v>23750</v>
      </c>
      <c r="AH39" s="7"/>
      <c r="AI39" s="29">
        <v>23750</v>
      </c>
      <c r="AJ39" s="7"/>
      <c r="AK39" s="16">
        <f t="shared" si="20"/>
        <v>0</v>
      </c>
      <c r="AL39" s="7"/>
      <c r="AM39" s="16">
        <v>23750</v>
      </c>
      <c r="AN39" s="7"/>
      <c r="AO39" s="16">
        <v>23750</v>
      </c>
      <c r="AP39" s="7"/>
      <c r="AQ39" s="16">
        <v>23750</v>
      </c>
      <c r="AR39" s="7"/>
      <c r="AS39" s="4">
        <v>19000</v>
      </c>
    </row>
    <row r="40" spans="2:46" ht="21" x14ac:dyDescent="0.35">
      <c r="C40" s="10" t="s">
        <v>22</v>
      </c>
      <c r="D40" s="11"/>
      <c r="E40" s="14"/>
      <c r="F40" s="8"/>
      <c r="G40" s="5">
        <f t="shared" si="8"/>
        <v>3170</v>
      </c>
      <c r="H40" s="6">
        <f t="shared" si="8"/>
        <v>1930</v>
      </c>
      <c r="I40" s="8"/>
      <c r="J40" s="1">
        <f>M40*2.3</f>
        <v>3169.3999999999996</v>
      </c>
      <c r="K40" s="1">
        <f t="shared" ref="K40:K41" si="29">M40*1.4</f>
        <v>1929.1999999999998</v>
      </c>
      <c r="L40" s="7"/>
      <c r="M40" s="29">
        <f t="shared" si="21"/>
        <v>1378</v>
      </c>
      <c r="N40" s="7"/>
      <c r="O40" s="29">
        <f t="shared" si="22"/>
        <v>1267.5</v>
      </c>
      <c r="P40" s="7"/>
      <c r="Q40" s="29">
        <f t="shared" si="23"/>
        <v>1267.5</v>
      </c>
      <c r="R40" s="7"/>
      <c r="S40" s="29">
        <f t="shared" si="24"/>
        <v>1267.5</v>
      </c>
      <c r="T40" s="7"/>
      <c r="U40" s="29">
        <f t="shared" si="25"/>
        <v>1267.5</v>
      </c>
      <c r="V40" s="7"/>
      <c r="W40" s="29">
        <f t="shared" si="26"/>
        <v>1267.5</v>
      </c>
      <c r="X40" s="7"/>
      <c r="Y40" s="29">
        <f t="shared" si="27"/>
        <v>1267.5</v>
      </c>
      <c r="Z40" s="7"/>
      <c r="AA40" s="29">
        <v>1378</v>
      </c>
      <c r="AB40" s="7"/>
      <c r="AC40" s="29">
        <f t="shared" si="28"/>
        <v>1267.5</v>
      </c>
      <c r="AD40" s="7"/>
      <c r="AE40" s="29">
        <v>1378</v>
      </c>
      <c r="AF40" s="7"/>
      <c r="AG40" s="29">
        <v>1060</v>
      </c>
      <c r="AH40" s="7"/>
      <c r="AI40" s="29">
        <v>975</v>
      </c>
      <c r="AJ40" s="7"/>
      <c r="AK40" s="16">
        <f t="shared" si="20"/>
        <v>0</v>
      </c>
      <c r="AL40" s="7"/>
      <c r="AM40" s="16">
        <v>975</v>
      </c>
      <c r="AN40" s="7"/>
      <c r="AO40" s="16">
        <v>975</v>
      </c>
      <c r="AP40" s="7"/>
      <c r="AQ40" s="16">
        <v>975</v>
      </c>
      <c r="AR40" s="7"/>
      <c r="AS40" s="4">
        <v>780</v>
      </c>
    </row>
    <row r="41" spans="2:46" ht="21" x14ac:dyDescent="0.35">
      <c r="C41" s="10" t="s">
        <v>18</v>
      </c>
      <c r="D41" s="11"/>
      <c r="E41" s="14"/>
      <c r="F41" s="8"/>
      <c r="G41" s="5">
        <f t="shared" si="8"/>
        <v>0</v>
      </c>
      <c r="H41" s="6">
        <f t="shared" si="8"/>
        <v>0</v>
      </c>
      <c r="I41" s="8"/>
      <c r="J41" s="1">
        <f t="shared" ref="J41" si="30">M41*2.3</f>
        <v>0</v>
      </c>
      <c r="K41" s="1">
        <f t="shared" si="29"/>
        <v>0</v>
      </c>
      <c r="L41" s="7"/>
      <c r="M41" s="29">
        <f t="shared" si="11"/>
        <v>0</v>
      </c>
      <c r="N41" s="7"/>
      <c r="O41" s="29">
        <f t="shared" ref="O41" si="31">AU41*1.25</f>
        <v>0</v>
      </c>
      <c r="P41" s="7"/>
      <c r="Q41" s="29">
        <f t="shared" ref="Q41" si="32">AU41*1.25</f>
        <v>0</v>
      </c>
      <c r="R41" s="7"/>
      <c r="S41" s="29">
        <f t="shared" ref="S41" si="33">AU41*1.25</f>
        <v>0</v>
      </c>
      <c r="T41" s="7"/>
      <c r="U41" s="29">
        <f t="shared" ref="U41" si="34">AU41*1.25</f>
        <v>0</v>
      </c>
      <c r="V41" s="7"/>
      <c r="W41" s="29">
        <f t="shared" ref="W41" si="35">AU41*1.25</f>
        <v>0</v>
      </c>
      <c r="X41" s="7"/>
      <c r="Y41" s="29">
        <f t="shared" ref="Y41" si="36">AU41*1.25</f>
        <v>0</v>
      </c>
      <c r="Z41" s="7"/>
      <c r="AA41" s="29">
        <v>0</v>
      </c>
      <c r="AB41" s="7"/>
      <c r="AC41" s="29">
        <f t="shared" ref="AC41" si="37">AU41*1.25</f>
        <v>0</v>
      </c>
      <c r="AD41" s="7"/>
      <c r="AE41" s="29">
        <v>0</v>
      </c>
      <c r="AF41" s="7"/>
      <c r="AG41" s="29">
        <f t="shared" si="19"/>
        <v>0</v>
      </c>
      <c r="AH41" s="7"/>
      <c r="AI41" s="29">
        <v>0</v>
      </c>
      <c r="AJ41" s="7"/>
      <c r="AK41" s="16">
        <f t="shared" si="20"/>
        <v>0</v>
      </c>
      <c r="AL41" s="7"/>
      <c r="AM41" s="16">
        <v>0</v>
      </c>
      <c r="AN41" s="7"/>
      <c r="AO41" s="16">
        <v>0</v>
      </c>
      <c r="AP41" s="7"/>
      <c r="AQ41" s="16">
        <v>0</v>
      </c>
      <c r="AR41" s="7"/>
      <c r="AS41" s="4"/>
    </row>
    <row r="42" spans="2:46" ht="17.25" customHeight="1" x14ac:dyDescent="0.35">
      <c r="C42" s="2"/>
      <c r="D42" s="47"/>
      <c r="E42" s="48"/>
      <c r="F42" s="8"/>
      <c r="G42" s="5">
        <f t="shared" si="8"/>
        <v>0</v>
      </c>
      <c r="H42" s="6">
        <f t="shared" si="8"/>
        <v>0</v>
      </c>
      <c r="I42" s="8"/>
      <c r="J42" s="1">
        <f t="shared" si="9"/>
        <v>0</v>
      </c>
      <c r="K42" s="1">
        <f t="shared" si="10"/>
        <v>0</v>
      </c>
      <c r="L42" s="7"/>
      <c r="M42" s="31"/>
      <c r="N42" s="7"/>
      <c r="O42" s="31"/>
      <c r="P42" s="7"/>
      <c r="Q42" s="31"/>
      <c r="R42" s="7"/>
      <c r="S42" s="31"/>
      <c r="T42" s="7"/>
      <c r="U42" s="31"/>
      <c r="V42" s="7"/>
      <c r="W42" s="31"/>
      <c r="X42" s="7"/>
      <c r="Y42" s="31"/>
      <c r="Z42" s="7"/>
      <c r="AA42" s="31"/>
      <c r="AB42" s="7"/>
      <c r="AC42" s="31"/>
      <c r="AD42" s="7"/>
      <c r="AE42" s="31"/>
      <c r="AF42" s="7"/>
      <c r="AG42" s="31"/>
      <c r="AH42" s="7"/>
      <c r="AI42" s="31"/>
      <c r="AJ42" s="7"/>
      <c r="AK42" s="4"/>
      <c r="AL42" s="7"/>
      <c r="AM42" s="4"/>
      <c r="AN42" s="7"/>
      <c r="AO42" s="4"/>
      <c r="AP42" s="7"/>
      <c r="AQ42" s="4"/>
      <c r="AR42" s="7"/>
      <c r="AS42" s="4"/>
    </row>
  </sheetData>
  <mergeCells count="3">
    <mergeCell ref="C4:E4"/>
    <mergeCell ref="C10:E10"/>
    <mergeCell ref="C36:E36"/>
  </mergeCells>
  <printOptions horizontalCentered="1"/>
  <pageMargins left="0.19685039370078741" right="0.19685039370078741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3379-9B08-40B2-895D-656F6572EC90}">
  <sheetPr>
    <tabColor theme="5" tint="0.39997558519241921"/>
  </sheetPr>
  <dimension ref="A1:AX42"/>
  <sheetViews>
    <sheetView tabSelected="1" topLeftCell="B21" zoomScaleNormal="100" workbookViewId="0">
      <selection activeCell="M25" sqref="M25"/>
    </sheetView>
  </sheetViews>
  <sheetFormatPr baseColWidth="10" defaultRowHeight="15" x14ac:dyDescent="0.25"/>
  <cols>
    <col min="1" max="1" width="8.5703125" customWidth="1"/>
    <col min="2" max="2" width="1.5703125" customWidth="1"/>
    <col min="3" max="3" width="62.7109375" customWidth="1"/>
    <col min="4" max="5" width="14.7109375" customWidth="1"/>
    <col min="6" max="6" width="1.5703125" customWidth="1"/>
    <col min="7" max="8" width="14.7109375" hidden="1" customWidth="1"/>
    <col min="9" max="9" width="1.7109375" hidden="1" customWidth="1"/>
    <col min="10" max="11" width="14.710937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hidden="1" customWidth="1"/>
    <col min="16" max="16" width="1.7109375" hidden="1" customWidth="1"/>
    <col min="17" max="17" width="12.7109375" style="30" hidden="1" customWidth="1"/>
    <col min="18" max="18" width="1.7109375" hidden="1" customWidth="1"/>
    <col min="19" max="19" width="12.7109375" style="30" hidden="1" customWidth="1"/>
    <col min="20" max="20" width="1.7109375" hidden="1" customWidth="1"/>
    <col min="21" max="21" width="12.7109375" style="30" hidden="1" customWidth="1"/>
    <col min="22" max="22" width="1.7109375" hidden="1" customWidth="1"/>
    <col min="23" max="23" width="12.7109375" style="30" hidden="1" customWidth="1"/>
    <col min="24" max="24" width="1.7109375" hidden="1" customWidth="1"/>
    <col min="25" max="25" width="12.7109375" style="30" hidden="1" customWidth="1"/>
    <col min="26" max="26" width="1.7109375" hidden="1" customWidth="1"/>
    <col min="27" max="27" width="12.7109375" style="30" hidden="1" customWidth="1"/>
    <col min="28" max="28" width="1.7109375" hidden="1" customWidth="1"/>
    <col min="29" max="29" width="12.7109375" style="30" hidden="1" customWidth="1"/>
    <col min="30" max="30" width="1.7109375" hidden="1" customWidth="1"/>
    <col min="31" max="31" width="12.7109375" style="30" hidden="1" customWidth="1"/>
    <col min="32" max="32" width="1.7109375" hidden="1" customWidth="1"/>
    <col min="33" max="33" width="12.7109375" style="30" hidden="1" customWidth="1"/>
    <col min="34" max="34" width="1.7109375" hidden="1" customWidth="1"/>
    <col min="35" max="35" width="12.7109375" style="30" hidden="1" customWidth="1"/>
    <col min="36" max="36" width="1.7109375" hidden="1" customWidth="1"/>
    <col min="37" max="37" width="12.7109375" style="30" hidden="1" customWidth="1"/>
    <col min="38" max="38" width="1.7109375" hidden="1" customWidth="1"/>
    <col min="39" max="39" width="12.7109375" hidden="1" customWidth="1"/>
    <col min="40" max="40" width="1.7109375" hidden="1" customWidth="1"/>
    <col min="41" max="41" width="12.7109375" hidden="1" customWidth="1"/>
    <col min="42" max="42" width="1.7109375" hidden="1" customWidth="1"/>
    <col min="43" max="43" width="12.7109375" hidden="1" customWidth="1"/>
    <col min="44" max="44" width="1.7109375" hidden="1" customWidth="1"/>
    <col min="45" max="45" width="12.5703125" hidden="1" customWidth="1"/>
    <col min="46" max="46" width="1.7109375" hidden="1" customWidth="1"/>
    <col min="47" max="47" width="13.5703125" hidden="1" customWidth="1"/>
    <col min="48" max="48" width="11.5703125" style="93" customWidth="1"/>
    <col min="49" max="49" width="11.5703125" customWidth="1"/>
    <col min="50" max="50" width="11.42578125" customWidth="1"/>
  </cols>
  <sheetData>
    <row r="1" spans="1:50" x14ac:dyDescent="0.25">
      <c r="L1" s="52"/>
      <c r="M1" s="61">
        <v>45664</v>
      </c>
      <c r="N1" s="52"/>
      <c r="O1" s="61"/>
      <c r="P1" s="52"/>
      <c r="Q1" s="61">
        <v>45565</v>
      </c>
      <c r="R1" s="52"/>
      <c r="S1" s="61">
        <v>45524</v>
      </c>
      <c r="T1" s="52"/>
      <c r="U1" s="61">
        <v>45482</v>
      </c>
      <c r="V1" s="52"/>
      <c r="W1" s="27">
        <v>290624</v>
      </c>
      <c r="X1" s="52"/>
      <c r="Y1" s="27">
        <v>120524</v>
      </c>
      <c r="Z1" s="52"/>
      <c r="AA1" s="27">
        <v>220324</v>
      </c>
      <c r="AC1" s="24">
        <v>180224</v>
      </c>
      <c r="AE1" s="52">
        <v>40124</v>
      </c>
      <c r="AG1" s="30">
        <v>161223</v>
      </c>
      <c r="AI1" s="30">
        <v>81223</v>
      </c>
      <c r="AK1" s="30">
        <v>11223</v>
      </c>
      <c r="AM1" s="34">
        <v>291023</v>
      </c>
      <c r="AO1" s="30">
        <v>11023</v>
      </c>
      <c r="AQ1" s="30">
        <v>170923</v>
      </c>
    </row>
    <row r="2" spans="1:50" x14ac:dyDescent="0.25">
      <c r="L2" s="52"/>
      <c r="M2" s="27" t="s">
        <v>51</v>
      </c>
      <c r="N2" s="52"/>
      <c r="O2" s="27" t="s">
        <v>51</v>
      </c>
      <c r="P2" s="52"/>
      <c r="Q2" s="27" t="s">
        <v>48</v>
      </c>
      <c r="R2" s="52"/>
      <c r="S2" s="27" t="s">
        <v>48</v>
      </c>
      <c r="T2" s="52"/>
      <c r="U2" s="27" t="s">
        <v>48</v>
      </c>
      <c r="V2" s="52"/>
      <c r="W2" s="27" t="s">
        <v>47</v>
      </c>
      <c r="X2" s="52"/>
      <c r="Y2" s="27" t="s">
        <v>45</v>
      </c>
      <c r="Z2" s="52"/>
      <c r="AA2" s="27" t="s">
        <v>42</v>
      </c>
      <c r="AC2" s="24"/>
      <c r="AE2" s="52"/>
      <c r="AM2" s="34"/>
      <c r="AO2" s="30"/>
      <c r="AQ2" s="30"/>
    </row>
    <row r="3" spans="1:50" x14ac:dyDescent="0.25">
      <c r="L3" s="52"/>
      <c r="M3" s="55"/>
      <c r="N3" s="52"/>
      <c r="O3" s="55"/>
      <c r="P3" s="52"/>
      <c r="Q3" s="55"/>
      <c r="R3" s="52"/>
      <c r="S3" s="55"/>
      <c r="T3" s="52"/>
      <c r="U3" s="55"/>
      <c r="V3" s="52"/>
      <c r="W3" s="55"/>
      <c r="X3" s="52"/>
      <c r="Y3" s="55" t="s">
        <v>40</v>
      </c>
      <c r="Z3" s="52"/>
      <c r="AA3" s="55" t="s">
        <v>40</v>
      </c>
      <c r="AC3" s="55" t="s">
        <v>40</v>
      </c>
      <c r="AE3" s="53" t="s">
        <v>39</v>
      </c>
      <c r="AG3" s="40" t="s">
        <v>37</v>
      </c>
      <c r="AI3" s="30" t="s">
        <v>35</v>
      </c>
      <c r="AK3" s="30" t="s">
        <v>33</v>
      </c>
      <c r="AM3" s="34" t="s">
        <v>30</v>
      </c>
      <c r="AO3" t="s">
        <v>29</v>
      </c>
      <c r="AV3" s="94"/>
    </row>
    <row r="4" spans="1:50" ht="25.5" hidden="1" thickBot="1" x14ac:dyDescent="0.55000000000000004">
      <c r="C4" s="96" t="s">
        <v>7</v>
      </c>
      <c r="D4" s="97"/>
      <c r="E4" s="98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P4" s="7"/>
      <c r="Q4" s="56"/>
      <c r="R4" s="7"/>
      <c r="S4" s="56"/>
      <c r="T4" s="7"/>
      <c r="U4" s="56"/>
      <c r="V4" s="7"/>
      <c r="W4" s="56"/>
      <c r="X4" s="7"/>
      <c r="Y4" s="56"/>
      <c r="Z4" s="7"/>
      <c r="AA4" s="56"/>
      <c r="AC4" s="56"/>
      <c r="AE4" s="42"/>
      <c r="AG4" s="42"/>
      <c r="AI4" s="42"/>
      <c r="AK4" s="42"/>
      <c r="AM4" s="44"/>
      <c r="AO4" s="44"/>
      <c r="AQ4" s="44"/>
      <c r="AS4" s="44"/>
      <c r="AU4" s="13"/>
    </row>
    <row r="5" spans="1:50" ht="21" hidden="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7" t="s">
        <v>41</v>
      </c>
      <c r="T5" s="7"/>
      <c r="U5" s="57" t="s">
        <v>41</v>
      </c>
      <c r="V5" s="7"/>
      <c r="W5" s="57" t="s">
        <v>41</v>
      </c>
      <c r="X5" s="7"/>
      <c r="Y5" s="57" t="s">
        <v>41</v>
      </c>
      <c r="Z5" s="7"/>
      <c r="AA5" s="57" t="s">
        <v>41</v>
      </c>
      <c r="AB5" s="7"/>
      <c r="AC5" s="57" t="s">
        <v>41</v>
      </c>
      <c r="AD5" s="7"/>
      <c r="AE5" s="50" t="s">
        <v>38</v>
      </c>
      <c r="AF5" s="7"/>
      <c r="AG5" s="50" t="s">
        <v>38</v>
      </c>
      <c r="AH5" s="7"/>
      <c r="AI5" s="38" t="s">
        <v>34</v>
      </c>
      <c r="AJ5" s="7"/>
      <c r="AK5" s="38" t="s">
        <v>34</v>
      </c>
      <c r="AL5" s="7"/>
      <c r="AM5" s="32" t="s">
        <v>32</v>
      </c>
      <c r="AN5" s="7"/>
      <c r="AO5" s="16">
        <v>962.5</v>
      </c>
      <c r="AP5" s="7"/>
      <c r="AQ5" s="16">
        <v>962.5</v>
      </c>
      <c r="AR5" s="7"/>
      <c r="AS5" s="16">
        <v>962.5</v>
      </c>
      <c r="AT5" s="7"/>
      <c r="AU5" s="4">
        <v>770</v>
      </c>
    </row>
    <row r="6" spans="1:50" ht="21" hidden="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7" t="s">
        <v>41</v>
      </c>
      <c r="T6" s="7"/>
      <c r="U6" s="57" t="s">
        <v>41</v>
      </c>
      <c r="V6" s="7"/>
      <c r="W6" s="57" t="s">
        <v>41</v>
      </c>
      <c r="X6" s="7"/>
      <c r="Y6" s="57" t="s">
        <v>41</v>
      </c>
      <c r="Z6" s="7"/>
      <c r="AA6" s="57" t="s">
        <v>41</v>
      </c>
      <c r="AB6" s="7"/>
      <c r="AC6" s="57" t="s">
        <v>41</v>
      </c>
      <c r="AD6" s="7"/>
      <c r="AE6" s="50" t="s">
        <v>38</v>
      </c>
      <c r="AF6" s="7"/>
      <c r="AG6" s="50" t="s">
        <v>38</v>
      </c>
      <c r="AH6" s="7"/>
      <c r="AI6" s="38" t="s">
        <v>34</v>
      </c>
      <c r="AJ6" s="7"/>
      <c r="AK6" s="38" t="s">
        <v>34</v>
      </c>
      <c r="AL6" s="7"/>
      <c r="AM6" s="32" t="s">
        <v>32</v>
      </c>
      <c r="AN6" s="7"/>
      <c r="AO6" s="16">
        <v>1331.25</v>
      </c>
      <c r="AP6" s="7"/>
      <c r="AQ6" s="16">
        <v>1331.25</v>
      </c>
      <c r="AR6" s="7"/>
      <c r="AS6" s="16">
        <v>1331.25</v>
      </c>
      <c r="AT6" s="7"/>
      <c r="AU6" s="4">
        <v>1065</v>
      </c>
    </row>
    <row r="7" spans="1:50" ht="21" hidden="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7" t="s">
        <v>41</v>
      </c>
      <c r="T7" s="7"/>
      <c r="U7" s="57" t="s">
        <v>41</v>
      </c>
      <c r="V7" s="7"/>
      <c r="W7" s="57" t="s">
        <v>41</v>
      </c>
      <c r="X7" s="7"/>
      <c r="Y7" s="57" t="s">
        <v>41</v>
      </c>
      <c r="Z7" s="7"/>
      <c r="AA7" s="57" t="s">
        <v>41</v>
      </c>
      <c r="AB7" s="7"/>
      <c r="AC7" s="57" t="s">
        <v>41</v>
      </c>
      <c r="AD7" s="7"/>
      <c r="AE7" s="50" t="s">
        <v>38</v>
      </c>
      <c r="AF7" s="7"/>
      <c r="AG7" s="50" t="s">
        <v>38</v>
      </c>
      <c r="AH7" s="7"/>
      <c r="AI7" s="38" t="s">
        <v>34</v>
      </c>
      <c r="AJ7" s="7"/>
      <c r="AK7" s="38" t="s">
        <v>34</v>
      </c>
      <c r="AL7" s="7"/>
      <c r="AM7" s="32" t="s">
        <v>32</v>
      </c>
      <c r="AN7" s="7"/>
      <c r="AO7" s="16">
        <v>2212.5</v>
      </c>
      <c r="AP7" s="7"/>
      <c r="AQ7" s="16">
        <v>2212.5</v>
      </c>
      <c r="AR7" s="7"/>
      <c r="AS7" s="16">
        <v>2212.5</v>
      </c>
      <c r="AT7" s="7"/>
      <c r="AU7" s="4">
        <v>1770</v>
      </c>
    </row>
    <row r="8" spans="1:50" ht="15" hidden="1" customHeight="1" thickBot="1" x14ac:dyDescent="0.4">
      <c r="C8" s="2"/>
      <c r="D8" s="3"/>
      <c r="E8" s="49">
        <v>45445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8"/>
      <c r="AB8" s="7"/>
      <c r="AC8" s="38"/>
      <c r="AD8" s="7"/>
      <c r="AE8" s="38"/>
      <c r="AF8" s="7"/>
      <c r="AG8" s="38"/>
      <c r="AH8" s="7"/>
      <c r="AI8" s="38"/>
      <c r="AJ8" s="7"/>
      <c r="AK8" s="38"/>
      <c r="AL8" s="7"/>
      <c r="AM8" s="32"/>
      <c r="AN8" s="7"/>
      <c r="AO8" s="16"/>
      <c r="AP8" s="7"/>
      <c r="AQ8" s="16"/>
      <c r="AR8" s="7"/>
      <c r="AS8" s="16"/>
      <c r="AT8" s="7"/>
      <c r="AU8" s="4"/>
    </row>
    <row r="9" spans="1:50" ht="9.9499999999999993" customHeight="1" thickBot="1" x14ac:dyDescent="0.4">
      <c r="B9" s="79"/>
      <c r="C9" s="80"/>
      <c r="D9" s="81"/>
      <c r="E9" s="82"/>
      <c r="F9" s="83"/>
      <c r="G9" s="28"/>
      <c r="H9" s="25"/>
      <c r="I9" s="8"/>
      <c r="J9" s="26"/>
      <c r="K9" s="26"/>
      <c r="L9" s="7"/>
      <c r="M9" s="38"/>
      <c r="N9" s="7"/>
      <c r="O9" s="38"/>
      <c r="P9" s="7"/>
      <c r="Q9" s="38"/>
      <c r="R9" s="7"/>
      <c r="S9" s="38"/>
      <c r="T9" s="7"/>
      <c r="U9" s="38"/>
      <c r="V9" s="7"/>
      <c r="W9" s="38"/>
      <c r="X9" s="7"/>
      <c r="Y9" s="38"/>
      <c r="Z9" s="7"/>
      <c r="AA9" s="38"/>
      <c r="AB9" s="7"/>
      <c r="AC9" s="38"/>
      <c r="AD9" s="7"/>
      <c r="AE9" s="38"/>
      <c r="AF9" s="7"/>
      <c r="AG9" s="38"/>
      <c r="AH9" s="7"/>
      <c r="AI9" s="38"/>
      <c r="AJ9" s="7"/>
      <c r="AK9" s="38"/>
      <c r="AL9" s="7"/>
      <c r="AM9" s="32"/>
      <c r="AN9" s="7"/>
      <c r="AO9" s="16"/>
      <c r="AP9" s="7"/>
      <c r="AQ9" s="16"/>
      <c r="AR9" s="7"/>
      <c r="AS9" s="16"/>
      <c r="AT9" s="7"/>
      <c r="AU9" s="4"/>
    </row>
    <row r="10" spans="1:50" ht="25.5" thickBot="1" x14ac:dyDescent="0.4">
      <c r="B10" s="84"/>
      <c r="C10" s="99" t="s">
        <v>0</v>
      </c>
      <c r="D10" s="100"/>
      <c r="E10" s="101"/>
      <c r="F10" s="85"/>
      <c r="G10" s="63" t="s">
        <v>50</v>
      </c>
      <c r="H10" s="6"/>
      <c r="I10" s="8"/>
      <c r="J10" s="9">
        <v>2.2000000000000002</v>
      </c>
      <c r="K10" s="9">
        <v>1.4</v>
      </c>
      <c r="L10" s="7"/>
      <c r="M10" s="62">
        <v>45664</v>
      </c>
      <c r="N10" s="7"/>
      <c r="O10" s="62">
        <v>45597</v>
      </c>
      <c r="P10" s="7"/>
      <c r="Q10" s="62">
        <v>45565</v>
      </c>
      <c r="R10" s="7"/>
      <c r="S10" s="62">
        <v>45524</v>
      </c>
      <c r="T10" s="7"/>
      <c r="U10" s="62">
        <v>45482</v>
      </c>
      <c r="V10" s="7"/>
      <c r="W10" s="60">
        <v>45455</v>
      </c>
      <c r="X10" s="7"/>
      <c r="Y10" s="37" t="s">
        <v>4</v>
      </c>
      <c r="Z10" s="7"/>
      <c r="AA10" s="54" t="s">
        <v>4</v>
      </c>
      <c r="AB10" s="7"/>
      <c r="AC10" s="54" t="s">
        <v>4</v>
      </c>
      <c r="AD10" s="7"/>
      <c r="AE10" s="54" t="s">
        <v>4</v>
      </c>
      <c r="AF10" s="7"/>
      <c r="AG10" s="37" t="s">
        <v>4</v>
      </c>
      <c r="AH10" s="7"/>
      <c r="AI10" s="37" t="s">
        <v>4</v>
      </c>
      <c r="AJ10" s="7"/>
      <c r="AK10" s="37" t="s">
        <v>4</v>
      </c>
      <c r="AL10" s="7"/>
      <c r="AM10" s="35" t="s">
        <v>4</v>
      </c>
      <c r="AN10" s="7"/>
      <c r="AO10" s="15" t="s">
        <v>4</v>
      </c>
      <c r="AP10" s="7"/>
      <c r="AQ10" s="15" t="s">
        <v>4</v>
      </c>
      <c r="AR10" s="7"/>
      <c r="AS10" s="15" t="s">
        <v>4</v>
      </c>
      <c r="AT10" s="7"/>
      <c r="AU10" s="15" t="s">
        <v>4</v>
      </c>
      <c r="AX10" s="12"/>
    </row>
    <row r="11" spans="1:50" ht="9.9499999999999993" customHeight="1" x14ac:dyDescent="0.35">
      <c r="B11" s="86"/>
      <c r="C11" s="87"/>
      <c r="D11" s="87"/>
      <c r="E11" s="87"/>
      <c r="F11" s="88"/>
      <c r="G11" s="63"/>
      <c r="H11" s="6"/>
      <c r="I11" s="8"/>
      <c r="J11" s="1"/>
      <c r="K11" s="1"/>
      <c r="L11" s="7"/>
      <c r="M11" s="62"/>
      <c r="N11" s="7"/>
      <c r="O11" s="62"/>
      <c r="P11" s="7"/>
      <c r="Q11" s="62"/>
      <c r="R11" s="7"/>
      <c r="S11" s="62"/>
      <c r="T11" s="7"/>
      <c r="U11" s="62"/>
      <c r="V11" s="7"/>
      <c r="W11" s="60"/>
      <c r="X11" s="7"/>
      <c r="Y11" s="37"/>
      <c r="Z11" s="7"/>
      <c r="AA11" s="54"/>
      <c r="AB11" s="7"/>
      <c r="AC11" s="54"/>
      <c r="AD11" s="7"/>
      <c r="AE11" s="54"/>
      <c r="AF11" s="7"/>
      <c r="AG11" s="37"/>
      <c r="AH11" s="7"/>
      <c r="AI11" s="37"/>
      <c r="AJ11" s="7"/>
      <c r="AK11" s="37"/>
      <c r="AL11" s="7"/>
      <c r="AM11" s="35"/>
      <c r="AN11" s="7"/>
      <c r="AO11" s="15"/>
      <c r="AP11" s="7"/>
      <c r="AQ11" s="15"/>
      <c r="AR11" s="7"/>
      <c r="AS11" s="15"/>
      <c r="AT11" s="7"/>
      <c r="AU11" s="15"/>
      <c r="AX11" s="12"/>
    </row>
    <row r="12" spans="1:50" ht="9.9499999999999993" customHeight="1" x14ac:dyDescent="0.35">
      <c r="C12" s="71"/>
      <c r="D12" s="71"/>
      <c r="E12" s="95">
        <f ca="1">TODAY()</f>
        <v>45664</v>
      </c>
      <c r="F12" s="72"/>
      <c r="G12" s="63"/>
      <c r="H12" s="6"/>
      <c r="I12" s="72"/>
      <c r="J12" s="1"/>
      <c r="K12" s="1"/>
      <c r="M12" s="73"/>
      <c r="O12" s="73"/>
      <c r="Q12" s="73"/>
      <c r="S12" s="73"/>
      <c r="U12" s="73"/>
      <c r="W12" s="74"/>
      <c r="Y12" s="75"/>
      <c r="AA12" s="76"/>
      <c r="AC12" s="76"/>
      <c r="AE12" s="76"/>
      <c r="AG12" s="75"/>
      <c r="AI12" s="75"/>
      <c r="AK12" s="75"/>
      <c r="AM12" s="77"/>
      <c r="AO12" s="78"/>
      <c r="AQ12" s="78"/>
      <c r="AS12" s="78"/>
      <c r="AU12" s="78"/>
      <c r="AX12" s="12"/>
    </row>
    <row r="13" spans="1:50" ht="9.9499999999999993" customHeight="1" x14ac:dyDescent="0.35">
      <c r="B13" s="79"/>
      <c r="C13" s="89"/>
      <c r="D13" s="89"/>
      <c r="E13" s="89"/>
      <c r="F13" s="83"/>
      <c r="G13" s="63"/>
      <c r="H13" s="6"/>
      <c r="I13" s="8"/>
      <c r="J13" s="1"/>
      <c r="K13" s="1"/>
      <c r="L13" s="7"/>
      <c r="M13" s="62"/>
      <c r="N13" s="7"/>
      <c r="O13" s="62"/>
      <c r="P13" s="7"/>
      <c r="Q13" s="62"/>
      <c r="R13" s="7"/>
      <c r="S13" s="62"/>
      <c r="T13" s="7"/>
      <c r="U13" s="62"/>
      <c r="V13" s="7"/>
      <c r="W13" s="60"/>
      <c r="X13" s="7"/>
      <c r="Y13" s="37"/>
      <c r="Z13" s="7"/>
      <c r="AA13" s="54"/>
      <c r="AB13" s="7"/>
      <c r="AC13" s="54"/>
      <c r="AD13" s="7"/>
      <c r="AE13" s="54"/>
      <c r="AF13" s="7"/>
      <c r="AG13" s="37"/>
      <c r="AH13" s="7"/>
      <c r="AI13" s="37"/>
      <c r="AJ13" s="7"/>
      <c r="AK13" s="37"/>
      <c r="AL13" s="7"/>
      <c r="AM13" s="35"/>
      <c r="AN13" s="7"/>
      <c r="AO13" s="15"/>
      <c r="AP13" s="7"/>
      <c r="AQ13" s="15"/>
      <c r="AR13" s="7"/>
      <c r="AS13" s="15"/>
      <c r="AT13" s="7"/>
      <c r="AU13" s="15"/>
      <c r="AX13" s="12"/>
    </row>
    <row r="14" spans="1:50" ht="21" x14ac:dyDescent="0.35">
      <c r="B14" s="84"/>
      <c r="C14" s="10" t="s">
        <v>8</v>
      </c>
      <c r="D14" s="11">
        <f>G14</f>
        <v>13800</v>
      </c>
      <c r="E14" s="14">
        <f>H14</f>
        <v>8800</v>
      </c>
      <c r="F14" s="85"/>
      <c r="G14" s="5">
        <f>MROUND(J14+48,100)</f>
        <v>13800</v>
      </c>
      <c r="H14" s="5">
        <f>MROUND(K14+48,100)</f>
        <v>8800</v>
      </c>
      <c r="I14" s="8"/>
      <c r="J14" s="1">
        <f t="shared" ref="J14:J31" si="1">M14*2.2</f>
        <v>13744.500000000002</v>
      </c>
      <c r="K14" s="1">
        <f t="shared" ref="K14:K31" si="2">M14*1.4</f>
        <v>8746.5</v>
      </c>
      <c r="L14" s="7"/>
      <c r="M14" s="39">
        <v>6247.5</v>
      </c>
      <c r="N14" s="7"/>
      <c r="O14" s="39">
        <v>6247.5</v>
      </c>
      <c r="P14" s="7"/>
      <c r="Q14" s="39">
        <v>6247.5</v>
      </c>
      <c r="R14" s="7"/>
      <c r="S14" s="39">
        <v>6247.5</v>
      </c>
      <c r="T14" s="7"/>
      <c r="U14" s="39">
        <v>6247.5</v>
      </c>
      <c r="V14" s="7"/>
      <c r="W14" s="29">
        <v>6247.5</v>
      </c>
      <c r="X14" s="7"/>
      <c r="Y14" s="29">
        <v>6247.5</v>
      </c>
      <c r="Z14" s="7"/>
      <c r="AA14" s="51">
        <v>6247.5</v>
      </c>
      <c r="AB14" s="7"/>
      <c r="AC14" s="51">
        <v>6397.87</v>
      </c>
      <c r="AD14" s="7"/>
      <c r="AE14" s="51">
        <v>6397.87</v>
      </c>
      <c r="AF14" s="7"/>
      <c r="AG14" s="39">
        <v>4892.4849999999997</v>
      </c>
      <c r="AH14" s="7"/>
      <c r="AI14" s="39">
        <v>3763.45</v>
      </c>
      <c r="AJ14" s="7"/>
      <c r="AK14" s="29">
        <v>3272.57</v>
      </c>
      <c r="AL14" s="7"/>
      <c r="AM14" s="36">
        <v>3272.57</v>
      </c>
      <c r="AN14" s="7"/>
      <c r="AO14" s="29">
        <v>2534.4</v>
      </c>
      <c r="AP14" s="7"/>
      <c r="AQ14" s="16">
        <v>2116.2277091999999</v>
      </c>
      <c r="AR14" s="7"/>
      <c r="AS14" s="16">
        <v>2004.0035124999999</v>
      </c>
      <c r="AT14" s="7"/>
      <c r="AU14" s="16">
        <v>1603.20281</v>
      </c>
      <c r="AV14" s="93">
        <f ca="1">OFFSET(D14,0,9)/OFFSET(D14,0,11)</f>
        <v>1</v>
      </c>
    </row>
    <row r="15" spans="1:50" ht="21" x14ac:dyDescent="0.35">
      <c r="B15" s="84"/>
      <c r="C15" s="10" t="s">
        <v>9</v>
      </c>
      <c r="D15" s="19">
        <f t="shared" ref="D15:E33" si="3">G15</f>
        <v>6200</v>
      </c>
      <c r="E15" s="20">
        <f t="shared" si="3"/>
        <v>4000</v>
      </c>
      <c r="F15" s="85"/>
      <c r="G15" s="5">
        <f t="shared" ref="G15:H33" si="4">MROUND(J15+48,100)</f>
        <v>6200</v>
      </c>
      <c r="H15" s="5">
        <f t="shared" si="4"/>
        <v>4000</v>
      </c>
      <c r="I15" s="8"/>
      <c r="J15" s="1">
        <f t="shared" si="1"/>
        <v>6171.0000000000009</v>
      </c>
      <c r="K15" s="1">
        <f t="shared" si="2"/>
        <v>3926.9999999999995</v>
      </c>
      <c r="L15" s="7"/>
      <c r="M15" s="39">
        <v>2805</v>
      </c>
      <c r="N15" s="7"/>
      <c r="O15" s="39">
        <v>2805</v>
      </c>
      <c r="P15" s="7"/>
      <c r="Q15" s="39">
        <v>2805</v>
      </c>
      <c r="R15" s="7"/>
      <c r="S15" s="39">
        <v>2805</v>
      </c>
      <c r="T15" s="7"/>
      <c r="U15" s="39">
        <v>2805</v>
      </c>
      <c r="V15" s="7"/>
      <c r="W15" s="29">
        <v>2805</v>
      </c>
      <c r="X15" s="7"/>
      <c r="Y15" s="29">
        <v>2805</v>
      </c>
      <c r="Z15" s="7"/>
      <c r="AA15" s="51">
        <v>2805</v>
      </c>
      <c r="AB15" s="7"/>
      <c r="AC15" s="51">
        <v>3526.53</v>
      </c>
      <c r="AD15" s="7"/>
      <c r="AE15" s="51">
        <v>3526.53</v>
      </c>
      <c r="AF15" s="7"/>
      <c r="AG15" s="39">
        <v>2696.759</v>
      </c>
      <c r="AH15" s="7"/>
      <c r="AI15" s="39">
        <v>2074.4299999999998</v>
      </c>
      <c r="AJ15" s="7"/>
      <c r="AK15" s="29">
        <v>1803.85</v>
      </c>
      <c r="AL15" s="7"/>
      <c r="AM15" s="36">
        <v>1803.85</v>
      </c>
      <c r="AN15" s="7"/>
      <c r="AO15" s="29">
        <v>1403.8992000000001</v>
      </c>
      <c r="AP15" s="7"/>
      <c r="AQ15" s="16">
        <v>1198.2194400000001</v>
      </c>
      <c r="AR15" s="7"/>
      <c r="AS15" s="16">
        <v>1134.6775</v>
      </c>
      <c r="AT15" s="7"/>
      <c r="AU15" s="16">
        <v>907.74200000000008</v>
      </c>
      <c r="AV15" s="93">
        <f t="shared" ref="AV15:AV33" ca="1" si="5">OFFSET(D15,0,9)/OFFSET(D15,0,11)</f>
        <v>1</v>
      </c>
    </row>
    <row r="16" spans="1:50" ht="21" x14ac:dyDescent="0.35">
      <c r="B16" s="84"/>
      <c r="C16" s="10" t="s">
        <v>10</v>
      </c>
      <c r="D16" s="19">
        <f t="shared" si="3"/>
        <v>14100</v>
      </c>
      <c r="E16" s="20">
        <f t="shared" si="3"/>
        <v>9000</v>
      </c>
      <c r="F16" s="85"/>
      <c r="G16" s="5">
        <f t="shared" si="4"/>
        <v>14100</v>
      </c>
      <c r="H16" s="5">
        <f t="shared" si="4"/>
        <v>9000</v>
      </c>
      <c r="I16" s="8"/>
      <c r="J16" s="1">
        <f t="shared" si="1"/>
        <v>14075.314</v>
      </c>
      <c r="K16" s="1">
        <f t="shared" si="2"/>
        <v>8957.018</v>
      </c>
      <c r="L16" s="7"/>
      <c r="M16" s="39">
        <v>6397.87</v>
      </c>
      <c r="N16" s="7"/>
      <c r="O16" s="39">
        <v>6397.87</v>
      </c>
      <c r="P16" s="7"/>
      <c r="Q16" s="39">
        <v>6397.87</v>
      </c>
      <c r="R16" s="7"/>
      <c r="S16" s="39">
        <v>6397.87</v>
      </c>
      <c r="T16" s="7"/>
      <c r="U16" s="39">
        <v>6397.87</v>
      </c>
      <c r="V16" s="7"/>
      <c r="W16" s="29">
        <v>6397.87</v>
      </c>
      <c r="X16" s="7"/>
      <c r="Y16" s="29">
        <v>6397.87</v>
      </c>
      <c r="Z16" s="7"/>
      <c r="AA16" s="58">
        <v>6397.87</v>
      </c>
      <c r="AB16" s="7"/>
      <c r="AC16" s="51">
        <v>6397.87</v>
      </c>
      <c r="AD16" s="7"/>
      <c r="AE16" s="51">
        <v>6397.87</v>
      </c>
      <c r="AF16" s="7"/>
      <c r="AG16" s="39">
        <v>4892.4849999999997</v>
      </c>
      <c r="AH16" s="7"/>
      <c r="AI16" s="39">
        <v>3763.45</v>
      </c>
      <c r="AJ16" s="7"/>
      <c r="AK16" s="29">
        <v>3272.57</v>
      </c>
      <c r="AL16" s="7"/>
      <c r="AM16" s="33">
        <v>3272.57</v>
      </c>
      <c r="AN16" s="7"/>
      <c r="AO16" s="29">
        <v>2534.4</v>
      </c>
      <c r="AP16" s="7"/>
      <c r="AQ16" s="16">
        <v>2534.4</v>
      </c>
      <c r="AR16" s="7"/>
      <c r="AS16" s="16">
        <v>2640</v>
      </c>
      <c r="AT16" s="7"/>
      <c r="AU16" s="29">
        <v>1920</v>
      </c>
      <c r="AV16" s="93">
        <f t="shared" ca="1" si="5"/>
        <v>1</v>
      </c>
    </row>
    <row r="17" spans="2:48" ht="21" x14ac:dyDescent="0.35">
      <c r="B17" s="84"/>
      <c r="C17" s="10" t="s">
        <v>11</v>
      </c>
      <c r="D17" s="19">
        <f t="shared" si="3"/>
        <v>7800</v>
      </c>
      <c r="E17" s="20">
        <f t="shared" si="3"/>
        <v>5000</v>
      </c>
      <c r="F17" s="85"/>
      <c r="G17" s="5">
        <f t="shared" si="4"/>
        <v>7800</v>
      </c>
      <c r="H17" s="5">
        <f t="shared" si="4"/>
        <v>5000</v>
      </c>
      <c r="I17" s="8"/>
      <c r="J17" s="1">
        <f t="shared" si="1"/>
        <v>7758.3660000000009</v>
      </c>
      <c r="K17" s="1">
        <f t="shared" si="2"/>
        <v>4937.1419999999998</v>
      </c>
      <c r="L17" s="7"/>
      <c r="M17" s="39">
        <v>3526.53</v>
      </c>
      <c r="N17" s="7"/>
      <c r="O17" s="39">
        <v>3526.53</v>
      </c>
      <c r="P17" s="7"/>
      <c r="Q17" s="39">
        <v>3526.53</v>
      </c>
      <c r="R17" s="7"/>
      <c r="S17" s="39">
        <v>3526.53</v>
      </c>
      <c r="T17" s="7"/>
      <c r="U17" s="39">
        <v>3526.53</v>
      </c>
      <c r="V17" s="7"/>
      <c r="W17" s="29">
        <v>3526.53</v>
      </c>
      <c r="X17" s="7"/>
      <c r="Y17" s="29">
        <v>3526.53</v>
      </c>
      <c r="Z17" s="7"/>
      <c r="AA17" s="58">
        <v>3526.53</v>
      </c>
      <c r="AB17" s="7"/>
      <c r="AC17" s="51">
        <v>3526.53</v>
      </c>
      <c r="AD17" s="7"/>
      <c r="AE17" s="51">
        <v>3526.53</v>
      </c>
      <c r="AF17" s="7"/>
      <c r="AG17" s="39">
        <v>2696.759</v>
      </c>
      <c r="AH17" s="7"/>
      <c r="AI17" s="39">
        <v>2074.4299999999998</v>
      </c>
      <c r="AJ17" s="7"/>
      <c r="AK17" s="29">
        <v>1803.85</v>
      </c>
      <c r="AL17" s="7"/>
      <c r="AM17" s="33">
        <v>1803.85</v>
      </c>
      <c r="AN17" s="7"/>
      <c r="AO17" s="29">
        <v>1403.8992000000001</v>
      </c>
      <c r="AP17" s="7"/>
      <c r="AQ17" s="16">
        <v>1403.8992000000001</v>
      </c>
      <c r="AR17" s="7"/>
      <c r="AS17" s="16">
        <v>1462.5</v>
      </c>
      <c r="AT17" s="7"/>
      <c r="AU17" s="29">
        <v>1063.56</v>
      </c>
      <c r="AV17" s="93">
        <f t="shared" ca="1" si="5"/>
        <v>1</v>
      </c>
    </row>
    <row r="18" spans="2:48" ht="21" x14ac:dyDescent="0.35">
      <c r="B18" s="84"/>
      <c r="C18" s="10" t="s">
        <v>12</v>
      </c>
      <c r="D18" s="19">
        <f t="shared" si="3"/>
        <v>10200</v>
      </c>
      <c r="E18" s="20">
        <f t="shared" si="3"/>
        <v>6500</v>
      </c>
      <c r="F18" s="85"/>
      <c r="G18" s="5">
        <f t="shared" si="4"/>
        <v>10200</v>
      </c>
      <c r="H18" s="5">
        <f t="shared" si="4"/>
        <v>6500</v>
      </c>
      <c r="I18" s="8"/>
      <c r="J18" s="1">
        <f t="shared" si="1"/>
        <v>10174.934000000001</v>
      </c>
      <c r="K18" s="1">
        <f t="shared" si="2"/>
        <v>6474.9579999999996</v>
      </c>
      <c r="L18" s="7"/>
      <c r="M18" s="39">
        <v>4624.97</v>
      </c>
      <c r="N18" s="7"/>
      <c r="O18" s="39">
        <v>4624.97</v>
      </c>
      <c r="P18" s="7"/>
      <c r="Q18" s="39">
        <v>4624.97</v>
      </c>
      <c r="R18" s="7"/>
      <c r="S18" s="39">
        <v>4624.97</v>
      </c>
      <c r="T18" s="7"/>
      <c r="U18" s="39">
        <v>4624.97</v>
      </c>
      <c r="V18" s="7"/>
      <c r="W18" s="29">
        <v>4624.97</v>
      </c>
      <c r="X18" s="7"/>
      <c r="Y18" s="29">
        <v>4624.97</v>
      </c>
      <c r="Z18" s="7"/>
      <c r="AA18" s="51">
        <v>4624.97</v>
      </c>
      <c r="AB18" s="7"/>
      <c r="AC18" s="51">
        <v>4624.97</v>
      </c>
      <c r="AD18" s="7"/>
      <c r="AE18" s="51">
        <v>4624.97</v>
      </c>
      <c r="AF18" s="7"/>
      <c r="AG18" s="39">
        <v>3536.7410000000004</v>
      </c>
      <c r="AH18" s="7"/>
      <c r="AI18" s="39">
        <v>2720.57</v>
      </c>
      <c r="AJ18" s="7"/>
      <c r="AK18" s="29">
        <v>2366</v>
      </c>
      <c r="AL18" s="7"/>
      <c r="AM18" s="21">
        <v>2366</v>
      </c>
      <c r="AN18" s="7"/>
      <c r="AO18" s="23">
        <v>1731.0744000000002</v>
      </c>
      <c r="AP18" s="7"/>
      <c r="AQ18" s="23">
        <v>1731.0744000000002</v>
      </c>
      <c r="AR18" s="7"/>
      <c r="AS18" s="16">
        <v>1639.2750000000001</v>
      </c>
      <c r="AT18" s="7"/>
      <c r="AU18" s="22">
        <v>1311.42</v>
      </c>
      <c r="AV18" s="93">
        <f t="shared" ca="1" si="5"/>
        <v>1</v>
      </c>
    </row>
    <row r="19" spans="2:48" ht="21" x14ac:dyDescent="0.35">
      <c r="B19" s="84"/>
      <c r="C19" s="10" t="s">
        <v>13</v>
      </c>
      <c r="D19" s="19">
        <f t="shared" si="3"/>
        <v>7100</v>
      </c>
      <c r="E19" s="20">
        <f t="shared" si="3"/>
        <v>4600</v>
      </c>
      <c r="F19" s="85"/>
      <c r="G19" s="5">
        <f t="shared" si="4"/>
        <v>7100</v>
      </c>
      <c r="H19" s="5">
        <f t="shared" si="4"/>
        <v>4600</v>
      </c>
      <c r="I19" s="8"/>
      <c r="J19" s="1">
        <f t="shared" si="1"/>
        <v>7086.1263306479832</v>
      </c>
      <c r="K19" s="1">
        <f t="shared" si="2"/>
        <v>4509.353119503262</v>
      </c>
      <c r="L19" s="7"/>
      <c r="M19" s="59">
        <v>3220.9665139309013</v>
      </c>
      <c r="N19" s="7"/>
      <c r="O19" s="59">
        <v>3220.9665139309013</v>
      </c>
      <c r="P19" s="7"/>
      <c r="Q19" s="59">
        <v>3220.9665139309013</v>
      </c>
      <c r="R19" s="7"/>
      <c r="S19" s="59">
        <v>3220.9665139309013</v>
      </c>
      <c r="T19" s="7"/>
      <c r="U19" s="59">
        <v>3220.9665139309013</v>
      </c>
      <c r="V19" s="7"/>
      <c r="W19" s="59">
        <v>3220.9665139309</v>
      </c>
      <c r="X19" s="7"/>
      <c r="Y19" s="59">
        <v>3220.9665139309013</v>
      </c>
      <c r="Z19" s="7"/>
      <c r="AA19" s="51">
        <v>3220.9665139309013</v>
      </c>
      <c r="AB19" s="7"/>
      <c r="AC19" s="51">
        <v>3220.9665139309013</v>
      </c>
      <c r="AD19" s="7"/>
      <c r="AE19" s="51">
        <v>3220.9665139309013</v>
      </c>
      <c r="AF19" s="7"/>
      <c r="AG19" s="39">
        <v>2463.08983635</v>
      </c>
      <c r="AH19" s="7"/>
      <c r="AI19" s="39">
        <v>1894.6844894999999</v>
      </c>
      <c r="AJ19" s="7"/>
      <c r="AK19" s="29">
        <v>1647.5517300000001</v>
      </c>
      <c r="AL19" s="7"/>
      <c r="AM19" s="16">
        <f>AW19*1.32</f>
        <v>0</v>
      </c>
      <c r="AN19" s="7"/>
      <c r="AO19" s="16">
        <v>1647.5517300000001</v>
      </c>
      <c r="AP19" s="7"/>
      <c r="AQ19" s="16">
        <v>1647.5517300000001</v>
      </c>
      <c r="AR19" s="7"/>
      <c r="AS19" s="16">
        <v>1560.1815624999999</v>
      </c>
      <c r="AT19" s="7"/>
      <c r="AU19" s="16">
        <v>1248.14525</v>
      </c>
      <c r="AV19" s="93">
        <f t="shared" ca="1" si="5"/>
        <v>1</v>
      </c>
    </row>
    <row r="20" spans="2:48" ht="21" x14ac:dyDescent="0.35">
      <c r="B20" s="84"/>
      <c r="C20" s="10" t="s">
        <v>25</v>
      </c>
      <c r="D20" s="19">
        <f t="shared" si="3"/>
        <v>13600</v>
      </c>
      <c r="E20" s="20">
        <f t="shared" si="3"/>
        <v>8700</v>
      </c>
      <c r="F20" s="85"/>
      <c r="G20" s="5">
        <f t="shared" si="4"/>
        <v>13600</v>
      </c>
      <c r="H20" s="5">
        <f t="shared" si="4"/>
        <v>8700</v>
      </c>
      <c r="I20" s="8"/>
      <c r="J20" s="1">
        <f t="shared" si="1"/>
        <v>13566.586000000001</v>
      </c>
      <c r="K20" s="1">
        <f t="shared" si="2"/>
        <v>8633.2819999999992</v>
      </c>
      <c r="L20" s="7"/>
      <c r="M20" s="59">
        <v>6166.63</v>
      </c>
      <c r="N20" s="7"/>
      <c r="O20" s="59">
        <v>6166.63</v>
      </c>
      <c r="P20" s="7"/>
      <c r="Q20" s="59">
        <v>6166.63</v>
      </c>
      <c r="R20" s="7"/>
      <c r="S20" s="59">
        <v>6166.63</v>
      </c>
      <c r="T20" s="7"/>
      <c r="U20" s="59">
        <v>6166.63</v>
      </c>
      <c r="V20" s="7"/>
      <c r="W20" s="59">
        <v>6166.63</v>
      </c>
      <c r="X20" s="7"/>
      <c r="Y20" s="59">
        <v>6166.63</v>
      </c>
      <c r="Z20" s="7"/>
      <c r="AA20" s="58">
        <v>6166.63</v>
      </c>
      <c r="AB20" s="7"/>
      <c r="AC20" s="51">
        <v>6166.63</v>
      </c>
      <c r="AD20" s="7"/>
      <c r="AE20" s="51">
        <v>6166.63</v>
      </c>
      <c r="AF20" s="7"/>
      <c r="AG20" s="39">
        <v>4715.6589999999997</v>
      </c>
      <c r="AH20" s="7"/>
      <c r="AI20" s="39">
        <v>3627.43</v>
      </c>
      <c r="AJ20" s="7"/>
      <c r="AK20" s="29">
        <v>3272.57</v>
      </c>
      <c r="AL20" s="7"/>
      <c r="AM20" s="33">
        <v>3272.57</v>
      </c>
      <c r="AN20" s="7"/>
      <c r="AO20" s="29">
        <v>2534.4</v>
      </c>
      <c r="AP20" s="7"/>
      <c r="AQ20" s="16">
        <v>2534.4</v>
      </c>
      <c r="AR20" s="7"/>
      <c r="AS20" s="16">
        <v>2640</v>
      </c>
      <c r="AT20" s="7"/>
      <c r="AU20" s="29">
        <v>1920</v>
      </c>
      <c r="AV20" s="93">
        <f t="shared" ca="1" si="5"/>
        <v>1</v>
      </c>
    </row>
    <row r="21" spans="2:48" ht="21" x14ac:dyDescent="0.35">
      <c r="B21" s="84"/>
      <c r="C21" s="10" t="s">
        <v>26</v>
      </c>
      <c r="D21" s="19">
        <f t="shared" si="3"/>
        <v>7800</v>
      </c>
      <c r="E21" s="20">
        <f t="shared" si="3"/>
        <v>5000</v>
      </c>
      <c r="F21" s="85"/>
      <c r="G21" s="5">
        <f t="shared" si="4"/>
        <v>7800</v>
      </c>
      <c r="H21" s="5">
        <f t="shared" si="4"/>
        <v>5000</v>
      </c>
      <c r="I21" s="8"/>
      <c r="J21" s="1">
        <f t="shared" si="1"/>
        <v>7758.3660000000009</v>
      </c>
      <c r="K21" s="1">
        <f t="shared" si="2"/>
        <v>4937.1419999999998</v>
      </c>
      <c r="L21" s="7"/>
      <c r="M21" s="59">
        <v>3526.53</v>
      </c>
      <c r="N21" s="7"/>
      <c r="O21" s="59">
        <v>3526.53</v>
      </c>
      <c r="P21" s="7"/>
      <c r="Q21" s="59">
        <v>3526.53</v>
      </c>
      <c r="R21" s="7"/>
      <c r="S21" s="59">
        <v>3526.53</v>
      </c>
      <c r="T21" s="7"/>
      <c r="U21" s="59">
        <v>3526.53</v>
      </c>
      <c r="V21" s="7"/>
      <c r="W21" s="59">
        <v>3526.53</v>
      </c>
      <c r="X21" s="7"/>
      <c r="Y21" s="59">
        <v>3526.53</v>
      </c>
      <c r="Z21" s="7"/>
      <c r="AA21" s="58">
        <v>3526.53</v>
      </c>
      <c r="AB21" s="7"/>
      <c r="AC21" s="51">
        <v>3526.53</v>
      </c>
      <c r="AD21" s="7"/>
      <c r="AE21" s="51">
        <v>3526.53</v>
      </c>
      <c r="AF21" s="7"/>
      <c r="AG21" s="39">
        <v>2696.759</v>
      </c>
      <c r="AH21" s="7"/>
      <c r="AI21" s="39">
        <v>2074.4299999999998</v>
      </c>
      <c r="AJ21" s="7"/>
      <c r="AK21" s="29">
        <v>1803.85</v>
      </c>
      <c r="AL21" s="7"/>
      <c r="AM21" s="33">
        <v>1803.85</v>
      </c>
      <c r="AN21" s="7"/>
      <c r="AO21" s="29">
        <v>1403.8992000000001</v>
      </c>
      <c r="AP21" s="7"/>
      <c r="AQ21" s="16">
        <v>1403.8992000000001</v>
      </c>
      <c r="AR21" s="7"/>
      <c r="AS21" s="16">
        <v>1462.5</v>
      </c>
      <c r="AT21" s="7"/>
      <c r="AU21" s="29">
        <v>1063.56</v>
      </c>
      <c r="AV21" s="93">
        <f t="shared" ca="1" si="5"/>
        <v>1</v>
      </c>
    </row>
    <row r="22" spans="2:48" ht="21" x14ac:dyDescent="0.35">
      <c r="B22" s="84"/>
      <c r="C22" s="10" t="s">
        <v>15</v>
      </c>
      <c r="D22" s="19">
        <f t="shared" si="3"/>
        <v>10200</v>
      </c>
      <c r="E22" s="20">
        <f t="shared" si="3"/>
        <v>6500</v>
      </c>
      <c r="F22" s="85"/>
      <c r="G22" s="5">
        <f t="shared" si="4"/>
        <v>10200</v>
      </c>
      <c r="H22" s="5">
        <f t="shared" si="4"/>
        <v>6500</v>
      </c>
      <c r="I22" s="8"/>
      <c r="J22" s="1">
        <f t="shared" si="1"/>
        <v>10174.94090346327</v>
      </c>
      <c r="K22" s="1">
        <f t="shared" si="2"/>
        <v>6474.96239311299</v>
      </c>
      <c r="L22" s="7"/>
      <c r="M22" s="39">
        <v>4624.97313793785</v>
      </c>
      <c r="N22" s="7"/>
      <c r="O22" s="39">
        <v>4624.97313793785</v>
      </c>
      <c r="P22" s="7"/>
      <c r="Q22" s="39">
        <v>4624.97313793785</v>
      </c>
      <c r="R22" s="7"/>
      <c r="S22" s="39">
        <v>4624.97313793785</v>
      </c>
      <c r="T22" s="7"/>
      <c r="U22" s="39">
        <v>4624.97313793785</v>
      </c>
      <c r="V22" s="7"/>
      <c r="W22" s="29">
        <v>4624.97313793785</v>
      </c>
      <c r="X22" s="7"/>
      <c r="Y22" s="29">
        <v>4624.97313793785</v>
      </c>
      <c r="Z22" s="7"/>
      <c r="AA22" s="51">
        <v>4624.9731379378527</v>
      </c>
      <c r="AB22" s="7"/>
      <c r="AC22" s="51">
        <v>4624.9731379378527</v>
      </c>
      <c r="AD22" s="7"/>
      <c r="AE22" s="51">
        <v>4624.9731379378527</v>
      </c>
      <c r="AF22" s="7"/>
      <c r="AG22" s="39">
        <v>3536.7410000000004</v>
      </c>
      <c r="AH22" s="7"/>
      <c r="AI22" s="39">
        <v>2720.57</v>
      </c>
      <c r="AJ22" s="7"/>
      <c r="AK22" s="29">
        <v>2366</v>
      </c>
      <c r="AL22" s="7"/>
      <c r="AM22" s="21">
        <v>2366</v>
      </c>
      <c r="AN22" s="7"/>
      <c r="AO22" s="23">
        <v>1808.5188000000001</v>
      </c>
      <c r="AP22" s="7"/>
      <c r="AQ22" s="23">
        <v>1808.5188000000001</v>
      </c>
      <c r="AR22" s="7"/>
      <c r="AS22" s="16">
        <v>1712.6125</v>
      </c>
      <c r="AT22" s="7"/>
      <c r="AU22" s="22">
        <v>1370.09</v>
      </c>
      <c r="AV22" s="93">
        <f t="shared" ca="1" si="5"/>
        <v>1</v>
      </c>
    </row>
    <row r="23" spans="2:48" ht="21" x14ac:dyDescent="0.35">
      <c r="B23" s="84"/>
      <c r="C23" s="10" t="s">
        <v>14</v>
      </c>
      <c r="D23" s="19">
        <f t="shared" si="3"/>
        <v>8800</v>
      </c>
      <c r="E23" s="20">
        <f t="shared" si="3"/>
        <v>5600</v>
      </c>
      <c r="F23" s="85"/>
      <c r="G23" s="5">
        <f t="shared" si="4"/>
        <v>8800</v>
      </c>
      <c r="H23" s="5">
        <f t="shared" si="4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9">
        <v>3967.1692829999997</v>
      </c>
      <c r="N23" s="7"/>
      <c r="O23" s="59">
        <v>3967.1692829999997</v>
      </c>
      <c r="P23" s="7"/>
      <c r="Q23" s="59">
        <v>3967.1692829999997</v>
      </c>
      <c r="R23" s="7"/>
      <c r="S23" s="59">
        <v>3967.1692829999997</v>
      </c>
      <c r="T23" s="7"/>
      <c r="U23" s="59">
        <v>3967.1692829999997</v>
      </c>
      <c r="V23" s="7"/>
      <c r="W23" s="59">
        <v>3967.1692829999997</v>
      </c>
      <c r="X23" s="7"/>
      <c r="Y23" s="59">
        <v>3967.1692829999997</v>
      </c>
      <c r="Z23" s="7"/>
      <c r="AA23" s="51">
        <v>3967.1692829999997</v>
      </c>
      <c r="AB23" s="7"/>
      <c r="AC23" s="51">
        <v>3967.1692829999997</v>
      </c>
      <c r="AD23" s="7"/>
      <c r="AE23" s="51">
        <v>3967.1692829999997</v>
      </c>
      <c r="AF23" s="7"/>
      <c r="AG23" s="39">
        <v>3033.7176870000003</v>
      </c>
      <c r="AH23" s="7"/>
      <c r="AI23" s="39">
        <v>2333.6289900000002</v>
      </c>
      <c r="AJ23" s="7"/>
      <c r="AK23" s="29">
        <v>2029.2426000000003</v>
      </c>
      <c r="AL23" s="7"/>
      <c r="AM23" s="16">
        <f t="shared" ref="AM23" si="6">AW23*1.32</f>
        <v>0</v>
      </c>
      <c r="AN23" s="7"/>
      <c r="AO23" s="16">
        <v>2029.2426000000003</v>
      </c>
      <c r="AP23" s="7"/>
      <c r="AQ23" s="16">
        <v>2029.2426000000003</v>
      </c>
      <c r="AR23" s="7"/>
      <c r="AS23" s="16">
        <v>1921.6312500000001</v>
      </c>
      <c r="AT23" s="7"/>
      <c r="AU23" s="16">
        <v>1537.3050000000001</v>
      </c>
      <c r="AV23" s="93">
        <f t="shared" ca="1" si="5"/>
        <v>1</v>
      </c>
    </row>
    <row r="24" spans="2:48" ht="21" x14ac:dyDescent="0.35">
      <c r="B24" s="84"/>
      <c r="C24" s="10" t="s">
        <v>5</v>
      </c>
      <c r="D24" s="11">
        <f t="shared" si="3"/>
        <v>2400</v>
      </c>
      <c r="E24" s="14">
        <f t="shared" si="3"/>
        <v>1600</v>
      </c>
      <c r="F24" s="85"/>
      <c r="G24" s="5">
        <f t="shared" si="4"/>
        <v>2400</v>
      </c>
      <c r="H24" s="5">
        <f t="shared" si="4"/>
        <v>1600</v>
      </c>
      <c r="I24" s="8"/>
      <c r="J24" s="1">
        <f t="shared" si="1"/>
        <v>2374.1960000000004</v>
      </c>
      <c r="K24" s="1">
        <f t="shared" si="2"/>
        <v>1510.8520000000001</v>
      </c>
      <c r="L24" s="7"/>
      <c r="M24" s="39">
        <v>1079.18</v>
      </c>
      <c r="N24" s="7"/>
      <c r="O24" s="39">
        <v>1079.18</v>
      </c>
      <c r="P24" s="7"/>
      <c r="Q24" s="39">
        <v>1079.18</v>
      </c>
      <c r="R24" s="7"/>
      <c r="S24" s="39">
        <v>1079.18</v>
      </c>
      <c r="T24" s="7"/>
      <c r="U24" s="39">
        <v>1079.18</v>
      </c>
      <c r="V24" s="7"/>
      <c r="W24" s="29">
        <v>1079.18</v>
      </c>
      <c r="X24" s="7"/>
      <c r="Y24" s="29">
        <v>1079.18</v>
      </c>
      <c r="Z24" s="7"/>
      <c r="AA24" s="51">
        <v>1079.18</v>
      </c>
      <c r="AB24" s="7"/>
      <c r="AC24" s="51">
        <v>1079.18</v>
      </c>
      <c r="AD24" s="7"/>
      <c r="AE24" s="51">
        <v>1079.18</v>
      </c>
      <c r="AF24" s="7"/>
      <c r="AG24" s="39">
        <v>825.25299999999993</v>
      </c>
      <c r="AH24" s="7"/>
      <c r="AI24" s="39">
        <v>634.80999999999995</v>
      </c>
      <c r="AJ24" s="7"/>
      <c r="AK24" s="29">
        <v>552</v>
      </c>
      <c r="AL24" s="7"/>
      <c r="AM24" s="33">
        <v>552</v>
      </c>
      <c r="AN24" s="7"/>
      <c r="AO24" s="16">
        <v>467.34600000000006</v>
      </c>
      <c r="AP24" s="7"/>
      <c r="AQ24" s="16">
        <v>467.34600000000006</v>
      </c>
      <c r="AR24" s="7"/>
      <c r="AS24" s="16">
        <v>442.5625</v>
      </c>
      <c r="AT24" s="7"/>
      <c r="AU24" s="22">
        <v>354.05</v>
      </c>
      <c r="AV24" s="93">
        <f t="shared" ca="1" si="5"/>
        <v>1</v>
      </c>
    </row>
    <row r="25" spans="2:48" ht="21" x14ac:dyDescent="0.35">
      <c r="B25" s="84"/>
      <c r="C25" s="17" t="s">
        <v>36</v>
      </c>
      <c r="D25" s="19">
        <f t="shared" si="3"/>
        <v>8600</v>
      </c>
      <c r="E25" s="20">
        <f t="shared" si="3"/>
        <v>5500</v>
      </c>
      <c r="F25" s="85"/>
      <c r="G25" s="5">
        <f t="shared" si="4"/>
        <v>8600</v>
      </c>
      <c r="H25" s="5">
        <f t="shared" si="4"/>
        <v>5500</v>
      </c>
      <c r="I25" s="8"/>
      <c r="J25" s="1">
        <f t="shared" si="1"/>
        <v>8580</v>
      </c>
      <c r="K25" s="1">
        <f t="shared" si="2"/>
        <v>5460</v>
      </c>
      <c r="L25" s="7"/>
      <c r="M25" s="39">
        <v>3900</v>
      </c>
      <c r="N25" s="7"/>
      <c r="O25" s="39">
        <v>3900</v>
      </c>
      <c r="P25" s="7"/>
      <c r="Q25" s="39">
        <v>3900</v>
      </c>
      <c r="R25" s="7"/>
      <c r="S25" s="39">
        <v>3900</v>
      </c>
      <c r="T25" s="7"/>
      <c r="U25" s="39">
        <v>3900</v>
      </c>
      <c r="V25" s="7"/>
      <c r="W25" s="51">
        <v>5386.38</v>
      </c>
      <c r="X25" s="7"/>
      <c r="Y25" s="51">
        <v>5386.38</v>
      </c>
      <c r="Z25" s="7"/>
      <c r="AA25" s="51">
        <v>5386.38</v>
      </c>
      <c r="AB25" s="7"/>
      <c r="AC25" s="51">
        <v>5386.38</v>
      </c>
      <c r="AD25" s="7"/>
      <c r="AE25" s="51">
        <v>5386.38</v>
      </c>
      <c r="AF25" s="7"/>
      <c r="AG25" s="39">
        <v>4118.9980000000005</v>
      </c>
      <c r="AH25" s="7"/>
      <c r="AI25" s="39">
        <v>3168.46</v>
      </c>
      <c r="AJ25" s="7"/>
      <c r="AK25" s="29"/>
      <c r="AL25" s="7"/>
      <c r="AM25" s="33">
        <v>552</v>
      </c>
      <c r="AN25" s="7"/>
      <c r="AO25" s="16">
        <v>467.34600000000006</v>
      </c>
      <c r="AP25" s="7"/>
      <c r="AQ25" s="16">
        <v>467.34600000000006</v>
      </c>
      <c r="AR25" s="7"/>
      <c r="AS25" s="16">
        <v>442.5625</v>
      </c>
      <c r="AT25" s="7"/>
      <c r="AU25" s="22">
        <v>354.05</v>
      </c>
      <c r="AV25" s="93">
        <f t="shared" ca="1" si="5"/>
        <v>1</v>
      </c>
    </row>
    <row r="26" spans="2:48" ht="21" x14ac:dyDescent="0.35">
      <c r="B26" s="84"/>
      <c r="C26" s="10" t="s">
        <v>17</v>
      </c>
      <c r="D26" s="19">
        <f>G26</f>
        <v>17900</v>
      </c>
      <c r="E26" s="20">
        <f>H26</f>
        <v>11400</v>
      </c>
      <c r="F26" s="85"/>
      <c r="G26" s="5">
        <f t="shared" si="4"/>
        <v>17900</v>
      </c>
      <c r="H26" s="5">
        <f t="shared" si="4"/>
        <v>11400</v>
      </c>
      <c r="I26" s="8"/>
      <c r="J26" s="1">
        <f t="shared" si="1"/>
        <v>17806.14</v>
      </c>
      <c r="K26" s="1">
        <f t="shared" si="2"/>
        <v>11331.179999999998</v>
      </c>
      <c r="L26" s="7"/>
      <c r="M26" s="39">
        <v>8093.7</v>
      </c>
      <c r="N26" s="7"/>
      <c r="O26" s="39">
        <v>8093.7</v>
      </c>
      <c r="P26" s="7"/>
      <c r="Q26" s="39">
        <v>8093.7</v>
      </c>
      <c r="R26" s="7"/>
      <c r="S26" s="39">
        <v>8093.7</v>
      </c>
      <c r="T26" s="7"/>
      <c r="U26" s="29">
        <v>8093.7</v>
      </c>
      <c r="V26" s="7"/>
      <c r="W26" s="29">
        <v>8093.7</v>
      </c>
      <c r="X26" s="7"/>
      <c r="Y26" s="29">
        <v>8093.7</v>
      </c>
      <c r="Z26" s="7"/>
      <c r="AA26" s="51">
        <v>8093.7</v>
      </c>
      <c r="AB26" s="7"/>
      <c r="AC26" s="51">
        <v>8093.7</v>
      </c>
      <c r="AD26" s="7"/>
      <c r="AE26" s="51">
        <v>8093.7</v>
      </c>
      <c r="AF26" s="7"/>
      <c r="AG26" s="39">
        <v>6189.3</v>
      </c>
      <c r="AH26" s="7"/>
      <c r="AI26" s="39">
        <v>4761</v>
      </c>
      <c r="AJ26" s="7"/>
      <c r="AK26" s="29">
        <v>4140</v>
      </c>
      <c r="AL26" s="7"/>
      <c r="AM26" s="33">
        <v>4140</v>
      </c>
      <c r="AN26" s="7"/>
      <c r="AO26" s="23">
        <v>3580.5792000000001</v>
      </c>
      <c r="AP26" s="7"/>
      <c r="AQ26" s="23">
        <v>3580.5792000000001</v>
      </c>
      <c r="AR26" s="7"/>
      <c r="AS26" s="16">
        <v>3390.7</v>
      </c>
      <c r="AT26" s="7"/>
      <c r="AU26" s="22">
        <v>2712.56</v>
      </c>
      <c r="AV26" s="93">
        <f t="shared" ca="1" si="5"/>
        <v>1</v>
      </c>
    </row>
    <row r="27" spans="2:48" ht="21" x14ac:dyDescent="0.35">
      <c r="B27" s="84"/>
      <c r="C27" s="10" t="s">
        <v>27</v>
      </c>
      <c r="D27" s="19">
        <f t="shared" si="3"/>
        <v>13400</v>
      </c>
      <c r="E27" s="20">
        <f t="shared" si="3"/>
        <v>8500</v>
      </c>
      <c r="F27" s="85"/>
      <c r="G27" s="5">
        <f t="shared" si="4"/>
        <v>13400</v>
      </c>
      <c r="H27" s="5">
        <f t="shared" si="4"/>
        <v>8500</v>
      </c>
      <c r="I27" s="8"/>
      <c r="J27" s="1">
        <f t="shared" si="1"/>
        <v>13312.156000000001</v>
      </c>
      <c r="K27" s="1">
        <f t="shared" si="2"/>
        <v>8471.3719999999994</v>
      </c>
      <c r="L27" s="7"/>
      <c r="M27" s="59">
        <v>6050.98</v>
      </c>
      <c r="N27" s="7"/>
      <c r="O27" s="59">
        <v>6050.98</v>
      </c>
      <c r="P27" s="7"/>
      <c r="Q27" s="59">
        <v>6050.98</v>
      </c>
      <c r="R27" s="7"/>
      <c r="S27" s="59">
        <v>6050.98</v>
      </c>
      <c r="T27" s="7"/>
      <c r="U27" s="59">
        <v>6050.98</v>
      </c>
      <c r="V27" s="7"/>
      <c r="W27" s="59">
        <v>6050.98</v>
      </c>
      <c r="X27" s="7"/>
      <c r="Y27" s="59">
        <v>6050.98</v>
      </c>
      <c r="Z27" s="7"/>
      <c r="AA27" s="58">
        <v>6050.98</v>
      </c>
      <c r="AB27" s="7"/>
      <c r="AC27" s="51">
        <v>6050.98</v>
      </c>
      <c r="AD27" s="7"/>
      <c r="AE27" s="51">
        <v>6050.98</v>
      </c>
      <c r="AF27" s="7"/>
      <c r="AG27" s="39">
        <v>4627.22</v>
      </c>
      <c r="AH27" s="7"/>
      <c r="AI27" s="39">
        <v>3559.4</v>
      </c>
      <c r="AJ27" s="7"/>
      <c r="AK27" s="29">
        <v>3095.14</v>
      </c>
      <c r="AL27" s="7"/>
      <c r="AM27" s="33">
        <v>3095.14</v>
      </c>
      <c r="AN27" s="7"/>
      <c r="AO27" s="29">
        <v>2534.4</v>
      </c>
      <c r="AP27" s="7"/>
      <c r="AQ27" s="16">
        <v>2385.4116000000004</v>
      </c>
      <c r="AR27" s="7"/>
      <c r="AS27" s="16">
        <v>2640</v>
      </c>
      <c r="AT27" s="7"/>
      <c r="AU27" s="29">
        <v>1807.13</v>
      </c>
      <c r="AV27" s="93">
        <f t="shared" ca="1" si="5"/>
        <v>1</v>
      </c>
    </row>
    <row r="28" spans="2:48" ht="21" x14ac:dyDescent="0.35">
      <c r="B28" s="84"/>
      <c r="C28" s="10" t="s">
        <v>28</v>
      </c>
      <c r="D28" s="19">
        <f t="shared" si="3"/>
        <v>7400</v>
      </c>
      <c r="E28" s="20">
        <f t="shared" si="3"/>
        <v>4700</v>
      </c>
      <c r="F28" s="85"/>
      <c r="G28" s="5">
        <f t="shared" si="4"/>
        <v>7400</v>
      </c>
      <c r="H28" s="5">
        <f t="shared" si="4"/>
        <v>4700</v>
      </c>
      <c r="I28" s="8"/>
      <c r="J28" s="1">
        <f t="shared" si="1"/>
        <v>7376.8200000000006</v>
      </c>
      <c r="K28" s="1">
        <f t="shared" si="2"/>
        <v>4694.3399999999992</v>
      </c>
      <c r="L28" s="7"/>
      <c r="M28" s="59">
        <v>3353.1</v>
      </c>
      <c r="N28" s="7"/>
      <c r="O28" s="59">
        <v>3353.1</v>
      </c>
      <c r="P28" s="7"/>
      <c r="Q28" s="59">
        <v>3353.1</v>
      </c>
      <c r="R28" s="7"/>
      <c r="S28" s="59">
        <v>3353.1</v>
      </c>
      <c r="T28" s="7"/>
      <c r="U28" s="59">
        <v>3353.1</v>
      </c>
      <c r="V28" s="7"/>
      <c r="W28" s="59">
        <v>3353.1</v>
      </c>
      <c r="X28" s="7"/>
      <c r="Y28" s="59">
        <v>3353.1</v>
      </c>
      <c r="Z28" s="7"/>
      <c r="AA28" s="58">
        <v>3353.1</v>
      </c>
      <c r="AB28" s="7"/>
      <c r="AC28" s="51">
        <v>3353.1</v>
      </c>
      <c r="AD28" s="7"/>
      <c r="AE28" s="51">
        <v>3353.1</v>
      </c>
      <c r="AF28" s="7"/>
      <c r="AG28" s="39">
        <v>2564.1330000000003</v>
      </c>
      <c r="AH28" s="7"/>
      <c r="AI28" s="39">
        <v>1972.41</v>
      </c>
      <c r="AJ28" s="7"/>
      <c r="AK28" s="29">
        <v>1715.14</v>
      </c>
      <c r="AL28" s="7"/>
      <c r="AM28" s="33">
        <v>1715.14</v>
      </c>
      <c r="AN28" s="7"/>
      <c r="AO28" s="29">
        <v>1403.8992000000001</v>
      </c>
      <c r="AP28" s="7"/>
      <c r="AQ28" s="16">
        <v>1316.9112</v>
      </c>
      <c r="AR28" s="7"/>
      <c r="AS28" s="16">
        <v>1462.5</v>
      </c>
      <c r="AT28" s="7"/>
      <c r="AU28" s="29">
        <v>997.66</v>
      </c>
      <c r="AV28" s="93">
        <f t="shared" ca="1" si="5"/>
        <v>1</v>
      </c>
    </row>
    <row r="29" spans="2:48" ht="21" x14ac:dyDescent="0.35">
      <c r="B29" s="84"/>
      <c r="C29" s="10" t="s">
        <v>23</v>
      </c>
      <c r="D29" s="19">
        <f t="shared" si="3"/>
        <v>13400</v>
      </c>
      <c r="E29" s="20">
        <f t="shared" si="3"/>
        <v>8500</v>
      </c>
      <c r="F29" s="85"/>
      <c r="G29" s="5">
        <f t="shared" si="4"/>
        <v>13400</v>
      </c>
      <c r="H29" s="5">
        <f t="shared" si="4"/>
        <v>8500</v>
      </c>
      <c r="I29" s="8"/>
      <c r="J29" s="1">
        <f t="shared" si="1"/>
        <v>13312.156000000001</v>
      </c>
      <c r="K29" s="1">
        <f t="shared" si="2"/>
        <v>8471.3719999999994</v>
      </c>
      <c r="L29" s="7"/>
      <c r="M29" s="59">
        <v>6050.98</v>
      </c>
      <c r="N29" s="7"/>
      <c r="O29" s="59">
        <v>6050.98</v>
      </c>
      <c r="P29" s="7"/>
      <c r="Q29" s="59">
        <v>6050.98</v>
      </c>
      <c r="R29" s="7"/>
      <c r="S29" s="59">
        <v>6050.98</v>
      </c>
      <c r="T29" s="7"/>
      <c r="U29" s="59">
        <v>6050.98</v>
      </c>
      <c r="V29" s="7"/>
      <c r="W29" s="59">
        <v>6050.98</v>
      </c>
      <c r="X29" s="7"/>
      <c r="Y29" s="59">
        <v>6050.98</v>
      </c>
      <c r="Z29" s="7"/>
      <c r="AA29" s="58">
        <v>6050.98</v>
      </c>
      <c r="AB29" s="7"/>
      <c r="AC29" s="51">
        <v>6050.98</v>
      </c>
      <c r="AD29" s="7"/>
      <c r="AE29" s="51">
        <v>6050.98</v>
      </c>
      <c r="AF29" s="7"/>
      <c r="AG29" s="39">
        <v>4627.22</v>
      </c>
      <c r="AH29" s="7"/>
      <c r="AI29" s="39">
        <v>3559.4</v>
      </c>
      <c r="AJ29" s="7"/>
      <c r="AK29" s="29">
        <v>3095.14</v>
      </c>
      <c r="AL29" s="7"/>
      <c r="AM29" s="33">
        <v>3095.14</v>
      </c>
      <c r="AN29" s="7"/>
      <c r="AO29" s="29">
        <v>2534.4</v>
      </c>
      <c r="AP29" s="7"/>
      <c r="AQ29" s="16">
        <v>2385.4116000000004</v>
      </c>
      <c r="AR29" s="7"/>
      <c r="AS29" s="16">
        <v>2640</v>
      </c>
      <c r="AT29" s="7"/>
      <c r="AU29" s="29">
        <v>1807.13</v>
      </c>
      <c r="AV29" s="93">
        <f t="shared" ca="1" si="5"/>
        <v>1</v>
      </c>
    </row>
    <row r="30" spans="2:48" ht="21" x14ac:dyDescent="0.35">
      <c r="B30" s="84"/>
      <c r="C30" s="10" t="s">
        <v>24</v>
      </c>
      <c r="D30" s="19">
        <f t="shared" si="3"/>
        <v>7400</v>
      </c>
      <c r="E30" s="20">
        <f t="shared" si="3"/>
        <v>4700</v>
      </c>
      <c r="F30" s="85"/>
      <c r="G30" s="5">
        <f t="shared" si="4"/>
        <v>7400</v>
      </c>
      <c r="H30" s="5">
        <f t="shared" si="4"/>
        <v>4700</v>
      </c>
      <c r="I30" s="8"/>
      <c r="J30" s="1">
        <f t="shared" si="1"/>
        <v>7376.8200000000006</v>
      </c>
      <c r="K30" s="1">
        <f t="shared" si="2"/>
        <v>4694.3399999999992</v>
      </c>
      <c r="L30" s="7"/>
      <c r="M30" s="59">
        <v>3353.1</v>
      </c>
      <c r="N30" s="7"/>
      <c r="O30" s="59">
        <v>3353.1</v>
      </c>
      <c r="P30" s="7"/>
      <c r="Q30" s="59">
        <v>3353.1</v>
      </c>
      <c r="R30" s="7"/>
      <c r="S30" s="59">
        <v>3353.1</v>
      </c>
      <c r="T30" s="7"/>
      <c r="U30" s="59">
        <v>3353.1</v>
      </c>
      <c r="V30" s="7"/>
      <c r="W30" s="59">
        <v>3353.1</v>
      </c>
      <c r="X30" s="7"/>
      <c r="Y30" s="59">
        <v>3353.1</v>
      </c>
      <c r="Z30" s="7"/>
      <c r="AA30" s="58">
        <v>3353.1</v>
      </c>
      <c r="AB30" s="7"/>
      <c r="AC30" s="51">
        <v>3353.1</v>
      </c>
      <c r="AD30" s="7"/>
      <c r="AE30" s="51">
        <v>3353.1</v>
      </c>
      <c r="AF30" s="7"/>
      <c r="AG30" s="39">
        <v>2564.1330000000003</v>
      </c>
      <c r="AH30" s="7"/>
      <c r="AI30" s="39">
        <v>1972.41</v>
      </c>
      <c r="AJ30" s="7"/>
      <c r="AK30" s="29">
        <v>1715.14</v>
      </c>
      <c r="AL30" s="7"/>
      <c r="AM30" s="33">
        <v>1715.14</v>
      </c>
      <c r="AN30" s="7"/>
      <c r="AO30" s="29">
        <v>1403.8992000000001</v>
      </c>
      <c r="AP30" s="7"/>
      <c r="AQ30" s="16">
        <v>1316.9112</v>
      </c>
      <c r="AR30" s="7"/>
      <c r="AS30" s="16">
        <v>1462.5</v>
      </c>
      <c r="AT30" s="7"/>
      <c r="AU30" s="29">
        <v>997.66</v>
      </c>
      <c r="AV30" s="93">
        <f t="shared" ca="1" si="5"/>
        <v>1</v>
      </c>
    </row>
    <row r="31" spans="2:48" ht="21" hidden="1" x14ac:dyDescent="0.35">
      <c r="B31" s="84"/>
      <c r="C31" s="10" t="s">
        <v>49</v>
      </c>
      <c r="D31" s="19"/>
      <c r="E31" s="20"/>
      <c r="F31" s="85"/>
      <c r="G31" s="5">
        <f t="shared" si="4"/>
        <v>0</v>
      </c>
      <c r="H31" s="5">
        <f t="shared" si="4"/>
        <v>0</v>
      </c>
      <c r="I31" s="8"/>
      <c r="J31" s="1">
        <f t="shared" si="1"/>
        <v>0</v>
      </c>
      <c r="K31" s="1">
        <f t="shared" si="2"/>
        <v>0</v>
      </c>
      <c r="L31" s="7"/>
      <c r="M31" s="59">
        <v>0</v>
      </c>
      <c r="N31" s="7"/>
      <c r="O31" s="59">
        <v>0</v>
      </c>
      <c r="P31" s="7"/>
      <c r="Q31" s="59">
        <v>0</v>
      </c>
      <c r="R31" s="7"/>
      <c r="S31" s="59">
        <v>0</v>
      </c>
      <c r="T31" s="7"/>
      <c r="U31" s="59">
        <v>0</v>
      </c>
      <c r="V31" s="7"/>
      <c r="W31" s="59">
        <v>0</v>
      </c>
      <c r="X31" s="7"/>
      <c r="Y31" s="59">
        <v>2597.5995787651318</v>
      </c>
      <c r="Z31" s="7"/>
      <c r="AA31" s="51">
        <v>2597.5995787651318</v>
      </c>
      <c r="AB31" s="7"/>
      <c r="AC31" s="51">
        <v>2597.5995787651318</v>
      </c>
      <c r="AD31" s="7"/>
      <c r="AE31" s="51">
        <v>2597.5995787651318</v>
      </c>
      <c r="AF31" s="7"/>
      <c r="AG31" s="39">
        <v>1986.4</v>
      </c>
      <c r="AH31" s="7"/>
      <c r="AI31" s="39">
        <v>1528</v>
      </c>
      <c r="AJ31" s="7"/>
      <c r="AK31" s="29">
        <v>1328.6707500000002</v>
      </c>
      <c r="AL31" s="7"/>
      <c r="AM31" s="16">
        <f t="shared" ref="AM31" si="7">AW31*1.32</f>
        <v>0</v>
      </c>
      <c r="AN31" s="7"/>
      <c r="AO31" s="16">
        <v>1328.6707500000002</v>
      </c>
      <c r="AP31" s="7"/>
      <c r="AQ31" s="16">
        <v>1328.6707500000002</v>
      </c>
      <c r="AR31" s="7"/>
      <c r="AS31" s="16">
        <v>1258.2109375000002</v>
      </c>
      <c r="AT31" s="7"/>
      <c r="AU31" s="16">
        <v>1006.5687500000001</v>
      </c>
      <c r="AV31" s="93" t="e">
        <f t="shared" ca="1" si="5"/>
        <v>#DIV/0!</v>
      </c>
    </row>
    <row r="32" spans="2:48" ht="21" x14ac:dyDescent="0.35">
      <c r="B32" s="84"/>
      <c r="C32" s="17" t="s">
        <v>43</v>
      </c>
      <c r="D32" s="19">
        <f t="shared" si="3"/>
        <v>13600</v>
      </c>
      <c r="E32" s="20">
        <f t="shared" si="3"/>
        <v>8700</v>
      </c>
      <c r="F32" s="85"/>
      <c r="G32" s="5">
        <f t="shared" si="4"/>
        <v>13600</v>
      </c>
      <c r="H32" s="5">
        <f t="shared" si="4"/>
        <v>8700</v>
      </c>
      <c r="I32" s="8"/>
      <c r="J32" s="1">
        <f>M32*2.2</f>
        <v>13574.000000000002</v>
      </c>
      <c r="K32" s="1">
        <f>M32*1.4</f>
        <v>8638</v>
      </c>
      <c r="L32" s="7"/>
      <c r="M32" s="39">
        <v>6170</v>
      </c>
      <c r="N32" s="7"/>
      <c r="O32" s="39">
        <v>6170</v>
      </c>
      <c r="P32" s="7"/>
      <c r="Q32" s="39">
        <v>6170</v>
      </c>
      <c r="R32" s="7"/>
      <c r="S32" s="39">
        <v>6170</v>
      </c>
      <c r="T32" s="7"/>
      <c r="U32" s="39">
        <v>6170</v>
      </c>
      <c r="V32" s="7"/>
      <c r="W32" s="29">
        <v>6170</v>
      </c>
      <c r="X32" s="7"/>
      <c r="Y32" s="29">
        <v>6170</v>
      </c>
      <c r="Z32" s="7"/>
      <c r="AA32" s="39">
        <v>6170</v>
      </c>
      <c r="AB32" s="7"/>
      <c r="AC32" s="51">
        <v>6166</v>
      </c>
      <c r="AD32" s="7"/>
      <c r="AE32" s="51">
        <v>6166</v>
      </c>
      <c r="AF32" s="7"/>
      <c r="AG32" s="39">
        <v>4715.1000000000004</v>
      </c>
      <c r="AH32" s="7"/>
      <c r="AI32" s="39">
        <v>3627</v>
      </c>
      <c r="AJ32" s="7"/>
      <c r="AK32" s="29"/>
      <c r="AL32" s="7"/>
      <c r="AM32" s="33">
        <v>552</v>
      </c>
      <c r="AN32" s="7"/>
      <c r="AO32" s="16">
        <v>467.34600000000006</v>
      </c>
      <c r="AP32" s="7"/>
      <c r="AQ32" s="16">
        <v>467.34600000000006</v>
      </c>
      <c r="AR32" s="7"/>
      <c r="AS32" s="16">
        <v>442.5625</v>
      </c>
      <c r="AT32" s="7"/>
      <c r="AU32" s="22">
        <v>354.05</v>
      </c>
      <c r="AV32" s="93">
        <f t="shared" ca="1" si="5"/>
        <v>1</v>
      </c>
    </row>
    <row r="33" spans="2:48" ht="21" x14ac:dyDescent="0.35">
      <c r="B33" s="84"/>
      <c r="C33" s="17" t="s">
        <v>44</v>
      </c>
      <c r="D33" s="19">
        <f t="shared" si="3"/>
        <v>7000</v>
      </c>
      <c r="E33" s="20">
        <f t="shared" si="3"/>
        <v>4400</v>
      </c>
      <c r="F33" s="85"/>
      <c r="G33" s="5">
        <f t="shared" si="4"/>
        <v>7000</v>
      </c>
      <c r="H33" s="5">
        <f t="shared" si="4"/>
        <v>4400</v>
      </c>
      <c r="I33" s="8"/>
      <c r="J33" s="1">
        <f>M33*2.2</f>
        <v>6908.0000000000009</v>
      </c>
      <c r="K33" s="1">
        <f>M33*1.4</f>
        <v>4396</v>
      </c>
      <c r="L33" s="7"/>
      <c r="M33" s="39">
        <v>3140</v>
      </c>
      <c r="N33" s="7"/>
      <c r="O33" s="39">
        <v>3140</v>
      </c>
      <c r="P33" s="7"/>
      <c r="Q33" s="39">
        <v>3140</v>
      </c>
      <c r="R33" s="7"/>
      <c r="S33" s="39">
        <v>3140</v>
      </c>
      <c r="T33" s="7"/>
      <c r="U33" s="39">
        <v>3140</v>
      </c>
      <c r="V33" s="7"/>
      <c r="W33" s="59">
        <v>3140</v>
      </c>
      <c r="X33" s="7"/>
      <c r="Y33" s="59">
        <v>3140</v>
      </c>
      <c r="Z33" s="7"/>
      <c r="AA33" s="39">
        <v>3140</v>
      </c>
      <c r="AB33" s="7"/>
      <c r="AC33" s="51">
        <v>6166</v>
      </c>
      <c r="AD33" s="7"/>
      <c r="AE33" s="51">
        <v>6166</v>
      </c>
      <c r="AF33" s="7"/>
      <c r="AG33" s="39">
        <v>4715.1000000000004</v>
      </c>
      <c r="AH33" s="7"/>
      <c r="AI33" s="39">
        <v>3627</v>
      </c>
      <c r="AJ33" s="7"/>
      <c r="AK33" s="29"/>
      <c r="AL33" s="7"/>
      <c r="AM33" s="33">
        <v>552</v>
      </c>
      <c r="AN33" s="7"/>
      <c r="AO33" s="16">
        <v>467.34600000000006</v>
      </c>
      <c r="AP33" s="7"/>
      <c r="AQ33" s="16">
        <v>467.34600000000006</v>
      </c>
      <c r="AR33" s="7"/>
      <c r="AS33" s="16">
        <v>442.5625</v>
      </c>
      <c r="AT33" s="7"/>
      <c r="AU33" s="22">
        <v>354.05</v>
      </c>
      <c r="AV33" s="93">
        <f t="shared" ca="1" si="5"/>
        <v>1</v>
      </c>
    </row>
    <row r="34" spans="2:48" ht="9.9499999999999993" customHeight="1" x14ac:dyDescent="0.35">
      <c r="B34" s="86"/>
      <c r="C34" s="90"/>
      <c r="D34" s="91"/>
      <c r="E34" s="92"/>
      <c r="F34" s="88"/>
      <c r="G34" s="5"/>
      <c r="H34" s="6"/>
      <c r="I34" s="8"/>
      <c r="J34" s="1"/>
      <c r="K34" s="1"/>
      <c r="L34" s="7"/>
      <c r="M34" s="41"/>
      <c r="N34" s="7"/>
      <c r="O34" s="41"/>
      <c r="P34" s="7"/>
      <c r="Q34" s="41"/>
      <c r="R34" s="7"/>
      <c r="S34" s="41"/>
      <c r="T34" s="7"/>
      <c r="U34" s="41"/>
      <c r="V34" s="7"/>
      <c r="W34" s="41"/>
      <c r="X34" s="7"/>
      <c r="Y34" s="41"/>
      <c r="Z34" s="7"/>
      <c r="AA34" s="41"/>
      <c r="AC34" s="41"/>
      <c r="AE34" s="41"/>
      <c r="AG34" s="41"/>
      <c r="AI34" s="41"/>
      <c r="AK34" s="42"/>
      <c r="AM34" s="43"/>
      <c r="AO34" s="44"/>
      <c r="AQ34" s="44"/>
      <c r="AS34" s="44"/>
      <c r="AU34" s="45"/>
    </row>
    <row r="35" spans="2:48" ht="9.9499999999999993" customHeight="1" thickBot="1" x14ac:dyDescent="0.4">
      <c r="C35" s="2"/>
      <c r="D35" s="46"/>
      <c r="E35" s="49"/>
      <c r="F35" s="72"/>
      <c r="G35" s="5"/>
      <c r="H35" s="6"/>
      <c r="I35" s="72"/>
      <c r="J35" s="1"/>
      <c r="K35" s="1"/>
      <c r="M35" s="41"/>
      <c r="O35" s="41"/>
      <c r="Q35" s="41"/>
      <c r="S35" s="41"/>
      <c r="U35" s="41"/>
      <c r="W35" s="41"/>
      <c r="Y35" s="41"/>
      <c r="AA35" s="41"/>
      <c r="AC35" s="41"/>
      <c r="AE35" s="41"/>
      <c r="AG35" s="41"/>
      <c r="AI35" s="41"/>
      <c r="AK35" s="42"/>
      <c r="AM35" s="43"/>
      <c r="AO35" s="44"/>
      <c r="AQ35" s="44"/>
      <c r="AS35" s="44"/>
      <c r="AU35" s="45"/>
    </row>
    <row r="36" spans="2:48" ht="25.5" thickBot="1" x14ac:dyDescent="0.55000000000000004">
      <c r="C36" s="96" t="s">
        <v>6</v>
      </c>
      <c r="D36" s="97"/>
      <c r="E36" s="98"/>
      <c r="F36" s="8"/>
      <c r="G36" s="5">
        <f t="shared" ref="G36:H42" si="8">MROUND(J36+4.7,10)</f>
        <v>0</v>
      </c>
      <c r="H36" s="6">
        <f t="shared" si="8"/>
        <v>0</v>
      </c>
      <c r="I36" s="8"/>
      <c r="J36" s="1">
        <f t="shared" ref="J36:J42" si="9">M36*$J$134</f>
        <v>0</v>
      </c>
      <c r="K36" s="1">
        <f t="shared" ref="K36:K42" si="10">M36*$K$134</f>
        <v>0</v>
      </c>
      <c r="L36" s="7"/>
      <c r="M36" s="29">
        <f t="shared" ref="M36:M41" si="11">AU36*1.25</f>
        <v>0</v>
      </c>
      <c r="N36" s="7"/>
      <c r="O36" s="29">
        <f t="shared" ref="O36:O41" si="12">AW36*1.25</f>
        <v>0</v>
      </c>
      <c r="P36" s="7"/>
      <c r="Q36" s="29">
        <f t="shared" ref="Q36:Q38" si="13">AW36*1.25</f>
        <v>0</v>
      </c>
      <c r="R36" s="7"/>
      <c r="S36" s="29">
        <f t="shared" ref="S36:S38" si="14">AW36*1.25</f>
        <v>0</v>
      </c>
      <c r="T36" s="7"/>
      <c r="U36" s="29">
        <f t="shared" ref="U36:U38" si="15">AW36*1.25</f>
        <v>0</v>
      </c>
      <c r="V36" s="7"/>
      <c r="W36" s="29">
        <f t="shared" ref="W36:W38" si="16">AW36*1.25</f>
        <v>0</v>
      </c>
      <c r="X36" s="7"/>
      <c r="Y36" s="29">
        <f t="shared" ref="Y36:Y38" si="17">AW36*1.25</f>
        <v>0</v>
      </c>
      <c r="Z36" s="7"/>
      <c r="AA36" s="29">
        <f t="shared" ref="AA36:AA38" si="18">AW36*1.25</f>
        <v>0</v>
      </c>
      <c r="AB36" s="7"/>
      <c r="AC36" s="29">
        <v>0</v>
      </c>
      <c r="AD36" s="7"/>
      <c r="AE36" s="29">
        <f t="shared" ref="AE36:AE38" si="19">AW36*1.25</f>
        <v>0</v>
      </c>
      <c r="AF36" s="7"/>
      <c r="AG36" s="29">
        <v>0</v>
      </c>
      <c r="AH36" s="7"/>
      <c r="AI36" s="29">
        <f t="shared" ref="AI36:AI41" si="20">AW36*1.25</f>
        <v>0</v>
      </c>
      <c r="AJ36" s="7"/>
      <c r="AK36" s="29">
        <v>0</v>
      </c>
      <c r="AL36" s="7"/>
      <c r="AM36" s="16">
        <f t="shared" ref="AM36:AM41" si="21">AW36*1.25</f>
        <v>0</v>
      </c>
      <c r="AN36" s="7"/>
      <c r="AO36" s="16">
        <v>0</v>
      </c>
      <c r="AP36" s="7"/>
      <c r="AQ36" s="16">
        <v>0</v>
      </c>
      <c r="AR36" s="7"/>
      <c r="AS36" s="16">
        <v>0</v>
      </c>
      <c r="AT36" s="7"/>
      <c r="AU36" s="4"/>
    </row>
    <row r="37" spans="2:48" ht="21" x14ac:dyDescent="0.35">
      <c r="C37" s="18" t="s">
        <v>20</v>
      </c>
      <c r="D37" s="19"/>
      <c r="E37" s="20"/>
      <c r="F37" s="8"/>
      <c r="G37" s="5">
        <f t="shared" si="8"/>
        <v>0</v>
      </c>
      <c r="H37" s="6">
        <f t="shared" si="8"/>
        <v>0</v>
      </c>
      <c r="I37" s="8"/>
      <c r="J37" s="1">
        <f t="shared" si="9"/>
        <v>0</v>
      </c>
      <c r="K37" s="1">
        <f t="shared" si="10"/>
        <v>0</v>
      </c>
      <c r="L37" s="7"/>
      <c r="M37" s="29">
        <f t="shared" si="11"/>
        <v>0</v>
      </c>
      <c r="N37" s="7"/>
      <c r="O37" s="29">
        <f t="shared" si="12"/>
        <v>0</v>
      </c>
      <c r="P37" s="7"/>
      <c r="Q37" s="29">
        <f t="shared" si="13"/>
        <v>0</v>
      </c>
      <c r="R37" s="7"/>
      <c r="S37" s="29">
        <f t="shared" si="14"/>
        <v>0</v>
      </c>
      <c r="T37" s="7"/>
      <c r="U37" s="29">
        <f t="shared" si="15"/>
        <v>0</v>
      </c>
      <c r="V37" s="7"/>
      <c r="W37" s="29">
        <f t="shared" si="16"/>
        <v>0</v>
      </c>
      <c r="X37" s="7"/>
      <c r="Y37" s="29">
        <f t="shared" si="17"/>
        <v>0</v>
      </c>
      <c r="Z37" s="7"/>
      <c r="AA37" s="29">
        <f t="shared" si="18"/>
        <v>0</v>
      </c>
      <c r="AB37" s="7"/>
      <c r="AC37" s="29">
        <v>0</v>
      </c>
      <c r="AD37" s="7"/>
      <c r="AE37" s="29">
        <f t="shared" si="19"/>
        <v>0</v>
      </c>
      <c r="AF37" s="7"/>
      <c r="AG37" s="29">
        <v>0</v>
      </c>
      <c r="AH37" s="7"/>
      <c r="AI37" s="29">
        <f t="shared" si="20"/>
        <v>0</v>
      </c>
      <c r="AJ37" s="7"/>
      <c r="AK37" s="29">
        <v>0</v>
      </c>
      <c r="AL37" s="7"/>
      <c r="AM37" s="16">
        <f t="shared" si="21"/>
        <v>0</v>
      </c>
      <c r="AN37" s="7"/>
      <c r="AO37" s="16">
        <v>0</v>
      </c>
      <c r="AP37" s="7"/>
      <c r="AQ37" s="16">
        <v>0</v>
      </c>
      <c r="AR37" s="7"/>
      <c r="AS37" s="16">
        <v>0</v>
      </c>
      <c r="AT37" s="7"/>
      <c r="AU37" s="4"/>
    </row>
    <row r="38" spans="2:48" ht="21" x14ac:dyDescent="0.35">
      <c r="C38" s="10" t="s">
        <v>19</v>
      </c>
      <c r="D38" s="11"/>
      <c r="E38" s="14"/>
      <c r="F38" s="8"/>
      <c r="G38" s="5">
        <f t="shared" si="8"/>
        <v>0</v>
      </c>
      <c r="H38" s="6">
        <f t="shared" si="8"/>
        <v>0</v>
      </c>
      <c r="I38" s="8"/>
      <c r="J38" s="1">
        <f t="shared" si="9"/>
        <v>0</v>
      </c>
      <c r="K38" s="1">
        <f t="shared" si="10"/>
        <v>0</v>
      </c>
      <c r="L38" s="7"/>
      <c r="M38" s="29">
        <f t="shared" si="11"/>
        <v>0</v>
      </c>
      <c r="N38" s="7"/>
      <c r="O38" s="29">
        <f t="shared" si="12"/>
        <v>0</v>
      </c>
      <c r="P38" s="7"/>
      <c r="Q38" s="29">
        <f t="shared" si="13"/>
        <v>0</v>
      </c>
      <c r="R38" s="7"/>
      <c r="S38" s="29">
        <f t="shared" si="14"/>
        <v>0</v>
      </c>
      <c r="T38" s="7"/>
      <c r="U38" s="29">
        <f t="shared" si="15"/>
        <v>0</v>
      </c>
      <c r="V38" s="7"/>
      <c r="W38" s="29">
        <f t="shared" si="16"/>
        <v>0</v>
      </c>
      <c r="X38" s="7"/>
      <c r="Y38" s="29">
        <f t="shared" si="17"/>
        <v>0</v>
      </c>
      <c r="Z38" s="7"/>
      <c r="AA38" s="29">
        <f t="shared" si="18"/>
        <v>0</v>
      </c>
      <c r="AB38" s="7"/>
      <c r="AC38" s="29">
        <v>0</v>
      </c>
      <c r="AD38" s="7"/>
      <c r="AE38" s="29">
        <f t="shared" si="19"/>
        <v>0</v>
      </c>
      <c r="AF38" s="7"/>
      <c r="AG38" s="29">
        <v>0</v>
      </c>
      <c r="AH38" s="7"/>
      <c r="AI38" s="29">
        <f t="shared" si="20"/>
        <v>0</v>
      </c>
      <c r="AJ38" s="7"/>
      <c r="AK38" s="29">
        <v>0</v>
      </c>
      <c r="AL38" s="7"/>
      <c r="AM38" s="16">
        <f t="shared" si="21"/>
        <v>0</v>
      </c>
      <c r="AN38" s="7"/>
      <c r="AO38" s="16">
        <v>0</v>
      </c>
      <c r="AP38" s="7"/>
      <c r="AQ38" s="16">
        <v>0</v>
      </c>
      <c r="AR38" s="7"/>
      <c r="AS38" s="16">
        <v>0</v>
      </c>
      <c r="AT38" s="7"/>
      <c r="AU38" s="4"/>
    </row>
    <row r="39" spans="2:48" ht="21" x14ac:dyDescent="0.35">
      <c r="C39" s="10" t="s">
        <v>21</v>
      </c>
      <c r="D39" s="11"/>
      <c r="E39" s="14"/>
      <c r="F39" s="8"/>
      <c r="G39" s="5">
        <f t="shared" si="8"/>
        <v>71020</v>
      </c>
      <c r="H39" s="6">
        <f t="shared" si="8"/>
        <v>43230</v>
      </c>
      <c r="I39" s="8"/>
      <c r="J39" s="1">
        <f>M39*2.3</f>
        <v>71012.5</v>
      </c>
      <c r="K39" s="1">
        <f>M39*1.4</f>
        <v>43225</v>
      </c>
      <c r="L39" s="7"/>
      <c r="M39" s="29">
        <f t="shared" ref="M39:M40" si="22">AI39*1.3</f>
        <v>30875</v>
      </c>
      <c r="N39" s="7"/>
      <c r="O39" s="29">
        <f t="shared" ref="O39:O40" si="23">AK39*1.3</f>
        <v>30875</v>
      </c>
      <c r="P39" s="7"/>
      <c r="Q39" s="29">
        <f t="shared" ref="Q39:Q40" si="24">AK39*1.3</f>
        <v>30875</v>
      </c>
      <c r="R39" s="7"/>
      <c r="S39" s="29">
        <f t="shared" ref="S39:S40" si="25">AK39*1.3</f>
        <v>30875</v>
      </c>
      <c r="T39" s="7"/>
      <c r="U39" s="29">
        <f t="shared" ref="U39:U40" si="26">AK39*1.3</f>
        <v>30875</v>
      </c>
      <c r="V39" s="7"/>
      <c r="W39" s="29">
        <f t="shared" ref="W39:W40" si="27">AK39*1.3</f>
        <v>30875</v>
      </c>
      <c r="X39" s="7"/>
      <c r="Y39" s="29">
        <f t="shared" ref="Y39:Y40" si="28">AK39*1.3</f>
        <v>30875</v>
      </c>
      <c r="Z39" s="7"/>
      <c r="AA39" s="29">
        <f t="shared" ref="AA39:AA40" si="29">AK39*1.3</f>
        <v>30875</v>
      </c>
      <c r="AB39" s="7"/>
      <c r="AC39" s="29">
        <v>30875</v>
      </c>
      <c r="AD39" s="7"/>
      <c r="AE39" s="29">
        <f t="shared" ref="AE39:AE40" si="30">AK39*1.3</f>
        <v>30875</v>
      </c>
      <c r="AF39" s="7"/>
      <c r="AG39" s="29">
        <v>30875</v>
      </c>
      <c r="AH39" s="7"/>
      <c r="AI39" s="29">
        <v>23750</v>
      </c>
      <c r="AJ39" s="7"/>
      <c r="AK39" s="29">
        <v>23750</v>
      </c>
      <c r="AL39" s="7"/>
      <c r="AM39" s="16">
        <f t="shared" si="21"/>
        <v>0</v>
      </c>
      <c r="AN39" s="7"/>
      <c r="AO39" s="16">
        <v>23750</v>
      </c>
      <c r="AP39" s="7"/>
      <c r="AQ39" s="16">
        <v>23750</v>
      </c>
      <c r="AR39" s="7"/>
      <c r="AS39" s="16">
        <v>23750</v>
      </c>
      <c r="AT39" s="7"/>
      <c r="AU39" s="4">
        <v>19000</v>
      </c>
    </row>
    <row r="40" spans="2:48" ht="21" x14ac:dyDescent="0.35">
      <c r="C40" s="10" t="s">
        <v>22</v>
      </c>
      <c r="D40" s="11"/>
      <c r="E40" s="14"/>
      <c r="F40" s="8"/>
      <c r="G40" s="5">
        <f t="shared" si="8"/>
        <v>3170</v>
      </c>
      <c r="H40" s="6">
        <f t="shared" si="8"/>
        <v>1930</v>
      </c>
      <c r="I40" s="8"/>
      <c r="J40" s="1">
        <f>M40*2.3</f>
        <v>3169.3999999999996</v>
      </c>
      <c r="K40" s="1">
        <f t="shared" ref="K40:K41" si="31">M40*1.4</f>
        <v>1929.1999999999998</v>
      </c>
      <c r="L40" s="7"/>
      <c r="M40" s="29">
        <f t="shared" si="22"/>
        <v>1378</v>
      </c>
      <c r="N40" s="7"/>
      <c r="O40" s="29">
        <f t="shared" si="23"/>
        <v>1267.5</v>
      </c>
      <c r="P40" s="7"/>
      <c r="Q40" s="29">
        <f t="shared" si="24"/>
        <v>1267.5</v>
      </c>
      <c r="R40" s="7"/>
      <c r="S40" s="29">
        <f t="shared" si="25"/>
        <v>1267.5</v>
      </c>
      <c r="T40" s="7"/>
      <c r="U40" s="29">
        <f t="shared" si="26"/>
        <v>1267.5</v>
      </c>
      <c r="V40" s="7"/>
      <c r="W40" s="29">
        <f t="shared" si="27"/>
        <v>1267.5</v>
      </c>
      <c r="X40" s="7"/>
      <c r="Y40" s="29">
        <f t="shared" si="28"/>
        <v>1267.5</v>
      </c>
      <c r="Z40" s="7"/>
      <c r="AA40" s="29">
        <f t="shared" si="29"/>
        <v>1267.5</v>
      </c>
      <c r="AB40" s="7"/>
      <c r="AC40" s="29">
        <v>1378</v>
      </c>
      <c r="AD40" s="7"/>
      <c r="AE40" s="29">
        <f t="shared" si="30"/>
        <v>1267.5</v>
      </c>
      <c r="AF40" s="7"/>
      <c r="AG40" s="29">
        <v>1378</v>
      </c>
      <c r="AH40" s="7"/>
      <c r="AI40" s="29">
        <v>1060</v>
      </c>
      <c r="AJ40" s="7"/>
      <c r="AK40" s="29">
        <v>975</v>
      </c>
      <c r="AL40" s="7"/>
      <c r="AM40" s="16">
        <f t="shared" si="21"/>
        <v>0</v>
      </c>
      <c r="AN40" s="7"/>
      <c r="AO40" s="16">
        <v>975</v>
      </c>
      <c r="AP40" s="7"/>
      <c r="AQ40" s="16">
        <v>975</v>
      </c>
      <c r="AR40" s="7"/>
      <c r="AS40" s="16">
        <v>975</v>
      </c>
      <c r="AT40" s="7"/>
      <c r="AU40" s="4">
        <v>780</v>
      </c>
    </row>
    <row r="41" spans="2:48" ht="21" x14ac:dyDescent="0.35">
      <c r="C41" s="10" t="s">
        <v>18</v>
      </c>
      <c r="D41" s="11"/>
      <c r="E41" s="14"/>
      <c r="F41" s="8"/>
      <c r="G41" s="5">
        <f t="shared" si="8"/>
        <v>0</v>
      </c>
      <c r="H41" s="6">
        <f t="shared" si="8"/>
        <v>0</v>
      </c>
      <c r="I41" s="8"/>
      <c r="J41" s="1">
        <f t="shared" ref="J41" si="32">M41*2.3</f>
        <v>0</v>
      </c>
      <c r="K41" s="1">
        <f t="shared" si="31"/>
        <v>0</v>
      </c>
      <c r="L41" s="7"/>
      <c r="M41" s="29">
        <f t="shared" si="11"/>
        <v>0</v>
      </c>
      <c r="N41" s="7"/>
      <c r="O41" s="29">
        <f t="shared" ref="O41:O46" si="33">AW41*1.25</f>
        <v>0</v>
      </c>
      <c r="P41" s="7"/>
      <c r="Q41" s="29">
        <f t="shared" ref="Q41" si="34">AW41*1.25</f>
        <v>0</v>
      </c>
      <c r="R41" s="7"/>
      <c r="S41" s="29">
        <f t="shared" ref="S41" si="35">AW41*1.25</f>
        <v>0</v>
      </c>
      <c r="T41" s="7"/>
      <c r="U41" s="29">
        <f t="shared" ref="U41" si="36">AW41*1.25</f>
        <v>0</v>
      </c>
      <c r="V41" s="7"/>
      <c r="W41" s="29">
        <f t="shared" ref="W41" si="37">AW41*1.25</f>
        <v>0</v>
      </c>
      <c r="X41" s="7"/>
      <c r="Y41" s="29">
        <f t="shared" ref="Y41" si="38">AW41*1.25</f>
        <v>0</v>
      </c>
      <c r="Z41" s="7"/>
      <c r="AA41" s="29">
        <f t="shared" ref="AA41" si="39">AW41*1.25</f>
        <v>0</v>
      </c>
      <c r="AB41" s="7"/>
      <c r="AC41" s="29">
        <v>0</v>
      </c>
      <c r="AD41" s="7"/>
      <c r="AE41" s="29">
        <f t="shared" ref="AE41" si="40">AW41*1.25</f>
        <v>0</v>
      </c>
      <c r="AF41" s="7"/>
      <c r="AG41" s="29">
        <v>0</v>
      </c>
      <c r="AH41" s="7"/>
      <c r="AI41" s="29">
        <f t="shared" si="20"/>
        <v>0</v>
      </c>
      <c r="AJ41" s="7"/>
      <c r="AK41" s="29">
        <v>0</v>
      </c>
      <c r="AL41" s="7"/>
      <c r="AM41" s="16">
        <f t="shared" si="21"/>
        <v>0</v>
      </c>
      <c r="AN41" s="7"/>
      <c r="AO41" s="16">
        <v>0</v>
      </c>
      <c r="AP41" s="7"/>
      <c r="AQ41" s="16">
        <v>0</v>
      </c>
      <c r="AR41" s="7"/>
      <c r="AS41" s="16">
        <v>0</v>
      </c>
      <c r="AT41" s="7"/>
      <c r="AU41" s="4"/>
    </row>
    <row r="42" spans="2:48" ht="17.25" customHeight="1" x14ac:dyDescent="0.35">
      <c r="C42" s="2"/>
      <c r="D42" s="47"/>
      <c r="E42" s="48"/>
      <c r="F42" s="8"/>
      <c r="G42" s="5">
        <f t="shared" si="8"/>
        <v>0</v>
      </c>
      <c r="H42" s="6">
        <f t="shared" si="8"/>
        <v>0</v>
      </c>
      <c r="I42" s="8"/>
      <c r="J42" s="1">
        <f t="shared" si="9"/>
        <v>0</v>
      </c>
      <c r="K42" s="1">
        <f t="shared" si="10"/>
        <v>0</v>
      </c>
      <c r="L42" s="7"/>
      <c r="M42" s="31"/>
      <c r="N42" s="7"/>
      <c r="O42" s="31"/>
      <c r="P42" s="7"/>
      <c r="Q42" s="31"/>
      <c r="R42" s="7"/>
      <c r="S42" s="31"/>
      <c r="T42" s="7"/>
      <c r="U42" s="31"/>
      <c r="V42" s="7"/>
      <c r="W42" s="31"/>
      <c r="X42" s="7"/>
      <c r="Y42" s="31"/>
      <c r="Z42" s="7"/>
      <c r="AA42" s="31"/>
      <c r="AB42" s="7"/>
      <c r="AC42" s="31"/>
      <c r="AD42" s="7"/>
      <c r="AE42" s="31"/>
      <c r="AF42" s="7"/>
      <c r="AG42" s="31"/>
      <c r="AH42" s="7"/>
      <c r="AI42" s="31"/>
      <c r="AJ42" s="7"/>
      <c r="AK42" s="31"/>
      <c r="AL42" s="7"/>
      <c r="AM42" s="4"/>
      <c r="AN42" s="7"/>
      <c r="AO42" s="4"/>
      <c r="AP42" s="7"/>
      <c r="AQ42" s="4"/>
      <c r="AR42" s="7"/>
      <c r="AS42" s="4"/>
      <c r="AT42" s="7"/>
      <c r="AU42" s="4"/>
    </row>
  </sheetData>
  <mergeCells count="3">
    <mergeCell ref="C4:E4"/>
    <mergeCell ref="C10:E10"/>
    <mergeCell ref="C36:E36"/>
  </mergeCells>
  <printOptions horizontalCentered="1"/>
  <pageMargins left="0.19685039370078741" right="0.19685039370078741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GreenLand120524 (2)</vt:lpstr>
      <vt:lpstr>GreenLand260324</vt:lpstr>
      <vt:lpstr>GreenLand290624</vt:lpstr>
      <vt:lpstr>GreenLand030924</vt:lpstr>
      <vt:lpstr>GreenLand011024</vt:lpstr>
      <vt:lpstr>GreenLand011124</vt:lpstr>
      <vt:lpstr>GreenLand070125</vt:lpstr>
      <vt:lpstr>GreenLand011024!Área_de_impresión</vt:lpstr>
      <vt:lpstr>GreenLand011124!Área_de_impresión</vt:lpstr>
      <vt:lpstr>GreenLand030924!Área_de_impresión</vt:lpstr>
      <vt:lpstr>GreenLand070125!Área_de_impresión</vt:lpstr>
      <vt:lpstr>'GreenLand120524 (2)'!Área_de_impresión</vt:lpstr>
      <vt:lpstr>GreenLand260324!Área_de_impresión</vt:lpstr>
      <vt:lpstr>GreenLand290624!Área_de_impresión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2024-11-01T13:20:43Z</cp:lastPrinted>
  <dcterms:created xsi:type="dcterms:W3CDTF">2023-04-04T20:40:42Z</dcterms:created>
  <dcterms:modified xsi:type="dcterms:W3CDTF">2025-01-08T02:51:23Z</dcterms:modified>
</cp:coreProperties>
</file>