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D:\MAG11\AK_VIVERO\00PLANTILLAS\005DecoraciónyPaisajismox8\"/>
    </mc:Choice>
  </mc:AlternateContent>
  <xr:revisionPtr revIDLastSave="0" documentId="13_ncr:1_{26F4DC2C-BB2F-4619-8993-DAD8750D6237}" xr6:coauthVersionLast="47" xr6:coauthVersionMax="47" xr10:uidLastSave="{00000000-0000-0000-0000-000000000000}"/>
  <bookViews>
    <workbookView xWindow="-120" yWindow="-120" windowWidth="20730" windowHeight="11040" firstSheet="2" activeTab="5" xr2:uid="{00000000-000D-0000-FFFF-FFFF00000000}"/>
  </bookViews>
  <sheets>
    <sheet name="MaderayCoco" sheetId="40" r:id="rId1"/>
    <sheet name="MaderayCoco270624" sheetId="41" r:id="rId2"/>
    <sheet name="MaderayCoco100724" sheetId="42" r:id="rId3"/>
    <sheet name="MaderayCoco200924" sheetId="43" r:id="rId4"/>
    <sheet name="MaderayCoco061224" sheetId="44" r:id="rId5"/>
    <sheet name="MaderayCoco110125" sheetId="45" r:id="rId6"/>
  </sheets>
  <definedNames>
    <definedName name="_xlnm.Print_Area" localSheetId="0">MaderayCoco!$D$1:$I$28</definedName>
    <definedName name="_xlnm.Print_Area" localSheetId="4">MaderayCoco061224!$D$2:$I$44</definedName>
    <definedName name="_xlnm.Print_Area" localSheetId="2">MaderayCoco100724!$D$1:$I$41</definedName>
    <definedName name="_xlnm.Print_Area" localSheetId="5">MaderayCoco110125!$D$2:$I$44</definedName>
    <definedName name="_xlnm.Print_Area" localSheetId="3">MaderayCoco200924!$D$1:$I$41</definedName>
    <definedName name="_xlnm.Print_Area" localSheetId="1">MaderayCoco270624!$D$1:$I$39</definedName>
    <definedName name="_xlnm.Database" localSheetId="0">#REF!</definedName>
    <definedName name="_xlnm.Database" localSheetId="4">#REF!</definedName>
    <definedName name="_xlnm.Database" localSheetId="2">#REF!</definedName>
    <definedName name="_xlnm.Database" localSheetId="5">#REF!</definedName>
    <definedName name="_xlnm.Database" localSheetId="3">#REF!</definedName>
    <definedName name="_xlnm.Database" localSheetId="1">#REF!</definedName>
    <definedName name="_xlnm.Databas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3" i="45" l="1"/>
  <c r="E43" i="45"/>
  <c r="O43" i="45"/>
  <c r="N43" i="45"/>
  <c r="K43" i="45" s="1"/>
  <c r="L43" i="45"/>
  <c r="L42" i="45"/>
  <c r="K42" i="45"/>
  <c r="L41" i="45"/>
  <c r="K41" i="45"/>
  <c r="L40" i="45"/>
  <c r="K40" i="45"/>
  <c r="O39" i="45"/>
  <c r="L39" i="45" s="1"/>
  <c r="F39" i="45" s="1"/>
  <c r="N39" i="45"/>
  <c r="K39" i="45" s="1"/>
  <c r="E39" i="45" s="1"/>
  <c r="O38" i="45"/>
  <c r="L38" i="45" s="1"/>
  <c r="F38" i="45" s="1"/>
  <c r="N38" i="45"/>
  <c r="K38" i="45" s="1"/>
  <c r="E38" i="45" s="1"/>
  <c r="O37" i="45"/>
  <c r="N37" i="45"/>
  <c r="L37" i="45"/>
  <c r="F37" i="45" s="1"/>
  <c r="K37" i="45"/>
  <c r="E37" i="45" s="1"/>
  <c r="AB36" i="45"/>
  <c r="O36" i="45"/>
  <c r="L36" i="45" s="1"/>
  <c r="F36" i="45" s="1"/>
  <c r="N36" i="45"/>
  <c r="K36" i="45"/>
  <c r="E36" i="45" s="1"/>
  <c r="AB35" i="45"/>
  <c r="O35" i="45"/>
  <c r="L35" i="45" s="1"/>
  <c r="F35" i="45" s="1"/>
  <c r="N35" i="45"/>
  <c r="K35" i="45" s="1"/>
  <c r="E35" i="45" s="1"/>
  <c r="L34" i="45"/>
  <c r="K34" i="45"/>
  <c r="L33" i="45"/>
  <c r="K33" i="45"/>
  <c r="O32" i="45"/>
  <c r="L32" i="45" s="1"/>
  <c r="F32" i="45" s="1"/>
  <c r="N32" i="45"/>
  <c r="K32" i="45"/>
  <c r="E32" i="45" s="1"/>
  <c r="O31" i="45"/>
  <c r="L31" i="45" s="1"/>
  <c r="F31" i="45" s="1"/>
  <c r="N31" i="45"/>
  <c r="K31" i="45" s="1"/>
  <c r="E31" i="45" s="1"/>
  <c r="L30" i="45"/>
  <c r="K30" i="45"/>
  <c r="O29" i="45"/>
  <c r="L29" i="45" s="1"/>
  <c r="N29" i="45"/>
  <c r="K29" i="45" s="1"/>
  <c r="AB28" i="45"/>
  <c r="O28" i="45"/>
  <c r="L28" i="45" s="1"/>
  <c r="F28" i="45" s="1"/>
  <c r="N28" i="45"/>
  <c r="K28" i="45" s="1"/>
  <c r="E28" i="45" s="1"/>
  <c r="AB27" i="45"/>
  <c r="O27" i="45"/>
  <c r="L27" i="45" s="1"/>
  <c r="F27" i="45" s="1"/>
  <c r="N27" i="45"/>
  <c r="K27" i="45" s="1"/>
  <c r="E27" i="45" s="1"/>
  <c r="AB26" i="45"/>
  <c r="O26" i="45"/>
  <c r="N26" i="45"/>
  <c r="K26" i="45" s="1"/>
  <c r="E26" i="45" s="1"/>
  <c r="L26" i="45"/>
  <c r="F26" i="45" s="1"/>
  <c r="AB25" i="45"/>
  <c r="O25" i="45"/>
  <c r="N25" i="45"/>
  <c r="K25" i="45" s="1"/>
  <c r="E25" i="45" s="1"/>
  <c r="L25" i="45"/>
  <c r="F25" i="45" s="1"/>
  <c r="AB24" i="45"/>
  <c r="O24" i="45"/>
  <c r="L24" i="45" s="1"/>
  <c r="N24" i="45"/>
  <c r="K24" i="45" s="1"/>
  <c r="AB23" i="45"/>
  <c r="O23" i="45"/>
  <c r="L23" i="45" s="1"/>
  <c r="N23" i="45"/>
  <c r="K23" i="45" s="1"/>
  <c r="AK22" i="45"/>
  <c r="O22" i="45"/>
  <c r="L22" i="45" s="1"/>
  <c r="N22" i="45"/>
  <c r="K22" i="45" s="1"/>
  <c r="AB21" i="45"/>
  <c r="O21" i="45"/>
  <c r="L21" i="45" s="1"/>
  <c r="N21" i="45"/>
  <c r="K21" i="45" s="1"/>
  <c r="O20" i="45"/>
  <c r="L20" i="45" s="1"/>
  <c r="N20" i="45"/>
  <c r="K20" i="45" s="1"/>
  <c r="O19" i="45"/>
  <c r="L19" i="45" s="1"/>
  <c r="F19" i="45" s="1"/>
  <c r="N19" i="45"/>
  <c r="K19" i="45" s="1"/>
  <c r="E19" i="45" s="1"/>
  <c r="O18" i="45"/>
  <c r="N18" i="45"/>
  <c r="K18" i="45" s="1"/>
  <c r="E18" i="45" s="1"/>
  <c r="L18" i="45"/>
  <c r="F18" i="45" s="1"/>
  <c r="L17" i="45"/>
  <c r="K17" i="45"/>
  <c r="L16" i="45"/>
  <c r="K16" i="45"/>
  <c r="O15" i="45"/>
  <c r="L15" i="45" s="1"/>
  <c r="N15" i="45"/>
  <c r="K15" i="45" s="1"/>
  <c r="O14" i="45"/>
  <c r="L14" i="45" s="1"/>
  <c r="N14" i="45"/>
  <c r="K14" i="45" s="1"/>
  <c r="L13" i="45"/>
  <c r="K13" i="45"/>
  <c r="L12" i="45"/>
  <c r="K12" i="45"/>
  <c r="L11" i="45"/>
  <c r="K11" i="45"/>
  <c r="O10" i="45"/>
  <c r="L10" i="45" s="1"/>
  <c r="F10" i="45" s="1"/>
  <c r="N10" i="45"/>
  <c r="K10" i="45" s="1"/>
  <c r="E10" i="45" s="1"/>
  <c r="O9" i="45"/>
  <c r="L9" i="45" s="1"/>
  <c r="F9" i="45" s="1"/>
  <c r="N9" i="45"/>
  <c r="K9" i="45" s="1"/>
  <c r="E9" i="45" s="1"/>
  <c r="O8" i="45"/>
  <c r="L8" i="45" s="1"/>
  <c r="F8" i="45" s="1"/>
  <c r="N8" i="45"/>
  <c r="K8" i="45" s="1"/>
  <c r="E8" i="45" s="1"/>
  <c r="O7" i="45"/>
  <c r="L7" i="45" s="1"/>
  <c r="F7" i="45" s="1"/>
  <c r="N7" i="45"/>
  <c r="K7" i="45" s="1"/>
  <c r="E7" i="45" s="1"/>
  <c r="O6" i="45"/>
  <c r="L6" i="45" s="1"/>
  <c r="F6" i="45" s="1"/>
  <c r="N6" i="45"/>
  <c r="K6" i="45" s="1"/>
  <c r="E6" i="45" s="1"/>
  <c r="O5" i="45"/>
  <c r="L5" i="45" s="1"/>
  <c r="F5" i="45" s="1"/>
  <c r="N5" i="45"/>
  <c r="K5" i="45" s="1"/>
  <c r="E5" i="45" s="1"/>
  <c r="O4" i="45"/>
  <c r="N4" i="45"/>
  <c r="K4" i="45" s="1"/>
  <c r="E4" i="45" s="1"/>
  <c r="L4" i="45"/>
  <c r="F4" i="45" s="1"/>
  <c r="O43" i="44"/>
  <c r="L43" i="44" s="1"/>
  <c r="N43" i="44"/>
  <c r="K43" i="44" s="1"/>
  <c r="L42" i="44"/>
  <c r="K42" i="44"/>
  <c r="L41" i="44"/>
  <c r="K41" i="44"/>
  <c r="L40" i="44"/>
  <c r="K40" i="44"/>
  <c r="O39" i="44"/>
  <c r="L39" i="44" s="1"/>
  <c r="F39" i="44" s="1"/>
  <c r="N39" i="44"/>
  <c r="K39" i="44" s="1"/>
  <c r="E39" i="44" s="1"/>
  <c r="O38" i="44"/>
  <c r="L38" i="44" s="1"/>
  <c r="F38" i="44" s="1"/>
  <c r="N38" i="44"/>
  <c r="K38" i="44" s="1"/>
  <c r="E38" i="44" s="1"/>
  <c r="O37" i="44"/>
  <c r="L37" i="44" s="1"/>
  <c r="F37" i="44" s="1"/>
  <c r="N37" i="44"/>
  <c r="K37" i="44" s="1"/>
  <c r="E37" i="44" s="1"/>
  <c r="AA36" i="44"/>
  <c r="O36" i="44"/>
  <c r="L36" i="44" s="1"/>
  <c r="F36" i="44" s="1"/>
  <c r="N36" i="44"/>
  <c r="K36" i="44" s="1"/>
  <c r="E36" i="44" s="1"/>
  <c r="AA35" i="44"/>
  <c r="O35" i="44"/>
  <c r="L35" i="44" s="1"/>
  <c r="F35" i="44" s="1"/>
  <c r="N35" i="44"/>
  <c r="K35" i="44" s="1"/>
  <c r="E35" i="44" s="1"/>
  <c r="L34" i="44"/>
  <c r="K34" i="44"/>
  <c r="L33" i="44"/>
  <c r="K33" i="44"/>
  <c r="O32" i="44"/>
  <c r="L32" i="44" s="1"/>
  <c r="F32" i="44" s="1"/>
  <c r="N32" i="44"/>
  <c r="K32" i="44" s="1"/>
  <c r="E32" i="44" s="1"/>
  <c r="O31" i="44"/>
  <c r="L31" i="44" s="1"/>
  <c r="F31" i="44" s="1"/>
  <c r="N31" i="44"/>
  <c r="K31" i="44" s="1"/>
  <c r="E31" i="44" s="1"/>
  <c r="L30" i="44"/>
  <c r="K30" i="44"/>
  <c r="O29" i="44"/>
  <c r="L29" i="44" s="1"/>
  <c r="N29" i="44"/>
  <c r="K29" i="44" s="1"/>
  <c r="AA28" i="44"/>
  <c r="O28" i="44"/>
  <c r="L28" i="44" s="1"/>
  <c r="F28" i="44" s="1"/>
  <c r="N28" i="44"/>
  <c r="K28" i="44" s="1"/>
  <c r="E28" i="44" s="1"/>
  <c r="AA27" i="44"/>
  <c r="O27" i="44"/>
  <c r="L27" i="44" s="1"/>
  <c r="F27" i="44" s="1"/>
  <c r="N27" i="44"/>
  <c r="K27" i="44" s="1"/>
  <c r="E27" i="44" s="1"/>
  <c r="AA26" i="44"/>
  <c r="O26" i="44"/>
  <c r="L26" i="44" s="1"/>
  <c r="F26" i="44" s="1"/>
  <c r="N26" i="44"/>
  <c r="K26" i="44" s="1"/>
  <c r="E26" i="44" s="1"/>
  <c r="AA25" i="44"/>
  <c r="O25" i="44"/>
  <c r="L25" i="44" s="1"/>
  <c r="F25" i="44" s="1"/>
  <c r="N25" i="44"/>
  <c r="K25" i="44" s="1"/>
  <c r="E25" i="44" s="1"/>
  <c r="AA24" i="44"/>
  <c r="O24" i="44"/>
  <c r="L24" i="44" s="1"/>
  <c r="N24" i="44"/>
  <c r="K24" i="44" s="1"/>
  <c r="AA23" i="44"/>
  <c r="O23" i="44"/>
  <c r="L23" i="44" s="1"/>
  <c r="N23" i="44"/>
  <c r="K23" i="44" s="1"/>
  <c r="AJ22" i="44"/>
  <c r="O22" i="44"/>
  <c r="L22" i="44" s="1"/>
  <c r="N22" i="44"/>
  <c r="K22" i="44" s="1"/>
  <c r="AA21" i="44"/>
  <c r="O21" i="44"/>
  <c r="L21" i="44" s="1"/>
  <c r="N21" i="44"/>
  <c r="K21" i="44" s="1"/>
  <c r="O20" i="44"/>
  <c r="L20" i="44" s="1"/>
  <c r="N20" i="44"/>
  <c r="K20" i="44" s="1"/>
  <c r="O19" i="44"/>
  <c r="L19" i="44" s="1"/>
  <c r="F19" i="44" s="1"/>
  <c r="N19" i="44"/>
  <c r="K19" i="44" s="1"/>
  <c r="E19" i="44" s="1"/>
  <c r="O18" i="44"/>
  <c r="L18" i="44" s="1"/>
  <c r="F18" i="44" s="1"/>
  <c r="N18" i="44"/>
  <c r="K18" i="44" s="1"/>
  <c r="E18" i="44" s="1"/>
  <c r="L17" i="44"/>
  <c r="K17" i="44"/>
  <c r="L16" i="44"/>
  <c r="K16" i="44"/>
  <c r="O15" i="44"/>
  <c r="L15" i="44" s="1"/>
  <c r="N15" i="44"/>
  <c r="K15" i="44" s="1"/>
  <c r="O14" i="44"/>
  <c r="L14" i="44" s="1"/>
  <c r="N14" i="44"/>
  <c r="K14" i="44" s="1"/>
  <c r="L13" i="44"/>
  <c r="K13" i="44"/>
  <c r="L12" i="44"/>
  <c r="K12" i="44"/>
  <c r="L11" i="44"/>
  <c r="K11" i="44"/>
  <c r="O10" i="44"/>
  <c r="L10" i="44" s="1"/>
  <c r="F10" i="44" s="1"/>
  <c r="N10" i="44"/>
  <c r="K10" i="44" s="1"/>
  <c r="E10" i="44" s="1"/>
  <c r="O9" i="44"/>
  <c r="L9" i="44" s="1"/>
  <c r="F9" i="44" s="1"/>
  <c r="N9" i="44"/>
  <c r="K9" i="44" s="1"/>
  <c r="E9" i="44" s="1"/>
  <c r="O8" i="44"/>
  <c r="L8" i="44" s="1"/>
  <c r="F8" i="44" s="1"/>
  <c r="N8" i="44"/>
  <c r="K8" i="44" s="1"/>
  <c r="E8" i="44" s="1"/>
  <c r="O7" i="44"/>
  <c r="L7" i="44" s="1"/>
  <c r="F7" i="44" s="1"/>
  <c r="N7" i="44"/>
  <c r="K7" i="44" s="1"/>
  <c r="E7" i="44" s="1"/>
  <c r="O6" i="44"/>
  <c r="L6" i="44" s="1"/>
  <c r="F6" i="44" s="1"/>
  <c r="N6" i="44"/>
  <c r="K6" i="44" s="1"/>
  <c r="E6" i="44" s="1"/>
  <c r="O5" i="44"/>
  <c r="L5" i="44" s="1"/>
  <c r="F5" i="44" s="1"/>
  <c r="N5" i="44"/>
  <c r="K5" i="44" s="1"/>
  <c r="E5" i="44" s="1"/>
  <c r="O4" i="44"/>
  <c r="L4" i="44" s="1"/>
  <c r="F4" i="44" s="1"/>
  <c r="N4" i="44"/>
  <c r="K4" i="44" s="1"/>
  <c r="E4" i="44" s="1"/>
  <c r="AI20" i="43"/>
  <c r="N27" i="43"/>
  <c r="O27" i="43"/>
  <c r="L27" i="43" s="1"/>
  <c r="O41" i="43"/>
  <c r="L41" i="43" s="1"/>
  <c r="N41" i="43"/>
  <c r="K41" i="43" s="1"/>
  <c r="L40" i="43"/>
  <c r="K40" i="43"/>
  <c r="L39" i="43"/>
  <c r="K39" i="43"/>
  <c r="L38" i="43"/>
  <c r="K38" i="43"/>
  <c r="O37" i="43"/>
  <c r="N37" i="43"/>
  <c r="L37" i="43"/>
  <c r="F37" i="43" s="1"/>
  <c r="K37" i="43"/>
  <c r="E37" i="43" s="1"/>
  <c r="O36" i="43"/>
  <c r="L36" i="43" s="1"/>
  <c r="F36" i="43" s="1"/>
  <c r="N36" i="43"/>
  <c r="K36" i="43" s="1"/>
  <c r="E36" i="43" s="1"/>
  <c r="O35" i="43"/>
  <c r="L35" i="43" s="1"/>
  <c r="F35" i="43" s="1"/>
  <c r="N35" i="43"/>
  <c r="K35" i="43" s="1"/>
  <c r="E35" i="43" s="1"/>
  <c r="Z34" i="43"/>
  <c r="O34" i="43"/>
  <c r="L34" i="43" s="1"/>
  <c r="F34" i="43" s="1"/>
  <c r="N34" i="43"/>
  <c r="K34" i="43"/>
  <c r="E34" i="43" s="1"/>
  <c r="Z33" i="43"/>
  <c r="O33" i="43"/>
  <c r="L33" i="43" s="1"/>
  <c r="F33" i="43" s="1"/>
  <c r="N33" i="43"/>
  <c r="K33" i="43" s="1"/>
  <c r="E33" i="43" s="1"/>
  <c r="L32" i="43"/>
  <c r="K32" i="43"/>
  <c r="L31" i="43"/>
  <c r="K31" i="43"/>
  <c r="O30" i="43"/>
  <c r="N30" i="43"/>
  <c r="K30" i="43" s="1"/>
  <c r="E30" i="43" s="1"/>
  <c r="L30" i="43"/>
  <c r="F30" i="43" s="1"/>
  <c r="O29" i="43"/>
  <c r="L29" i="43" s="1"/>
  <c r="F29" i="43" s="1"/>
  <c r="N29" i="43"/>
  <c r="K29" i="43" s="1"/>
  <c r="E29" i="43" s="1"/>
  <c r="L28" i="43"/>
  <c r="K28" i="43"/>
  <c r="K27" i="43"/>
  <c r="Z26" i="43"/>
  <c r="O26" i="43"/>
  <c r="N26" i="43"/>
  <c r="K26" i="43" s="1"/>
  <c r="E26" i="43" s="1"/>
  <c r="L26" i="43"/>
  <c r="F26" i="43" s="1"/>
  <c r="Z25" i="43"/>
  <c r="O25" i="43"/>
  <c r="N25" i="43"/>
  <c r="L25" i="43"/>
  <c r="F25" i="43" s="1"/>
  <c r="K25" i="43"/>
  <c r="E25" i="43" s="1"/>
  <c r="Z24" i="43"/>
  <c r="O24" i="43"/>
  <c r="L24" i="43" s="1"/>
  <c r="F24" i="43" s="1"/>
  <c r="N24" i="43"/>
  <c r="K24" i="43"/>
  <c r="E24" i="43" s="1"/>
  <c r="Z23" i="43"/>
  <c r="O23" i="43"/>
  <c r="L23" i="43" s="1"/>
  <c r="F23" i="43" s="1"/>
  <c r="N23" i="43"/>
  <c r="K23" i="43" s="1"/>
  <c r="E23" i="43" s="1"/>
  <c r="Z22" i="43"/>
  <c r="O22" i="43"/>
  <c r="L22" i="43" s="1"/>
  <c r="F22" i="43" s="1"/>
  <c r="N22" i="43"/>
  <c r="K22" i="43" s="1"/>
  <c r="E22" i="43" s="1"/>
  <c r="Z21" i="43"/>
  <c r="O21" i="43"/>
  <c r="L21" i="43" s="1"/>
  <c r="F21" i="43" s="1"/>
  <c r="N21" i="43"/>
  <c r="K21" i="43" s="1"/>
  <c r="E21" i="43" s="1"/>
  <c r="O20" i="43"/>
  <c r="L20" i="43" s="1"/>
  <c r="F20" i="43" s="1"/>
  <c r="N20" i="43"/>
  <c r="K20" i="43" s="1"/>
  <c r="E20" i="43" s="1"/>
  <c r="Z19" i="43"/>
  <c r="O19" i="43"/>
  <c r="N19" i="43"/>
  <c r="K19" i="43" s="1"/>
  <c r="E19" i="43" s="1"/>
  <c r="L19" i="43"/>
  <c r="F19" i="43" s="1"/>
  <c r="O18" i="43"/>
  <c r="L18" i="43" s="1"/>
  <c r="F18" i="43" s="1"/>
  <c r="N18" i="43"/>
  <c r="K18" i="43"/>
  <c r="E18" i="43" s="1"/>
  <c r="O17" i="43"/>
  <c r="L17" i="43" s="1"/>
  <c r="F17" i="43" s="1"/>
  <c r="N17" i="43"/>
  <c r="K17" i="43" s="1"/>
  <c r="E17" i="43" s="1"/>
  <c r="O16" i="43"/>
  <c r="L16" i="43" s="1"/>
  <c r="F16" i="43" s="1"/>
  <c r="N16" i="43"/>
  <c r="K16" i="43" s="1"/>
  <c r="E16" i="43" s="1"/>
  <c r="L15" i="43"/>
  <c r="K15" i="43"/>
  <c r="L14" i="43"/>
  <c r="K14" i="43"/>
  <c r="O13" i="43"/>
  <c r="N13" i="43"/>
  <c r="K13" i="43" s="1"/>
  <c r="L13" i="43"/>
  <c r="O12" i="43"/>
  <c r="N12" i="43"/>
  <c r="K12" i="43" s="1"/>
  <c r="L12" i="43"/>
  <c r="L11" i="43"/>
  <c r="K11" i="43"/>
  <c r="L10" i="43"/>
  <c r="K10" i="43"/>
  <c r="L9" i="43"/>
  <c r="K9" i="43"/>
  <c r="O8" i="43"/>
  <c r="L8" i="43" s="1"/>
  <c r="F8" i="43" s="1"/>
  <c r="N8" i="43"/>
  <c r="K8" i="43"/>
  <c r="E8" i="43" s="1"/>
  <c r="O7" i="43"/>
  <c r="L7" i="43" s="1"/>
  <c r="F7" i="43" s="1"/>
  <c r="N7" i="43"/>
  <c r="K7" i="43" s="1"/>
  <c r="E7" i="43" s="1"/>
  <c r="O6" i="43"/>
  <c r="L6" i="43" s="1"/>
  <c r="F6" i="43" s="1"/>
  <c r="N6" i="43"/>
  <c r="K6" i="43" s="1"/>
  <c r="E6" i="43" s="1"/>
  <c r="O5" i="43"/>
  <c r="L5" i="43" s="1"/>
  <c r="F5" i="43" s="1"/>
  <c r="N5" i="43"/>
  <c r="K5" i="43" s="1"/>
  <c r="E5" i="43" s="1"/>
  <c r="O4" i="43"/>
  <c r="L4" i="43" s="1"/>
  <c r="F4" i="43" s="1"/>
  <c r="N4" i="43"/>
  <c r="K4" i="43"/>
  <c r="E4" i="43" s="1"/>
  <c r="O3" i="43"/>
  <c r="L3" i="43" s="1"/>
  <c r="F3" i="43" s="1"/>
  <c r="N3" i="43"/>
  <c r="K3" i="43" s="1"/>
  <c r="E3" i="43" s="1"/>
  <c r="O2" i="43"/>
  <c r="L2" i="43" s="1"/>
  <c r="F2" i="43" s="1"/>
  <c r="N2" i="43"/>
  <c r="K2" i="43"/>
  <c r="E2" i="43" s="1"/>
  <c r="K9" i="42" l="1"/>
  <c r="L9" i="42"/>
  <c r="K10" i="42"/>
  <c r="L10" i="42"/>
  <c r="K11" i="42"/>
  <c r="L11" i="42"/>
  <c r="K14" i="42"/>
  <c r="L14" i="42"/>
  <c r="K15" i="42"/>
  <c r="L15" i="42"/>
  <c r="K27" i="42"/>
  <c r="L27" i="42"/>
  <c r="K28" i="42"/>
  <c r="L28" i="42"/>
  <c r="K31" i="42"/>
  <c r="L31" i="42"/>
  <c r="K32" i="42"/>
  <c r="L32" i="42"/>
  <c r="K38" i="42"/>
  <c r="L38" i="42"/>
  <c r="K39" i="42"/>
  <c r="L39" i="42"/>
  <c r="K40" i="42"/>
  <c r="L40" i="42"/>
  <c r="O41" i="42" l="1"/>
  <c r="L41" i="42" s="1"/>
  <c r="N41" i="42"/>
  <c r="K41" i="42" s="1"/>
  <c r="O37" i="42"/>
  <c r="N37" i="42"/>
  <c r="O36" i="42"/>
  <c r="N36" i="42"/>
  <c r="O35" i="42"/>
  <c r="N35" i="42"/>
  <c r="Y34" i="42"/>
  <c r="O34" i="42"/>
  <c r="N34" i="42"/>
  <c r="Y33" i="42"/>
  <c r="O33" i="42"/>
  <c r="N33" i="42"/>
  <c r="O30" i="42"/>
  <c r="N30" i="42"/>
  <c r="O29" i="42"/>
  <c r="N29" i="42"/>
  <c r="Y26" i="42"/>
  <c r="O26" i="42"/>
  <c r="N26" i="42"/>
  <c r="Y25" i="42"/>
  <c r="O25" i="42"/>
  <c r="N25" i="42"/>
  <c r="Y24" i="42"/>
  <c r="O24" i="42"/>
  <c r="N24" i="42"/>
  <c r="Y23" i="42"/>
  <c r="O23" i="42"/>
  <c r="N23" i="42"/>
  <c r="Y22" i="42"/>
  <c r="O22" i="42"/>
  <c r="N22" i="42"/>
  <c r="Y21" i="42"/>
  <c r="O21" i="42"/>
  <c r="N21" i="42"/>
  <c r="O20" i="42"/>
  <c r="N20" i="42"/>
  <c r="Y19" i="42"/>
  <c r="O19" i="42"/>
  <c r="N19" i="42"/>
  <c r="O18" i="42"/>
  <c r="N18" i="42"/>
  <c r="O17" i="42"/>
  <c r="N17" i="42"/>
  <c r="O16" i="42"/>
  <c r="N16" i="42"/>
  <c r="O13" i="42"/>
  <c r="L13" i="42" s="1"/>
  <c r="N13" i="42"/>
  <c r="K13" i="42" s="1"/>
  <c r="O12" i="42"/>
  <c r="L12" i="42" s="1"/>
  <c r="N12" i="42"/>
  <c r="K12" i="42" s="1"/>
  <c r="O8" i="42"/>
  <c r="N8" i="42"/>
  <c r="O7" i="42"/>
  <c r="N7" i="42"/>
  <c r="O6" i="42"/>
  <c r="N6" i="42"/>
  <c r="O5" i="42"/>
  <c r="L5" i="42" s="1"/>
  <c r="N5" i="42"/>
  <c r="F5" i="42"/>
  <c r="O4" i="42"/>
  <c r="N4" i="42"/>
  <c r="O3" i="42"/>
  <c r="N3" i="42"/>
  <c r="O2" i="42"/>
  <c r="N2" i="42"/>
  <c r="K21" i="42" l="1"/>
  <c r="E21" i="42" s="1"/>
  <c r="K25" i="42"/>
  <c r="E25" i="42" s="1"/>
  <c r="L26" i="42"/>
  <c r="F26" i="42" s="1"/>
  <c r="K30" i="42"/>
  <c r="E30" i="42" s="1"/>
  <c r="K35" i="42"/>
  <c r="E35" i="42" s="1"/>
  <c r="K37" i="42"/>
  <c r="E37" i="42" s="1"/>
  <c r="L3" i="42"/>
  <c r="F3" i="42" s="1"/>
  <c r="K5" i="42"/>
  <c r="E5" i="42" s="1"/>
  <c r="K7" i="42"/>
  <c r="E7" i="42" s="1"/>
  <c r="K16" i="42"/>
  <c r="E16" i="42" s="1"/>
  <c r="K18" i="42"/>
  <c r="E18" i="42" s="1"/>
  <c r="L21" i="42"/>
  <c r="F21" i="42" s="1"/>
  <c r="K24" i="42"/>
  <c r="E24" i="42" s="1"/>
  <c r="L25" i="42"/>
  <c r="F25" i="42" s="1"/>
  <c r="L30" i="42"/>
  <c r="F30" i="42" s="1"/>
  <c r="K34" i="42"/>
  <c r="E34" i="42" s="1"/>
  <c r="L35" i="42"/>
  <c r="F35" i="42" s="1"/>
  <c r="L37" i="42"/>
  <c r="F37" i="42" s="1"/>
  <c r="L8" i="42"/>
  <c r="F8" i="42" s="1"/>
  <c r="L19" i="42"/>
  <c r="F19" i="42" s="1"/>
  <c r="K2" i="42"/>
  <c r="E2" i="42" s="1"/>
  <c r="K4" i="42"/>
  <c r="E4" i="42" s="1"/>
  <c r="L7" i="42"/>
  <c r="F7" i="42" s="1"/>
  <c r="L16" i="42"/>
  <c r="F16" i="42" s="1"/>
  <c r="L18" i="42"/>
  <c r="F18" i="42" s="1"/>
  <c r="K20" i="42"/>
  <c r="E20" i="42" s="1"/>
  <c r="K23" i="42"/>
  <c r="E23" i="42" s="1"/>
  <c r="L24" i="42"/>
  <c r="F24" i="42" s="1"/>
  <c r="K29" i="42"/>
  <c r="E29" i="42" s="1"/>
  <c r="K33" i="42"/>
  <c r="E33" i="42" s="1"/>
  <c r="L34" i="42"/>
  <c r="F34" i="42" s="1"/>
  <c r="K36" i="42"/>
  <c r="E36" i="42" s="1"/>
  <c r="K3" i="42"/>
  <c r="E3" i="42" s="1"/>
  <c r="L6" i="42"/>
  <c r="F6" i="42" s="1"/>
  <c r="L17" i="42"/>
  <c r="F17" i="42" s="1"/>
  <c r="L22" i="42"/>
  <c r="F22" i="42" s="1"/>
  <c r="L2" i="42"/>
  <c r="F2" i="42" s="1"/>
  <c r="L4" i="42"/>
  <c r="F4" i="42" s="1"/>
  <c r="K6" i="42"/>
  <c r="E6" i="42" s="1"/>
  <c r="K8" i="42"/>
  <c r="E8" i="42" s="1"/>
  <c r="K17" i="42"/>
  <c r="E17" i="42" s="1"/>
  <c r="K19" i="42"/>
  <c r="E19" i="42" s="1"/>
  <c r="L20" i="42"/>
  <c r="F20" i="42" s="1"/>
  <c r="K22" i="42"/>
  <c r="E22" i="42" s="1"/>
  <c r="L23" i="42"/>
  <c r="F23" i="42" s="1"/>
  <c r="K26" i="42"/>
  <c r="E26" i="42" s="1"/>
  <c r="L29" i="42"/>
  <c r="F29" i="42" s="1"/>
  <c r="L33" i="42"/>
  <c r="F33" i="42" s="1"/>
  <c r="L36" i="42"/>
  <c r="F36" i="42" s="1"/>
  <c r="O29" i="41"/>
  <c r="L29" i="41" s="1"/>
  <c r="F29" i="41" s="1"/>
  <c r="N29" i="41"/>
  <c r="K29" i="41" s="1"/>
  <c r="E29" i="41" s="1"/>
  <c r="O28" i="41"/>
  <c r="L28" i="41" s="1"/>
  <c r="F28" i="41" s="1"/>
  <c r="N28" i="41"/>
  <c r="K28" i="41" s="1"/>
  <c r="E28" i="41" s="1"/>
  <c r="Y23" i="41"/>
  <c r="O23" i="41"/>
  <c r="N23" i="41"/>
  <c r="K23" i="41" s="1"/>
  <c r="E23" i="41" s="1"/>
  <c r="L23" i="41"/>
  <c r="F23" i="41" s="1"/>
  <c r="Y22" i="41"/>
  <c r="O22" i="41"/>
  <c r="N22" i="41"/>
  <c r="K22" i="41" s="1"/>
  <c r="E22" i="41" s="1"/>
  <c r="L22" i="41"/>
  <c r="F22" i="41" s="1"/>
  <c r="Y24" i="41"/>
  <c r="O24" i="41"/>
  <c r="L24" i="41" s="1"/>
  <c r="F24" i="41" s="1"/>
  <c r="N24" i="41"/>
  <c r="K24" i="41" s="1"/>
  <c r="E24" i="41" s="1"/>
  <c r="Y21" i="41"/>
  <c r="O21" i="41"/>
  <c r="L21" i="41" s="1"/>
  <c r="F21" i="41" s="1"/>
  <c r="N21" i="41"/>
  <c r="K21" i="41" s="1"/>
  <c r="E21" i="41" s="1"/>
  <c r="O19" i="41"/>
  <c r="N19" i="41"/>
  <c r="L19" i="41"/>
  <c r="F19" i="41" s="1"/>
  <c r="K19" i="41"/>
  <c r="E19" i="41" s="1"/>
  <c r="O16" i="41"/>
  <c r="L16" i="41" s="1"/>
  <c r="F16" i="41" s="1"/>
  <c r="N16" i="41"/>
  <c r="K16" i="41" s="1"/>
  <c r="E16" i="41" s="1"/>
  <c r="O17" i="41"/>
  <c r="L17" i="41" s="1"/>
  <c r="F17" i="41" s="1"/>
  <c r="N17" i="41"/>
  <c r="K17" i="41" s="1"/>
  <c r="E17" i="41" s="1"/>
  <c r="O39" i="41"/>
  <c r="L39" i="41" s="1"/>
  <c r="N39" i="41"/>
  <c r="K39" i="41" s="1"/>
  <c r="O36" i="41"/>
  <c r="L36" i="41" s="1"/>
  <c r="F36" i="41" s="1"/>
  <c r="N36" i="41"/>
  <c r="K36" i="41" s="1"/>
  <c r="E36" i="41" s="1"/>
  <c r="O35" i="41"/>
  <c r="L35" i="41" s="1"/>
  <c r="F35" i="41" s="1"/>
  <c r="N35" i="41"/>
  <c r="K35" i="41" s="1"/>
  <c r="E35" i="41" s="1"/>
  <c r="O34" i="41"/>
  <c r="L34" i="41" s="1"/>
  <c r="F34" i="41" s="1"/>
  <c r="N34" i="41"/>
  <c r="K34" i="41" s="1"/>
  <c r="E34" i="41" s="1"/>
  <c r="Y33" i="41"/>
  <c r="O33" i="41"/>
  <c r="N33" i="41"/>
  <c r="K33" i="41" s="1"/>
  <c r="E33" i="41" s="1"/>
  <c r="L33" i="41"/>
  <c r="F33" i="41" s="1"/>
  <c r="Y32" i="41"/>
  <c r="O32" i="41"/>
  <c r="N32" i="41"/>
  <c r="K32" i="41" s="1"/>
  <c r="E32" i="41" s="1"/>
  <c r="L32" i="41"/>
  <c r="F32" i="41" s="1"/>
  <c r="Y25" i="41"/>
  <c r="O25" i="41"/>
  <c r="L25" i="41" s="1"/>
  <c r="F25" i="41" s="1"/>
  <c r="N25" i="41"/>
  <c r="K25" i="41" s="1"/>
  <c r="E25" i="41" s="1"/>
  <c r="Y20" i="41"/>
  <c r="O20" i="41"/>
  <c r="L20" i="41" s="1"/>
  <c r="F20" i="41" s="1"/>
  <c r="N20" i="41"/>
  <c r="K20" i="41" s="1"/>
  <c r="E20" i="41" s="1"/>
  <c r="Y18" i="41"/>
  <c r="O18" i="41"/>
  <c r="N18" i="41"/>
  <c r="K18" i="41" s="1"/>
  <c r="E18" i="41" s="1"/>
  <c r="L18" i="41"/>
  <c r="F18" i="41" s="1"/>
  <c r="O15" i="41"/>
  <c r="L15" i="41" s="1"/>
  <c r="F15" i="41" s="1"/>
  <c r="N15" i="41"/>
  <c r="K15" i="41"/>
  <c r="E15" i="41" s="1"/>
  <c r="O12" i="41"/>
  <c r="N12" i="41"/>
  <c r="O11" i="41"/>
  <c r="L11" i="41" s="1"/>
  <c r="N11" i="41"/>
  <c r="K11" i="41"/>
  <c r="O8" i="41"/>
  <c r="L8" i="41" s="1"/>
  <c r="F8" i="41" s="1"/>
  <c r="N8" i="41"/>
  <c r="K8" i="41"/>
  <c r="E8" i="41" s="1"/>
  <c r="O7" i="41"/>
  <c r="L7" i="41" s="1"/>
  <c r="F7" i="41" s="1"/>
  <c r="N7" i="41"/>
  <c r="K7" i="41" s="1"/>
  <c r="E7" i="41" s="1"/>
  <c r="O6" i="41"/>
  <c r="L6" i="41" s="1"/>
  <c r="F6" i="41" s="1"/>
  <c r="N6" i="41"/>
  <c r="K6" i="41" s="1"/>
  <c r="E6" i="41" s="1"/>
  <c r="O5" i="41"/>
  <c r="N5" i="41"/>
  <c r="K5" i="41" s="1"/>
  <c r="E5" i="41" s="1"/>
  <c r="L5" i="41"/>
  <c r="F5" i="41" s="1"/>
  <c r="O4" i="41"/>
  <c r="L4" i="41" s="1"/>
  <c r="F4" i="41" s="1"/>
  <c r="N4" i="41"/>
  <c r="K4" i="41"/>
  <c r="E4" i="41" s="1"/>
  <c r="O3" i="41"/>
  <c r="L3" i="41" s="1"/>
  <c r="F3" i="41" s="1"/>
  <c r="N3" i="41"/>
  <c r="K3" i="41" s="1"/>
  <c r="E3" i="41" s="1"/>
  <c r="O2" i="41"/>
  <c r="L2" i="41" s="1"/>
  <c r="F2" i="41" s="1"/>
  <c r="N2" i="41"/>
  <c r="K2" i="41" s="1"/>
  <c r="E2" i="41" s="1"/>
  <c r="O28" i="40" l="1"/>
  <c r="L28" i="40" s="1"/>
  <c r="N28" i="40"/>
  <c r="K28" i="40" s="1"/>
  <c r="O25" i="40"/>
  <c r="L25" i="40" s="1"/>
  <c r="F25" i="40" s="1"/>
  <c r="N25" i="40"/>
  <c r="K25" i="40" s="1"/>
  <c r="E25" i="40" s="1"/>
  <c r="O24" i="40"/>
  <c r="N24" i="40"/>
  <c r="K24" i="40" s="1"/>
  <c r="E24" i="40" s="1"/>
  <c r="L24" i="40"/>
  <c r="F24" i="40" s="1"/>
  <c r="O23" i="40"/>
  <c r="L23" i="40" s="1"/>
  <c r="F23" i="40" s="1"/>
  <c r="N23" i="40"/>
  <c r="K23" i="40" s="1"/>
  <c r="E23" i="40" s="1"/>
  <c r="X22" i="40"/>
  <c r="O22" i="40"/>
  <c r="L22" i="40" s="1"/>
  <c r="F22" i="40" s="1"/>
  <c r="N22" i="40"/>
  <c r="K22" i="40" s="1"/>
  <c r="E22" i="40" s="1"/>
  <c r="X21" i="40"/>
  <c r="O21" i="40"/>
  <c r="L21" i="40" s="1"/>
  <c r="F21" i="40" s="1"/>
  <c r="N21" i="40"/>
  <c r="K21" i="40" s="1"/>
  <c r="E21" i="40" s="1"/>
  <c r="X18" i="40"/>
  <c r="O18" i="40"/>
  <c r="L18" i="40" s="1"/>
  <c r="F18" i="40" s="1"/>
  <c r="N18" i="40"/>
  <c r="K18" i="40" s="1"/>
  <c r="E18" i="40" s="1"/>
  <c r="X17" i="40"/>
  <c r="O17" i="40"/>
  <c r="L17" i="40" s="1"/>
  <c r="F17" i="40" s="1"/>
  <c r="N17" i="40"/>
  <c r="K17" i="40" s="1"/>
  <c r="E17" i="40" s="1"/>
  <c r="X16" i="40"/>
  <c r="O16" i="40"/>
  <c r="L16" i="40" s="1"/>
  <c r="F16" i="40" s="1"/>
  <c r="N16" i="40"/>
  <c r="K16" i="40" s="1"/>
  <c r="E16" i="40" s="1"/>
  <c r="O15" i="40"/>
  <c r="L15" i="40" s="1"/>
  <c r="F15" i="40" s="1"/>
  <c r="N15" i="40"/>
  <c r="K15" i="40" s="1"/>
  <c r="E15" i="40" s="1"/>
  <c r="O12" i="40"/>
  <c r="N12" i="40"/>
  <c r="O11" i="40"/>
  <c r="L11" i="40" s="1"/>
  <c r="N11" i="40"/>
  <c r="K11" i="40"/>
  <c r="O8" i="40"/>
  <c r="L8" i="40" s="1"/>
  <c r="F8" i="40" s="1"/>
  <c r="N8" i="40"/>
  <c r="K8" i="40" s="1"/>
  <c r="E8" i="40" s="1"/>
  <c r="O7" i="40"/>
  <c r="L7" i="40" s="1"/>
  <c r="F7" i="40" s="1"/>
  <c r="N7" i="40"/>
  <c r="K7" i="40" s="1"/>
  <c r="E7" i="40" s="1"/>
  <c r="O6" i="40"/>
  <c r="L6" i="40" s="1"/>
  <c r="F6" i="40" s="1"/>
  <c r="N6" i="40"/>
  <c r="K6" i="40" s="1"/>
  <c r="E6" i="40" s="1"/>
  <c r="O5" i="40"/>
  <c r="L5" i="40" s="1"/>
  <c r="F5" i="40" s="1"/>
  <c r="N5" i="40"/>
  <c r="K5" i="40" s="1"/>
  <c r="E5" i="40" s="1"/>
  <c r="O4" i="40"/>
  <c r="L4" i="40" s="1"/>
  <c r="F4" i="40" s="1"/>
  <c r="N4" i="40"/>
  <c r="K4" i="40" s="1"/>
  <c r="E4" i="40" s="1"/>
  <c r="O3" i="40"/>
  <c r="L3" i="40" s="1"/>
  <c r="F3" i="40" s="1"/>
  <c r="N3" i="40"/>
  <c r="K3" i="40" s="1"/>
  <c r="E3" i="40" s="1"/>
  <c r="O2" i="40"/>
  <c r="L2" i="40" s="1"/>
  <c r="F2" i="40" s="1"/>
  <c r="N2" i="40"/>
  <c r="K2" i="40" s="1"/>
  <c r="E2" i="40" s="1"/>
</calcChain>
</file>

<file path=xl/sharedStrings.xml><?xml version="1.0" encoding="utf-8"?>
<sst xmlns="http://schemas.openxmlformats.org/spreadsheetml/2006/main" count="375" uniqueCount="59">
  <si>
    <t>PIECITOS NORDICOS</t>
  </si>
  <si>
    <t>MM-CO-30</t>
  </si>
  <si>
    <t>MM-PN-50</t>
  </si>
  <si>
    <t>MM-PN-70</t>
  </si>
  <si>
    <t>Madera</t>
  </si>
  <si>
    <t>COLGANTES COCO</t>
  </si>
  <si>
    <t>COLGANTE COCO 30cm(Hierro)</t>
  </si>
  <si>
    <t>COLGANTE COCO 30cm (Plástico)</t>
  </si>
  <si>
    <t>COCO SOPORTE NEGRO 20(BsAs)</t>
  </si>
  <si>
    <t>COCO SOPORTE NEGRO 25(BsAs)</t>
  </si>
  <si>
    <t>COCO SOPORTE NEGRO 30(BsAs)</t>
  </si>
  <si>
    <t>TUTORES con MUSGO</t>
  </si>
  <si>
    <t>Tutores con Musgo  0,40 m</t>
  </si>
  <si>
    <t>Tutores con Musgo 0,60 m</t>
  </si>
  <si>
    <t>Tutores con Musgo 0,80 m</t>
  </si>
  <si>
    <t>Tutores con Musgo 1,40 m</t>
  </si>
  <si>
    <t>Tutores con Musgo 1,60 m</t>
  </si>
  <si>
    <t>TUTORES de Madera</t>
  </si>
  <si>
    <t>Tutores de Madera  2 m</t>
  </si>
  <si>
    <t>MADERERA</t>
  </si>
  <si>
    <t>TUTORES HASTA 100 CM</t>
  </si>
  <si>
    <t>ARTICULO</t>
  </si>
  <si>
    <t>P. UNITARIO</t>
  </si>
  <si>
    <t>X 10 U</t>
  </si>
  <si>
    <t xml:space="preserve"> TUTOR 40 CM</t>
  </si>
  <si>
    <t>TUTOR 60 CM</t>
  </si>
  <si>
    <t>TUTOR 80 CM</t>
  </si>
  <si>
    <t>Tutores con Musgo 1,00 m</t>
  </si>
  <si>
    <t>Tutores con Musgo 1,20 m</t>
  </si>
  <si>
    <t>30 cm</t>
  </si>
  <si>
    <t>40 cm</t>
  </si>
  <si>
    <t>50 cm</t>
  </si>
  <si>
    <t>60 cm</t>
  </si>
  <si>
    <t>COLGANTE PORTAMACETAS HILO BLANCOS</t>
  </si>
  <si>
    <t>x 2</t>
  </si>
  <si>
    <t>X1,5</t>
  </si>
  <si>
    <t>macetexmayo24</t>
  </si>
  <si>
    <t>COLGANTE PORTAMACETAS HILOS BLANCOS</t>
  </si>
  <si>
    <t>MMM250624</t>
  </si>
  <si>
    <t>MMM</t>
  </si>
  <si>
    <t>PLEGABLES</t>
  </si>
  <si>
    <t>MESAS</t>
  </si>
  <si>
    <t>BANCOS</t>
  </si>
  <si>
    <t>16 a 20 cm nuevo</t>
  </si>
  <si>
    <t>30 cm nuevo</t>
  </si>
  <si>
    <t>45 cm nuevo</t>
  </si>
  <si>
    <t>60 cm nuevo</t>
  </si>
  <si>
    <t>75 cm nuevo</t>
  </si>
  <si>
    <t>60 cm Doble nuevo</t>
  </si>
  <si>
    <t>75 cm Doble nuevo</t>
  </si>
  <si>
    <t>Macetex100724</t>
  </si>
  <si>
    <t>Macetex</t>
  </si>
  <si>
    <t>60 cm / 70 cm</t>
  </si>
  <si>
    <t>Boleta</t>
  </si>
  <si>
    <t>Macetex300924</t>
  </si>
  <si>
    <t>Macetex041124</t>
  </si>
  <si>
    <t>X</t>
  </si>
  <si>
    <t>Lista</t>
  </si>
  <si>
    <t>Macetex110125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</si>
</sst>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\ #,##0"/>
  </numFmts>
  <fonts count="42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rgb="FF000000"/>
      <name val="Calibri"/>
      <family val="2"/>
      <scheme val="minor"/>
    </font>
    <font>
      <b/>
      <sz val="16"/>
      <color rgb="FFFFFF00"/>
      <name val="Arial Black"/>
      <family val="2"/>
    </font>
    <font>
      <sz val="10"/>
      <name val="Arial"/>
      <family val="2"/>
    </font>
    <font>
      <b/>
      <sz val="18"/>
      <color theme="0"/>
      <name val="Arial"/>
      <family val="2"/>
    </font>
    <font>
      <b/>
      <sz val="16"/>
      <color theme="5" tint="0.39997558519241921"/>
      <name val="Arial Black"/>
      <family val="2"/>
    </font>
    <font>
      <sz val="11"/>
      <color rgb="FFFF0000"/>
      <name val="Calibri"/>
      <family val="2"/>
      <scheme val="minor"/>
    </font>
    <font>
      <sz val="16"/>
      <color rgb="FFFF0000"/>
      <name val="Calibri"/>
      <family val="2"/>
      <scheme val="minor"/>
    </font>
    <font>
      <b/>
      <sz val="16"/>
      <color rgb="FFFF0000"/>
      <name val="Arial"/>
      <family val="2"/>
    </font>
    <font>
      <b/>
      <sz val="16"/>
      <color rgb="FFFF0000"/>
      <name val="Arial Black"/>
      <family val="2"/>
    </font>
    <font>
      <b/>
      <sz val="16"/>
      <color rgb="FFFF33CC"/>
      <name val="Arial Black"/>
      <family val="2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4"/>
      <color rgb="FFFF33CC"/>
      <name val="Calibri"/>
      <family val="2"/>
      <scheme val="minor"/>
    </font>
    <font>
      <b/>
      <sz val="14"/>
      <color rgb="FFFF0000"/>
      <name val="Arial"/>
      <family val="2"/>
    </font>
    <font>
      <b/>
      <sz val="16"/>
      <color theme="9"/>
      <name val="Arial Black"/>
      <family val="2"/>
    </font>
    <font>
      <sz val="11"/>
      <color theme="4" tint="0.39997558519241921"/>
      <name val="Calibri"/>
      <family val="2"/>
      <scheme val="minor"/>
    </font>
    <font>
      <b/>
      <sz val="16"/>
      <color theme="4" tint="0.39997558519241921"/>
      <name val="Arial Black"/>
      <family val="2"/>
    </font>
    <font>
      <b/>
      <sz val="14"/>
      <color theme="4" tint="0.39997558519241921"/>
      <name val="Arial"/>
      <family val="2"/>
    </font>
    <font>
      <sz val="11"/>
      <color theme="0" tint="-0.14999847407452621"/>
      <name val="Calibri"/>
      <family val="2"/>
      <scheme val="minor"/>
    </font>
    <font>
      <b/>
      <sz val="16"/>
      <color theme="0" tint="-0.14999847407452621"/>
      <name val="Arial Black"/>
      <family val="2"/>
    </font>
    <font>
      <b/>
      <sz val="14"/>
      <color theme="0" tint="-0.14999847407452621"/>
      <name val="Arial"/>
      <family val="2"/>
    </font>
    <font>
      <sz val="11"/>
      <color theme="5" tint="-0.249977111117893"/>
      <name val="Calibri"/>
      <family val="2"/>
      <scheme val="minor"/>
    </font>
    <font>
      <b/>
      <sz val="16"/>
      <color theme="5" tint="-0.249977111117893"/>
      <name val="Arial Black"/>
      <family val="2"/>
    </font>
    <font>
      <b/>
      <sz val="14"/>
      <color theme="5" tint="-0.249977111117893"/>
      <name val="Arial"/>
      <family val="2"/>
    </font>
    <font>
      <b/>
      <sz val="16"/>
      <color theme="8" tint="-0.249977111117893"/>
      <name val="Arial Black"/>
      <family val="2"/>
    </font>
    <font>
      <sz val="16"/>
      <color rgb="FF0070C0"/>
      <name val="Calibri"/>
      <family val="2"/>
      <scheme val="minor"/>
    </font>
    <font>
      <b/>
      <u/>
      <sz val="16"/>
      <color theme="5" tint="-0.249977111117893"/>
      <name val="Arial Black"/>
      <family val="2"/>
    </font>
    <font>
      <b/>
      <sz val="16"/>
      <color theme="4"/>
      <name val="Arial Black"/>
      <family val="2"/>
    </font>
    <font>
      <b/>
      <u/>
      <sz val="16"/>
      <color theme="4"/>
      <name val="Arial Black"/>
      <family val="2"/>
    </font>
    <font>
      <b/>
      <sz val="14"/>
      <color theme="4" tint="-0.249977111117893"/>
      <name val="Arial"/>
      <family val="2"/>
    </font>
    <font>
      <b/>
      <sz val="16"/>
      <color theme="4" tint="-0.249977111117893"/>
      <name val="Arial Black"/>
      <family val="2"/>
    </font>
    <font>
      <b/>
      <sz val="12"/>
      <color theme="4" tint="-0.249977111117893"/>
      <name val="Arial Black"/>
      <family val="2"/>
    </font>
    <font>
      <b/>
      <u/>
      <sz val="12"/>
      <color theme="4" tint="-0.249977111117893"/>
      <name val="Arial Black"/>
      <family val="2"/>
    </font>
    <font>
      <b/>
      <u/>
      <sz val="12"/>
      <color rgb="FFFF0000"/>
      <name val="Arial Black"/>
      <family val="2"/>
    </font>
    <font>
      <sz val="14"/>
      <color rgb="FF00B050"/>
      <name val="Calibri"/>
      <family val="2"/>
      <scheme val="minor"/>
    </font>
    <font>
      <b/>
      <sz val="16"/>
      <color rgb="FF00B050"/>
      <name val="Arial Black"/>
      <family val="2"/>
    </font>
    <font>
      <b/>
      <u/>
      <sz val="12"/>
      <color rgb="FF00B050"/>
      <name val="Arial Black"/>
      <family val="2"/>
    </font>
    <font>
      <b/>
      <sz val="12"/>
      <color rgb="FF00B050"/>
      <name val="Arial Black"/>
      <family val="2"/>
    </font>
    <font>
      <b/>
      <sz val="11"/>
      <color theme="5" tint="-0.249977111117893"/>
      <name val="Arial Black"/>
      <family val="2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D600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theme="9" tint="-0.249977111117893"/>
      </left>
      <right/>
      <top style="medium">
        <color theme="9" tint="-0.249977111117893"/>
      </top>
      <bottom style="medium">
        <color theme="9" tint="-0.249977111117893"/>
      </bottom>
      <diagonal/>
    </border>
    <border>
      <left/>
      <right/>
      <top style="medium">
        <color theme="9" tint="-0.249977111117893"/>
      </top>
      <bottom style="medium">
        <color theme="9" tint="-0.249977111117893"/>
      </bottom>
      <diagonal/>
    </border>
    <border>
      <left/>
      <right style="medium">
        <color theme="9" tint="-0.249977111117893"/>
      </right>
      <top style="medium">
        <color theme="9" tint="-0.249977111117893"/>
      </top>
      <bottom style="medium">
        <color theme="9" tint="-0.249977111117893"/>
      </bottom>
      <diagonal/>
    </border>
    <border>
      <left style="thin">
        <color indexed="64"/>
      </left>
      <right style="thin">
        <color indexed="64"/>
      </right>
      <top style="medium">
        <color theme="9" tint="-0.249977111117893"/>
      </top>
      <bottom style="thin">
        <color theme="9" tint="-0.249977111117893"/>
      </bottom>
      <diagonal/>
    </border>
    <border>
      <left/>
      <right/>
      <top style="medium">
        <color theme="9" tint="-0.249977111117893"/>
      </top>
      <bottom style="thin">
        <color theme="9" tint="-0.249977111117893"/>
      </bottom>
      <diagonal/>
    </border>
    <border>
      <left/>
      <right style="thin">
        <color theme="9" tint="-0.249977111117893"/>
      </right>
      <top style="medium">
        <color theme="9" tint="-0.249977111117893"/>
      </top>
      <bottom style="thin">
        <color theme="9" tint="-0.249977111117893"/>
      </bottom>
      <diagonal/>
    </border>
  </borders>
  <cellStyleXfs count="3">
    <xf numFmtId="0" fontId="0" fillId="0" borderId="0"/>
    <xf numFmtId="0" fontId="5" fillId="0" borderId="0"/>
    <xf numFmtId="1" fontId="6" fillId="6" borderId="1">
      <alignment horizontal="center"/>
    </xf>
  </cellStyleXfs>
  <cellXfs count="115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2" fontId="4" fillId="5" borderId="2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right" vertical="center"/>
    </xf>
    <xf numFmtId="164" fontId="2" fillId="0" borderId="1" xfId="0" applyNumberFormat="1" applyFont="1" applyBorder="1" applyAlignment="1">
      <alignment horizontal="right" vertical="center"/>
    </xf>
    <xf numFmtId="1" fontId="2" fillId="2" borderId="1" xfId="0" applyNumberFormat="1" applyFont="1" applyFill="1" applyBorder="1" applyAlignment="1">
      <alignment horizontal="right" vertical="center"/>
    </xf>
    <xf numFmtId="0" fontId="3" fillId="0" borderId="0" xfId="0" applyFont="1" applyAlignment="1">
      <alignment horizontal="center" vertical="center" wrapText="1"/>
    </xf>
    <xf numFmtId="164" fontId="2" fillId="0" borderId="0" xfId="0" applyNumberFormat="1" applyFont="1" applyAlignment="1">
      <alignment horizontal="right" vertical="center"/>
    </xf>
    <xf numFmtId="1" fontId="2" fillId="0" borderId="0" xfId="0" applyNumberFormat="1" applyFont="1" applyAlignment="1">
      <alignment horizontal="right" vertical="center"/>
    </xf>
    <xf numFmtId="2" fontId="1" fillId="0" borderId="0" xfId="0" applyNumberFormat="1" applyFont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2" fontId="7" fillId="5" borderId="2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2" fontId="7" fillId="0" borderId="0" xfId="0" applyNumberFormat="1" applyFont="1" applyAlignment="1">
      <alignment horizontal="center" vertical="center"/>
    </xf>
    <xf numFmtId="2" fontId="8" fillId="0" borderId="0" xfId="0" applyNumberFormat="1" applyFont="1" applyAlignment="1">
      <alignment horizontal="center" vertical="center"/>
    </xf>
    <xf numFmtId="2" fontId="9" fillId="0" borderId="0" xfId="0" applyNumberFormat="1" applyFont="1" applyAlignment="1">
      <alignment horizontal="center" vertical="center"/>
    </xf>
    <xf numFmtId="2" fontId="11" fillId="5" borderId="2" xfId="0" applyNumberFormat="1" applyFont="1" applyFill="1" applyBorder="1" applyAlignment="1">
      <alignment horizontal="center" vertical="center"/>
    </xf>
    <xf numFmtId="2" fontId="10" fillId="5" borderId="2" xfId="0" applyNumberFormat="1" applyFont="1" applyFill="1" applyBorder="1" applyAlignment="1">
      <alignment horizontal="center" vertical="center"/>
    </xf>
    <xf numFmtId="2" fontId="11" fillId="0" borderId="2" xfId="0" applyNumberFormat="1" applyFont="1" applyBorder="1" applyAlignment="1">
      <alignment horizontal="center" vertical="center"/>
    </xf>
    <xf numFmtId="2" fontId="7" fillId="0" borderId="2" xfId="0" applyNumberFormat="1" applyFont="1" applyBorder="1" applyAlignment="1">
      <alignment horizontal="center" vertical="center"/>
    </xf>
    <xf numFmtId="2" fontId="12" fillId="5" borderId="2" xfId="0" applyNumberFormat="1" applyFont="1" applyFill="1" applyBorder="1" applyAlignment="1">
      <alignment horizontal="center" vertical="center"/>
    </xf>
    <xf numFmtId="14" fontId="15" fillId="0" borderId="0" xfId="0" applyNumberFormat="1" applyFont="1" applyAlignment="1">
      <alignment horizontal="center" vertical="center"/>
    </xf>
    <xf numFmtId="2" fontId="16" fillId="5" borderId="2" xfId="0" applyNumberFormat="1" applyFont="1" applyFill="1" applyBorder="1" applyAlignment="1">
      <alignment horizontal="center" vertical="center"/>
    </xf>
    <xf numFmtId="2" fontId="17" fillId="5" borderId="2" xfId="0" applyNumberFormat="1" applyFont="1" applyFill="1" applyBorder="1" applyAlignment="1">
      <alignment horizontal="center" vertical="center"/>
    </xf>
    <xf numFmtId="2" fontId="18" fillId="0" borderId="0" xfId="0" applyNumberFormat="1" applyFont="1" applyAlignment="1">
      <alignment horizontal="center" vertical="center"/>
    </xf>
    <xf numFmtId="2" fontId="19" fillId="5" borderId="2" xfId="0" applyNumberFormat="1" applyFont="1" applyFill="1" applyBorder="1" applyAlignment="1">
      <alignment horizontal="center" vertical="center"/>
    </xf>
    <xf numFmtId="2" fontId="20" fillId="5" borderId="2" xfId="0" applyNumberFormat="1" applyFont="1" applyFill="1" applyBorder="1" applyAlignment="1">
      <alignment horizontal="center" vertical="center"/>
    </xf>
    <xf numFmtId="14" fontId="13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2" fontId="21" fillId="8" borderId="0" xfId="0" applyNumberFormat="1" applyFont="1" applyFill="1" applyAlignment="1">
      <alignment horizontal="center" vertical="center"/>
    </xf>
    <xf numFmtId="2" fontId="22" fillId="8" borderId="2" xfId="0" applyNumberFormat="1" applyFont="1" applyFill="1" applyBorder="1" applyAlignment="1">
      <alignment horizontal="center" vertical="center"/>
    </xf>
    <xf numFmtId="2" fontId="23" fillId="8" borderId="2" xfId="0" applyNumberFormat="1" applyFont="1" applyFill="1" applyBorder="1" applyAlignment="1">
      <alignment horizontal="center" vertical="center"/>
    </xf>
    <xf numFmtId="2" fontId="24" fillId="8" borderId="0" xfId="0" applyNumberFormat="1" applyFont="1" applyFill="1" applyAlignment="1">
      <alignment horizontal="center" vertical="center"/>
    </xf>
    <xf numFmtId="2" fontId="25" fillId="8" borderId="2" xfId="0" applyNumberFormat="1" applyFont="1" applyFill="1" applyBorder="1" applyAlignment="1">
      <alignment horizontal="center" vertical="center"/>
    </xf>
    <xf numFmtId="2" fontId="26" fillId="8" borderId="2" xfId="0" applyNumberFormat="1" applyFont="1" applyFill="1" applyBorder="1" applyAlignment="1">
      <alignment horizontal="center" vertical="center"/>
    </xf>
    <xf numFmtId="2" fontId="27" fillId="8" borderId="2" xfId="0" applyNumberFormat="1" applyFont="1" applyFill="1" applyBorder="1" applyAlignment="1">
      <alignment horizontal="center" vertical="center"/>
    </xf>
    <xf numFmtId="2" fontId="14" fillId="0" borderId="0" xfId="0" applyNumberFormat="1" applyFont="1" applyAlignment="1">
      <alignment horizontal="center" vertical="center"/>
    </xf>
    <xf numFmtId="2" fontId="22" fillId="0" borderId="2" xfId="0" applyNumberFormat="1" applyFont="1" applyBorder="1" applyAlignment="1">
      <alignment horizontal="center" vertical="center"/>
    </xf>
    <xf numFmtId="2" fontId="25" fillId="0" borderId="2" xfId="0" applyNumberFormat="1" applyFont="1" applyBorder="1" applyAlignment="1">
      <alignment horizontal="center" vertical="center"/>
    </xf>
    <xf numFmtId="2" fontId="27" fillId="0" borderId="2" xfId="0" applyNumberFormat="1" applyFont="1" applyBorder="1" applyAlignment="1">
      <alignment horizontal="center" vertical="center"/>
    </xf>
    <xf numFmtId="2" fontId="17" fillId="0" borderId="2" xfId="0" applyNumberFormat="1" applyFont="1" applyBorder="1" applyAlignment="1">
      <alignment horizontal="center" vertical="center"/>
    </xf>
    <xf numFmtId="2" fontId="24" fillId="9" borderId="0" xfId="0" applyNumberFormat="1" applyFont="1" applyFill="1" applyAlignment="1">
      <alignment horizontal="center" vertical="center"/>
    </xf>
    <xf numFmtId="2" fontId="25" fillId="9" borderId="2" xfId="0" applyNumberFormat="1" applyFont="1" applyFill="1" applyBorder="1" applyAlignment="1">
      <alignment horizontal="center" vertical="center"/>
    </xf>
    <xf numFmtId="2" fontId="26" fillId="9" borderId="2" xfId="0" applyNumberFormat="1" applyFont="1" applyFill="1" applyBorder="1" applyAlignment="1">
      <alignment horizontal="center" vertical="center"/>
    </xf>
    <xf numFmtId="2" fontId="27" fillId="9" borderId="2" xfId="0" applyNumberFormat="1" applyFont="1" applyFill="1" applyBorder="1" applyAlignment="1">
      <alignment horizontal="center" vertical="center"/>
    </xf>
    <xf numFmtId="2" fontId="26" fillId="0" borderId="2" xfId="0" applyNumberFormat="1" applyFont="1" applyBorder="1" applyAlignment="1">
      <alignment horizontal="center" vertical="center"/>
    </xf>
    <xf numFmtId="2" fontId="23" fillId="0" borderId="2" xfId="0" applyNumberFormat="1" applyFont="1" applyBorder="1" applyAlignment="1">
      <alignment horizontal="center" vertical="center"/>
    </xf>
    <xf numFmtId="2" fontId="28" fillId="7" borderId="0" xfId="0" applyNumberFormat="1" applyFont="1" applyFill="1" applyAlignment="1">
      <alignment horizontal="center" vertical="center"/>
    </xf>
    <xf numFmtId="2" fontId="24" fillId="10" borderId="0" xfId="0" applyNumberFormat="1" applyFont="1" applyFill="1" applyAlignment="1">
      <alignment horizontal="center" vertical="center"/>
    </xf>
    <xf numFmtId="2" fontId="25" fillId="10" borderId="2" xfId="0" applyNumberFormat="1" applyFont="1" applyFill="1" applyBorder="1" applyAlignment="1">
      <alignment horizontal="center" vertical="center"/>
    </xf>
    <xf numFmtId="2" fontId="26" fillId="10" borderId="2" xfId="0" applyNumberFormat="1" applyFont="1" applyFill="1" applyBorder="1" applyAlignment="1">
      <alignment horizontal="center" vertical="center"/>
    </xf>
    <xf numFmtId="2" fontId="27" fillId="10" borderId="2" xfId="0" applyNumberFormat="1" applyFont="1" applyFill="1" applyBorder="1" applyAlignment="1">
      <alignment horizontal="center" vertical="center"/>
    </xf>
    <xf numFmtId="0" fontId="29" fillId="10" borderId="2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 wrapText="1"/>
    </xf>
    <xf numFmtId="164" fontId="2" fillId="11" borderId="1" xfId="0" applyNumberFormat="1" applyFont="1" applyFill="1" applyBorder="1" applyAlignment="1">
      <alignment horizontal="right" vertical="center"/>
    </xf>
    <xf numFmtId="1" fontId="2" fillId="11" borderId="1" xfId="0" applyNumberFormat="1" applyFont="1" applyFill="1" applyBorder="1" applyAlignment="1">
      <alignment horizontal="right" vertical="center"/>
    </xf>
    <xf numFmtId="2" fontId="30" fillId="10" borderId="2" xfId="0" applyNumberFormat="1" applyFont="1" applyFill="1" applyBorder="1" applyAlignment="1">
      <alignment horizontal="center" vertical="center"/>
    </xf>
    <xf numFmtId="0" fontId="31" fillId="10" borderId="2" xfId="0" applyFont="1" applyFill="1" applyBorder="1" applyAlignment="1">
      <alignment horizontal="center" vertical="center"/>
    </xf>
    <xf numFmtId="2" fontId="32" fillId="7" borderId="2" xfId="0" applyNumberFormat="1" applyFont="1" applyFill="1" applyBorder="1" applyAlignment="1">
      <alignment horizontal="center" vertical="center"/>
    </xf>
    <xf numFmtId="2" fontId="33" fillId="7" borderId="2" xfId="0" applyNumberFormat="1" applyFont="1" applyFill="1" applyBorder="1" applyAlignment="1">
      <alignment horizontal="center" vertical="center"/>
    </xf>
    <xf numFmtId="14" fontId="34" fillId="7" borderId="2" xfId="0" applyNumberFormat="1" applyFont="1" applyFill="1" applyBorder="1" applyAlignment="1">
      <alignment horizontal="center" vertical="center"/>
    </xf>
    <xf numFmtId="14" fontId="35" fillId="7" borderId="2" xfId="0" applyNumberFormat="1" applyFont="1" applyFill="1" applyBorder="1" applyAlignment="1">
      <alignment horizontal="center" vertical="center"/>
    </xf>
    <xf numFmtId="2" fontId="11" fillId="7" borderId="2" xfId="0" applyNumberFormat="1" applyFont="1" applyFill="1" applyBorder="1" applyAlignment="1">
      <alignment horizontal="center" vertical="center"/>
    </xf>
    <xf numFmtId="14" fontId="36" fillId="7" borderId="2" xfId="0" applyNumberFormat="1" applyFont="1" applyFill="1" applyBorder="1" applyAlignment="1">
      <alignment horizontal="center" vertical="center"/>
    </xf>
    <xf numFmtId="2" fontId="11" fillId="10" borderId="2" xfId="0" applyNumberFormat="1" applyFont="1" applyFill="1" applyBorder="1" applyAlignment="1">
      <alignment horizontal="center" vertical="center"/>
    </xf>
    <xf numFmtId="2" fontId="32" fillId="2" borderId="2" xfId="0" applyNumberFormat="1" applyFont="1" applyFill="1" applyBorder="1" applyAlignment="1">
      <alignment horizontal="center" vertical="center"/>
    </xf>
    <xf numFmtId="2" fontId="33" fillId="2" borderId="2" xfId="0" applyNumberFormat="1" applyFont="1" applyFill="1" applyBorder="1" applyAlignment="1">
      <alignment horizontal="center" vertical="center"/>
    </xf>
    <xf numFmtId="2" fontId="27" fillId="2" borderId="2" xfId="0" applyNumberFormat="1" applyFont="1" applyFill="1" applyBorder="1" applyAlignment="1">
      <alignment horizontal="center" vertical="center"/>
    </xf>
    <xf numFmtId="2" fontId="26" fillId="2" borderId="2" xfId="0" applyNumberFormat="1" applyFont="1" applyFill="1" applyBorder="1" applyAlignment="1">
      <alignment horizontal="center" vertical="center"/>
    </xf>
    <xf numFmtId="2" fontId="25" fillId="2" borderId="2" xfId="0" applyNumberFormat="1" applyFont="1" applyFill="1" applyBorder="1" applyAlignment="1">
      <alignment horizontal="center" vertical="center"/>
    </xf>
    <xf numFmtId="2" fontId="11" fillId="2" borderId="2" xfId="0" applyNumberFormat="1" applyFont="1" applyFill="1" applyBorder="1" applyAlignment="1">
      <alignment horizontal="center" vertical="center"/>
    </xf>
    <xf numFmtId="14" fontId="36" fillId="2" borderId="2" xfId="0" applyNumberFormat="1" applyFont="1" applyFill="1" applyBorder="1" applyAlignment="1">
      <alignment horizontal="center" vertical="center"/>
    </xf>
    <xf numFmtId="2" fontId="30" fillId="2" borderId="2" xfId="0" applyNumberFormat="1" applyFont="1" applyFill="1" applyBorder="1" applyAlignment="1">
      <alignment horizontal="center" vertical="center"/>
    </xf>
    <xf numFmtId="0" fontId="31" fillId="2" borderId="2" xfId="0" applyFont="1" applyFill="1" applyBorder="1" applyAlignment="1">
      <alignment horizontal="center" vertical="center"/>
    </xf>
    <xf numFmtId="14" fontId="34" fillId="2" borderId="2" xfId="0" applyNumberFormat="1" applyFont="1" applyFill="1" applyBorder="1" applyAlignment="1">
      <alignment horizontal="center" vertical="center"/>
    </xf>
    <xf numFmtId="2" fontId="24" fillId="2" borderId="0" xfId="0" applyNumberFormat="1" applyFont="1" applyFill="1" applyAlignment="1">
      <alignment horizontal="center" vertical="center"/>
    </xf>
    <xf numFmtId="2" fontId="37" fillId="7" borderId="0" xfId="0" applyNumberFormat="1" applyFont="1" applyFill="1" applyAlignment="1">
      <alignment horizontal="center" vertical="center"/>
    </xf>
    <xf numFmtId="14" fontId="37" fillId="7" borderId="0" xfId="0" applyNumberFormat="1" applyFont="1" applyFill="1" applyAlignment="1">
      <alignment horizontal="center" vertical="center"/>
    </xf>
    <xf numFmtId="2" fontId="38" fillId="7" borderId="2" xfId="0" applyNumberFormat="1" applyFont="1" applyFill="1" applyBorder="1" applyAlignment="1">
      <alignment horizontal="center" vertical="center"/>
    </xf>
    <xf numFmtId="14" fontId="39" fillId="7" borderId="2" xfId="0" applyNumberFormat="1" applyFont="1" applyFill="1" applyBorder="1" applyAlignment="1">
      <alignment horizontal="center" vertical="center"/>
    </xf>
    <xf numFmtId="2" fontId="40" fillId="7" borderId="2" xfId="0" applyNumberFormat="1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164" fontId="2" fillId="0" borderId="5" xfId="0" applyNumberFormat="1" applyFont="1" applyBorder="1" applyAlignment="1">
      <alignment horizontal="right" vertical="center"/>
    </xf>
    <xf numFmtId="1" fontId="2" fillId="2" borderId="5" xfId="0" applyNumberFormat="1" applyFont="1" applyFill="1" applyBorder="1" applyAlignment="1">
      <alignment horizontal="right" vertical="center"/>
    </xf>
    <xf numFmtId="0" fontId="3" fillId="11" borderId="5" xfId="0" applyFont="1" applyFill="1" applyBorder="1" applyAlignment="1">
      <alignment horizontal="center" vertical="center" wrapText="1"/>
    </xf>
    <xf numFmtId="164" fontId="2" fillId="11" borderId="5" xfId="0" applyNumberFormat="1" applyFont="1" applyFill="1" applyBorder="1" applyAlignment="1">
      <alignment horizontal="right" vertical="center"/>
    </xf>
    <xf numFmtId="1" fontId="2" fillId="11" borderId="5" xfId="0" applyNumberFormat="1" applyFont="1" applyFill="1" applyBorder="1" applyAlignment="1">
      <alignment horizontal="right" vertical="center"/>
    </xf>
    <xf numFmtId="0" fontId="3" fillId="0" borderId="5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/>
    </xf>
    <xf numFmtId="164" fontId="2" fillId="0" borderId="9" xfId="0" applyNumberFormat="1" applyFont="1" applyBorder="1" applyAlignment="1">
      <alignment horizontal="right" vertical="center"/>
    </xf>
    <xf numFmtId="1" fontId="2" fillId="2" borderId="9" xfId="0" applyNumberFormat="1" applyFont="1" applyFill="1" applyBorder="1" applyAlignment="1">
      <alignment horizontal="right" vertical="center"/>
    </xf>
    <xf numFmtId="0" fontId="1" fillId="0" borderId="10" xfId="0" applyFont="1" applyBorder="1" applyAlignment="1">
      <alignment horizontal="left" vertical="center"/>
    </xf>
    <xf numFmtId="0" fontId="1" fillId="0" borderId="10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1" fillId="0" borderId="11" xfId="0" applyFont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center" vertical="center"/>
    </xf>
    <xf numFmtId="14" fontId="39" fillId="2" borderId="2" xfId="0" applyNumberFormat="1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center" vertical="center"/>
    </xf>
    <xf numFmtId="14" fontId="41" fillId="2" borderId="2" xfId="0" applyNumberFormat="1" applyFont="1" applyFill="1" applyBorder="1" applyAlignment="1">
      <alignment horizontal="center" vertical="center"/>
    </xf>
  </cellXfs>
  <cellStyles count="3">
    <cellStyle name="Estilo 2" xfId="2" xr:uid="{00000000-0005-0000-0000-000000000000}"/>
    <cellStyle name="Normal" xfId="0" builtinId="0"/>
    <cellStyle name="Normal 2" xfId="1" xr:uid="{00000000-0005-0000-0000-000002000000}"/>
  </cellStyles>
  <dxfs count="0"/>
  <tableStyles count="0" defaultTableStyle="TableStyleMedium2" defaultPivotStyle="PivotStyleLight16"/>
  <colors>
    <mruColors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jpg"/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jpg"/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jp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0</xdr:row>
      <xdr:rowOff>0</xdr:rowOff>
    </xdr:from>
    <xdr:to>
      <xdr:col>7</xdr:col>
      <xdr:colOff>304800</xdr:colOff>
      <xdr:row>1</xdr:row>
      <xdr:rowOff>26670</xdr:rowOff>
    </xdr:to>
    <xdr:sp macro="" textlink="">
      <xdr:nvSpPr>
        <xdr:cNvPr id="2" name="AutoShape 2" descr="Imagen 1 de 4 de Plato De Plastico 60x20 Resistent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7629525" y="0"/>
          <a:ext cx="304800" cy="3124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123825</xdr:colOff>
      <xdr:row>0</xdr:row>
      <xdr:rowOff>0</xdr:rowOff>
    </xdr:from>
    <xdr:to>
      <xdr:col>8</xdr:col>
      <xdr:colOff>428625</xdr:colOff>
      <xdr:row>1</xdr:row>
      <xdr:rowOff>26669</xdr:rowOff>
    </xdr:to>
    <xdr:sp macro="" textlink="">
      <xdr:nvSpPr>
        <xdr:cNvPr id="3" name="AutoShape 2" descr="C:\Users\PC\Desktop\BALCONERA.webp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8401050" y="0"/>
          <a:ext cx="304800" cy="3124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304800</xdr:colOff>
      <xdr:row>1</xdr:row>
      <xdr:rowOff>26670</xdr:rowOff>
    </xdr:to>
    <xdr:sp macro="" textlink="">
      <xdr:nvSpPr>
        <xdr:cNvPr id="4" name="AutoShape 2" descr="Imagen 1 de 7 de Soporte Colgante Fibra De Coco Bols N 20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7629525" y="0"/>
          <a:ext cx="304800" cy="3124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0</xdr:row>
      <xdr:rowOff>0</xdr:rowOff>
    </xdr:from>
    <xdr:to>
      <xdr:col>6</xdr:col>
      <xdr:colOff>304800</xdr:colOff>
      <xdr:row>1</xdr:row>
      <xdr:rowOff>19050</xdr:rowOff>
    </xdr:to>
    <xdr:sp macro="" textlink="">
      <xdr:nvSpPr>
        <xdr:cNvPr id="5" name="AutoShape 1" descr="blob:https://web.whatsapp.com/d27e6117-b849-441a-8bcc-7ab31ed3fa02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698182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304800</xdr:colOff>
      <xdr:row>1</xdr:row>
      <xdr:rowOff>19050</xdr:rowOff>
    </xdr:to>
    <xdr:sp macro="" textlink="">
      <xdr:nvSpPr>
        <xdr:cNvPr id="6" name="AutoShape 3" descr="Imagen 1 de 6 de Maceta Transparente Pvc Redonda Facetada N°24 Local Once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762952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0</xdr:row>
      <xdr:rowOff>0</xdr:rowOff>
    </xdr:from>
    <xdr:to>
      <xdr:col>6</xdr:col>
      <xdr:colOff>304800</xdr:colOff>
      <xdr:row>1</xdr:row>
      <xdr:rowOff>26046</xdr:rowOff>
    </xdr:to>
    <xdr:sp macro="" textlink="">
      <xdr:nvSpPr>
        <xdr:cNvPr id="7" name="AutoShape 5" descr="Imagen 1 de 5 de Macetero Porta Maceta De Caña Tacuara Artesanal 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6981825" y="12954000"/>
          <a:ext cx="304800" cy="3117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36</xdr:col>
      <xdr:colOff>52917</xdr:colOff>
      <xdr:row>0</xdr:row>
      <xdr:rowOff>0</xdr:rowOff>
    </xdr:from>
    <xdr:to>
      <xdr:col>41</xdr:col>
      <xdr:colOff>719154</xdr:colOff>
      <xdr:row>29</xdr:row>
      <xdr:rowOff>235945</xdr:rowOff>
    </xdr:to>
    <xdr:pic>
      <xdr:nvPicPr>
        <xdr:cNvPr id="9" name="32 Imagen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083617" y="0"/>
          <a:ext cx="4476237" cy="8522695"/>
        </a:xfrm>
        <a:prstGeom prst="rect">
          <a:avLst/>
        </a:prstGeom>
      </xdr:spPr>
    </xdr:pic>
    <xdr:clientData/>
  </xdr:twoCellAnchor>
  <xdr:oneCellAnchor>
    <xdr:from>
      <xdr:col>6</xdr:col>
      <xdr:colOff>19720</xdr:colOff>
      <xdr:row>22</xdr:row>
      <xdr:rowOff>33561</xdr:rowOff>
    </xdr:from>
    <xdr:ext cx="2089098" cy="704098"/>
    <xdr:pic>
      <xdr:nvPicPr>
        <xdr:cNvPr id="11" name="Imagen 53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-24816" t="35185" r="-41853" b="16667"/>
        <a:stretch/>
      </xdr:blipFill>
      <xdr:spPr>
        <a:xfrm>
          <a:off x="7001545" y="22988811"/>
          <a:ext cx="2089098" cy="704098"/>
        </a:xfrm>
        <a:prstGeom prst="snip2SameRect">
          <a:avLst>
            <a:gd name="adj1" fmla="val 14829"/>
            <a:gd name="adj2" fmla="val 45556"/>
          </a:avLst>
        </a:prstGeom>
      </xdr:spPr>
    </xdr:pic>
    <xdr:clientData/>
  </xdr:oneCellAnchor>
  <xdr:oneCellAnchor>
    <xdr:from>
      <xdr:col>6</xdr:col>
      <xdr:colOff>0</xdr:colOff>
      <xdr:row>0</xdr:row>
      <xdr:rowOff>0</xdr:rowOff>
    </xdr:from>
    <xdr:ext cx="304800" cy="312419"/>
    <xdr:sp macro="" textlink="">
      <xdr:nvSpPr>
        <xdr:cNvPr id="12" name="AutoShape 5" descr="Imagen 1 de 5 de Macetero Porta Maceta De Caña Tacuara Artesanal 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6981825" y="15811500"/>
          <a:ext cx="304800" cy="3124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273342</xdr:colOff>
      <xdr:row>10</xdr:row>
      <xdr:rowOff>71226</xdr:rowOff>
    </xdr:from>
    <xdr:ext cx="1266695" cy="608014"/>
    <xdr:pic>
      <xdr:nvPicPr>
        <xdr:cNvPr id="15" name="Imagen 65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404709">
          <a:off x="7255167" y="19597476"/>
          <a:ext cx="1266695" cy="608014"/>
        </a:xfrm>
        <a:prstGeom prst="rect">
          <a:avLst/>
        </a:prstGeom>
      </xdr:spPr>
    </xdr:pic>
    <xdr:clientData/>
  </xdr:oneCellAnchor>
  <xdr:oneCellAnchor>
    <xdr:from>
      <xdr:col>6</xdr:col>
      <xdr:colOff>500583</xdr:colOff>
      <xdr:row>14</xdr:row>
      <xdr:rowOff>125503</xdr:rowOff>
    </xdr:from>
    <xdr:ext cx="937692" cy="1125248"/>
    <xdr:pic>
      <xdr:nvPicPr>
        <xdr:cNvPr id="16" name="Imagen 16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7482408" y="4126003"/>
          <a:ext cx="937692" cy="1125248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0</xdr:row>
      <xdr:rowOff>0</xdr:rowOff>
    </xdr:from>
    <xdr:ext cx="304800" cy="312420"/>
    <xdr:sp macro="" textlink="">
      <xdr:nvSpPr>
        <xdr:cNvPr id="17" name="AutoShape 2" descr="Imagen 1 de 7 de Soporte Colgante Fibra De Coco Bols N 20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>
          <a:spLocks noChangeAspect="1" noChangeArrowheads="1"/>
        </xdr:cNvSpPr>
      </xdr:nvSpPr>
      <xdr:spPr bwMode="auto">
        <a:xfrm>
          <a:off x="7629525" y="0"/>
          <a:ext cx="304800" cy="3124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0</xdr:row>
      <xdr:rowOff>0</xdr:rowOff>
    </xdr:from>
    <xdr:ext cx="304800" cy="312419"/>
    <xdr:sp macro="" textlink="">
      <xdr:nvSpPr>
        <xdr:cNvPr id="18" name="AutoShape 5" descr="Imagen 1 de 5 de Macetero Porta Maceta De Caña Tacuara Artesanal 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>
          <a:spLocks noChangeAspect="1" noChangeArrowheads="1"/>
        </xdr:cNvSpPr>
      </xdr:nvSpPr>
      <xdr:spPr bwMode="auto">
        <a:xfrm>
          <a:off x="6981825" y="14382750"/>
          <a:ext cx="304800" cy="3124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28</xdr:row>
      <xdr:rowOff>0</xdr:rowOff>
    </xdr:from>
    <xdr:ext cx="304800" cy="312419"/>
    <xdr:sp macro="" textlink="">
      <xdr:nvSpPr>
        <xdr:cNvPr id="19" name="AutoShape 5" descr="Imagen 1 de 5 de Macetero Porta Maceta De Caña Tacuara Artesanal 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>
          <a:spLocks noChangeAspect="1" noChangeArrowheads="1"/>
        </xdr:cNvSpPr>
      </xdr:nvSpPr>
      <xdr:spPr bwMode="auto">
        <a:xfrm>
          <a:off x="6981825" y="24955500"/>
          <a:ext cx="304800" cy="3124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0</xdr:row>
      <xdr:rowOff>0</xdr:rowOff>
    </xdr:from>
    <xdr:to>
      <xdr:col>7</xdr:col>
      <xdr:colOff>304800</xdr:colOff>
      <xdr:row>1</xdr:row>
      <xdr:rowOff>26670</xdr:rowOff>
    </xdr:to>
    <xdr:sp macro="" textlink="">
      <xdr:nvSpPr>
        <xdr:cNvPr id="2" name="AutoShape 2" descr="Imagen 1 de 4 de Plato De Plastico 60x20 Resistente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7833360" y="0"/>
          <a:ext cx="304800" cy="3162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123825</xdr:colOff>
      <xdr:row>0</xdr:row>
      <xdr:rowOff>0</xdr:rowOff>
    </xdr:from>
    <xdr:to>
      <xdr:col>8</xdr:col>
      <xdr:colOff>428625</xdr:colOff>
      <xdr:row>1</xdr:row>
      <xdr:rowOff>26669</xdr:rowOff>
    </xdr:to>
    <xdr:sp macro="" textlink="">
      <xdr:nvSpPr>
        <xdr:cNvPr id="3" name="AutoShape 2" descr="C:\Users\PC\Desktop\BALCONERA.webp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8620125" y="0"/>
          <a:ext cx="304800" cy="3162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304800</xdr:colOff>
      <xdr:row>1</xdr:row>
      <xdr:rowOff>26670</xdr:rowOff>
    </xdr:to>
    <xdr:sp macro="" textlink="">
      <xdr:nvSpPr>
        <xdr:cNvPr id="4" name="AutoShape 2" descr="Imagen 1 de 7 de Soporte Colgante Fibra De Coco Bols N 20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7833360" y="0"/>
          <a:ext cx="304800" cy="3162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0</xdr:row>
      <xdr:rowOff>0</xdr:rowOff>
    </xdr:from>
    <xdr:to>
      <xdr:col>6</xdr:col>
      <xdr:colOff>304800</xdr:colOff>
      <xdr:row>1</xdr:row>
      <xdr:rowOff>19050</xdr:rowOff>
    </xdr:to>
    <xdr:sp macro="" textlink="">
      <xdr:nvSpPr>
        <xdr:cNvPr id="5" name="AutoShape 1" descr="blob:https://web.whatsapp.com/d27e6117-b849-441a-8bcc-7ab31ed3fa02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7170420" y="0"/>
          <a:ext cx="304800" cy="3086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304800</xdr:colOff>
      <xdr:row>1</xdr:row>
      <xdr:rowOff>19050</xdr:rowOff>
    </xdr:to>
    <xdr:sp macro="" textlink="">
      <xdr:nvSpPr>
        <xdr:cNvPr id="6" name="AutoShape 3" descr="Imagen 1 de 6 de Maceta Transparente Pvc Redonda Facetada N°24 Local Once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7833360" y="0"/>
          <a:ext cx="304800" cy="3086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0</xdr:row>
      <xdr:rowOff>0</xdr:rowOff>
    </xdr:from>
    <xdr:to>
      <xdr:col>6</xdr:col>
      <xdr:colOff>304800</xdr:colOff>
      <xdr:row>1</xdr:row>
      <xdr:rowOff>26046</xdr:rowOff>
    </xdr:to>
    <xdr:sp macro="" textlink="">
      <xdr:nvSpPr>
        <xdr:cNvPr id="7" name="AutoShape 5" descr="Imagen 1 de 5 de Macetero Porta Maceta De Caña Tacuara Artesanal 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7170420" y="0"/>
          <a:ext cx="304800" cy="3156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37</xdr:col>
      <xdr:colOff>52917</xdr:colOff>
      <xdr:row>0</xdr:row>
      <xdr:rowOff>0</xdr:rowOff>
    </xdr:from>
    <xdr:to>
      <xdr:col>42</xdr:col>
      <xdr:colOff>719154</xdr:colOff>
      <xdr:row>29</xdr:row>
      <xdr:rowOff>235945</xdr:rowOff>
    </xdr:to>
    <xdr:pic>
      <xdr:nvPicPr>
        <xdr:cNvPr id="8" name="32 Imagen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312717" y="0"/>
          <a:ext cx="4590537" cy="8633185"/>
        </a:xfrm>
        <a:prstGeom prst="rect">
          <a:avLst/>
        </a:prstGeom>
      </xdr:spPr>
    </xdr:pic>
    <xdr:clientData/>
  </xdr:twoCellAnchor>
  <xdr:oneCellAnchor>
    <xdr:from>
      <xdr:col>6</xdr:col>
      <xdr:colOff>19720</xdr:colOff>
      <xdr:row>33</xdr:row>
      <xdr:rowOff>33561</xdr:rowOff>
    </xdr:from>
    <xdr:ext cx="2089098" cy="704098"/>
    <xdr:pic>
      <xdr:nvPicPr>
        <xdr:cNvPr id="9" name="Imagen 53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-24816" t="35185" r="-41853" b="16667"/>
        <a:stretch/>
      </xdr:blipFill>
      <xdr:spPr>
        <a:xfrm>
          <a:off x="7190140" y="6403881"/>
          <a:ext cx="2089098" cy="704098"/>
        </a:xfrm>
        <a:prstGeom prst="snip2SameRect">
          <a:avLst>
            <a:gd name="adj1" fmla="val 14829"/>
            <a:gd name="adj2" fmla="val 45556"/>
          </a:avLst>
        </a:prstGeom>
      </xdr:spPr>
    </xdr:pic>
    <xdr:clientData/>
  </xdr:oneCellAnchor>
  <xdr:oneCellAnchor>
    <xdr:from>
      <xdr:col>6</xdr:col>
      <xdr:colOff>0</xdr:colOff>
      <xdr:row>0</xdr:row>
      <xdr:rowOff>0</xdr:rowOff>
    </xdr:from>
    <xdr:ext cx="304800" cy="312419"/>
    <xdr:sp macro="" textlink="">
      <xdr:nvSpPr>
        <xdr:cNvPr id="10" name="AutoShape 5" descr="Imagen 1 de 5 de Macetero Porta Maceta De Caña Tacuara Artesanal 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7170420" y="0"/>
          <a:ext cx="304800" cy="3124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273342</xdr:colOff>
      <xdr:row>10</xdr:row>
      <xdr:rowOff>71226</xdr:rowOff>
    </xdr:from>
    <xdr:ext cx="1266695" cy="608014"/>
    <xdr:pic>
      <xdr:nvPicPr>
        <xdr:cNvPr id="11" name="Imagen 65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404709">
          <a:off x="7443762" y="2966826"/>
          <a:ext cx="1266695" cy="608014"/>
        </a:xfrm>
        <a:prstGeom prst="rect">
          <a:avLst/>
        </a:prstGeom>
      </xdr:spPr>
    </xdr:pic>
    <xdr:clientData/>
  </xdr:oneCellAnchor>
  <xdr:oneCellAnchor>
    <xdr:from>
      <xdr:col>6</xdr:col>
      <xdr:colOff>508203</xdr:colOff>
      <xdr:row>15</xdr:row>
      <xdr:rowOff>56923</xdr:rowOff>
    </xdr:from>
    <xdr:ext cx="937692" cy="1125248"/>
    <xdr:pic>
      <xdr:nvPicPr>
        <xdr:cNvPr id="12" name="Imagen 16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7678623" y="4400323"/>
          <a:ext cx="937692" cy="1125248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0</xdr:row>
      <xdr:rowOff>0</xdr:rowOff>
    </xdr:from>
    <xdr:ext cx="304800" cy="312420"/>
    <xdr:sp macro="" textlink="">
      <xdr:nvSpPr>
        <xdr:cNvPr id="13" name="AutoShape 2" descr="Imagen 1 de 7 de Soporte Colgante Fibra De Coco Bols N 20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>
          <a:spLocks noChangeAspect="1" noChangeArrowheads="1"/>
        </xdr:cNvSpPr>
      </xdr:nvSpPr>
      <xdr:spPr bwMode="auto">
        <a:xfrm>
          <a:off x="7833360" y="0"/>
          <a:ext cx="304800" cy="3124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0</xdr:row>
      <xdr:rowOff>0</xdr:rowOff>
    </xdr:from>
    <xdr:ext cx="304800" cy="312419"/>
    <xdr:sp macro="" textlink="">
      <xdr:nvSpPr>
        <xdr:cNvPr id="14" name="AutoShape 5" descr="Imagen 1 de 5 de Macetero Porta Maceta De Caña Tacuara Artesanal 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>
          <a:spLocks noChangeAspect="1" noChangeArrowheads="1"/>
        </xdr:cNvSpPr>
      </xdr:nvSpPr>
      <xdr:spPr bwMode="auto">
        <a:xfrm>
          <a:off x="7170420" y="0"/>
          <a:ext cx="304800" cy="3124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39</xdr:row>
      <xdr:rowOff>0</xdr:rowOff>
    </xdr:from>
    <xdr:ext cx="304800" cy="312419"/>
    <xdr:sp macro="" textlink="">
      <xdr:nvSpPr>
        <xdr:cNvPr id="15" name="AutoShape 5" descr="Imagen 1 de 5 de Macetero Porta Maceta De Caña Tacuara Artesanal 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>
          <a:spLocks noChangeAspect="1" noChangeArrowheads="1"/>
        </xdr:cNvSpPr>
      </xdr:nvSpPr>
      <xdr:spPr bwMode="auto">
        <a:xfrm>
          <a:off x="7170420" y="8107680"/>
          <a:ext cx="304800" cy="3124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0</xdr:row>
      <xdr:rowOff>0</xdr:rowOff>
    </xdr:from>
    <xdr:to>
      <xdr:col>7</xdr:col>
      <xdr:colOff>304800</xdr:colOff>
      <xdr:row>1</xdr:row>
      <xdr:rowOff>26670</xdr:rowOff>
    </xdr:to>
    <xdr:sp macro="" textlink="">
      <xdr:nvSpPr>
        <xdr:cNvPr id="2" name="AutoShape 2" descr="Imagen 1 de 4 de Plato De Plastico 60x20 Resistente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7833360" y="0"/>
          <a:ext cx="304800" cy="3162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123825</xdr:colOff>
      <xdr:row>0</xdr:row>
      <xdr:rowOff>0</xdr:rowOff>
    </xdr:from>
    <xdr:to>
      <xdr:col>8</xdr:col>
      <xdr:colOff>428625</xdr:colOff>
      <xdr:row>1</xdr:row>
      <xdr:rowOff>26669</xdr:rowOff>
    </xdr:to>
    <xdr:sp macro="" textlink="">
      <xdr:nvSpPr>
        <xdr:cNvPr id="3" name="AutoShape 2" descr="C:\Users\PC\Desktop\BALCONERA.webp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8620125" y="0"/>
          <a:ext cx="304800" cy="3162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304800</xdr:colOff>
      <xdr:row>1</xdr:row>
      <xdr:rowOff>26670</xdr:rowOff>
    </xdr:to>
    <xdr:sp macro="" textlink="">
      <xdr:nvSpPr>
        <xdr:cNvPr id="4" name="AutoShape 2" descr="Imagen 1 de 7 de Soporte Colgante Fibra De Coco Bols N 20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7833360" y="0"/>
          <a:ext cx="304800" cy="3162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0</xdr:row>
      <xdr:rowOff>0</xdr:rowOff>
    </xdr:from>
    <xdr:to>
      <xdr:col>6</xdr:col>
      <xdr:colOff>304800</xdr:colOff>
      <xdr:row>1</xdr:row>
      <xdr:rowOff>19050</xdr:rowOff>
    </xdr:to>
    <xdr:sp macro="" textlink="">
      <xdr:nvSpPr>
        <xdr:cNvPr id="5" name="AutoShape 1" descr="blob:https://web.whatsapp.com/d27e6117-b849-441a-8bcc-7ab31ed3fa02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7170420" y="0"/>
          <a:ext cx="304800" cy="3086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304800</xdr:colOff>
      <xdr:row>1</xdr:row>
      <xdr:rowOff>19050</xdr:rowOff>
    </xdr:to>
    <xdr:sp macro="" textlink="">
      <xdr:nvSpPr>
        <xdr:cNvPr id="6" name="AutoShape 3" descr="Imagen 1 de 6 de Maceta Transparente Pvc Redonda Facetada N°24 Local Once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7833360" y="0"/>
          <a:ext cx="304800" cy="3086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0</xdr:row>
      <xdr:rowOff>0</xdr:rowOff>
    </xdr:from>
    <xdr:to>
      <xdr:col>6</xdr:col>
      <xdr:colOff>304800</xdr:colOff>
      <xdr:row>1</xdr:row>
      <xdr:rowOff>26046</xdr:rowOff>
    </xdr:to>
    <xdr:sp macro="" textlink="">
      <xdr:nvSpPr>
        <xdr:cNvPr id="7" name="AutoShape 5" descr="Imagen 1 de 5 de Macetero Porta Maceta De Caña Tacuara Artesanal 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7170420" y="0"/>
          <a:ext cx="304800" cy="3156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37</xdr:col>
      <xdr:colOff>52917</xdr:colOff>
      <xdr:row>0</xdr:row>
      <xdr:rowOff>0</xdr:rowOff>
    </xdr:from>
    <xdr:to>
      <xdr:col>42</xdr:col>
      <xdr:colOff>719154</xdr:colOff>
      <xdr:row>39</xdr:row>
      <xdr:rowOff>235945</xdr:rowOff>
    </xdr:to>
    <xdr:pic>
      <xdr:nvPicPr>
        <xdr:cNvPr id="8" name="32 Imagen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333797" y="0"/>
          <a:ext cx="4590537" cy="8633185"/>
        </a:xfrm>
        <a:prstGeom prst="rect">
          <a:avLst/>
        </a:prstGeom>
      </xdr:spPr>
    </xdr:pic>
    <xdr:clientData/>
  </xdr:twoCellAnchor>
  <xdr:oneCellAnchor>
    <xdr:from>
      <xdr:col>6</xdr:col>
      <xdr:colOff>342900</xdr:colOff>
      <xdr:row>34</xdr:row>
      <xdr:rowOff>185961</xdr:rowOff>
    </xdr:from>
    <xdr:ext cx="1333500" cy="604614"/>
    <xdr:pic>
      <xdr:nvPicPr>
        <xdr:cNvPr id="9" name="Imagen 53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-2072" t="35185" r="-4314" b="23470"/>
        <a:stretch/>
      </xdr:blipFill>
      <xdr:spPr>
        <a:xfrm>
          <a:off x="7324725" y="7043961"/>
          <a:ext cx="1333500" cy="604614"/>
        </a:xfrm>
        <a:prstGeom prst="snip2SameRect">
          <a:avLst>
            <a:gd name="adj1" fmla="val 14829"/>
            <a:gd name="adj2" fmla="val 45556"/>
          </a:avLst>
        </a:prstGeom>
      </xdr:spPr>
    </xdr:pic>
    <xdr:clientData/>
  </xdr:oneCellAnchor>
  <xdr:oneCellAnchor>
    <xdr:from>
      <xdr:col>6</xdr:col>
      <xdr:colOff>0</xdr:colOff>
      <xdr:row>0</xdr:row>
      <xdr:rowOff>0</xdr:rowOff>
    </xdr:from>
    <xdr:ext cx="304800" cy="312419"/>
    <xdr:sp macro="" textlink="">
      <xdr:nvSpPr>
        <xdr:cNvPr id="10" name="AutoShape 5" descr="Imagen 1 de 5 de Macetero Porta Maceta De Caña Tacuara Artesanal 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7170420" y="0"/>
          <a:ext cx="304800" cy="3124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254292</xdr:colOff>
      <xdr:row>11</xdr:row>
      <xdr:rowOff>90276</xdr:rowOff>
    </xdr:from>
    <xdr:ext cx="1266695" cy="608014"/>
    <xdr:pic>
      <xdr:nvPicPr>
        <xdr:cNvPr id="11" name="Imagen 65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404709">
          <a:off x="7236117" y="3233526"/>
          <a:ext cx="1266695" cy="608014"/>
        </a:xfrm>
        <a:prstGeom prst="rect">
          <a:avLst/>
        </a:prstGeom>
      </xdr:spPr>
    </xdr:pic>
    <xdr:clientData/>
  </xdr:oneCellAnchor>
  <xdr:oneCellAnchor>
    <xdr:from>
      <xdr:col>6</xdr:col>
      <xdr:colOff>517728</xdr:colOff>
      <xdr:row>17</xdr:row>
      <xdr:rowOff>190500</xdr:rowOff>
    </xdr:from>
    <xdr:ext cx="937692" cy="1125248"/>
    <xdr:pic>
      <xdr:nvPicPr>
        <xdr:cNvPr id="12" name="Imagen 16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7499553" y="4476750"/>
          <a:ext cx="937692" cy="1125248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0</xdr:row>
      <xdr:rowOff>0</xdr:rowOff>
    </xdr:from>
    <xdr:ext cx="304800" cy="312420"/>
    <xdr:sp macro="" textlink="">
      <xdr:nvSpPr>
        <xdr:cNvPr id="13" name="AutoShape 2" descr="Imagen 1 de 7 de Soporte Colgante Fibra De Coco Bols N 20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>
          <a:spLocks noChangeAspect="1" noChangeArrowheads="1"/>
        </xdr:cNvSpPr>
      </xdr:nvSpPr>
      <xdr:spPr bwMode="auto">
        <a:xfrm>
          <a:off x="7833360" y="0"/>
          <a:ext cx="304800" cy="3124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0</xdr:row>
      <xdr:rowOff>0</xdr:rowOff>
    </xdr:from>
    <xdr:ext cx="304800" cy="312419"/>
    <xdr:sp macro="" textlink="">
      <xdr:nvSpPr>
        <xdr:cNvPr id="14" name="AutoShape 5" descr="Imagen 1 de 5 de Macetero Porta Maceta De Caña Tacuara Artesanal 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>
          <a:spLocks noChangeAspect="1" noChangeArrowheads="1"/>
        </xdr:cNvSpPr>
      </xdr:nvSpPr>
      <xdr:spPr bwMode="auto">
        <a:xfrm>
          <a:off x="7170420" y="0"/>
          <a:ext cx="304800" cy="3124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41</xdr:row>
      <xdr:rowOff>0</xdr:rowOff>
    </xdr:from>
    <xdr:ext cx="304800" cy="312419"/>
    <xdr:sp macro="" textlink="">
      <xdr:nvSpPr>
        <xdr:cNvPr id="15" name="AutoShape 5" descr="Imagen 1 de 5 de Macetero Porta Maceta De Caña Tacuara Artesanal 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>
          <a:spLocks noChangeAspect="1" noChangeArrowheads="1"/>
        </xdr:cNvSpPr>
      </xdr:nvSpPr>
      <xdr:spPr bwMode="auto">
        <a:xfrm>
          <a:off x="7170420" y="11292840"/>
          <a:ext cx="304800" cy="3124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0</xdr:row>
      <xdr:rowOff>0</xdr:rowOff>
    </xdr:from>
    <xdr:to>
      <xdr:col>7</xdr:col>
      <xdr:colOff>304800</xdr:colOff>
      <xdr:row>1</xdr:row>
      <xdr:rowOff>26670</xdr:rowOff>
    </xdr:to>
    <xdr:sp macro="" textlink="">
      <xdr:nvSpPr>
        <xdr:cNvPr id="2" name="AutoShape 2" descr="Imagen 1 de 4 de Plato De Plastico 60x20 Resistente">
          <a:extLst>
            <a:ext uri="{FF2B5EF4-FFF2-40B4-BE49-F238E27FC236}">
              <a16:creationId xmlns:a16="http://schemas.microsoft.com/office/drawing/2014/main" id="{1413D76E-769D-4CC0-A4F5-3DAAA4F27BB2}"/>
            </a:ext>
          </a:extLst>
        </xdr:cNvPr>
        <xdr:cNvSpPr>
          <a:spLocks noChangeAspect="1" noChangeArrowheads="1"/>
        </xdr:cNvSpPr>
      </xdr:nvSpPr>
      <xdr:spPr bwMode="auto">
        <a:xfrm>
          <a:off x="7629525" y="0"/>
          <a:ext cx="304800" cy="3124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123825</xdr:colOff>
      <xdr:row>0</xdr:row>
      <xdr:rowOff>0</xdr:rowOff>
    </xdr:from>
    <xdr:to>
      <xdr:col>8</xdr:col>
      <xdr:colOff>428625</xdr:colOff>
      <xdr:row>1</xdr:row>
      <xdr:rowOff>26669</xdr:rowOff>
    </xdr:to>
    <xdr:sp macro="" textlink="">
      <xdr:nvSpPr>
        <xdr:cNvPr id="3" name="AutoShape 2" descr="C:\Users\PC\Desktop\BALCONERA.webp">
          <a:extLst>
            <a:ext uri="{FF2B5EF4-FFF2-40B4-BE49-F238E27FC236}">
              <a16:creationId xmlns:a16="http://schemas.microsoft.com/office/drawing/2014/main" id="{4000F895-6665-4E3E-AB83-0EEBFBBF712B}"/>
            </a:ext>
          </a:extLst>
        </xdr:cNvPr>
        <xdr:cNvSpPr>
          <a:spLocks noChangeAspect="1" noChangeArrowheads="1"/>
        </xdr:cNvSpPr>
      </xdr:nvSpPr>
      <xdr:spPr bwMode="auto">
        <a:xfrm>
          <a:off x="8401050" y="0"/>
          <a:ext cx="304800" cy="3124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304800</xdr:colOff>
      <xdr:row>1</xdr:row>
      <xdr:rowOff>26670</xdr:rowOff>
    </xdr:to>
    <xdr:sp macro="" textlink="">
      <xdr:nvSpPr>
        <xdr:cNvPr id="4" name="AutoShape 2" descr="Imagen 1 de 7 de Soporte Colgante Fibra De Coco Bols N 20">
          <a:extLst>
            <a:ext uri="{FF2B5EF4-FFF2-40B4-BE49-F238E27FC236}">
              <a16:creationId xmlns:a16="http://schemas.microsoft.com/office/drawing/2014/main" id="{9D113C4F-07FC-481F-9A72-21CAAEECB6E1}"/>
            </a:ext>
          </a:extLst>
        </xdr:cNvPr>
        <xdr:cNvSpPr>
          <a:spLocks noChangeAspect="1" noChangeArrowheads="1"/>
        </xdr:cNvSpPr>
      </xdr:nvSpPr>
      <xdr:spPr bwMode="auto">
        <a:xfrm>
          <a:off x="7629525" y="0"/>
          <a:ext cx="304800" cy="3124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0</xdr:row>
      <xdr:rowOff>0</xdr:rowOff>
    </xdr:from>
    <xdr:to>
      <xdr:col>6</xdr:col>
      <xdr:colOff>304800</xdr:colOff>
      <xdr:row>1</xdr:row>
      <xdr:rowOff>19050</xdr:rowOff>
    </xdr:to>
    <xdr:sp macro="" textlink="">
      <xdr:nvSpPr>
        <xdr:cNvPr id="5" name="AutoShape 1" descr="blob:https://web.whatsapp.com/d27e6117-b849-441a-8bcc-7ab31ed3fa02">
          <a:extLst>
            <a:ext uri="{FF2B5EF4-FFF2-40B4-BE49-F238E27FC236}">
              <a16:creationId xmlns:a16="http://schemas.microsoft.com/office/drawing/2014/main" id="{A92B806B-5AC7-4327-A4FA-01B14C15DDBC}"/>
            </a:ext>
          </a:extLst>
        </xdr:cNvPr>
        <xdr:cNvSpPr>
          <a:spLocks noChangeAspect="1" noChangeArrowheads="1"/>
        </xdr:cNvSpPr>
      </xdr:nvSpPr>
      <xdr:spPr bwMode="auto">
        <a:xfrm>
          <a:off x="698182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304800</xdr:colOff>
      <xdr:row>1</xdr:row>
      <xdr:rowOff>19050</xdr:rowOff>
    </xdr:to>
    <xdr:sp macro="" textlink="">
      <xdr:nvSpPr>
        <xdr:cNvPr id="6" name="AutoShape 3" descr="Imagen 1 de 6 de Maceta Transparente Pvc Redonda Facetada N°24 Local Once">
          <a:extLst>
            <a:ext uri="{FF2B5EF4-FFF2-40B4-BE49-F238E27FC236}">
              <a16:creationId xmlns:a16="http://schemas.microsoft.com/office/drawing/2014/main" id="{E665B4E1-40A2-4BF3-A340-07ABE0B9AF38}"/>
            </a:ext>
          </a:extLst>
        </xdr:cNvPr>
        <xdr:cNvSpPr>
          <a:spLocks noChangeAspect="1" noChangeArrowheads="1"/>
        </xdr:cNvSpPr>
      </xdr:nvSpPr>
      <xdr:spPr bwMode="auto">
        <a:xfrm>
          <a:off x="762952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0</xdr:row>
      <xdr:rowOff>0</xdr:rowOff>
    </xdr:from>
    <xdr:to>
      <xdr:col>6</xdr:col>
      <xdr:colOff>304800</xdr:colOff>
      <xdr:row>1</xdr:row>
      <xdr:rowOff>26046</xdr:rowOff>
    </xdr:to>
    <xdr:sp macro="" textlink="">
      <xdr:nvSpPr>
        <xdr:cNvPr id="7" name="AutoShape 5" descr="Imagen 1 de 5 de Macetero Porta Maceta De Caña Tacuara Artesanal ">
          <a:extLst>
            <a:ext uri="{FF2B5EF4-FFF2-40B4-BE49-F238E27FC236}">
              <a16:creationId xmlns:a16="http://schemas.microsoft.com/office/drawing/2014/main" id="{2A2840D3-C7C5-4DC4-8D42-EA5046D6ED18}"/>
            </a:ext>
          </a:extLst>
        </xdr:cNvPr>
        <xdr:cNvSpPr>
          <a:spLocks noChangeAspect="1" noChangeArrowheads="1"/>
        </xdr:cNvSpPr>
      </xdr:nvSpPr>
      <xdr:spPr bwMode="auto">
        <a:xfrm>
          <a:off x="6981825" y="0"/>
          <a:ext cx="304800" cy="3117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6</xdr:col>
      <xdr:colOff>342900</xdr:colOff>
      <xdr:row>34</xdr:row>
      <xdr:rowOff>185961</xdr:rowOff>
    </xdr:from>
    <xdr:ext cx="1333500" cy="604614"/>
    <xdr:pic>
      <xdr:nvPicPr>
        <xdr:cNvPr id="9" name="Imagen 53">
          <a:extLst>
            <a:ext uri="{FF2B5EF4-FFF2-40B4-BE49-F238E27FC236}">
              <a16:creationId xmlns:a16="http://schemas.microsoft.com/office/drawing/2014/main" id="{9F585B35-0F9F-4083-B950-E5F6D2684A8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-2072" t="35185" r="-4314" b="23470"/>
        <a:stretch/>
      </xdr:blipFill>
      <xdr:spPr>
        <a:xfrm>
          <a:off x="7324725" y="7043961"/>
          <a:ext cx="1333500" cy="604614"/>
        </a:xfrm>
        <a:prstGeom prst="snip2SameRect">
          <a:avLst>
            <a:gd name="adj1" fmla="val 14829"/>
            <a:gd name="adj2" fmla="val 45556"/>
          </a:avLst>
        </a:prstGeom>
      </xdr:spPr>
    </xdr:pic>
    <xdr:clientData/>
  </xdr:oneCellAnchor>
  <xdr:oneCellAnchor>
    <xdr:from>
      <xdr:col>6</xdr:col>
      <xdr:colOff>0</xdr:colOff>
      <xdr:row>0</xdr:row>
      <xdr:rowOff>0</xdr:rowOff>
    </xdr:from>
    <xdr:ext cx="304800" cy="312419"/>
    <xdr:sp macro="" textlink="">
      <xdr:nvSpPr>
        <xdr:cNvPr id="10" name="AutoShape 5" descr="Imagen 1 de 5 de Macetero Porta Maceta De Caña Tacuara Artesanal ">
          <a:extLst>
            <a:ext uri="{FF2B5EF4-FFF2-40B4-BE49-F238E27FC236}">
              <a16:creationId xmlns:a16="http://schemas.microsoft.com/office/drawing/2014/main" id="{1012C85F-9D40-4345-A1C5-23859117B5DF}"/>
            </a:ext>
          </a:extLst>
        </xdr:cNvPr>
        <xdr:cNvSpPr>
          <a:spLocks noChangeAspect="1" noChangeArrowheads="1"/>
        </xdr:cNvSpPr>
      </xdr:nvSpPr>
      <xdr:spPr bwMode="auto">
        <a:xfrm>
          <a:off x="6981825" y="0"/>
          <a:ext cx="304800" cy="3124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254292</xdr:colOff>
      <xdr:row>11</xdr:row>
      <xdr:rowOff>90276</xdr:rowOff>
    </xdr:from>
    <xdr:ext cx="1266695" cy="608014"/>
    <xdr:pic>
      <xdr:nvPicPr>
        <xdr:cNvPr id="11" name="Imagen 65">
          <a:extLst>
            <a:ext uri="{FF2B5EF4-FFF2-40B4-BE49-F238E27FC236}">
              <a16:creationId xmlns:a16="http://schemas.microsoft.com/office/drawing/2014/main" id="{9EAF92C8-9F70-4AC1-94DA-45F860F82B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404709">
          <a:off x="7236117" y="3233526"/>
          <a:ext cx="1266695" cy="608014"/>
        </a:xfrm>
        <a:prstGeom prst="rect">
          <a:avLst/>
        </a:prstGeom>
      </xdr:spPr>
    </xdr:pic>
    <xdr:clientData/>
  </xdr:oneCellAnchor>
  <xdr:oneCellAnchor>
    <xdr:from>
      <xdr:col>6</xdr:col>
      <xdr:colOff>517728</xdr:colOff>
      <xdr:row>17</xdr:row>
      <xdr:rowOff>190500</xdr:rowOff>
    </xdr:from>
    <xdr:ext cx="937692" cy="1125248"/>
    <xdr:pic>
      <xdr:nvPicPr>
        <xdr:cNvPr id="12" name="Imagen 16">
          <a:extLst>
            <a:ext uri="{FF2B5EF4-FFF2-40B4-BE49-F238E27FC236}">
              <a16:creationId xmlns:a16="http://schemas.microsoft.com/office/drawing/2014/main" id="{EF3FD77B-DD14-422C-B46C-4B3FDBB8A9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7499553" y="4476750"/>
          <a:ext cx="937692" cy="1125248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0</xdr:row>
      <xdr:rowOff>0</xdr:rowOff>
    </xdr:from>
    <xdr:ext cx="304800" cy="312420"/>
    <xdr:sp macro="" textlink="">
      <xdr:nvSpPr>
        <xdr:cNvPr id="13" name="AutoShape 2" descr="Imagen 1 de 7 de Soporte Colgante Fibra De Coco Bols N 20">
          <a:extLst>
            <a:ext uri="{FF2B5EF4-FFF2-40B4-BE49-F238E27FC236}">
              <a16:creationId xmlns:a16="http://schemas.microsoft.com/office/drawing/2014/main" id="{A6AA2038-C806-478A-BC76-56683710C58C}"/>
            </a:ext>
          </a:extLst>
        </xdr:cNvPr>
        <xdr:cNvSpPr>
          <a:spLocks noChangeAspect="1" noChangeArrowheads="1"/>
        </xdr:cNvSpPr>
      </xdr:nvSpPr>
      <xdr:spPr bwMode="auto">
        <a:xfrm>
          <a:off x="7629525" y="0"/>
          <a:ext cx="304800" cy="3124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0</xdr:row>
      <xdr:rowOff>0</xdr:rowOff>
    </xdr:from>
    <xdr:ext cx="304800" cy="312419"/>
    <xdr:sp macro="" textlink="">
      <xdr:nvSpPr>
        <xdr:cNvPr id="14" name="AutoShape 5" descr="Imagen 1 de 5 de Macetero Porta Maceta De Caña Tacuara Artesanal ">
          <a:extLst>
            <a:ext uri="{FF2B5EF4-FFF2-40B4-BE49-F238E27FC236}">
              <a16:creationId xmlns:a16="http://schemas.microsoft.com/office/drawing/2014/main" id="{D7F3ED2C-8277-4087-8F01-BA4A6E54A076}"/>
            </a:ext>
          </a:extLst>
        </xdr:cNvPr>
        <xdr:cNvSpPr>
          <a:spLocks noChangeAspect="1" noChangeArrowheads="1"/>
        </xdr:cNvSpPr>
      </xdr:nvSpPr>
      <xdr:spPr bwMode="auto">
        <a:xfrm>
          <a:off x="6981825" y="0"/>
          <a:ext cx="304800" cy="3124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41</xdr:row>
      <xdr:rowOff>0</xdr:rowOff>
    </xdr:from>
    <xdr:ext cx="304800" cy="312419"/>
    <xdr:sp macro="" textlink="">
      <xdr:nvSpPr>
        <xdr:cNvPr id="15" name="AutoShape 5" descr="Imagen 1 de 5 de Macetero Porta Maceta De Caña Tacuara Artesanal ">
          <a:extLst>
            <a:ext uri="{FF2B5EF4-FFF2-40B4-BE49-F238E27FC236}">
              <a16:creationId xmlns:a16="http://schemas.microsoft.com/office/drawing/2014/main" id="{C161C0F7-2929-485A-9ECE-B4773E274D27}"/>
            </a:ext>
          </a:extLst>
        </xdr:cNvPr>
        <xdr:cNvSpPr>
          <a:spLocks noChangeAspect="1" noChangeArrowheads="1"/>
        </xdr:cNvSpPr>
      </xdr:nvSpPr>
      <xdr:spPr bwMode="auto">
        <a:xfrm>
          <a:off x="6981825" y="8858250"/>
          <a:ext cx="304800" cy="3124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</xdr:row>
      <xdr:rowOff>0</xdr:rowOff>
    </xdr:from>
    <xdr:to>
      <xdr:col>7</xdr:col>
      <xdr:colOff>304800</xdr:colOff>
      <xdr:row>3</xdr:row>
      <xdr:rowOff>26670</xdr:rowOff>
    </xdr:to>
    <xdr:sp macro="" textlink="">
      <xdr:nvSpPr>
        <xdr:cNvPr id="2" name="AutoShape 2" descr="Imagen 1 de 4 de Plato De Plastico 60x20 Resistente">
          <a:extLst>
            <a:ext uri="{FF2B5EF4-FFF2-40B4-BE49-F238E27FC236}">
              <a16:creationId xmlns:a16="http://schemas.microsoft.com/office/drawing/2014/main" id="{BAD1034C-5029-4A4F-9549-B0E688712875}"/>
            </a:ext>
          </a:extLst>
        </xdr:cNvPr>
        <xdr:cNvSpPr>
          <a:spLocks noChangeAspect="1" noChangeArrowheads="1"/>
        </xdr:cNvSpPr>
      </xdr:nvSpPr>
      <xdr:spPr bwMode="auto">
        <a:xfrm>
          <a:off x="7629525" y="0"/>
          <a:ext cx="304800" cy="3124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123825</xdr:colOff>
      <xdr:row>2</xdr:row>
      <xdr:rowOff>0</xdr:rowOff>
    </xdr:from>
    <xdr:to>
      <xdr:col>8</xdr:col>
      <xdr:colOff>428625</xdr:colOff>
      <xdr:row>3</xdr:row>
      <xdr:rowOff>26669</xdr:rowOff>
    </xdr:to>
    <xdr:sp macro="" textlink="">
      <xdr:nvSpPr>
        <xdr:cNvPr id="3" name="AutoShape 2" descr="C:\Users\PC\Desktop\BALCONERA.webp">
          <a:extLst>
            <a:ext uri="{FF2B5EF4-FFF2-40B4-BE49-F238E27FC236}">
              <a16:creationId xmlns:a16="http://schemas.microsoft.com/office/drawing/2014/main" id="{554A17F0-4549-4D37-A3B8-957021D9D11A}"/>
            </a:ext>
          </a:extLst>
        </xdr:cNvPr>
        <xdr:cNvSpPr>
          <a:spLocks noChangeAspect="1" noChangeArrowheads="1"/>
        </xdr:cNvSpPr>
      </xdr:nvSpPr>
      <xdr:spPr bwMode="auto">
        <a:xfrm>
          <a:off x="8401050" y="0"/>
          <a:ext cx="304800" cy="3124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</xdr:row>
      <xdr:rowOff>0</xdr:rowOff>
    </xdr:from>
    <xdr:to>
      <xdr:col>7</xdr:col>
      <xdr:colOff>304800</xdr:colOff>
      <xdr:row>3</xdr:row>
      <xdr:rowOff>26670</xdr:rowOff>
    </xdr:to>
    <xdr:sp macro="" textlink="">
      <xdr:nvSpPr>
        <xdr:cNvPr id="4" name="AutoShape 2" descr="Imagen 1 de 7 de Soporte Colgante Fibra De Coco Bols N 20">
          <a:extLst>
            <a:ext uri="{FF2B5EF4-FFF2-40B4-BE49-F238E27FC236}">
              <a16:creationId xmlns:a16="http://schemas.microsoft.com/office/drawing/2014/main" id="{41472C1C-6E92-40AD-B6E7-EF25DDCC38BB}"/>
            </a:ext>
          </a:extLst>
        </xdr:cNvPr>
        <xdr:cNvSpPr>
          <a:spLocks noChangeAspect="1" noChangeArrowheads="1"/>
        </xdr:cNvSpPr>
      </xdr:nvSpPr>
      <xdr:spPr bwMode="auto">
        <a:xfrm>
          <a:off x="7629525" y="0"/>
          <a:ext cx="304800" cy="3124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2</xdr:row>
      <xdr:rowOff>0</xdr:rowOff>
    </xdr:from>
    <xdr:to>
      <xdr:col>6</xdr:col>
      <xdr:colOff>304800</xdr:colOff>
      <xdr:row>3</xdr:row>
      <xdr:rowOff>19050</xdr:rowOff>
    </xdr:to>
    <xdr:sp macro="" textlink="">
      <xdr:nvSpPr>
        <xdr:cNvPr id="5" name="AutoShape 1" descr="blob:https://web.whatsapp.com/d27e6117-b849-441a-8bcc-7ab31ed3fa02">
          <a:extLst>
            <a:ext uri="{FF2B5EF4-FFF2-40B4-BE49-F238E27FC236}">
              <a16:creationId xmlns:a16="http://schemas.microsoft.com/office/drawing/2014/main" id="{6944E306-03B7-4E3C-86A0-F32C09A9D9E3}"/>
            </a:ext>
          </a:extLst>
        </xdr:cNvPr>
        <xdr:cNvSpPr>
          <a:spLocks noChangeAspect="1" noChangeArrowheads="1"/>
        </xdr:cNvSpPr>
      </xdr:nvSpPr>
      <xdr:spPr bwMode="auto">
        <a:xfrm>
          <a:off x="698182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</xdr:row>
      <xdr:rowOff>0</xdr:rowOff>
    </xdr:from>
    <xdr:to>
      <xdr:col>7</xdr:col>
      <xdr:colOff>304800</xdr:colOff>
      <xdr:row>3</xdr:row>
      <xdr:rowOff>19050</xdr:rowOff>
    </xdr:to>
    <xdr:sp macro="" textlink="">
      <xdr:nvSpPr>
        <xdr:cNvPr id="6" name="AutoShape 3" descr="Imagen 1 de 6 de Maceta Transparente Pvc Redonda Facetada N°24 Local Once">
          <a:extLst>
            <a:ext uri="{FF2B5EF4-FFF2-40B4-BE49-F238E27FC236}">
              <a16:creationId xmlns:a16="http://schemas.microsoft.com/office/drawing/2014/main" id="{69F20993-E6B3-4A6B-8512-3132D59BE428}"/>
            </a:ext>
          </a:extLst>
        </xdr:cNvPr>
        <xdr:cNvSpPr>
          <a:spLocks noChangeAspect="1" noChangeArrowheads="1"/>
        </xdr:cNvSpPr>
      </xdr:nvSpPr>
      <xdr:spPr bwMode="auto">
        <a:xfrm>
          <a:off x="762952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2</xdr:row>
      <xdr:rowOff>0</xdr:rowOff>
    </xdr:from>
    <xdr:to>
      <xdr:col>6</xdr:col>
      <xdr:colOff>304800</xdr:colOff>
      <xdr:row>3</xdr:row>
      <xdr:rowOff>26046</xdr:rowOff>
    </xdr:to>
    <xdr:sp macro="" textlink="">
      <xdr:nvSpPr>
        <xdr:cNvPr id="7" name="AutoShape 5" descr="Imagen 1 de 5 de Macetero Porta Maceta De Caña Tacuara Artesanal ">
          <a:extLst>
            <a:ext uri="{FF2B5EF4-FFF2-40B4-BE49-F238E27FC236}">
              <a16:creationId xmlns:a16="http://schemas.microsoft.com/office/drawing/2014/main" id="{F7A290DF-51A4-423D-9F93-883A83790405}"/>
            </a:ext>
          </a:extLst>
        </xdr:cNvPr>
        <xdr:cNvSpPr>
          <a:spLocks noChangeAspect="1" noChangeArrowheads="1"/>
        </xdr:cNvSpPr>
      </xdr:nvSpPr>
      <xdr:spPr bwMode="auto">
        <a:xfrm>
          <a:off x="6981825" y="0"/>
          <a:ext cx="304800" cy="3117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6</xdr:col>
      <xdr:colOff>342900</xdr:colOff>
      <xdr:row>36</xdr:row>
      <xdr:rowOff>185961</xdr:rowOff>
    </xdr:from>
    <xdr:ext cx="1333500" cy="604614"/>
    <xdr:pic>
      <xdr:nvPicPr>
        <xdr:cNvPr id="8" name="Imagen 53">
          <a:extLst>
            <a:ext uri="{FF2B5EF4-FFF2-40B4-BE49-F238E27FC236}">
              <a16:creationId xmlns:a16="http://schemas.microsoft.com/office/drawing/2014/main" id="{77ECD873-84AF-403B-8FC3-31C147FBE3B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-2072" t="35185" r="-4314" b="23470"/>
        <a:stretch/>
      </xdr:blipFill>
      <xdr:spPr>
        <a:xfrm>
          <a:off x="7324725" y="7043961"/>
          <a:ext cx="1333500" cy="604614"/>
        </a:xfrm>
        <a:prstGeom prst="snip2SameRect">
          <a:avLst>
            <a:gd name="adj1" fmla="val 14829"/>
            <a:gd name="adj2" fmla="val 45556"/>
          </a:avLst>
        </a:prstGeom>
      </xdr:spPr>
    </xdr:pic>
    <xdr:clientData/>
  </xdr:oneCellAnchor>
  <xdr:oneCellAnchor>
    <xdr:from>
      <xdr:col>6</xdr:col>
      <xdr:colOff>0</xdr:colOff>
      <xdr:row>2</xdr:row>
      <xdr:rowOff>0</xdr:rowOff>
    </xdr:from>
    <xdr:ext cx="304800" cy="312419"/>
    <xdr:sp macro="" textlink="">
      <xdr:nvSpPr>
        <xdr:cNvPr id="9" name="AutoShape 5" descr="Imagen 1 de 5 de Macetero Porta Maceta De Caña Tacuara Artesanal ">
          <a:extLst>
            <a:ext uri="{FF2B5EF4-FFF2-40B4-BE49-F238E27FC236}">
              <a16:creationId xmlns:a16="http://schemas.microsoft.com/office/drawing/2014/main" id="{838D9E90-D81D-4D02-9A75-49AB73492982}"/>
            </a:ext>
          </a:extLst>
        </xdr:cNvPr>
        <xdr:cNvSpPr>
          <a:spLocks noChangeAspect="1" noChangeArrowheads="1"/>
        </xdr:cNvSpPr>
      </xdr:nvSpPr>
      <xdr:spPr bwMode="auto">
        <a:xfrm>
          <a:off x="6981825" y="0"/>
          <a:ext cx="304800" cy="3124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254292</xdr:colOff>
      <xdr:row>13</xdr:row>
      <xdr:rowOff>90276</xdr:rowOff>
    </xdr:from>
    <xdr:ext cx="1266695" cy="608014"/>
    <xdr:pic>
      <xdr:nvPicPr>
        <xdr:cNvPr id="10" name="Imagen 65">
          <a:extLst>
            <a:ext uri="{FF2B5EF4-FFF2-40B4-BE49-F238E27FC236}">
              <a16:creationId xmlns:a16="http://schemas.microsoft.com/office/drawing/2014/main" id="{0092C185-BDDF-414C-85A1-473B28741B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404709">
          <a:off x="7236117" y="3233526"/>
          <a:ext cx="1266695" cy="608014"/>
        </a:xfrm>
        <a:prstGeom prst="rect">
          <a:avLst/>
        </a:prstGeom>
      </xdr:spPr>
    </xdr:pic>
    <xdr:clientData/>
  </xdr:oneCellAnchor>
  <xdr:oneCellAnchor>
    <xdr:from>
      <xdr:col>6</xdr:col>
      <xdr:colOff>517728</xdr:colOff>
      <xdr:row>19</xdr:row>
      <xdr:rowOff>190500</xdr:rowOff>
    </xdr:from>
    <xdr:ext cx="937692" cy="1125248"/>
    <xdr:pic>
      <xdr:nvPicPr>
        <xdr:cNvPr id="11" name="Imagen 16">
          <a:extLst>
            <a:ext uri="{FF2B5EF4-FFF2-40B4-BE49-F238E27FC236}">
              <a16:creationId xmlns:a16="http://schemas.microsoft.com/office/drawing/2014/main" id="{9CAE30C0-91D4-47A8-9A6B-CE63709F16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7499553" y="4476750"/>
          <a:ext cx="937692" cy="1125248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2</xdr:row>
      <xdr:rowOff>0</xdr:rowOff>
    </xdr:from>
    <xdr:ext cx="304800" cy="312420"/>
    <xdr:sp macro="" textlink="">
      <xdr:nvSpPr>
        <xdr:cNvPr id="12" name="AutoShape 2" descr="Imagen 1 de 7 de Soporte Colgante Fibra De Coco Bols N 20">
          <a:extLst>
            <a:ext uri="{FF2B5EF4-FFF2-40B4-BE49-F238E27FC236}">
              <a16:creationId xmlns:a16="http://schemas.microsoft.com/office/drawing/2014/main" id="{BB345C40-CFA3-4EE5-8E8F-0C552140F971}"/>
            </a:ext>
          </a:extLst>
        </xdr:cNvPr>
        <xdr:cNvSpPr>
          <a:spLocks noChangeAspect="1" noChangeArrowheads="1"/>
        </xdr:cNvSpPr>
      </xdr:nvSpPr>
      <xdr:spPr bwMode="auto">
        <a:xfrm>
          <a:off x="7629525" y="0"/>
          <a:ext cx="304800" cy="3124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12419"/>
    <xdr:sp macro="" textlink="">
      <xdr:nvSpPr>
        <xdr:cNvPr id="13" name="AutoShape 5" descr="Imagen 1 de 5 de Macetero Porta Maceta De Caña Tacuara Artesanal ">
          <a:extLst>
            <a:ext uri="{FF2B5EF4-FFF2-40B4-BE49-F238E27FC236}">
              <a16:creationId xmlns:a16="http://schemas.microsoft.com/office/drawing/2014/main" id="{2F9313F5-A0D2-4029-93B6-DD0FD1C0FB45}"/>
            </a:ext>
          </a:extLst>
        </xdr:cNvPr>
        <xdr:cNvSpPr>
          <a:spLocks noChangeAspect="1" noChangeArrowheads="1"/>
        </xdr:cNvSpPr>
      </xdr:nvSpPr>
      <xdr:spPr bwMode="auto">
        <a:xfrm>
          <a:off x="6981825" y="0"/>
          <a:ext cx="304800" cy="3124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43</xdr:row>
      <xdr:rowOff>0</xdr:rowOff>
    </xdr:from>
    <xdr:ext cx="304800" cy="312419"/>
    <xdr:sp macro="" textlink="">
      <xdr:nvSpPr>
        <xdr:cNvPr id="14" name="AutoShape 5" descr="Imagen 1 de 5 de Macetero Porta Maceta De Caña Tacuara Artesanal ">
          <a:extLst>
            <a:ext uri="{FF2B5EF4-FFF2-40B4-BE49-F238E27FC236}">
              <a16:creationId xmlns:a16="http://schemas.microsoft.com/office/drawing/2014/main" id="{49816417-D097-416E-ACF4-EC84BB6B7F5D}"/>
            </a:ext>
          </a:extLst>
        </xdr:cNvPr>
        <xdr:cNvSpPr>
          <a:spLocks noChangeAspect="1" noChangeArrowheads="1"/>
        </xdr:cNvSpPr>
      </xdr:nvSpPr>
      <xdr:spPr bwMode="auto">
        <a:xfrm>
          <a:off x="6981825" y="8858250"/>
          <a:ext cx="304800" cy="3124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</xdr:row>
      <xdr:rowOff>0</xdr:rowOff>
    </xdr:from>
    <xdr:to>
      <xdr:col>7</xdr:col>
      <xdr:colOff>304800</xdr:colOff>
      <xdr:row>3</xdr:row>
      <xdr:rowOff>26670</xdr:rowOff>
    </xdr:to>
    <xdr:sp macro="" textlink="">
      <xdr:nvSpPr>
        <xdr:cNvPr id="2" name="AutoShape 2" descr="Imagen 1 de 4 de Plato De Plastico 60x20 Resistente">
          <a:extLst>
            <a:ext uri="{FF2B5EF4-FFF2-40B4-BE49-F238E27FC236}">
              <a16:creationId xmlns:a16="http://schemas.microsoft.com/office/drawing/2014/main" id="{DEFB20C4-2213-46D9-A27C-DD46BA669D7C}"/>
            </a:ext>
          </a:extLst>
        </xdr:cNvPr>
        <xdr:cNvSpPr>
          <a:spLocks noChangeAspect="1" noChangeArrowheads="1"/>
        </xdr:cNvSpPr>
      </xdr:nvSpPr>
      <xdr:spPr bwMode="auto">
        <a:xfrm>
          <a:off x="7629525" y="447675"/>
          <a:ext cx="304800" cy="3124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123825</xdr:colOff>
      <xdr:row>2</xdr:row>
      <xdr:rowOff>0</xdr:rowOff>
    </xdr:from>
    <xdr:to>
      <xdr:col>8</xdr:col>
      <xdr:colOff>428625</xdr:colOff>
      <xdr:row>3</xdr:row>
      <xdr:rowOff>26669</xdr:rowOff>
    </xdr:to>
    <xdr:sp macro="" textlink="">
      <xdr:nvSpPr>
        <xdr:cNvPr id="3" name="AutoShape 2" descr="C:\Users\PC\Desktop\BALCONERA.webp">
          <a:extLst>
            <a:ext uri="{FF2B5EF4-FFF2-40B4-BE49-F238E27FC236}">
              <a16:creationId xmlns:a16="http://schemas.microsoft.com/office/drawing/2014/main" id="{57028729-84DC-44F1-ADF9-71B865263E7F}"/>
            </a:ext>
          </a:extLst>
        </xdr:cNvPr>
        <xdr:cNvSpPr>
          <a:spLocks noChangeAspect="1" noChangeArrowheads="1"/>
        </xdr:cNvSpPr>
      </xdr:nvSpPr>
      <xdr:spPr bwMode="auto">
        <a:xfrm>
          <a:off x="8401050" y="447675"/>
          <a:ext cx="304800" cy="3124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</xdr:row>
      <xdr:rowOff>0</xdr:rowOff>
    </xdr:from>
    <xdr:to>
      <xdr:col>7</xdr:col>
      <xdr:colOff>304800</xdr:colOff>
      <xdr:row>3</xdr:row>
      <xdr:rowOff>26670</xdr:rowOff>
    </xdr:to>
    <xdr:sp macro="" textlink="">
      <xdr:nvSpPr>
        <xdr:cNvPr id="4" name="AutoShape 2" descr="Imagen 1 de 7 de Soporte Colgante Fibra De Coco Bols N 20">
          <a:extLst>
            <a:ext uri="{FF2B5EF4-FFF2-40B4-BE49-F238E27FC236}">
              <a16:creationId xmlns:a16="http://schemas.microsoft.com/office/drawing/2014/main" id="{F18DCD81-A23B-42DD-8958-9BA04C52AB9E}"/>
            </a:ext>
          </a:extLst>
        </xdr:cNvPr>
        <xdr:cNvSpPr>
          <a:spLocks noChangeAspect="1" noChangeArrowheads="1"/>
        </xdr:cNvSpPr>
      </xdr:nvSpPr>
      <xdr:spPr bwMode="auto">
        <a:xfrm>
          <a:off x="7629525" y="447675"/>
          <a:ext cx="304800" cy="3124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2</xdr:row>
      <xdr:rowOff>0</xdr:rowOff>
    </xdr:from>
    <xdr:to>
      <xdr:col>6</xdr:col>
      <xdr:colOff>304800</xdr:colOff>
      <xdr:row>3</xdr:row>
      <xdr:rowOff>19050</xdr:rowOff>
    </xdr:to>
    <xdr:sp macro="" textlink="">
      <xdr:nvSpPr>
        <xdr:cNvPr id="5" name="AutoShape 1" descr="blob:https://web.whatsapp.com/d27e6117-b849-441a-8bcc-7ab31ed3fa02">
          <a:extLst>
            <a:ext uri="{FF2B5EF4-FFF2-40B4-BE49-F238E27FC236}">
              <a16:creationId xmlns:a16="http://schemas.microsoft.com/office/drawing/2014/main" id="{276EE781-4C11-4D5D-AA25-09EE78CFED06}"/>
            </a:ext>
          </a:extLst>
        </xdr:cNvPr>
        <xdr:cNvSpPr>
          <a:spLocks noChangeAspect="1" noChangeArrowheads="1"/>
        </xdr:cNvSpPr>
      </xdr:nvSpPr>
      <xdr:spPr bwMode="auto">
        <a:xfrm>
          <a:off x="6981825" y="447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</xdr:row>
      <xdr:rowOff>0</xdr:rowOff>
    </xdr:from>
    <xdr:to>
      <xdr:col>7</xdr:col>
      <xdr:colOff>304800</xdr:colOff>
      <xdr:row>3</xdr:row>
      <xdr:rowOff>19050</xdr:rowOff>
    </xdr:to>
    <xdr:sp macro="" textlink="">
      <xdr:nvSpPr>
        <xdr:cNvPr id="6" name="AutoShape 3" descr="Imagen 1 de 6 de Maceta Transparente Pvc Redonda Facetada N°24 Local Once">
          <a:extLst>
            <a:ext uri="{FF2B5EF4-FFF2-40B4-BE49-F238E27FC236}">
              <a16:creationId xmlns:a16="http://schemas.microsoft.com/office/drawing/2014/main" id="{457B472E-1909-4017-BFF3-6EE86BBA5E0B}"/>
            </a:ext>
          </a:extLst>
        </xdr:cNvPr>
        <xdr:cNvSpPr>
          <a:spLocks noChangeAspect="1" noChangeArrowheads="1"/>
        </xdr:cNvSpPr>
      </xdr:nvSpPr>
      <xdr:spPr bwMode="auto">
        <a:xfrm>
          <a:off x="7629525" y="447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2</xdr:row>
      <xdr:rowOff>0</xdr:rowOff>
    </xdr:from>
    <xdr:to>
      <xdr:col>6</xdr:col>
      <xdr:colOff>304800</xdr:colOff>
      <xdr:row>3</xdr:row>
      <xdr:rowOff>26046</xdr:rowOff>
    </xdr:to>
    <xdr:sp macro="" textlink="">
      <xdr:nvSpPr>
        <xdr:cNvPr id="7" name="AutoShape 5" descr="Imagen 1 de 5 de Macetero Porta Maceta De Caña Tacuara Artesanal ">
          <a:extLst>
            <a:ext uri="{FF2B5EF4-FFF2-40B4-BE49-F238E27FC236}">
              <a16:creationId xmlns:a16="http://schemas.microsoft.com/office/drawing/2014/main" id="{3F6BC694-DCA4-4A60-B704-928843EF20BE}"/>
            </a:ext>
          </a:extLst>
        </xdr:cNvPr>
        <xdr:cNvSpPr>
          <a:spLocks noChangeAspect="1" noChangeArrowheads="1"/>
        </xdr:cNvSpPr>
      </xdr:nvSpPr>
      <xdr:spPr bwMode="auto">
        <a:xfrm>
          <a:off x="6981825" y="447675"/>
          <a:ext cx="304800" cy="3117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6</xdr:col>
      <xdr:colOff>342900</xdr:colOff>
      <xdr:row>36</xdr:row>
      <xdr:rowOff>185961</xdr:rowOff>
    </xdr:from>
    <xdr:ext cx="1333500" cy="604614"/>
    <xdr:pic>
      <xdr:nvPicPr>
        <xdr:cNvPr id="8" name="Imagen 53">
          <a:extLst>
            <a:ext uri="{FF2B5EF4-FFF2-40B4-BE49-F238E27FC236}">
              <a16:creationId xmlns:a16="http://schemas.microsoft.com/office/drawing/2014/main" id="{FE8FC617-6CB5-4FB2-BD00-D4AB570D382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-2072" t="35185" r="-4314" b="23470"/>
        <a:stretch/>
      </xdr:blipFill>
      <xdr:spPr>
        <a:xfrm>
          <a:off x="7324725" y="7491636"/>
          <a:ext cx="1333500" cy="604614"/>
        </a:xfrm>
        <a:prstGeom prst="snip2SameRect">
          <a:avLst>
            <a:gd name="adj1" fmla="val 14829"/>
            <a:gd name="adj2" fmla="val 45556"/>
          </a:avLst>
        </a:prstGeom>
      </xdr:spPr>
    </xdr:pic>
    <xdr:clientData/>
  </xdr:oneCellAnchor>
  <xdr:oneCellAnchor>
    <xdr:from>
      <xdr:col>6</xdr:col>
      <xdr:colOff>0</xdr:colOff>
      <xdr:row>2</xdr:row>
      <xdr:rowOff>0</xdr:rowOff>
    </xdr:from>
    <xdr:ext cx="304800" cy="312419"/>
    <xdr:sp macro="" textlink="">
      <xdr:nvSpPr>
        <xdr:cNvPr id="9" name="AutoShape 5" descr="Imagen 1 de 5 de Macetero Porta Maceta De Caña Tacuara Artesanal ">
          <a:extLst>
            <a:ext uri="{FF2B5EF4-FFF2-40B4-BE49-F238E27FC236}">
              <a16:creationId xmlns:a16="http://schemas.microsoft.com/office/drawing/2014/main" id="{06DAD648-5D0E-4C27-BDF6-AA587EC31642}"/>
            </a:ext>
          </a:extLst>
        </xdr:cNvPr>
        <xdr:cNvSpPr>
          <a:spLocks noChangeAspect="1" noChangeArrowheads="1"/>
        </xdr:cNvSpPr>
      </xdr:nvSpPr>
      <xdr:spPr bwMode="auto">
        <a:xfrm>
          <a:off x="6981825" y="447675"/>
          <a:ext cx="304800" cy="3124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254292</xdr:colOff>
      <xdr:row>13</xdr:row>
      <xdr:rowOff>90276</xdr:rowOff>
    </xdr:from>
    <xdr:ext cx="1266695" cy="608014"/>
    <xdr:pic>
      <xdr:nvPicPr>
        <xdr:cNvPr id="10" name="Imagen 65">
          <a:extLst>
            <a:ext uri="{FF2B5EF4-FFF2-40B4-BE49-F238E27FC236}">
              <a16:creationId xmlns:a16="http://schemas.microsoft.com/office/drawing/2014/main" id="{2AB834DD-8E09-467D-B771-668538EC18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404709">
          <a:off x="7236117" y="3681201"/>
          <a:ext cx="1266695" cy="608014"/>
        </a:xfrm>
        <a:prstGeom prst="rect">
          <a:avLst/>
        </a:prstGeom>
      </xdr:spPr>
    </xdr:pic>
    <xdr:clientData/>
  </xdr:oneCellAnchor>
  <xdr:oneCellAnchor>
    <xdr:from>
      <xdr:col>6</xdr:col>
      <xdr:colOff>517728</xdr:colOff>
      <xdr:row>19</xdr:row>
      <xdr:rowOff>190500</xdr:rowOff>
    </xdr:from>
    <xdr:ext cx="937692" cy="1125248"/>
    <xdr:pic>
      <xdr:nvPicPr>
        <xdr:cNvPr id="11" name="Imagen 16">
          <a:extLst>
            <a:ext uri="{FF2B5EF4-FFF2-40B4-BE49-F238E27FC236}">
              <a16:creationId xmlns:a16="http://schemas.microsoft.com/office/drawing/2014/main" id="{C0F5888A-EBF2-47FC-B926-DE987E2090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7499553" y="4924425"/>
          <a:ext cx="937692" cy="1125248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2</xdr:row>
      <xdr:rowOff>0</xdr:rowOff>
    </xdr:from>
    <xdr:ext cx="304800" cy="312420"/>
    <xdr:sp macro="" textlink="">
      <xdr:nvSpPr>
        <xdr:cNvPr id="12" name="AutoShape 2" descr="Imagen 1 de 7 de Soporte Colgante Fibra De Coco Bols N 20">
          <a:extLst>
            <a:ext uri="{FF2B5EF4-FFF2-40B4-BE49-F238E27FC236}">
              <a16:creationId xmlns:a16="http://schemas.microsoft.com/office/drawing/2014/main" id="{5BB59B65-E4FF-41EF-98F6-84A37A9D65C2}"/>
            </a:ext>
          </a:extLst>
        </xdr:cNvPr>
        <xdr:cNvSpPr>
          <a:spLocks noChangeAspect="1" noChangeArrowheads="1"/>
        </xdr:cNvSpPr>
      </xdr:nvSpPr>
      <xdr:spPr bwMode="auto">
        <a:xfrm>
          <a:off x="7629525" y="447675"/>
          <a:ext cx="304800" cy="3124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12419"/>
    <xdr:sp macro="" textlink="">
      <xdr:nvSpPr>
        <xdr:cNvPr id="13" name="AutoShape 5" descr="Imagen 1 de 5 de Macetero Porta Maceta De Caña Tacuara Artesanal ">
          <a:extLst>
            <a:ext uri="{FF2B5EF4-FFF2-40B4-BE49-F238E27FC236}">
              <a16:creationId xmlns:a16="http://schemas.microsoft.com/office/drawing/2014/main" id="{92DB1BDE-CFA3-4A41-BF3D-AF71D931241F}"/>
            </a:ext>
          </a:extLst>
        </xdr:cNvPr>
        <xdr:cNvSpPr>
          <a:spLocks noChangeAspect="1" noChangeArrowheads="1"/>
        </xdr:cNvSpPr>
      </xdr:nvSpPr>
      <xdr:spPr bwMode="auto">
        <a:xfrm>
          <a:off x="6981825" y="447675"/>
          <a:ext cx="304800" cy="3124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43</xdr:row>
      <xdr:rowOff>0</xdr:rowOff>
    </xdr:from>
    <xdr:ext cx="304800" cy="312419"/>
    <xdr:sp macro="" textlink="">
      <xdr:nvSpPr>
        <xdr:cNvPr id="14" name="AutoShape 5" descr="Imagen 1 de 5 de Macetero Porta Maceta De Caña Tacuara Artesanal ">
          <a:extLst>
            <a:ext uri="{FF2B5EF4-FFF2-40B4-BE49-F238E27FC236}">
              <a16:creationId xmlns:a16="http://schemas.microsoft.com/office/drawing/2014/main" id="{FCC4A23B-0B02-4735-90E0-E7A688915D45}"/>
            </a:ext>
          </a:extLst>
        </xdr:cNvPr>
        <xdr:cNvSpPr>
          <a:spLocks noChangeAspect="1" noChangeArrowheads="1"/>
        </xdr:cNvSpPr>
      </xdr:nvSpPr>
      <xdr:spPr bwMode="auto">
        <a:xfrm>
          <a:off x="6981825" y="9305925"/>
          <a:ext cx="304800" cy="3124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  <pageSetUpPr fitToPage="1"/>
  </sheetPr>
  <dimension ref="A1:AM29"/>
  <sheetViews>
    <sheetView topLeftCell="E1" zoomScaleNormal="100" workbookViewId="0">
      <selection activeCell="Q13" sqref="Q13"/>
    </sheetView>
  </sheetViews>
  <sheetFormatPr baseColWidth="10" defaultColWidth="11.42578125" defaultRowHeight="23.1" customHeight="1" x14ac:dyDescent="0.25"/>
  <cols>
    <col min="1" max="1" width="10.140625" style="1" customWidth="1"/>
    <col min="2" max="2" width="12.42578125" style="1" customWidth="1"/>
    <col min="3" max="3" width="14.7109375" style="1" customWidth="1"/>
    <col min="4" max="4" width="42" style="1" customWidth="1"/>
    <col min="5" max="6" width="12.7109375" style="12" customWidth="1"/>
    <col min="7" max="7" width="9.7109375" style="10" customWidth="1"/>
    <col min="8" max="9" width="9.7109375" style="1" customWidth="1"/>
    <col min="10" max="10" width="1.7109375" style="5" customWidth="1"/>
    <col min="11" max="11" width="13.42578125" style="23" customWidth="1"/>
    <col min="12" max="12" width="12.7109375" style="23" customWidth="1"/>
    <col min="13" max="13" width="1.7109375" style="6" customWidth="1"/>
    <col min="14" max="15" width="12.7109375" style="3" customWidth="1"/>
    <col min="16" max="16" width="1.7109375" style="6" customWidth="1"/>
    <col min="17" max="19" width="14.85546875" style="57" customWidth="1"/>
    <col min="20" max="20" width="14.85546875" style="50" customWidth="1"/>
    <col min="21" max="21" width="14.85546875" style="41" hidden="1" customWidth="1"/>
    <col min="22" max="22" width="14.85546875" style="38" hidden="1" customWidth="1"/>
    <col min="23" max="23" width="14.85546875" style="33" hidden="1" customWidth="1"/>
    <col min="24" max="30" width="14.85546875" style="23" hidden="1" customWidth="1"/>
    <col min="31" max="31" width="14.85546875" style="3" hidden="1" customWidth="1"/>
    <col min="32" max="32" width="11.42578125" style="37" customWidth="1"/>
    <col min="33" max="33" width="14.7109375" style="18" customWidth="1"/>
    <col min="34" max="35" width="11.42578125" style="6" customWidth="1"/>
    <col min="36" max="16384" width="11.42578125" style="6"/>
  </cols>
  <sheetData>
    <row r="1" spans="1:39" s="18" customFormat="1" ht="23.1" customHeight="1" x14ac:dyDescent="0.25">
      <c r="A1" s="1"/>
      <c r="B1" s="1"/>
      <c r="C1" s="1"/>
      <c r="D1" s="104" t="s">
        <v>11</v>
      </c>
      <c r="E1" s="104"/>
      <c r="F1" s="104"/>
      <c r="G1" s="104"/>
      <c r="H1" s="104"/>
      <c r="I1" s="105"/>
      <c r="J1" s="6"/>
      <c r="K1" s="24"/>
      <c r="L1" s="24"/>
      <c r="M1" s="1"/>
      <c r="N1" s="4"/>
      <c r="O1" s="4"/>
      <c r="P1" s="1"/>
      <c r="Q1" s="59" t="s">
        <v>36</v>
      </c>
      <c r="R1" s="59"/>
      <c r="S1" s="59"/>
      <c r="T1" s="54"/>
      <c r="U1" s="54"/>
      <c r="V1" s="55"/>
      <c r="W1" s="35"/>
      <c r="X1" s="31"/>
      <c r="Y1" s="31"/>
      <c r="Z1" s="31"/>
      <c r="AA1" s="26"/>
      <c r="AB1" s="26"/>
      <c r="AC1" s="25"/>
      <c r="AD1" s="25"/>
      <c r="AE1" s="9"/>
      <c r="AF1" s="45"/>
      <c r="AH1" s="6"/>
      <c r="AJ1" s="6"/>
    </row>
    <row r="2" spans="1:39" s="18" customFormat="1" ht="23.1" customHeight="1" x14ac:dyDescent="0.25">
      <c r="A2" s="1"/>
      <c r="B2" s="1"/>
      <c r="C2" s="36">
        <v>45257</v>
      </c>
      <c r="D2" s="2" t="s">
        <v>12</v>
      </c>
      <c r="E2" s="13">
        <f t="shared" ref="E2:F8" si="0">K2</f>
        <v>850</v>
      </c>
      <c r="F2" s="14">
        <f t="shared" si="0"/>
        <v>550</v>
      </c>
      <c r="G2" s="10"/>
      <c r="H2" s="1"/>
      <c r="I2" s="1"/>
      <c r="J2" s="5"/>
      <c r="K2" s="24">
        <f t="shared" ref="K2:L8" si="1">MROUND(N2+25,50)</f>
        <v>850</v>
      </c>
      <c r="L2" s="24">
        <f t="shared" si="1"/>
        <v>550</v>
      </c>
      <c r="M2" s="8"/>
      <c r="N2" s="4">
        <f t="shared" ref="N2:N8" si="2">Q2*2.3</f>
        <v>827.99999999999989</v>
      </c>
      <c r="O2" s="4">
        <f t="shared" ref="O2:O8" si="3">Q2*1.4</f>
        <v>503.99999999999994</v>
      </c>
      <c r="P2" s="8"/>
      <c r="Q2" s="60">
        <v>360</v>
      </c>
      <c r="R2" s="60">
        <v>300</v>
      </c>
      <c r="S2" s="60">
        <v>300</v>
      </c>
      <c r="T2" s="53">
        <v>300</v>
      </c>
      <c r="U2" s="44">
        <v>300</v>
      </c>
      <c r="V2" s="39">
        <v>280</v>
      </c>
      <c r="W2" s="32"/>
      <c r="X2" s="25">
        <v>300</v>
      </c>
      <c r="Y2" s="25">
        <v>300</v>
      </c>
      <c r="Z2" s="25">
        <v>300</v>
      </c>
      <c r="AA2" s="25">
        <v>300</v>
      </c>
      <c r="AB2" s="25">
        <v>300</v>
      </c>
      <c r="AC2" s="25"/>
      <c r="AD2" s="25"/>
      <c r="AE2" s="20">
        <v>108.173</v>
      </c>
      <c r="AF2" s="45"/>
      <c r="AH2" s="6"/>
      <c r="AJ2" s="6"/>
      <c r="AK2" s="18" t="s">
        <v>20</v>
      </c>
    </row>
    <row r="3" spans="1:39" s="18" customFormat="1" ht="23.1" customHeight="1" x14ac:dyDescent="0.25">
      <c r="A3" s="1"/>
      <c r="B3" s="1"/>
      <c r="C3" s="1"/>
      <c r="D3" s="2" t="s">
        <v>13</v>
      </c>
      <c r="E3" s="13">
        <f t="shared" si="0"/>
        <v>900</v>
      </c>
      <c r="F3" s="14">
        <f t="shared" si="0"/>
        <v>550</v>
      </c>
      <c r="G3" s="10"/>
      <c r="H3" s="1"/>
      <c r="I3" s="1"/>
      <c r="J3" s="5"/>
      <c r="K3" s="24">
        <f t="shared" si="1"/>
        <v>900</v>
      </c>
      <c r="L3" s="24">
        <f t="shared" si="1"/>
        <v>550</v>
      </c>
      <c r="M3" s="8"/>
      <c r="N3" s="4">
        <f t="shared" si="2"/>
        <v>896.99999999999989</v>
      </c>
      <c r="O3" s="4">
        <f t="shared" si="3"/>
        <v>546</v>
      </c>
      <c r="P3" s="8"/>
      <c r="Q3" s="60">
        <v>390</v>
      </c>
      <c r="R3" s="60">
        <v>336</v>
      </c>
      <c r="S3" s="60">
        <v>336</v>
      </c>
      <c r="T3" s="53">
        <v>336</v>
      </c>
      <c r="U3" s="44">
        <v>336</v>
      </c>
      <c r="V3" s="39">
        <v>310</v>
      </c>
      <c r="W3" s="32"/>
      <c r="X3" s="25">
        <v>400</v>
      </c>
      <c r="Y3" s="25">
        <v>400</v>
      </c>
      <c r="Z3" s="25">
        <v>400</v>
      </c>
      <c r="AA3" s="25">
        <v>400</v>
      </c>
      <c r="AB3" s="25">
        <v>400</v>
      </c>
      <c r="AC3" s="25"/>
      <c r="AD3" s="25"/>
      <c r="AE3" s="20">
        <v>162.2595</v>
      </c>
      <c r="AF3" s="45"/>
      <c r="AH3" s="6"/>
      <c r="AJ3" s="6"/>
      <c r="AK3" s="18" t="s">
        <v>21</v>
      </c>
      <c r="AL3" s="18" t="s">
        <v>22</v>
      </c>
      <c r="AM3" s="18" t="s">
        <v>23</v>
      </c>
    </row>
    <row r="4" spans="1:39" s="18" customFormat="1" ht="23.1" customHeight="1" x14ac:dyDescent="0.25">
      <c r="A4" s="1"/>
      <c r="B4" s="1"/>
      <c r="C4" s="1"/>
      <c r="D4" s="2" t="s">
        <v>14</v>
      </c>
      <c r="E4" s="13">
        <f t="shared" si="0"/>
        <v>1000</v>
      </c>
      <c r="F4" s="14">
        <f t="shared" si="0"/>
        <v>600</v>
      </c>
      <c r="G4" s="10"/>
      <c r="H4" s="1"/>
      <c r="I4" s="1"/>
      <c r="J4" s="5"/>
      <c r="K4" s="24">
        <f t="shared" si="1"/>
        <v>1000</v>
      </c>
      <c r="L4" s="24">
        <f t="shared" si="1"/>
        <v>600</v>
      </c>
      <c r="M4" s="8"/>
      <c r="N4" s="4">
        <f t="shared" si="2"/>
        <v>965.99999999999989</v>
      </c>
      <c r="O4" s="4">
        <f t="shared" si="3"/>
        <v>588</v>
      </c>
      <c r="P4" s="8"/>
      <c r="Q4" s="60">
        <v>420</v>
      </c>
      <c r="R4" s="60">
        <v>360</v>
      </c>
      <c r="S4" s="60">
        <v>360</v>
      </c>
      <c r="T4" s="53">
        <v>360</v>
      </c>
      <c r="U4" s="44">
        <v>360</v>
      </c>
      <c r="V4" s="39">
        <v>330</v>
      </c>
      <c r="W4" s="32"/>
      <c r="X4" s="25">
        <v>460</v>
      </c>
      <c r="Y4" s="25">
        <v>460</v>
      </c>
      <c r="Z4" s="25">
        <v>460</v>
      </c>
      <c r="AA4" s="25">
        <v>460</v>
      </c>
      <c r="AB4" s="25">
        <v>460</v>
      </c>
      <c r="AC4" s="25"/>
      <c r="AD4" s="25"/>
      <c r="AE4" s="20">
        <v>194.71140000000003</v>
      </c>
      <c r="AF4" s="45"/>
      <c r="AH4" s="6"/>
      <c r="AJ4" s="6"/>
      <c r="AK4" s="18" t="s">
        <v>24</v>
      </c>
      <c r="AL4" s="18">
        <v>300</v>
      </c>
      <c r="AM4" s="18">
        <v>3000</v>
      </c>
    </row>
    <row r="5" spans="1:39" s="18" customFormat="1" ht="23.1" customHeight="1" x14ac:dyDescent="0.25">
      <c r="A5" s="1"/>
      <c r="B5" s="1"/>
      <c r="C5" s="1"/>
      <c r="D5" s="2" t="s">
        <v>27</v>
      </c>
      <c r="E5" s="13">
        <f t="shared" si="0"/>
        <v>1050</v>
      </c>
      <c r="F5" s="14">
        <f t="shared" si="0"/>
        <v>650</v>
      </c>
      <c r="G5" s="10"/>
      <c r="H5" s="1"/>
      <c r="I5" s="1"/>
      <c r="J5" s="5"/>
      <c r="K5" s="24">
        <f t="shared" si="1"/>
        <v>1050</v>
      </c>
      <c r="L5" s="24">
        <f t="shared" si="1"/>
        <v>650</v>
      </c>
      <c r="M5" s="8"/>
      <c r="N5" s="4">
        <f t="shared" si="2"/>
        <v>1035</v>
      </c>
      <c r="O5" s="4">
        <f t="shared" si="3"/>
        <v>630</v>
      </c>
      <c r="P5" s="8"/>
      <c r="Q5" s="60">
        <v>450</v>
      </c>
      <c r="R5" s="60">
        <v>384</v>
      </c>
      <c r="S5" s="60">
        <v>384</v>
      </c>
      <c r="T5" s="53">
        <v>384</v>
      </c>
      <c r="U5" s="44">
        <v>384</v>
      </c>
      <c r="V5" s="39">
        <v>550</v>
      </c>
      <c r="W5" s="32"/>
      <c r="X5" s="25">
        <v>500</v>
      </c>
      <c r="Y5" s="25">
        <v>500</v>
      </c>
      <c r="Z5" s="25">
        <v>500</v>
      </c>
      <c r="AA5" s="25">
        <v>500</v>
      </c>
      <c r="AB5" s="25">
        <v>500</v>
      </c>
      <c r="AC5" s="25"/>
      <c r="AD5" s="25"/>
      <c r="AE5" s="20">
        <v>216.346</v>
      </c>
      <c r="AF5" s="45"/>
      <c r="AH5" s="6"/>
      <c r="AJ5" s="6"/>
      <c r="AK5" s="18" t="s">
        <v>25</v>
      </c>
      <c r="AL5" s="18">
        <v>336</v>
      </c>
      <c r="AM5" s="18">
        <v>3360</v>
      </c>
    </row>
    <row r="6" spans="1:39" s="18" customFormat="1" ht="23.1" customHeight="1" x14ac:dyDescent="0.25">
      <c r="A6" s="1"/>
      <c r="B6" s="1"/>
      <c r="C6" s="1"/>
      <c r="D6" s="2" t="s">
        <v>28</v>
      </c>
      <c r="E6" s="13">
        <f t="shared" si="0"/>
        <v>1500</v>
      </c>
      <c r="F6" s="14">
        <f t="shared" si="0"/>
        <v>950</v>
      </c>
      <c r="G6" s="10"/>
      <c r="H6" s="1"/>
      <c r="I6" s="1"/>
      <c r="J6" s="5"/>
      <c r="K6" s="24">
        <f t="shared" si="1"/>
        <v>1500</v>
      </c>
      <c r="L6" s="24">
        <f t="shared" si="1"/>
        <v>950</v>
      </c>
      <c r="M6" s="8"/>
      <c r="N6" s="4">
        <f t="shared" si="2"/>
        <v>1494.9999999999998</v>
      </c>
      <c r="O6" s="4">
        <f t="shared" si="3"/>
        <v>909.99999999999989</v>
      </c>
      <c r="P6" s="8"/>
      <c r="Q6" s="60">
        <v>650</v>
      </c>
      <c r="R6" s="60">
        <v>576</v>
      </c>
      <c r="S6" s="60">
        <v>576</v>
      </c>
      <c r="T6" s="53">
        <v>576</v>
      </c>
      <c r="U6" s="44">
        <v>576</v>
      </c>
      <c r="V6" s="39">
        <v>580</v>
      </c>
      <c r="W6" s="32"/>
      <c r="X6" s="25">
        <v>800</v>
      </c>
      <c r="Y6" s="25">
        <v>800</v>
      </c>
      <c r="Z6" s="25">
        <v>800</v>
      </c>
      <c r="AA6" s="25">
        <v>800</v>
      </c>
      <c r="AB6" s="25">
        <v>800</v>
      </c>
      <c r="AC6" s="25"/>
      <c r="AD6" s="25"/>
      <c r="AE6" s="20">
        <v>216.346</v>
      </c>
      <c r="AF6" s="45"/>
      <c r="AH6" s="6"/>
      <c r="AJ6" s="6"/>
      <c r="AK6" s="18" t="s">
        <v>26</v>
      </c>
      <c r="AL6" s="18">
        <v>360</v>
      </c>
      <c r="AM6" s="18">
        <v>3600</v>
      </c>
    </row>
    <row r="7" spans="1:39" s="18" customFormat="1" ht="23.1" customHeight="1" x14ac:dyDescent="0.25">
      <c r="A7" s="1"/>
      <c r="B7" s="1"/>
      <c r="C7" s="1"/>
      <c r="D7" s="2" t="s">
        <v>15</v>
      </c>
      <c r="E7" s="13">
        <f t="shared" si="0"/>
        <v>1650</v>
      </c>
      <c r="F7" s="14">
        <f t="shared" si="0"/>
        <v>1000</v>
      </c>
      <c r="G7" s="10"/>
      <c r="H7" s="1"/>
      <c r="I7" s="1"/>
      <c r="J7" s="5"/>
      <c r="K7" s="24">
        <f t="shared" si="1"/>
        <v>1650</v>
      </c>
      <c r="L7" s="24">
        <f t="shared" si="1"/>
        <v>1000</v>
      </c>
      <c r="M7" s="8"/>
      <c r="N7" s="4">
        <f t="shared" si="2"/>
        <v>1609.9999999999998</v>
      </c>
      <c r="O7" s="4">
        <f t="shared" si="3"/>
        <v>979.99999999999989</v>
      </c>
      <c r="P7" s="8"/>
      <c r="Q7" s="60">
        <v>700</v>
      </c>
      <c r="R7" s="60">
        <v>636</v>
      </c>
      <c r="S7" s="60">
        <v>636</v>
      </c>
      <c r="T7" s="53">
        <v>636</v>
      </c>
      <c r="U7" s="44">
        <v>636</v>
      </c>
      <c r="V7" s="39">
        <v>550</v>
      </c>
      <c r="W7" s="32"/>
      <c r="X7" s="25">
        <v>500</v>
      </c>
      <c r="Y7" s="25">
        <v>500</v>
      </c>
      <c r="Z7" s="25">
        <v>500</v>
      </c>
      <c r="AA7" s="25">
        <v>500</v>
      </c>
      <c r="AB7" s="25">
        <v>500</v>
      </c>
      <c r="AC7" s="25"/>
      <c r="AD7" s="25"/>
      <c r="AE7" s="20">
        <v>216.346</v>
      </c>
      <c r="AF7" s="45"/>
      <c r="AH7" s="6"/>
      <c r="AJ7" s="6"/>
    </row>
    <row r="8" spans="1:39" s="18" customFormat="1" ht="23.1" customHeight="1" x14ac:dyDescent="0.25">
      <c r="A8" s="1"/>
      <c r="B8" s="1"/>
      <c r="C8" s="1"/>
      <c r="D8" s="2" t="s">
        <v>16</v>
      </c>
      <c r="E8" s="13">
        <f t="shared" si="0"/>
        <v>1750</v>
      </c>
      <c r="F8" s="14">
        <f t="shared" si="0"/>
        <v>1100</v>
      </c>
      <c r="G8" s="10"/>
      <c r="H8" s="1"/>
      <c r="I8" s="1"/>
      <c r="J8" s="5"/>
      <c r="K8" s="24">
        <f t="shared" si="1"/>
        <v>1750</v>
      </c>
      <c r="L8" s="24">
        <f t="shared" si="1"/>
        <v>1100</v>
      </c>
      <c r="M8" s="8"/>
      <c r="N8" s="4">
        <f t="shared" si="2"/>
        <v>1724.9999999999998</v>
      </c>
      <c r="O8" s="4">
        <f t="shared" si="3"/>
        <v>1050</v>
      </c>
      <c r="P8" s="8"/>
      <c r="Q8" s="60">
        <v>750</v>
      </c>
      <c r="R8" s="60">
        <v>696</v>
      </c>
      <c r="S8" s="60">
        <v>696</v>
      </c>
      <c r="T8" s="53">
        <v>696</v>
      </c>
      <c r="U8" s="44">
        <v>696</v>
      </c>
      <c r="V8" s="39">
        <v>580</v>
      </c>
      <c r="W8" s="32"/>
      <c r="X8" s="25">
        <v>800</v>
      </c>
      <c r="Y8" s="25">
        <v>800</v>
      </c>
      <c r="Z8" s="25">
        <v>800</v>
      </c>
      <c r="AA8" s="25">
        <v>800</v>
      </c>
      <c r="AB8" s="25">
        <v>800</v>
      </c>
      <c r="AC8" s="25"/>
      <c r="AD8" s="25"/>
      <c r="AE8" s="20">
        <v>216.346</v>
      </c>
      <c r="AF8" s="45"/>
      <c r="AH8" s="6"/>
      <c r="AJ8" s="6"/>
    </row>
    <row r="9" spans="1:39" s="18" customFormat="1" ht="23.1" customHeight="1" x14ac:dyDescent="0.25">
      <c r="A9" s="1"/>
      <c r="B9" s="1"/>
      <c r="C9" s="1"/>
      <c r="D9" s="15"/>
      <c r="E9" s="16"/>
      <c r="F9" s="17"/>
      <c r="G9" s="10"/>
      <c r="H9" s="1"/>
      <c r="I9" s="1"/>
      <c r="J9" s="6"/>
      <c r="K9" s="24"/>
      <c r="L9" s="24"/>
      <c r="M9" s="1"/>
      <c r="N9" s="4"/>
      <c r="O9" s="4"/>
      <c r="P9" s="1"/>
      <c r="Q9" s="60"/>
      <c r="R9" s="60"/>
      <c r="S9" s="60"/>
      <c r="T9" s="48"/>
      <c r="U9" s="48"/>
      <c r="V9" s="46"/>
      <c r="W9" s="49"/>
      <c r="X9" s="27"/>
      <c r="Y9" s="27"/>
      <c r="Z9" s="27"/>
      <c r="AA9" s="27"/>
      <c r="AB9" s="27"/>
      <c r="AC9" s="27"/>
      <c r="AD9" s="27"/>
      <c r="AE9" s="28"/>
      <c r="AF9" s="45"/>
      <c r="AH9" s="6"/>
      <c r="AJ9" s="6"/>
    </row>
    <row r="10" spans="1:39" s="18" customFormat="1" ht="23.1" customHeight="1" x14ac:dyDescent="0.25">
      <c r="A10" s="1"/>
      <c r="B10" s="1"/>
      <c r="C10" s="1"/>
      <c r="D10" s="104" t="s">
        <v>17</v>
      </c>
      <c r="E10" s="104"/>
      <c r="F10" s="104"/>
      <c r="G10" s="104"/>
      <c r="H10" s="104"/>
      <c r="I10" s="105"/>
      <c r="J10" s="5"/>
      <c r="K10" s="24"/>
      <c r="L10" s="24"/>
      <c r="M10" s="8"/>
      <c r="N10" s="4"/>
      <c r="O10" s="4"/>
      <c r="P10" s="8"/>
      <c r="Q10" s="59"/>
      <c r="R10" s="59"/>
      <c r="S10" s="59"/>
      <c r="T10" s="52"/>
      <c r="U10" s="43"/>
      <c r="V10" s="40"/>
      <c r="W10" s="35"/>
      <c r="X10" s="31"/>
      <c r="Y10" s="31"/>
      <c r="Z10" s="31"/>
      <c r="AA10" s="26"/>
      <c r="AB10" s="26"/>
      <c r="AC10" s="25"/>
      <c r="AD10" s="25"/>
      <c r="AE10" s="9"/>
      <c r="AF10" s="45"/>
      <c r="AH10" s="6"/>
      <c r="AJ10" s="6"/>
      <c r="AK10" s="18">
        <v>120</v>
      </c>
      <c r="AL10" s="18">
        <v>576</v>
      </c>
    </row>
    <row r="11" spans="1:39" s="18" customFormat="1" ht="23.1" customHeight="1" x14ac:dyDescent="0.25">
      <c r="A11" s="1"/>
      <c r="B11" s="1" t="s">
        <v>19</v>
      </c>
      <c r="C11" s="36">
        <v>45246</v>
      </c>
      <c r="D11" s="2" t="s">
        <v>18</v>
      </c>
      <c r="E11" s="13">
        <v>2200</v>
      </c>
      <c r="F11" s="14">
        <v>1500</v>
      </c>
      <c r="G11" s="10"/>
      <c r="H11" s="1"/>
      <c r="I11" s="1"/>
      <c r="J11" s="5"/>
      <c r="K11" s="24">
        <f t="shared" ref="K11:L11" si="4">MROUND(N11+25,50)</f>
        <v>50</v>
      </c>
      <c r="L11" s="24">
        <f t="shared" si="4"/>
        <v>50</v>
      </c>
      <c r="M11" s="8"/>
      <c r="N11" s="4">
        <f t="shared" ref="N11:N12" si="5">Q11*2.3</f>
        <v>0</v>
      </c>
      <c r="O11" s="4">
        <f t="shared" ref="O11:O12" si="6">Q11*1.4</f>
        <v>0</v>
      </c>
      <c r="P11" s="8"/>
      <c r="Q11" s="58"/>
      <c r="R11" s="58">
        <v>280</v>
      </c>
      <c r="S11" s="58">
        <v>280</v>
      </c>
      <c r="T11" s="51">
        <v>280</v>
      </c>
      <c r="U11" s="42">
        <v>280</v>
      </c>
      <c r="V11" s="39">
        <v>280</v>
      </c>
      <c r="W11" s="32"/>
      <c r="X11" s="25">
        <v>300</v>
      </c>
      <c r="Y11" s="25">
        <v>300</v>
      </c>
      <c r="Z11" s="25">
        <v>300</v>
      </c>
      <c r="AA11" s="25">
        <v>300</v>
      </c>
      <c r="AB11" s="25">
        <v>300</v>
      </c>
      <c r="AC11" s="25"/>
      <c r="AD11" s="25"/>
      <c r="AE11" s="20">
        <v>108.173</v>
      </c>
      <c r="AF11" s="45"/>
      <c r="AH11" s="6"/>
      <c r="AJ11" s="6"/>
      <c r="AK11" s="18">
        <v>140</v>
      </c>
      <c r="AL11" s="18">
        <v>636</v>
      </c>
    </row>
    <row r="12" spans="1:39" s="18" customFormat="1" ht="23.1" customHeight="1" x14ac:dyDescent="0.25">
      <c r="A12" s="1"/>
      <c r="B12" s="1"/>
      <c r="C12" s="1"/>
      <c r="D12" s="2"/>
      <c r="E12" s="13"/>
      <c r="F12" s="14"/>
      <c r="G12" s="10"/>
      <c r="H12" s="1"/>
      <c r="I12" s="1"/>
      <c r="J12" s="5"/>
      <c r="K12" s="24"/>
      <c r="L12" s="24"/>
      <c r="M12" s="8"/>
      <c r="N12" s="4">
        <f t="shared" si="5"/>
        <v>0</v>
      </c>
      <c r="O12" s="4">
        <f t="shared" si="6"/>
        <v>0</v>
      </c>
      <c r="P12" s="8"/>
      <c r="Q12" s="58"/>
      <c r="R12" s="58"/>
      <c r="S12" s="58"/>
      <c r="T12" s="51"/>
      <c r="U12" s="42"/>
      <c r="V12" s="39"/>
      <c r="W12" s="32"/>
      <c r="X12" s="25">
        <v>400</v>
      </c>
      <c r="Y12" s="25">
        <v>400</v>
      </c>
      <c r="Z12" s="25">
        <v>400</v>
      </c>
      <c r="AA12" s="25">
        <v>400</v>
      </c>
      <c r="AB12" s="25">
        <v>400</v>
      </c>
      <c r="AC12" s="25"/>
      <c r="AD12" s="25"/>
      <c r="AE12" s="20">
        <v>162.2595</v>
      </c>
      <c r="AF12" s="45"/>
      <c r="AH12" s="6"/>
      <c r="AJ12" s="6"/>
      <c r="AK12" s="18">
        <v>160</v>
      </c>
      <c r="AL12" s="18">
        <v>696</v>
      </c>
    </row>
    <row r="13" spans="1:39" s="18" customFormat="1" ht="23.1" customHeight="1" x14ac:dyDescent="0.25">
      <c r="A13" s="1"/>
      <c r="B13" s="1"/>
      <c r="C13" s="1"/>
      <c r="D13" s="15"/>
      <c r="E13" s="16"/>
      <c r="F13" s="17"/>
      <c r="G13" s="10"/>
      <c r="H13" s="1"/>
      <c r="I13" s="1"/>
      <c r="J13" s="5"/>
      <c r="K13" s="24"/>
      <c r="L13" s="24"/>
      <c r="M13" s="8"/>
      <c r="N13" s="4"/>
      <c r="O13" s="4"/>
      <c r="P13" s="8"/>
      <c r="Q13" s="58"/>
      <c r="R13" s="58"/>
      <c r="S13" s="58"/>
      <c r="T13" s="51"/>
      <c r="U13" s="42"/>
      <c r="V13" s="39"/>
      <c r="W13" s="32"/>
      <c r="X13" s="25"/>
      <c r="Y13" s="25"/>
      <c r="Z13" s="25"/>
      <c r="AA13" s="25"/>
      <c r="AB13" s="25"/>
      <c r="AC13" s="25"/>
      <c r="AD13" s="25"/>
      <c r="AE13" s="20"/>
      <c r="AF13" s="45"/>
      <c r="AH13" s="6"/>
      <c r="AJ13" s="6"/>
    </row>
    <row r="14" spans="1:39" ht="23.1" customHeight="1" x14ac:dyDescent="0.25">
      <c r="D14" s="106" t="s">
        <v>0</v>
      </c>
      <c r="E14" s="106"/>
      <c r="F14" s="106"/>
      <c r="G14" s="106"/>
      <c r="H14" s="106"/>
      <c r="I14" s="107"/>
      <c r="J14" s="6"/>
      <c r="K14" s="24"/>
      <c r="L14" s="24"/>
      <c r="M14" s="1"/>
      <c r="N14" s="4"/>
      <c r="O14" s="4"/>
      <c r="P14" s="1"/>
      <c r="Q14" s="61">
        <v>230324</v>
      </c>
      <c r="R14" s="58"/>
      <c r="S14" s="58"/>
      <c r="T14" s="47"/>
      <c r="U14" s="47"/>
      <c r="V14" s="46"/>
      <c r="W14" s="34"/>
      <c r="X14" s="29"/>
      <c r="Y14" s="29"/>
      <c r="Z14" s="29"/>
      <c r="AA14" s="25"/>
      <c r="AB14" s="25"/>
      <c r="AC14" s="25"/>
      <c r="AD14" s="25"/>
      <c r="AE14" s="20"/>
      <c r="AF14" s="45"/>
    </row>
    <row r="15" spans="1:39" ht="23.1" customHeight="1" x14ac:dyDescent="0.25">
      <c r="A15" s="1" t="s">
        <v>4</v>
      </c>
      <c r="B15" s="1">
        <v>1859</v>
      </c>
      <c r="C15" s="1" t="s">
        <v>2</v>
      </c>
      <c r="D15" s="2" t="s">
        <v>29</v>
      </c>
      <c r="E15" s="13">
        <f>K15</f>
        <v>5850</v>
      </c>
      <c r="F15" s="14">
        <f>L15</f>
        <v>3750</v>
      </c>
      <c r="G15" s="11"/>
      <c r="K15" s="24">
        <f t="shared" ref="K15:L18" si="7">MROUND(N15+25,50)</f>
        <v>5850</v>
      </c>
      <c r="L15" s="24">
        <f t="shared" si="7"/>
        <v>3750</v>
      </c>
      <c r="M15" s="8"/>
      <c r="N15" s="4">
        <f>Q15*2.2</f>
        <v>5830.0000000000009</v>
      </c>
      <c r="O15" s="4">
        <f>Q15*1.4</f>
        <v>3709.9999999999995</v>
      </c>
      <c r="P15" s="8"/>
      <c r="Q15" s="58">
        <v>2650</v>
      </c>
      <c r="R15" s="58">
        <v>2300</v>
      </c>
      <c r="S15" s="58">
        <v>2200</v>
      </c>
      <c r="T15" s="51">
        <v>2200</v>
      </c>
      <c r="U15" s="42">
        <v>2200</v>
      </c>
      <c r="V15" s="39">
        <v>2200</v>
      </c>
      <c r="W15" s="34">
        <v>1760</v>
      </c>
      <c r="X15" s="29">
        <v>1760</v>
      </c>
      <c r="Y15" s="29">
        <v>1760</v>
      </c>
      <c r="Z15" s="29">
        <v>1760</v>
      </c>
      <c r="AA15" s="25">
        <v>1875</v>
      </c>
      <c r="AB15" s="25">
        <v>1875</v>
      </c>
      <c r="AC15" s="25">
        <v>1875</v>
      </c>
      <c r="AD15" s="25">
        <v>1875</v>
      </c>
      <c r="AE15" s="20">
        <v>1500</v>
      </c>
      <c r="AF15" s="45"/>
    </row>
    <row r="16" spans="1:39" ht="23.1" customHeight="1" x14ac:dyDescent="0.25">
      <c r="B16" s="1">
        <v>1860</v>
      </c>
      <c r="C16" s="1" t="s">
        <v>3</v>
      </c>
      <c r="D16" s="2" t="s">
        <v>30</v>
      </c>
      <c r="E16" s="13">
        <f t="shared" ref="E16:F18" si="8">K16</f>
        <v>5850</v>
      </c>
      <c r="F16" s="14">
        <f t="shared" si="8"/>
        <v>3750</v>
      </c>
      <c r="K16" s="24">
        <f t="shared" si="7"/>
        <v>5850</v>
      </c>
      <c r="L16" s="24">
        <f t="shared" si="7"/>
        <v>3750</v>
      </c>
      <c r="M16" s="8"/>
      <c r="N16" s="4">
        <f>Q16*2.2</f>
        <v>5830.0000000000009</v>
      </c>
      <c r="O16" s="4">
        <f>Q16*1.4</f>
        <v>3709.9999999999995</v>
      </c>
      <c r="P16" s="8"/>
      <c r="Q16" s="58">
        <v>2650</v>
      </c>
      <c r="R16" s="58">
        <v>2600</v>
      </c>
      <c r="S16" s="58">
        <v>2656.25</v>
      </c>
      <c r="T16" s="51">
        <v>2656.25</v>
      </c>
      <c r="U16" s="42">
        <v>2656.25</v>
      </c>
      <c r="V16" s="39">
        <v>2656.25</v>
      </c>
      <c r="W16" s="34">
        <v>2125</v>
      </c>
      <c r="X16" s="25">
        <f>AF16*1.25</f>
        <v>0</v>
      </c>
      <c r="Y16" s="25">
        <v>2125</v>
      </c>
      <c r="Z16" s="25">
        <v>2125</v>
      </c>
      <c r="AA16" s="25">
        <v>2125</v>
      </c>
      <c r="AB16" s="25">
        <v>2125</v>
      </c>
      <c r="AC16" s="25">
        <v>2125</v>
      </c>
      <c r="AD16" s="25">
        <v>2125</v>
      </c>
      <c r="AE16" s="20">
        <v>1700</v>
      </c>
      <c r="AF16" s="45"/>
    </row>
    <row r="17" spans="1:36" ht="23.1" customHeight="1" x14ac:dyDescent="0.25">
      <c r="B17" s="1">
        <v>1860</v>
      </c>
      <c r="C17" s="1" t="s">
        <v>3</v>
      </c>
      <c r="D17" s="2" t="s">
        <v>31</v>
      </c>
      <c r="E17" s="13">
        <f t="shared" si="8"/>
        <v>5850</v>
      </c>
      <c r="F17" s="14">
        <f t="shared" si="8"/>
        <v>3750</v>
      </c>
      <c r="K17" s="24">
        <f t="shared" si="7"/>
        <v>5850</v>
      </c>
      <c r="L17" s="24">
        <f t="shared" si="7"/>
        <v>3750</v>
      </c>
      <c r="M17" s="8"/>
      <c r="N17" s="4">
        <f>Q17*2.2</f>
        <v>5830.0000000000009</v>
      </c>
      <c r="O17" s="4">
        <f>Q17*1.4</f>
        <v>3709.9999999999995</v>
      </c>
      <c r="P17" s="8"/>
      <c r="Q17" s="58">
        <v>2650</v>
      </c>
      <c r="R17" s="58">
        <v>2800</v>
      </c>
      <c r="S17" s="58">
        <v>2656.25</v>
      </c>
      <c r="T17" s="51">
        <v>2656.25</v>
      </c>
      <c r="U17" s="42">
        <v>2656.25</v>
      </c>
      <c r="V17" s="39">
        <v>2656.25</v>
      </c>
      <c r="W17" s="34">
        <v>2125</v>
      </c>
      <c r="X17" s="25">
        <f>AF17*1.25</f>
        <v>0</v>
      </c>
      <c r="Y17" s="25">
        <v>2125</v>
      </c>
      <c r="Z17" s="25">
        <v>2125</v>
      </c>
      <c r="AA17" s="25">
        <v>2125</v>
      </c>
      <c r="AB17" s="25">
        <v>2125</v>
      </c>
      <c r="AC17" s="25">
        <v>2125</v>
      </c>
      <c r="AD17" s="25">
        <v>2125</v>
      </c>
      <c r="AE17" s="20">
        <v>1700</v>
      </c>
      <c r="AF17" s="45"/>
    </row>
    <row r="18" spans="1:36" ht="23.1" customHeight="1" x14ac:dyDescent="0.25">
      <c r="B18" s="1">
        <v>1860</v>
      </c>
      <c r="C18" s="1" t="s">
        <v>3</v>
      </c>
      <c r="D18" s="2" t="s">
        <v>32</v>
      </c>
      <c r="E18" s="13">
        <f t="shared" si="8"/>
        <v>6550</v>
      </c>
      <c r="F18" s="14">
        <f t="shared" si="8"/>
        <v>4200</v>
      </c>
      <c r="K18" s="24">
        <f t="shared" si="7"/>
        <v>6550</v>
      </c>
      <c r="L18" s="24">
        <f t="shared" si="7"/>
        <v>4200</v>
      </c>
      <c r="M18" s="8"/>
      <c r="N18" s="4">
        <f>Q18*2.2</f>
        <v>6534.0000000000009</v>
      </c>
      <c r="O18" s="4">
        <f>Q18*1.4</f>
        <v>4158</v>
      </c>
      <c r="P18" s="8"/>
      <c r="Q18" s="58">
        <v>2970</v>
      </c>
      <c r="R18" s="58">
        <v>3000</v>
      </c>
      <c r="S18" s="58">
        <v>2656.25</v>
      </c>
      <c r="T18" s="51">
        <v>2656.25</v>
      </c>
      <c r="U18" s="42">
        <v>2656.25</v>
      </c>
      <c r="V18" s="39">
        <v>2656.25</v>
      </c>
      <c r="W18" s="34">
        <v>2125</v>
      </c>
      <c r="X18" s="25">
        <f>AF18*1.25</f>
        <v>0</v>
      </c>
      <c r="Y18" s="25">
        <v>2125</v>
      </c>
      <c r="Z18" s="25">
        <v>2125</v>
      </c>
      <c r="AA18" s="25">
        <v>2125</v>
      </c>
      <c r="AB18" s="25">
        <v>2125</v>
      </c>
      <c r="AC18" s="25">
        <v>2125</v>
      </c>
      <c r="AD18" s="25">
        <v>2125</v>
      </c>
      <c r="AE18" s="20">
        <v>1700</v>
      </c>
      <c r="AF18" s="45"/>
    </row>
    <row r="19" spans="1:36" ht="23.1" customHeight="1" x14ac:dyDescent="0.25">
      <c r="D19" s="15"/>
      <c r="E19" s="16"/>
      <c r="F19" s="17"/>
      <c r="J19" s="6"/>
      <c r="K19" s="24"/>
      <c r="L19" s="24"/>
      <c r="M19" s="1"/>
      <c r="N19" s="4"/>
      <c r="O19" s="4"/>
      <c r="P19" s="1"/>
      <c r="Q19" s="58"/>
      <c r="R19" s="58"/>
      <c r="S19" s="58"/>
      <c r="T19" s="51"/>
      <c r="U19" s="42"/>
      <c r="V19" s="39"/>
      <c r="W19" s="34"/>
      <c r="X19" s="25"/>
      <c r="Y19" s="25"/>
      <c r="Z19" s="25">
        <v>0</v>
      </c>
      <c r="AA19" s="25">
        <v>0</v>
      </c>
      <c r="AB19" s="25">
        <v>0</v>
      </c>
      <c r="AC19" s="25">
        <v>0</v>
      </c>
      <c r="AD19" s="25">
        <v>0</v>
      </c>
      <c r="AE19" s="22"/>
      <c r="AF19" s="45"/>
    </row>
    <row r="20" spans="1:36" ht="23.1" customHeight="1" x14ac:dyDescent="0.25">
      <c r="D20" s="106" t="s">
        <v>5</v>
      </c>
      <c r="E20" s="106"/>
      <c r="F20" s="106"/>
      <c r="G20" s="106"/>
      <c r="H20" s="106"/>
      <c r="I20" s="106"/>
      <c r="J20" s="6"/>
      <c r="K20" s="24"/>
      <c r="L20" s="24"/>
      <c r="M20" s="8"/>
      <c r="N20" s="4"/>
      <c r="O20" s="4"/>
      <c r="P20" s="1"/>
      <c r="Q20" s="58"/>
      <c r="R20" s="58"/>
      <c r="S20" s="58"/>
      <c r="T20" s="47"/>
      <c r="U20" s="47"/>
      <c r="V20" s="46"/>
      <c r="W20" s="34"/>
      <c r="X20" s="25"/>
      <c r="Y20" s="25"/>
      <c r="Z20" s="25"/>
      <c r="AA20" s="25"/>
      <c r="AB20" s="25"/>
      <c r="AC20" s="25"/>
      <c r="AD20" s="25"/>
      <c r="AE20" s="20"/>
      <c r="AF20" s="45"/>
    </row>
    <row r="21" spans="1:36" ht="23.1" customHeight="1" x14ac:dyDescent="0.25">
      <c r="B21" s="1">
        <v>1841</v>
      </c>
      <c r="C21" s="1" t="s">
        <v>1</v>
      </c>
      <c r="D21" s="21" t="s">
        <v>7</v>
      </c>
      <c r="E21" s="13">
        <f>K21</f>
        <v>7750</v>
      </c>
      <c r="F21" s="14">
        <f>L21</f>
        <v>4950</v>
      </c>
      <c r="G21" s="11"/>
      <c r="J21" s="6"/>
      <c r="K21" s="24">
        <f t="shared" ref="K21:L25" si="9">MROUND(N21+25,50)</f>
        <v>7750</v>
      </c>
      <c r="L21" s="24">
        <f t="shared" si="9"/>
        <v>4950</v>
      </c>
      <c r="M21" s="8"/>
      <c r="N21" s="4">
        <f t="shared" ref="N21:N25" si="10">Q21*2.2</f>
        <v>7734.3750000000009</v>
      </c>
      <c r="O21" s="4">
        <f t="shared" ref="O21:O25" si="11">Q21*1.4</f>
        <v>4921.875</v>
      </c>
      <c r="P21" s="1"/>
      <c r="Q21" s="58">
        <v>3515.625</v>
      </c>
      <c r="R21" s="58">
        <v>3515.625</v>
      </c>
      <c r="S21" s="58">
        <v>3515.625</v>
      </c>
      <c r="T21" s="51">
        <v>3515.625</v>
      </c>
      <c r="U21" s="42">
        <v>3515.625</v>
      </c>
      <c r="V21" s="39">
        <v>3515.625</v>
      </c>
      <c r="W21" s="34">
        <v>2812.5</v>
      </c>
      <c r="X21" s="25">
        <f>AF21*1.25</f>
        <v>0</v>
      </c>
      <c r="Y21" s="25">
        <v>2812.5</v>
      </c>
      <c r="Z21" s="25">
        <v>2812.5</v>
      </c>
      <c r="AA21" s="25">
        <v>2812.5</v>
      </c>
      <c r="AB21" s="25">
        <v>2812.5</v>
      </c>
      <c r="AC21" s="25">
        <v>2812.5</v>
      </c>
      <c r="AD21" s="25">
        <v>2812.5</v>
      </c>
      <c r="AE21" s="20">
        <v>2250</v>
      </c>
      <c r="AF21" s="45"/>
    </row>
    <row r="22" spans="1:36" ht="23.1" customHeight="1" x14ac:dyDescent="0.25">
      <c r="D22" s="2" t="s">
        <v>6</v>
      </c>
      <c r="E22" s="13">
        <f t="shared" ref="E22:F25" si="12">K22</f>
        <v>8350</v>
      </c>
      <c r="F22" s="14">
        <f t="shared" si="12"/>
        <v>5300</v>
      </c>
      <c r="G22" s="11"/>
      <c r="J22" s="6"/>
      <c r="K22" s="24">
        <f t="shared" si="9"/>
        <v>8350</v>
      </c>
      <c r="L22" s="24">
        <f t="shared" si="9"/>
        <v>5300</v>
      </c>
      <c r="M22" s="8"/>
      <c r="N22" s="4">
        <f t="shared" si="10"/>
        <v>8311.875</v>
      </c>
      <c r="O22" s="4">
        <f t="shared" si="11"/>
        <v>5289.375</v>
      </c>
      <c r="P22" s="1"/>
      <c r="Q22" s="58">
        <v>3778.125</v>
      </c>
      <c r="R22" s="58">
        <v>3778.125</v>
      </c>
      <c r="S22" s="58">
        <v>3778.125</v>
      </c>
      <c r="T22" s="51">
        <v>3778.125</v>
      </c>
      <c r="U22" s="42">
        <v>3778.125</v>
      </c>
      <c r="V22" s="39">
        <v>3778.125</v>
      </c>
      <c r="W22" s="34">
        <v>3022.5</v>
      </c>
      <c r="X22" s="25">
        <f>AF22*1.25</f>
        <v>0</v>
      </c>
      <c r="Y22" s="25">
        <v>3022.5</v>
      </c>
      <c r="Z22" s="25">
        <v>3022.5</v>
      </c>
      <c r="AA22" s="25">
        <v>3022.5</v>
      </c>
      <c r="AB22" s="25">
        <v>3022.5</v>
      </c>
      <c r="AC22" s="25">
        <v>3022.5</v>
      </c>
      <c r="AD22" s="25">
        <v>3022.5</v>
      </c>
      <c r="AE22" s="20">
        <v>2418</v>
      </c>
      <c r="AF22" s="45"/>
    </row>
    <row r="23" spans="1:36" ht="23.1" customHeight="1" x14ac:dyDescent="0.25">
      <c r="D23" s="2" t="s">
        <v>8</v>
      </c>
      <c r="E23" s="13">
        <f t="shared" si="12"/>
        <v>8900</v>
      </c>
      <c r="F23" s="14">
        <f t="shared" si="12"/>
        <v>5650</v>
      </c>
      <c r="G23" s="11"/>
      <c r="J23" s="6"/>
      <c r="K23" s="24">
        <f t="shared" si="9"/>
        <v>8900</v>
      </c>
      <c r="L23" s="24">
        <f t="shared" si="9"/>
        <v>5650</v>
      </c>
      <c r="M23" s="8"/>
      <c r="N23" s="4">
        <f t="shared" si="10"/>
        <v>8868.75</v>
      </c>
      <c r="O23" s="4">
        <f t="shared" si="11"/>
        <v>5643.75</v>
      </c>
      <c r="P23" s="1"/>
      <c r="Q23" s="58">
        <v>4031.25</v>
      </c>
      <c r="R23" s="58">
        <v>4031.25</v>
      </c>
      <c r="S23" s="58">
        <v>4031.25</v>
      </c>
      <c r="T23" s="51">
        <v>4031.25</v>
      </c>
      <c r="U23" s="42">
        <v>4031.25</v>
      </c>
      <c r="V23" s="39">
        <v>4031.25</v>
      </c>
      <c r="W23" s="34">
        <v>3225</v>
      </c>
      <c r="X23" s="25">
        <v>3225</v>
      </c>
      <c r="Y23" s="25">
        <v>3225</v>
      </c>
      <c r="Z23" s="25">
        <v>3225</v>
      </c>
      <c r="AA23" s="25"/>
      <c r="AB23" s="25"/>
      <c r="AC23" s="25"/>
      <c r="AD23" s="25"/>
      <c r="AE23" s="20"/>
      <c r="AF23" s="45"/>
    </row>
    <row r="24" spans="1:36" ht="23.1" customHeight="1" x14ac:dyDescent="0.25">
      <c r="D24" s="2" t="s">
        <v>9</v>
      </c>
      <c r="E24" s="13">
        <f t="shared" si="12"/>
        <v>9650</v>
      </c>
      <c r="F24" s="14">
        <f t="shared" si="12"/>
        <v>6150</v>
      </c>
      <c r="G24" s="11"/>
      <c r="J24" s="6"/>
      <c r="K24" s="24">
        <f t="shared" si="9"/>
        <v>9650</v>
      </c>
      <c r="L24" s="24">
        <f t="shared" si="9"/>
        <v>6150</v>
      </c>
      <c r="M24" s="8"/>
      <c r="N24" s="4">
        <f t="shared" si="10"/>
        <v>9625</v>
      </c>
      <c r="O24" s="4">
        <f t="shared" si="11"/>
        <v>6125</v>
      </c>
      <c r="P24" s="1"/>
      <c r="Q24" s="58">
        <v>4375</v>
      </c>
      <c r="R24" s="58">
        <v>4375</v>
      </c>
      <c r="S24" s="58">
        <v>4375</v>
      </c>
      <c r="T24" s="51">
        <v>4375</v>
      </c>
      <c r="U24" s="42">
        <v>4375</v>
      </c>
      <c r="V24" s="39">
        <v>4375</v>
      </c>
      <c r="W24" s="34">
        <v>3500</v>
      </c>
      <c r="X24" s="25">
        <v>3500</v>
      </c>
      <c r="Y24" s="25">
        <v>3500</v>
      </c>
      <c r="Z24" s="25">
        <v>3500</v>
      </c>
      <c r="AA24" s="25"/>
      <c r="AB24" s="25"/>
      <c r="AC24" s="25"/>
      <c r="AD24" s="25"/>
      <c r="AE24" s="20"/>
      <c r="AF24" s="45"/>
    </row>
    <row r="25" spans="1:36" ht="23.1" customHeight="1" x14ac:dyDescent="0.25">
      <c r="D25" s="2" t="s">
        <v>10</v>
      </c>
      <c r="E25" s="13">
        <f t="shared" si="12"/>
        <v>10400</v>
      </c>
      <c r="F25" s="14">
        <f t="shared" si="12"/>
        <v>6650</v>
      </c>
      <c r="G25" s="11"/>
      <c r="J25" s="6"/>
      <c r="K25" s="24">
        <f t="shared" si="9"/>
        <v>10400</v>
      </c>
      <c r="L25" s="24">
        <f t="shared" si="9"/>
        <v>6650</v>
      </c>
      <c r="M25" s="8"/>
      <c r="N25" s="4">
        <f t="shared" si="10"/>
        <v>10381.25</v>
      </c>
      <c r="O25" s="4">
        <f t="shared" si="11"/>
        <v>6606.25</v>
      </c>
      <c r="P25" s="1"/>
      <c r="Q25" s="58">
        <v>4718.75</v>
      </c>
      <c r="R25" s="58">
        <v>4718.75</v>
      </c>
      <c r="S25" s="58">
        <v>4718.75</v>
      </c>
      <c r="T25" s="51">
        <v>4718.75</v>
      </c>
      <c r="U25" s="42">
        <v>4718.75</v>
      </c>
      <c r="V25" s="39">
        <v>4718.75</v>
      </c>
      <c r="W25" s="34">
        <v>3775</v>
      </c>
      <c r="X25" s="25">
        <v>3775</v>
      </c>
      <c r="Y25" s="25">
        <v>3775</v>
      </c>
      <c r="Z25" s="25">
        <v>3775</v>
      </c>
      <c r="AA25" s="25"/>
      <c r="AB25" s="25"/>
      <c r="AC25" s="25"/>
      <c r="AD25" s="25"/>
      <c r="AE25" s="20"/>
      <c r="AF25" s="45"/>
    </row>
    <row r="26" spans="1:36" s="18" customFormat="1" ht="23.1" customHeight="1" x14ac:dyDescent="0.25">
      <c r="A26" s="1"/>
      <c r="B26" s="1"/>
      <c r="C26" s="1"/>
      <c r="D26" s="15"/>
      <c r="E26" s="16"/>
      <c r="F26" s="17"/>
      <c r="G26" s="10"/>
      <c r="H26" s="1"/>
      <c r="I26" s="1"/>
      <c r="J26" s="6"/>
      <c r="K26" s="24"/>
      <c r="L26" s="24"/>
      <c r="M26" s="1"/>
      <c r="N26" s="4"/>
      <c r="O26" s="4"/>
      <c r="P26" s="1"/>
      <c r="Q26" s="60"/>
      <c r="R26" s="60"/>
      <c r="S26" s="60"/>
      <c r="T26" s="48"/>
      <c r="U26" s="48"/>
      <c r="V26" s="46"/>
      <c r="W26" s="49"/>
      <c r="X26" s="27"/>
      <c r="Y26" s="27"/>
      <c r="Z26" s="27"/>
      <c r="AA26" s="27"/>
      <c r="AB26" s="27"/>
      <c r="AC26" s="27"/>
      <c r="AD26" s="27"/>
      <c r="AE26" s="28"/>
      <c r="AF26" s="45"/>
      <c r="AH26" s="6"/>
      <c r="AJ26" s="6"/>
    </row>
    <row r="27" spans="1:36" s="18" customFormat="1" ht="23.1" customHeight="1" x14ac:dyDescent="0.25">
      <c r="A27" s="1"/>
      <c r="B27" s="1"/>
      <c r="C27" s="30"/>
      <c r="D27" s="104" t="s">
        <v>37</v>
      </c>
      <c r="E27" s="104"/>
      <c r="F27" s="104"/>
      <c r="G27" s="104"/>
      <c r="H27" s="104"/>
      <c r="I27" s="105"/>
      <c r="J27" s="6"/>
      <c r="K27" s="24"/>
      <c r="L27" s="24"/>
      <c r="M27" s="1"/>
      <c r="N27" s="56" t="s">
        <v>34</v>
      </c>
      <c r="O27" s="56" t="s">
        <v>35</v>
      </c>
      <c r="P27" s="1"/>
      <c r="Q27" s="58"/>
      <c r="R27" s="58"/>
      <c r="S27" s="58"/>
      <c r="T27" s="47"/>
      <c r="U27" s="47"/>
      <c r="V27" s="46"/>
      <c r="W27" s="34"/>
      <c r="X27" s="29"/>
      <c r="Y27" s="29"/>
      <c r="Z27" s="29"/>
      <c r="AA27" s="25"/>
      <c r="AB27" s="25"/>
      <c r="AC27" s="25"/>
      <c r="AD27" s="25"/>
      <c r="AE27" s="9"/>
      <c r="AF27" s="45"/>
      <c r="AH27" s="6"/>
      <c r="AI27" s="6"/>
    </row>
    <row r="28" spans="1:36" s="18" customFormat="1" ht="23.1" customHeight="1" x14ac:dyDescent="0.25">
      <c r="A28" s="1"/>
      <c r="B28" s="1"/>
      <c r="C28" s="30">
        <v>45326</v>
      </c>
      <c r="D28" s="19" t="s">
        <v>33</v>
      </c>
      <c r="E28" s="13">
        <v>6000</v>
      </c>
      <c r="F28" s="14">
        <v>4000</v>
      </c>
      <c r="G28" s="11"/>
      <c r="H28" s="7"/>
      <c r="I28" s="7"/>
      <c r="J28" s="5"/>
      <c r="K28" s="24">
        <f>MROUND(N28+24,50)</f>
        <v>0</v>
      </c>
      <c r="L28" s="24">
        <f t="shared" ref="L28" si="13">MROUND(O28+25,50)</f>
        <v>50</v>
      </c>
      <c r="M28" s="8"/>
      <c r="N28" s="4">
        <f>Q28*2</f>
        <v>0</v>
      </c>
      <c r="O28" s="4">
        <f>Q28*1.5</f>
        <v>0</v>
      </c>
      <c r="P28" s="8"/>
      <c r="Q28" s="58"/>
      <c r="R28" s="58">
        <v>2500</v>
      </c>
      <c r="S28" s="58">
        <v>4750</v>
      </c>
      <c r="T28" s="51">
        <v>4750</v>
      </c>
      <c r="U28" s="42">
        <v>4750</v>
      </c>
      <c r="V28" s="39"/>
      <c r="W28" s="34"/>
      <c r="X28" s="29"/>
      <c r="Y28" s="29"/>
      <c r="Z28" s="29"/>
      <c r="AA28" s="25"/>
      <c r="AB28" s="25"/>
      <c r="AC28" s="25"/>
      <c r="AD28" s="25"/>
      <c r="AE28" s="9"/>
      <c r="AF28" s="45"/>
      <c r="AH28" s="6"/>
      <c r="AI28" s="6"/>
    </row>
    <row r="29" spans="1:36" s="18" customFormat="1" ht="23.1" customHeight="1" x14ac:dyDescent="0.25">
      <c r="A29" s="1"/>
      <c r="B29" s="1"/>
      <c r="C29" s="1"/>
      <c r="D29" s="15"/>
      <c r="E29" s="16"/>
      <c r="F29" s="17"/>
      <c r="G29" s="10"/>
      <c r="H29" s="1"/>
      <c r="I29" s="1"/>
      <c r="J29" s="5"/>
      <c r="K29" s="24"/>
      <c r="L29" s="24"/>
      <c r="M29" s="8"/>
      <c r="N29" s="4"/>
      <c r="O29" s="4"/>
      <c r="P29" s="8"/>
      <c r="Q29" s="58"/>
      <c r="R29" s="58"/>
      <c r="S29" s="58"/>
      <c r="T29" s="51"/>
      <c r="U29" s="42"/>
      <c r="V29" s="39"/>
      <c r="W29" s="34"/>
      <c r="X29" s="25"/>
      <c r="Y29" s="25"/>
      <c r="Z29" s="25"/>
      <c r="AA29" s="25"/>
      <c r="AB29" s="25"/>
      <c r="AC29" s="25"/>
      <c r="AD29" s="25"/>
      <c r="AE29" s="9"/>
      <c r="AF29" s="45"/>
      <c r="AH29" s="6"/>
      <c r="AI29" s="6"/>
    </row>
  </sheetData>
  <mergeCells count="5">
    <mergeCell ref="D1:I1"/>
    <mergeCell ref="D10:I10"/>
    <mergeCell ref="D14:I14"/>
    <mergeCell ref="D20:I20"/>
    <mergeCell ref="D27:I27"/>
  </mergeCells>
  <printOptions horizontalCentered="1"/>
  <pageMargins left="0.70866141732283472" right="0.51181102362204722" top="0.59055118110236227" bottom="0.39370078740157483" header="0.19685039370078741" footer="0.11811023622047245"/>
  <pageSetup scale="95" fitToHeight="0" orientation="portrait" r:id="rId1"/>
  <headerFooter>
    <oddHeader>&amp;LMACETAS DE PLASTICO&amp;R"El Origen"</oddHeader>
    <oddFooter>&amp;L&amp;P&amp;R&amp;D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  <pageSetUpPr fitToPage="1"/>
  </sheetPr>
  <dimension ref="A1:AN40"/>
  <sheetViews>
    <sheetView topLeftCell="C10" zoomScaleNormal="100" workbookViewId="0">
      <selection activeCell="G21" sqref="G21"/>
    </sheetView>
  </sheetViews>
  <sheetFormatPr baseColWidth="10" defaultColWidth="11.42578125" defaultRowHeight="23.1" customHeight="1" x14ac:dyDescent="0.25"/>
  <cols>
    <col min="1" max="1" width="10.140625" style="1" customWidth="1"/>
    <col min="2" max="2" width="12.42578125" style="1" customWidth="1"/>
    <col min="3" max="3" width="14.7109375" style="1" customWidth="1"/>
    <col min="4" max="4" width="42" style="1" customWidth="1"/>
    <col min="5" max="6" width="12.7109375" style="12" customWidth="1"/>
    <col min="7" max="7" width="9.7109375" style="10" customWidth="1"/>
    <col min="8" max="9" width="9.7109375" style="1" customWidth="1"/>
    <col min="10" max="10" width="1.7109375" style="5" customWidth="1"/>
    <col min="11" max="11" width="13.42578125" style="23" customWidth="1"/>
    <col min="12" max="12" width="12.7109375" style="23" customWidth="1"/>
    <col min="13" max="13" width="1.7109375" style="6" customWidth="1"/>
    <col min="14" max="15" width="12.7109375" style="3" customWidth="1"/>
    <col min="16" max="16" width="1.7109375" style="6" customWidth="1"/>
    <col min="17" max="20" width="14.85546875" style="57" customWidth="1"/>
    <col min="21" max="21" width="14.85546875" style="50" customWidth="1"/>
    <col min="22" max="22" width="14.85546875" style="41" hidden="1" customWidth="1"/>
    <col min="23" max="23" width="14.85546875" style="38" hidden="1" customWidth="1"/>
    <col min="24" max="24" width="14.85546875" style="33" hidden="1" customWidth="1"/>
    <col min="25" max="31" width="14.85546875" style="23" hidden="1" customWidth="1"/>
    <col min="32" max="32" width="14.85546875" style="3" hidden="1" customWidth="1"/>
    <col min="33" max="33" width="11.42578125" style="37" customWidth="1"/>
    <col min="34" max="34" width="14.7109375" style="18" customWidth="1"/>
    <col min="35" max="36" width="11.42578125" style="6" customWidth="1"/>
    <col min="37" max="16384" width="11.42578125" style="6"/>
  </cols>
  <sheetData>
    <row r="1" spans="1:40" s="18" customFormat="1" ht="23.1" customHeight="1" x14ac:dyDescent="0.25">
      <c r="A1" s="1"/>
      <c r="B1" s="1"/>
      <c r="C1" s="1"/>
      <c r="D1" s="104" t="s">
        <v>11</v>
      </c>
      <c r="E1" s="104"/>
      <c r="F1" s="104"/>
      <c r="G1" s="104"/>
      <c r="H1" s="104"/>
      <c r="I1" s="105"/>
      <c r="J1" s="6"/>
      <c r="K1" s="24"/>
      <c r="L1" s="24"/>
      <c r="M1" s="1"/>
      <c r="N1" s="4"/>
      <c r="O1" s="4"/>
      <c r="P1" s="1"/>
      <c r="Q1" s="59" t="s">
        <v>38</v>
      </c>
      <c r="R1" s="59" t="s">
        <v>36</v>
      </c>
      <c r="S1" s="59"/>
      <c r="T1" s="59"/>
      <c r="U1" s="54"/>
      <c r="V1" s="54"/>
      <c r="W1" s="55"/>
      <c r="X1" s="35"/>
      <c r="Y1" s="31"/>
      <c r="Z1" s="31"/>
      <c r="AA1" s="31"/>
      <c r="AB1" s="26"/>
      <c r="AC1" s="26"/>
      <c r="AD1" s="25"/>
      <c r="AE1" s="25"/>
      <c r="AF1" s="9"/>
      <c r="AG1" s="45"/>
      <c r="AI1" s="6"/>
      <c r="AK1" s="6"/>
    </row>
    <row r="2" spans="1:40" s="18" customFormat="1" ht="23.1" customHeight="1" x14ac:dyDescent="0.25">
      <c r="A2" s="1"/>
      <c r="B2" s="1"/>
      <c r="C2" s="36">
        <v>45257</v>
      </c>
      <c r="D2" s="2" t="s">
        <v>12</v>
      </c>
      <c r="E2" s="13">
        <f t="shared" ref="E2:F8" si="0">K2</f>
        <v>850</v>
      </c>
      <c r="F2" s="14">
        <f t="shared" si="0"/>
        <v>550</v>
      </c>
      <c r="G2" s="10"/>
      <c r="H2" s="1"/>
      <c r="I2" s="1"/>
      <c r="J2" s="5"/>
      <c r="K2" s="24">
        <f t="shared" ref="K2:L8" si="1">MROUND(N2+25,50)</f>
        <v>850</v>
      </c>
      <c r="L2" s="24">
        <f t="shared" si="1"/>
        <v>550</v>
      </c>
      <c r="M2" s="8"/>
      <c r="N2" s="4">
        <f t="shared" ref="N2:N8" si="2">Q2*2.3</f>
        <v>827.99999999999989</v>
      </c>
      <c r="O2" s="4">
        <f t="shared" ref="O2:O8" si="3">Q2*1.4</f>
        <v>503.99999999999994</v>
      </c>
      <c r="P2" s="8"/>
      <c r="Q2" s="60">
        <v>360</v>
      </c>
      <c r="R2" s="60">
        <v>360</v>
      </c>
      <c r="S2" s="60">
        <v>300</v>
      </c>
      <c r="T2" s="60">
        <v>300</v>
      </c>
      <c r="U2" s="53">
        <v>300</v>
      </c>
      <c r="V2" s="44">
        <v>300</v>
      </c>
      <c r="W2" s="39">
        <v>280</v>
      </c>
      <c r="X2" s="32"/>
      <c r="Y2" s="25">
        <v>300</v>
      </c>
      <c r="Z2" s="25">
        <v>300</v>
      </c>
      <c r="AA2" s="25">
        <v>300</v>
      </c>
      <c r="AB2" s="25">
        <v>300</v>
      </c>
      <c r="AC2" s="25">
        <v>300</v>
      </c>
      <c r="AD2" s="25"/>
      <c r="AE2" s="25"/>
      <c r="AF2" s="20">
        <v>108.173</v>
      </c>
      <c r="AG2" s="45"/>
      <c r="AI2" s="6"/>
      <c r="AK2" s="6"/>
      <c r="AL2" s="18" t="s">
        <v>20</v>
      </c>
    </row>
    <row r="3" spans="1:40" s="18" customFormat="1" ht="23.1" customHeight="1" x14ac:dyDescent="0.25">
      <c r="A3" s="1"/>
      <c r="B3" s="1"/>
      <c r="C3" s="1"/>
      <c r="D3" s="2" t="s">
        <v>13</v>
      </c>
      <c r="E3" s="13">
        <f t="shared" si="0"/>
        <v>900</v>
      </c>
      <c r="F3" s="14">
        <f t="shared" si="0"/>
        <v>550</v>
      </c>
      <c r="G3" s="10"/>
      <c r="H3" s="1"/>
      <c r="I3" s="1"/>
      <c r="J3" s="5"/>
      <c r="K3" s="24">
        <f t="shared" si="1"/>
        <v>900</v>
      </c>
      <c r="L3" s="24">
        <f t="shared" si="1"/>
        <v>550</v>
      </c>
      <c r="M3" s="8"/>
      <c r="N3" s="4">
        <f t="shared" si="2"/>
        <v>896.99999999999989</v>
      </c>
      <c r="O3" s="4">
        <f t="shared" si="3"/>
        <v>546</v>
      </c>
      <c r="P3" s="8"/>
      <c r="Q3" s="60">
        <v>390</v>
      </c>
      <c r="R3" s="60">
        <v>390</v>
      </c>
      <c r="S3" s="60">
        <v>336</v>
      </c>
      <c r="T3" s="60">
        <v>336</v>
      </c>
      <c r="U3" s="53">
        <v>336</v>
      </c>
      <c r="V3" s="44">
        <v>336</v>
      </c>
      <c r="W3" s="39">
        <v>310</v>
      </c>
      <c r="X3" s="32"/>
      <c r="Y3" s="25">
        <v>400</v>
      </c>
      <c r="Z3" s="25">
        <v>400</v>
      </c>
      <c r="AA3" s="25">
        <v>400</v>
      </c>
      <c r="AB3" s="25">
        <v>400</v>
      </c>
      <c r="AC3" s="25">
        <v>400</v>
      </c>
      <c r="AD3" s="25"/>
      <c r="AE3" s="25"/>
      <c r="AF3" s="20">
        <v>162.2595</v>
      </c>
      <c r="AG3" s="45"/>
      <c r="AI3" s="6"/>
      <c r="AK3" s="6"/>
      <c r="AL3" s="18" t="s">
        <v>21</v>
      </c>
      <c r="AM3" s="18" t="s">
        <v>22</v>
      </c>
      <c r="AN3" s="18" t="s">
        <v>23</v>
      </c>
    </row>
    <row r="4" spans="1:40" s="18" customFormat="1" ht="23.1" customHeight="1" x14ac:dyDescent="0.25">
      <c r="A4" s="1"/>
      <c r="B4" s="1"/>
      <c r="C4" s="1"/>
      <c r="D4" s="2" t="s">
        <v>14</v>
      </c>
      <c r="E4" s="13">
        <f t="shared" si="0"/>
        <v>1000</v>
      </c>
      <c r="F4" s="14">
        <f t="shared" si="0"/>
        <v>600</v>
      </c>
      <c r="G4" s="10"/>
      <c r="H4" s="1"/>
      <c r="I4" s="1"/>
      <c r="J4" s="5"/>
      <c r="K4" s="24">
        <f t="shared" si="1"/>
        <v>1000</v>
      </c>
      <c r="L4" s="24">
        <f t="shared" si="1"/>
        <v>600</v>
      </c>
      <c r="M4" s="8"/>
      <c r="N4" s="4">
        <f t="shared" si="2"/>
        <v>965.99999999999989</v>
      </c>
      <c r="O4" s="4">
        <f t="shared" si="3"/>
        <v>588</v>
      </c>
      <c r="P4" s="8"/>
      <c r="Q4" s="60">
        <v>420</v>
      </c>
      <c r="R4" s="60">
        <v>420</v>
      </c>
      <c r="S4" s="60">
        <v>360</v>
      </c>
      <c r="T4" s="60">
        <v>360</v>
      </c>
      <c r="U4" s="53">
        <v>360</v>
      </c>
      <c r="V4" s="44">
        <v>360</v>
      </c>
      <c r="W4" s="39">
        <v>330</v>
      </c>
      <c r="X4" s="32"/>
      <c r="Y4" s="25">
        <v>460</v>
      </c>
      <c r="Z4" s="25">
        <v>460</v>
      </c>
      <c r="AA4" s="25">
        <v>460</v>
      </c>
      <c r="AB4" s="25">
        <v>460</v>
      </c>
      <c r="AC4" s="25">
        <v>460</v>
      </c>
      <c r="AD4" s="25"/>
      <c r="AE4" s="25"/>
      <c r="AF4" s="20">
        <v>194.71140000000003</v>
      </c>
      <c r="AG4" s="45"/>
      <c r="AI4" s="6"/>
      <c r="AK4" s="6"/>
      <c r="AL4" s="18" t="s">
        <v>24</v>
      </c>
      <c r="AM4" s="18">
        <v>300</v>
      </c>
      <c r="AN4" s="18">
        <v>3000</v>
      </c>
    </row>
    <row r="5" spans="1:40" s="18" customFormat="1" ht="23.1" customHeight="1" x14ac:dyDescent="0.25">
      <c r="A5" s="1"/>
      <c r="B5" s="1"/>
      <c r="C5" s="1"/>
      <c r="D5" s="2" t="s">
        <v>27</v>
      </c>
      <c r="E5" s="13">
        <f t="shared" si="0"/>
        <v>1050</v>
      </c>
      <c r="F5" s="14">
        <f t="shared" si="0"/>
        <v>650</v>
      </c>
      <c r="G5" s="10"/>
      <c r="H5" s="1"/>
      <c r="I5" s="1"/>
      <c r="J5" s="5"/>
      <c r="K5" s="24">
        <f t="shared" si="1"/>
        <v>1050</v>
      </c>
      <c r="L5" s="24">
        <f t="shared" si="1"/>
        <v>650</v>
      </c>
      <c r="M5" s="8"/>
      <c r="N5" s="4">
        <f t="shared" si="2"/>
        <v>1035</v>
      </c>
      <c r="O5" s="4">
        <f t="shared" si="3"/>
        <v>630</v>
      </c>
      <c r="P5" s="8"/>
      <c r="Q5" s="60">
        <v>450</v>
      </c>
      <c r="R5" s="60">
        <v>450</v>
      </c>
      <c r="S5" s="60">
        <v>384</v>
      </c>
      <c r="T5" s="60">
        <v>384</v>
      </c>
      <c r="U5" s="53">
        <v>384</v>
      </c>
      <c r="V5" s="44">
        <v>384</v>
      </c>
      <c r="W5" s="39">
        <v>550</v>
      </c>
      <c r="X5" s="32"/>
      <c r="Y5" s="25">
        <v>500</v>
      </c>
      <c r="Z5" s="25">
        <v>500</v>
      </c>
      <c r="AA5" s="25">
        <v>500</v>
      </c>
      <c r="AB5" s="25">
        <v>500</v>
      </c>
      <c r="AC5" s="25">
        <v>500</v>
      </c>
      <c r="AD5" s="25"/>
      <c r="AE5" s="25"/>
      <c r="AF5" s="20">
        <v>216.346</v>
      </c>
      <c r="AG5" s="45"/>
      <c r="AI5" s="6"/>
      <c r="AK5" s="6"/>
      <c r="AL5" s="18" t="s">
        <v>25</v>
      </c>
      <c r="AM5" s="18">
        <v>336</v>
      </c>
      <c r="AN5" s="18">
        <v>3360</v>
      </c>
    </row>
    <row r="6" spans="1:40" s="18" customFormat="1" ht="23.1" customHeight="1" x14ac:dyDescent="0.25">
      <c r="A6" s="1"/>
      <c r="B6" s="1"/>
      <c r="C6" s="1"/>
      <c r="D6" s="2" t="s">
        <v>28</v>
      </c>
      <c r="E6" s="13">
        <f t="shared" si="0"/>
        <v>1500</v>
      </c>
      <c r="F6" s="14">
        <f t="shared" si="0"/>
        <v>950</v>
      </c>
      <c r="G6" s="10"/>
      <c r="H6" s="1"/>
      <c r="I6" s="1"/>
      <c r="J6" s="5"/>
      <c r="K6" s="24">
        <f t="shared" si="1"/>
        <v>1500</v>
      </c>
      <c r="L6" s="24">
        <f t="shared" si="1"/>
        <v>950</v>
      </c>
      <c r="M6" s="8"/>
      <c r="N6" s="4">
        <f t="shared" si="2"/>
        <v>1494.9999999999998</v>
      </c>
      <c r="O6" s="4">
        <f t="shared" si="3"/>
        <v>909.99999999999989</v>
      </c>
      <c r="P6" s="8"/>
      <c r="Q6" s="60">
        <v>650</v>
      </c>
      <c r="R6" s="60">
        <v>650</v>
      </c>
      <c r="S6" s="60">
        <v>576</v>
      </c>
      <c r="T6" s="60">
        <v>576</v>
      </c>
      <c r="U6" s="53">
        <v>576</v>
      </c>
      <c r="V6" s="44">
        <v>576</v>
      </c>
      <c r="W6" s="39">
        <v>580</v>
      </c>
      <c r="X6" s="32"/>
      <c r="Y6" s="25">
        <v>800</v>
      </c>
      <c r="Z6" s="25">
        <v>800</v>
      </c>
      <c r="AA6" s="25">
        <v>800</v>
      </c>
      <c r="AB6" s="25">
        <v>800</v>
      </c>
      <c r="AC6" s="25">
        <v>800</v>
      </c>
      <c r="AD6" s="25"/>
      <c r="AE6" s="25"/>
      <c r="AF6" s="20">
        <v>216.346</v>
      </c>
      <c r="AG6" s="45"/>
      <c r="AI6" s="6"/>
      <c r="AK6" s="6"/>
      <c r="AL6" s="18" t="s">
        <v>26</v>
      </c>
      <c r="AM6" s="18">
        <v>360</v>
      </c>
      <c r="AN6" s="18">
        <v>3600</v>
      </c>
    </row>
    <row r="7" spans="1:40" s="18" customFormat="1" ht="23.1" customHeight="1" x14ac:dyDescent="0.25">
      <c r="A7" s="1"/>
      <c r="B7" s="1"/>
      <c r="C7" s="1"/>
      <c r="D7" s="2" t="s">
        <v>15</v>
      </c>
      <c r="E7" s="13">
        <f t="shared" si="0"/>
        <v>1650</v>
      </c>
      <c r="F7" s="14">
        <f t="shared" si="0"/>
        <v>1000</v>
      </c>
      <c r="G7" s="10"/>
      <c r="H7" s="1"/>
      <c r="I7" s="1"/>
      <c r="J7" s="5"/>
      <c r="K7" s="24">
        <f t="shared" si="1"/>
        <v>1650</v>
      </c>
      <c r="L7" s="24">
        <f t="shared" si="1"/>
        <v>1000</v>
      </c>
      <c r="M7" s="8"/>
      <c r="N7" s="4">
        <f t="shared" si="2"/>
        <v>1609.9999999999998</v>
      </c>
      <c r="O7" s="4">
        <f t="shared" si="3"/>
        <v>979.99999999999989</v>
      </c>
      <c r="P7" s="8"/>
      <c r="Q7" s="60">
        <v>700</v>
      </c>
      <c r="R7" s="60">
        <v>700</v>
      </c>
      <c r="S7" s="60">
        <v>636</v>
      </c>
      <c r="T7" s="60">
        <v>636</v>
      </c>
      <c r="U7" s="53">
        <v>636</v>
      </c>
      <c r="V7" s="44">
        <v>636</v>
      </c>
      <c r="W7" s="39">
        <v>550</v>
      </c>
      <c r="X7" s="32"/>
      <c r="Y7" s="25">
        <v>500</v>
      </c>
      <c r="Z7" s="25">
        <v>500</v>
      </c>
      <c r="AA7" s="25">
        <v>500</v>
      </c>
      <c r="AB7" s="25">
        <v>500</v>
      </c>
      <c r="AC7" s="25">
        <v>500</v>
      </c>
      <c r="AD7" s="25"/>
      <c r="AE7" s="25"/>
      <c r="AF7" s="20">
        <v>216.346</v>
      </c>
      <c r="AG7" s="45"/>
      <c r="AI7" s="6"/>
      <c r="AK7" s="6"/>
    </row>
    <row r="8" spans="1:40" s="18" customFormat="1" ht="23.1" customHeight="1" x14ac:dyDescent="0.25">
      <c r="A8" s="1"/>
      <c r="B8" s="1"/>
      <c r="C8" s="1"/>
      <c r="D8" s="2" t="s">
        <v>16</v>
      </c>
      <c r="E8" s="13">
        <f t="shared" si="0"/>
        <v>1750</v>
      </c>
      <c r="F8" s="14">
        <f t="shared" si="0"/>
        <v>1100</v>
      </c>
      <c r="G8" s="10"/>
      <c r="H8" s="1"/>
      <c r="I8" s="1"/>
      <c r="J8" s="5"/>
      <c r="K8" s="24">
        <f t="shared" si="1"/>
        <v>1750</v>
      </c>
      <c r="L8" s="24">
        <f t="shared" si="1"/>
        <v>1100</v>
      </c>
      <c r="M8" s="8"/>
      <c r="N8" s="4">
        <f t="shared" si="2"/>
        <v>1724.9999999999998</v>
      </c>
      <c r="O8" s="4">
        <f t="shared" si="3"/>
        <v>1050</v>
      </c>
      <c r="P8" s="8"/>
      <c r="Q8" s="60">
        <v>750</v>
      </c>
      <c r="R8" s="60">
        <v>750</v>
      </c>
      <c r="S8" s="60">
        <v>696</v>
      </c>
      <c r="T8" s="60">
        <v>696</v>
      </c>
      <c r="U8" s="53">
        <v>696</v>
      </c>
      <c r="V8" s="44">
        <v>696</v>
      </c>
      <c r="W8" s="39">
        <v>580</v>
      </c>
      <c r="X8" s="32"/>
      <c r="Y8" s="25">
        <v>800</v>
      </c>
      <c r="Z8" s="25">
        <v>800</v>
      </c>
      <c r="AA8" s="25">
        <v>800</v>
      </c>
      <c r="AB8" s="25">
        <v>800</v>
      </c>
      <c r="AC8" s="25">
        <v>800</v>
      </c>
      <c r="AD8" s="25"/>
      <c r="AE8" s="25"/>
      <c r="AF8" s="20">
        <v>216.346</v>
      </c>
      <c r="AG8" s="45"/>
      <c r="AI8" s="6"/>
      <c r="AK8" s="6"/>
    </row>
    <row r="9" spans="1:40" s="18" customFormat="1" ht="23.1" customHeight="1" x14ac:dyDescent="0.25">
      <c r="A9" s="1"/>
      <c r="B9" s="1"/>
      <c r="C9" s="1"/>
      <c r="D9" s="15"/>
      <c r="E9" s="16"/>
      <c r="F9" s="17"/>
      <c r="G9" s="10"/>
      <c r="H9" s="1"/>
      <c r="I9" s="1"/>
      <c r="J9" s="6"/>
      <c r="K9" s="24"/>
      <c r="L9" s="24"/>
      <c r="M9" s="1"/>
      <c r="N9" s="4"/>
      <c r="O9" s="4"/>
      <c r="P9" s="1"/>
      <c r="Q9" s="60"/>
      <c r="R9" s="60"/>
      <c r="S9" s="60"/>
      <c r="T9" s="60"/>
      <c r="U9" s="48"/>
      <c r="V9" s="48"/>
      <c r="W9" s="46"/>
      <c r="X9" s="49"/>
      <c r="Y9" s="27"/>
      <c r="Z9" s="27"/>
      <c r="AA9" s="27"/>
      <c r="AB9" s="27"/>
      <c r="AC9" s="27"/>
      <c r="AD9" s="27"/>
      <c r="AE9" s="27"/>
      <c r="AF9" s="28"/>
      <c r="AG9" s="45"/>
      <c r="AI9" s="6"/>
      <c r="AK9" s="6"/>
    </row>
    <row r="10" spans="1:40" s="18" customFormat="1" ht="23.1" customHeight="1" x14ac:dyDescent="0.25">
      <c r="A10" s="1"/>
      <c r="B10" s="1"/>
      <c r="C10" s="1"/>
      <c r="D10" s="104" t="s">
        <v>17</v>
      </c>
      <c r="E10" s="104"/>
      <c r="F10" s="104"/>
      <c r="G10" s="104"/>
      <c r="H10" s="104"/>
      <c r="I10" s="105"/>
      <c r="J10" s="5"/>
      <c r="K10" s="24"/>
      <c r="L10" s="24"/>
      <c r="M10" s="8"/>
      <c r="N10" s="4"/>
      <c r="O10" s="4"/>
      <c r="P10" s="8"/>
      <c r="Q10" s="59"/>
      <c r="R10" s="59"/>
      <c r="S10" s="59"/>
      <c r="T10" s="59"/>
      <c r="U10" s="52"/>
      <c r="V10" s="43"/>
      <c r="W10" s="40"/>
      <c r="X10" s="35"/>
      <c r="Y10" s="31"/>
      <c r="Z10" s="31"/>
      <c r="AA10" s="31"/>
      <c r="AB10" s="26"/>
      <c r="AC10" s="26"/>
      <c r="AD10" s="25"/>
      <c r="AE10" s="25"/>
      <c r="AF10" s="9"/>
      <c r="AG10" s="45"/>
      <c r="AI10" s="6"/>
      <c r="AK10" s="6"/>
      <c r="AL10" s="18">
        <v>120</v>
      </c>
      <c r="AM10" s="18">
        <v>576</v>
      </c>
    </row>
    <row r="11" spans="1:40" s="18" customFormat="1" ht="23.1" customHeight="1" x14ac:dyDescent="0.25">
      <c r="A11" s="1"/>
      <c r="B11" s="1" t="s">
        <v>19</v>
      </c>
      <c r="C11" s="36">
        <v>45246</v>
      </c>
      <c r="D11" s="2" t="s">
        <v>18</v>
      </c>
      <c r="E11" s="13">
        <v>2200</v>
      </c>
      <c r="F11" s="14">
        <v>1500</v>
      </c>
      <c r="G11" s="10"/>
      <c r="H11" s="1"/>
      <c r="I11" s="1"/>
      <c r="J11" s="5"/>
      <c r="K11" s="24">
        <f t="shared" ref="K11:L11" si="4">MROUND(N11+25,50)</f>
        <v>50</v>
      </c>
      <c r="L11" s="24">
        <f t="shared" si="4"/>
        <v>50</v>
      </c>
      <c r="M11" s="8"/>
      <c r="N11" s="4">
        <f t="shared" ref="N11:N12" si="5">Q11*2.3</f>
        <v>0</v>
      </c>
      <c r="O11" s="4">
        <f t="shared" ref="O11:O12" si="6">Q11*1.4</f>
        <v>0</v>
      </c>
      <c r="P11" s="8"/>
      <c r="Q11" s="58"/>
      <c r="R11" s="58"/>
      <c r="S11" s="58">
        <v>280</v>
      </c>
      <c r="T11" s="58">
        <v>280</v>
      </c>
      <c r="U11" s="51">
        <v>280</v>
      </c>
      <c r="V11" s="42">
        <v>280</v>
      </c>
      <c r="W11" s="39">
        <v>280</v>
      </c>
      <c r="X11" s="32"/>
      <c r="Y11" s="25">
        <v>300</v>
      </c>
      <c r="Z11" s="25">
        <v>300</v>
      </c>
      <c r="AA11" s="25">
        <v>300</v>
      </c>
      <c r="AB11" s="25">
        <v>300</v>
      </c>
      <c r="AC11" s="25">
        <v>300</v>
      </c>
      <c r="AD11" s="25"/>
      <c r="AE11" s="25"/>
      <c r="AF11" s="20">
        <v>108.173</v>
      </c>
      <c r="AG11" s="45"/>
      <c r="AI11" s="6"/>
      <c r="AK11" s="6"/>
      <c r="AL11" s="18">
        <v>140</v>
      </c>
      <c r="AM11" s="18">
        <v>636</v>
      </c>
    </row>
    <row r="12" spans="1:40" s="18" customFormat="1" ht="23.1" customHeight="1" x14ac:dyDescent="0.25">
      <c r="A12" s="1"/>
      <c r="B12" s="1"/>
      <c r="C12" s="1"/>
      <c r="D12" s="2"/>
      <c r="E12" s="13"/>
      <c r="F12" s="14"/>
      <c r="G12" s="10"/>
      <c r="H12" s="1"/>
      <c r="I12" s="1"/>
      <c r="J12" s="5"/>
      <c r="K12" s="24"/>
      <c r="L12" s="24"/>
      <c r="M12" s="8"/>
      <c r="N12" s="4">
        <f t="shared" si="5"/>
        <v>0</v>
      </c>
      <c r="O12" s="4">
        <f t="shared" si="6"/>
        <v>0</v>
      </c>
      <c r="P12" s="8"/>
      <c r="Q12" s="58"/>
      <c r="R12" s="58"/>
      <c r="S12" s="58"/>
      <c r="T12" s="58"/>
      <c r="U12" s="51"/>
      <c r="V12" s="42"/>
      <c r="W12" s="39"/>
      <c r="X12" s="32"/>
      <c r="Y12" s="25">
        <v>400</v>
      </c>
      <c r="Z12" s="25">
        <v>400</v>
      </c>
      <c r="AA12" s="25">
        <v>400</v>
      </c>
      <c r="AB12" s="25">
        <v>400</v>
      </c>
      <c r="AC12" s="25">
        <v>400</v>
      </c>
      <c r="AD12" s="25"/>
      <c r="AE12" s="25"/>
      <c r="AF12" s="20">
        <v>162.2595</v>
      </c>
      <c r="AG12" s="45"/>
      <c r="AI12" s="6"/>
      <c r="AK12" s="6"/>
      <c r="AL12" s="18">
        <v>160</v>
      </c>
      <c r="AM12" s="18">
        <v>696</v>
      </c>
    </row>
    <row r="13" spans="1:40" s="18" customFormat="1" ht="23.1" customHeight="1" x14ac:dyDescent="0.25">
      <c r="A13" s="1"/>
      <c r="B13" s="1"/>
      <c r="C13" s="1"/>
      <c r="D13" s="15"/>
      <c r="E13" s="16"/>
      <c r="F13" s="17"/>
      <c r="G13" s="10"/>
      <c r="H13" s="1"/>
      <c r="I13" s="1"/>
      <c r="J13" s="5"/>
      <c r="K13" s="24"/>
      <c r="L13" s="24"/>
      <c r="M13" s="8"/>
      <c r="N13" s="4"/>
      <c r="O13" s="4"/>
      <c r="P13" s="8"/>
      <c r="Q13" s="58"/>
      <c r="R13" s="58"/>
      <c r="S13" s="58"/>
      <c r="T13" s="58"/>
      <c r="U13" s="51"/>
      <c r="V13" s="42"/>
      <c r="W13" s="39"/>
      <c r="X13" s="32"/>
      <c r="Y13" s="25"/>
      <c r="Z13" s="25"/>
      <c r="AA13" s="25"/>
      <c r="AB13" s="25"/>
      <c r="AC13" s="25"/>
      <c r="AD13" s="25"/>
      <c r="AE13" s="25"/>
      <c r="AF13" s="20"/>
      <c r="AG13" s="45"/>
      <c r="AI13" s="6"/>
      <c r="AK13" s="6"/>
    </row>
    <row r="14" spans="1:40" ht="23.1" customHeight="1" x14ac:dyDescent="0.25">
      <c r="D14" s="106" t="s">
        <v>0</v>
      </c>
      <c r="E14" s="106"/>
      <c r="F14" s="106"/>
      <c r="G14" s="106"/>
      <c r="H14" s="106"/>
      <c r="I14" s="107"/>
      <c r="J14" s="6"/>
      <c r="K14" s="24"/>
      <c r="L14" s="24"/>
      <c r="M14" s="1"/>
      <c r="N14" s="4"/>
      <c r="O14" s="4"/>
      <c r="P14" s="1"/>
      <c r="Q14" s="61">
        <v>250624</v>
      </c>
      <c r="R14" s="61">
        <v>230324</v>
      </c>
      <c r="S14" s="58"/>
      <c r="T14" s="58"/>
      <c r="U14" s="47"/>
      <c r="V14" s="47"/>
      <c r="W14" s="46"/>
      <c r="X14" s="34"/>
      <c r="Y14" s="29"/>
      <c r="Z14" s="29"/>
      <c r="AA14" s="29"/>
      <c r="AB14" s="25"/>
      <c r="AC14" s="25"/>
      <c r="AD14" s="25"/>
      <c r="AE14" s="25"/>
      <c r="AF14" s="20"/>
      <c r="AG14" s="45"/>
    </row>
    <row r="15" spans="1:40" ht="23.1" customHeight="1" x14ac:dyDescent="0.25">
      <c r="C15" s="1" t="s">
        <v>39</v>
      </c>
      <c r="D15" s="62" t="s">
        <v>43</v>
      </c>
      <c r="E15" s="63">
        <f t="shared" ref="E15:F17" si="7">K15</f>
        <v>3100</v>
      </c>
      <c r="F15" s="64">
        <f t="shared" si="7"/>
        <v>2000</v>
      </c>
      <c r="G15" s="11"/>
      <c r="K15" s="24">
        <f t="shared" ref="K15:L25" si="8">MROUND(N15+25,50)</f>
        <v>3100</v>
      </c>
      <c r="L15" s="24">
        <f t="shared" si="8"/>
        <v>2000</v>
      </c>
      <c r="M15" s="8"/>
      <c r="N15" s="4">
        <f t="shared" ref="N15:N25" si="9">Q15*2.2</f>
        <v>3080.0000000000005</v>
      </c>
      <c r="O15" s="4">
        <f t="shared" ref="O15:O25" si="10">Q15*1.4</f>
        <v>1959.9999999999998</v>
      </c>
      <c r="P15" s="8"/>
      <c r="Q15" s="58">
        <v>1400</v>
      </c>
      <c r="R15" s="58">
        <v>2650</v>
      </c>
      <c r="S15" s="58">
        <v>2300</v>
      </c>
      <c r="T15" s="58">
        <v>2200</v>
      </c>
      <c r="U15" s="51">
        <v>2200</v>
      </c>
      <c r="V15" s="42">
        <v>2200</v>
      </c>
      <c r="W15" s="39">
        <v>2200</v>
      </c>
      <c r="X15" s="34">
        <v>1760</v>
      </c>
      <c r="Y15" s="29">
        <v>1760</v>
      </c>
      <c r="Z15" s="29">
        <v>1760</v>
      </c>
      <c r="AA15" s="29">
        <v>1760</v>
      </c>
      <c r="AB15" s="25">
        <v>1875</v>
      </c>
      <c r="AC15" s="25">
        <v>1875</v>
      </c>
      <c r="AD15" s="25">
        <v>1875</v>
      </c>
      <c r="AE15" s="25">
        <v>1875</v>
      </c>
      <c r="AF15" s="20">
        <v>1500</v>
      </c>
      <c r="AG15" s="45"/>
    </row>
    <row r="16" spans="1:40" ht="23.1" customHeight="1" x14ac:dyDescent="0.25">
      <c r="C16" s="1" t="s">
        <v>39</v>
      </c>
      <c r="D16" s="62" t="s">
        <v>44</v>
      </c>
      <c r="E16" s="63">
        <f t="shared" si="7"/>
        <v>4450</v>
      </c>
      <c r="F16" s="64">
        <f t="shared" si="7"/>
        <v>2850</v>
      </c>
      <c r="G16" s="11"/>
      <c r="K16" s="24">
        <f t="shared" si="8"/>
        <v>4450</v>
      </c>
      <c r="L16" s="24">
        <f t="shared" si="8"/>
        <v>2850</v>
      </c>
      <c r="M16" s="8"/>
      <c r="N16" s="4">
        <f t="shared" si="9"/>
        <v>4400</v>
      </c>
      <c r="O16" s="4">
        <f t="shared" si="10"/>
        <v>2800</v>
      </c>
      <c r="P16" s="8"/>
      <c r="Q16" s="58">
        <v>2000</v>
      </c>
      <c r="R16" s="58">
        <v>2650</v>
      </c>
      <c r="S16" s="58">
        <v>2300</v>
      </c>
      <c r="T16" s="58">
        <v>2200</v>
      </c>
      <c r="U16" s="51">
        <v>2200</v>
      </c>
      <c r="V16" s="42">
        <v>2200</v>
      </c>
      <c r="W16" s="39">
        <v>2200</v>
      </c>
      <c r="X16" s="34">
        <v>1760</v>
      </c>
      <c r="Y16" s="29">
        <v>1760</v>
      </c>
      <c r="Z16" s="29">
        <v>1760</v>
      </c>
      <c r="AA16" s="29">
        <v>1760</v>
      </c>
      <c r="AB16" s="25">
        <v>1875</v>
      </c>
      <c r="AC16" s="25">
        <v>1875</v>
      </c>
      <c r="AD16" s="25">
        <v>1875</v>
      </c>
      <c r="AE16" s="25">
        <v>1875</v>
      </c>
      <c r="AF16" s="20">
        <v>1500</v>
      </c>
      <c r="AG16" s="45"/>
    </row>
    <row r="17" spans="1:37" ht="23.1" customHeight="1" x14ac:dyDescent="0.25">
      <c r="A17" s="1" t="s">
        <v>4</v>
      </c>
      <c r="B17" s="1">
        <v>1859</v>
      </c>
      <c r="C17" s="1" t="s">
        <v>2</v>
      </c>
      <c r="D17" s="2" t="s">
        <v>29</v>
      </c>
      <c r="E17" s="13">
        <f t="shared" si="7"/>
        <v>5850</v>
      </c>
      <c r="F17" s="14">
        <f t="shared" si="7"/>
        <v>3750</v>
      </c>
      <c r="G17" s="11"/>
      <c r="K17" s="24">
        <f t="shared" ref="K17" si="11">MROUND(N17+25,50)</f>
        <v>5850</v>
      </c>
      <c r="L17" s="24">
        <f t="shared" ref="L17" si="12">MROUND(O17+25,50)</f>
        <v>3750</v>
      </c>
      <c r="M17" s="8"/>
      <c r="N17" s="4">
        <f t="shared" si="9"/>
        <v>5830.0000000000009</v>
      </c>
      <c r="O17" s="4">
        <f t="shared" si="10"/>
        <v>3709.9999999999995</v>
      </c>
      <c r="P17" s="8"/>
      <c r="Q17" s="58">
        <v>2650</v>
      </c>
      <c r="R17" s="58">
        <v>2650</v>
      </c>
      <c r="S17" s="58">
        <v>2300</v>
      </c>
      <c r="T17" s="58">
        <v>2200</v>
      </c>
      <c r="U17" s="51">
        <v>2200</v>
      </c>
      <c r="V17" s="42">
        <v>2200</v>
      </c>
      <c r="W17" s="39">
        <v>2200</v>
      </c>
      <c r="X17" s="34">
        <v>1760</v>
      </c>
      <c r="Y17" s="29">
        <v>1760</v>
      </c>
      <c r="Z17" s="29">
        <v>1760</v>
      </c>
      <c r="AA17" s="29">
        <v>1760</v>
      </c>
      <c r="AB17" s="25">
        <v>1875</v>
      </c>
      <c r="AC17" s="25">
        <v>1875</v>
      </c>
      <c r="AD17" s="25">
        <v>1875</v>
      </c>
      <c r="AE17" s="25">
        <v>1875</v>
      </c>
      <c r="AF17" s="20">
        <v>1500</v>
      </c>
      <c r="AG17" s="45"/>
    </row>
    <row r="18" spans="1:37" ht="23.1" customHeight="1" x14ac:dyDescent="0.25">
      <c r="B18" s="1">
        <v>1860</v>
      </c>
      <c r="C18" s="1" t="s">
        <v>3</v>
      </c>
      <c r="D18" s="2" t="s">
        <v>30</v>
      </c>
      <c r="E18" s="13">
        <f t="shared" ref="E18:F25" si="13">K18</f>
        <v>5850</v>
      </c>
      <c r="F18" s="14">
        <f t="shared" si="13"/>
        <v>3750</v>
      </c>
      <c r="K18" s="24">
        <f t="shared" si="8"/>
        <v>5850</v>
      </c>
      <c r="L18" s="24">
        <f t="shared" si="8"/>
        <v>3750</v>
      </c>
      <c r="M18" s="8"/>
      <c r="N18" s="4">
        <f t="shared" si="9"/>
        <v>5830.0000000000009</v>
      </c>
      <c r="O18" s="4">
        <f t="shared" si="10"/>
        <v>3709.9999999999995</v>
      </c>
      <c r="P18" s="8"/>
      <c r="Q18" s="58">
        <v>2650</v>
      </c>
      <c r="R18" s="58">
        <v>2650</v>
      </c>
      <c r="S18" s="58">
        <v>2600</v>
      </c>
      <c r="T18" s="58">
        <v>2656.25</v>
      </c>
      <c r="U18" s="51">
        <v>2656.25</v>
      </c>
      <c r="V18" s="42">
        <v>2656.25</v>
      </c>
      <c r="W18" s="39">
        <v>2656.25</v>
      </c>
      <c r="X18" s="34">
        <v>2125</v>
      </c>
      <c r="Y18" s="25">
        <f>AG18*1.25</f>
        <v>0</v>
      </c>
      <c r="Z18" s="25">
        <v>2125</v>
      </c>
      <c r="AA18" s="25">
        <v>2125</v>
      </c>
      <c r="AB18" s="25">
        <v>2125</v>
      </c>
      <c r="AC18" s="25">
        <v>2125</v>
      </c>
      <c r="AD18" s="25">
        <v>2125</v>
      </c>
      <c r="AE18" s="25">
        <v>2125</v>
      </c>
      <c r="AF18" s="20">
        <v>1700</v>
      </c>
      <c r="AG18" s="45"/>
    </row>
    <row r="19" spans="1:37" ht="23.1" customHeight="1" x14ac:dyDescent="0.25">
      <c r="C19" s="1" t="s">
        <v>39</v>
      </c>
      <c r="D19" s="62" t="s">
        <v>45</v>
      </c>
      <c r="E19" s="63">
        <f>K19</f>
        <v>5750</v>
      </c>
      <c r="F19" s="64">
        <f>L19</f>
        <v>3650</v>
      </c>
      <c r="G19" s="11"/>
      <c r="K19" s="24">
        <f t="shared" ref="K19" si="14">MROUND(N19+25,50)</f>
        <v>5750</v>
      </c>
      <c r="L19" s="24">
        <f t="shared" ref="L19" si="15">MROUND(O19+25,50)</f>
        <v>3650</v>
      </c>
      <c r="M19" s="8"/>
      <c r="N19" s="4">
        <f t="shared" si="9"/>
        <v>5720.0000000000009</v>
      </c>
      <c r="O19" s="4">
        <f t="shared" si="10"/>
        <v>3639.9999999999995</v>
      </c>
      <c r="P19" s="8"/>
      <c r="Q19" s="58">
        <v>2600</v>
      </c>
      <c r="R19" s="58">
        <v>2650</v>
      </c>
      <c r="S19" s="58">
        <v>2300</v>
      </c>
      <c r="T19" s="58">
        <v>2200</v>
      </c>
      <c r="U19" s="51">
        <v>2200</v>
      </c>
      <c r="V19" s="42">
        <v>2200</v>
      </c>
      <c r="W19" s="39">
        <v>2200</v>
      </c>
      <c r="X19" s="34">
        <v>1760</v>
      </c>
      <c r="Y19" s="29">
        <v>1760</v>
      </c>
      <c r="Z19" s="29">
        <v>1760</v>
      </c>
      <c r="AA19" s="29">
        <v>1760</v>
      </c>
      <c r="AB19" s="25">
        <v>1875</v>
      </c>
      <c r="AC19" s="25">
        <v>1875</v>
      </c>
      <c r="AD19" s="25">
        <v>1875</v>
      </c>
      <c r="AE19" s="25">
        <v>1875</v>
      </c>
      <c r="AF19" s="20">
        <v>1500</v>
      </c>
      <c r="AG19" s="45"/>
    </row>
    <row r="20" spans="1:37" ht="23.1" customHeight="1" x14ac:dyDescent="0.25">
      <c r="B20" s="1">
        <v>1860</v>
      </c>
      <c r="C20" s="1" t="s">
        <v>3</v>
      </c>
      <c r="D20" s="2" t="s">
        <v>31</v>
      </c>
      <c r="E20" s="13">
        <f t="shared" si="13"/>
        <v>5850</v>
      </c>
      <c r="F20" s="14">
        <f t="shared" si="13"/>
        <v>3750</v>
      </c>
      <c r="K20" s="24">
        <f t="shared" si="8"/>
        <v>5850</v>
      </c>
      <c r="L20" s="24">
        <f t="shared" si="8"/>
        <v>3750</v>
      </c>
      <c r="M20" s="8"/>
      <c r="N20" s="4">
        <f t="shared" si="9"/>
        <v>5830.0000000000009</v>
      </c>
      <c r="O20" s="4">
        <f t="shared" si="10"/>
        <v>3709.9999999999995</v>
      </c>
      <c r="P20" s="8"/>
      <c r="Q20" s="58">
        <v>2650</v>
      </c>
      <c r="R20" s="58">
        <v>2650</v>
      </c>
      <c r="S20" s="58">
        <v>2800</v>
      </c>
      <c r="T20" s="58">
        <v>2656.25</v>
      </c>
      <c r="U20" s="51">
        <v>2656.25</v>
      </c>
      <c r="V20" s="42">
        <v>2656.25</v>
      </c>
      <c r="W20" s="39">
        <v>2656.25</v>
      </c>
      <c r="X20" s="34">
        <v>2125</v>
      </c>
      <c r="Y20" s="25">
        <f t="shared" ref="Y20:Y25" si="16">AG20*1.25</f>
        <v>0</v>
      </c>
      <c r="Z20" s="25">
        <v>2125</v>
      </c>
      <c r="AA20" s="25">
        <v>2125</v>
      </c>
      <c r="AB20" s="25">
        <v>2125</v>
      </c>
      <c r="AC20" s="25">
        <v>2125</v>
      </c>
      <c r="AD20" s="25">
        <v>2125</v>
      </c>
      <c r="AE20" s="25">
        <v>2125</v>
      </c>
      <c r="AF20" s="20">
        <v>1700</v>
      </c>
      <c r="AG20" s="45"/>
    </row>
    <row r="21" spans="1:37" ht="23.1" customHeight="1" x14ac:dyDescent="0.25">
      <c r="B21" s="1">
        <v>1860</v>
      </c>
      <c r="C21" s="1" t="s">
        <v>3</v>
      </c>
      <c r="D21" s="2" t="s">
        <v>32</v>
      </c>
      <c r="E21" s="13">
        <f t="shared" ref="E21:E24" si="17">K21</f>
        <v>6550</v>
      </c>
      <c r="F21" s="14">
        <f t="shared" ref="F21:F24" si="18">L21</f>
        <v>4200</v>
      </c>
      <c r="K21" s="24">
        <f t="shared" ref="K21:K24" si="19">MROUND(N21+25,50)</f>
        <v>6550</v>
      </c>
      <c r="L21" s="24">
        <f t="shared" ref="L21:L24" si="20">MROUND(O21+25,50)</f>
        <v>4200</v>
      </c>
      <c r="M21" s="8"/>
      <c r="N21" s="4">
        <f t="shared" si="9"/>
        <v>6534.0000000000009</v>
      </c>
      <c r="O21" s="4">
        <f t="shared" si="10"/>
        <v>4158</v>
      </c>
      <c r="P21" s="8"/>
      <c r="Q21" s="58">
        <v>2970</v>
      </c>
      <c r="R21" s="58">
        <v>2970</v>
      </c>
      <c r="S21" s="58">
        <v>3000</v>
      </c>
      <c r="T21" s="58">
        <v>2656.25</v>
      </c>
      <c r="U21" s="51">
        <v>2656.25</v>
      </c>
      <c r="V21" s="42">
        <v>2656.25</v>
      </c>
      <c r="W21" s="39">
        <v>2656.25</v>
      </c>
      <c r="X21" s="34">
        <v>2125</v>
      </c>
      <c r="Y21" s="25">
        <f t="shared" si="16"/>
        <v>0</v>
      </c>
      <c r="Z21" s="25">
        <v>2125</v>
      </c>
      <c r="AA21" s="25">
        <v>2125</v>
      </c>
      <c r="AB21" s="25">
        <v>2125</v>
      </c>
      <c r="AC21" s="25">
        <v>2125</v>
      </c>
      <c r="AD21" s="25">
        <v>2125</v>
      </c>
      <c r="AE21" s="25">
        <v>2125</v>
      </c>
      <c r="AF21" s="20">
        <v>1700</v>
      </c>
      <c r="AG21" s="45"/>
    </row>
    <row r="22" spans="1:37" ht="23.1" customHeight="1" x14ac:dyDescent="0.25">
      <c r="C22" s="1" t="s">
        <v>39</v>
      </c>
      <c r="D22" s="62" t="s">
        <v>46</v>
      </c>
      <c r="E22" s="63">
        <f t="shared" ref="E22:E23" si="21">K22</f>
        <v>6850</v>
      </c>
      <c r="F22" s="64">
        <f t="shared" ref="F22:F23" si="22">L22</f>
        <v>4350</v>
      </c>
      <c r="K22" s="24">
        <f t="shared" ref="K22:K23" si="23">MROUND(N22+25,50)</f>
        <v>6850</v>
      </c>
      <c r="L22" s="24">
        <f t="shared" ref="L22:L23" si="24">MROUND(O22+25,50)</f>
        <v>4350</v>
      </c>
      <c r="M22" s="8"/>
      <c r="N22" s="4">
        <f t="shared" si="9"/>
        <v>6820.0000000000009</v>
      </c>
      <c r="O22" s="4">
        <f t="shared" si="10"/>
        <v>4340</v>
      </c>
      <c r="P22" s="8"/>
      <c r="Q22" s="58">
        <v>3100</v>
      </c>
      <c r="R22" s="58">
        <v>2970</v>
      </c>
      <c r="S22" s="58">
        <v>3000</v>
      </c>
      <c r="T22" s="58">
        <v>2656.25</v>
      </c>
      <c r="U22" s="51">
        <v>2656.25</v>
      </c>
      <c r="V22" s="42">
        <v>2656.25</v>
      </c>
      <c r="W22" s="39">
        <v>2656.25</v>
      </c>
      <c r="X22" s="34">
        <v>2125</v>
      </c>
      <c r="Y22" s="25">
        <f t="shared" si="16"/>
        <v>0</v>
      </c>
      <c r="Z22" s="25">
        <v>2125</v>
      </c>
      <c r="AA22" s="25">
        <v>2125</v>
      </c>
      <c r="AB22" s="25">
        <v>2125</v>
      </c>
      <c r="AC22" s="25">
        <v>2125</v>
      </c>
      <c r="AD22" s="25">
        <v>2125</v>
      </c>
      <c r="AE22" s="25">
        <v>2125</v>
      </c>
      <c r="AF22" s="20">
        <v>1700</v>
      </c>
      <c r="AG22" s="45"/>
    </row>
    <row r="23" spans="1:37" ht="23.1" customHeight="1" x14ac:dyDescent="0.25">
      <c r="C23" s="1" t="s">
        <v>39</v>
      </c>
      <c r="D23" s="62" t="s">
        <v>47</v>
      </c>
      <c r="E23" s="63">
        <f t="shared" si="21"/>
        <v>8150</v>
      </c>
      <c r="F23" s="64">
        <f t="shared" si="22"/>
        <v>5200</v>
      </c>
      <c r="K23" s="24">
        <f t="shared" si="23"/>
        <v>8150</v>
      </c>
      <c r="L23" s="24">
        <f t="shared" si="24"/>
        <v>5200</v>
      </c>
      <c r="M23" s="8"/>
      <c r="N23" s="4">
        <f t="shared" si="9"/>
        <v>8140.0000000000009</v>
      </c>
      <c r="O23" s="4">
        <f t="shared" si="10"/>
        <v>5180</v>
      </c>
      <c r="P23" s="8"/>
      <c r="Q23" s="58">
        <v>3700</v>
      </c>
      <c r="R23" s="58">
        <v>2970</v>
      </c>
      <c r="S23" s="58">
        <v>3000</v>
      </c>
      <c r="T23" s="58">
        <v>2656.25</v>
      </c>
      <c r="U23" s="51">
        <v>2656.25</v>
      </c>
      <c r="V23" s="42">
        <v>2656.25</v>
      </c>
      <c r="W23" s="39">
        <v>2656.25</v>
      </c>
      <c r="X23" s="34">
        <v>2125</v>
      </c>
      <c r="Y23" s="25">
        <f t="shared" si="16"/>
        <v>0</v>
      </c>
      <c r="Z23" s="25">
        <v>2125</v>
      </c>
      <c r="AA23" s="25">
        <v>2125</v>
      </c>
      <c r="AB23" s="25">
        <v>2125</v>
      </c>
      <c r="AC23" s="25">
        <v>2125</v>
      </c>
      <c r="AD23" s="25">
        <v>2125</v>
      </c>
      <c r="AE23" s="25">
        <v>2125</v>
      </c>
      <c r="AF23" s="20">
        <v>1700</v>
      </c>
      <c r="AG23" s="45"/>
    </row>
    <row r="24" spans="1:37" ht="23.1" customHeight="1" x14ac:dyDescent="0.25">
      <c r="C24" s="1" t="s">
        <v>39</v>
      </c>
      <c r="D24" s="62" t="s">
        <v>48</v>
      </c>
      <c r="E24" s="63">
        <f t="shared" si="17"/>
        <v>8850</v>
      </c>
      <c r="F24" s="64">
        <f t="shared" si="18"/>
        <v>5650</v>
      </c>
      <c r="K24" s="24">
        <f t="shared" si="19"/>
        <v>8850</v>
      </c>
      <c r="L24" s="24">
        <f t="shared" si="20"/>
        <v>5650</v>
      </c>
      <c r="M24" s="8"/>
      <c r="N24" s="4">
        <f t="shared" si="9"/>
        <v>8800</v>
      </c>
      <c r="O24" s="4">
        <f t="shared" si="10"/>
        <v>5600</v>
      </c>
      <c r="P24" s="8"/>
      <c r="Q24" s="58">
        <v>4000</v>
      </c>
      <c r="R24" s="58">
        <v>2970</v>
      </c>
      <c r="S24" s="58">
        <v>3000</v>
      </c>
      <c r="T24" s="58">
        <v>2656.25</v>
      </c>
      <c r="U24" s="51">
        <v>2656.25</v>
      </c>
      <c r="V24" s="42">
        <v>2656.25</v>
      </c>
      <c r="W24" s="39">
        <v>2656.25</v>
      </c>
      <c r="X24" s="34">
        <v>2125</v>
      </c>
      <c r="Y24" s="25">
        <f t="shared" si="16"/>
        <v>0</v>
      </c>
      <c r="Z24" s="25">
        <v>2125</v>
      </c>
      <c r="AA24" s="25">
        <v>2125</v>
      </c>
      <c r="AB24" s="25">
        <v>2125</v>
      </c>
      <c r="AC24" s="25">
        <v>2125</v>
      </c>
      <c r="AD24" s="25">
        <v>2125</v>
      </c>
      <c r="AE24" s="25">
        <v>2125</v>
      </c>
      <c r="AF24" s="20">
        <v>1700</v>
      </c>
      <c r="AG24" s="45"/>
    </row>
    <row r="25" spans="1:37" ht="23.1" customHeight="1" x14ac:dyDescent="0.25">
      <c r="C25" s="1" t="s">
        <v>39</v>
      </c>
      <c r="D25" s="62" t="s">
        <v>49</v>
      </c>
      <c r="E25" s="63">
        <f t="shared" si="13"/>
        <v>10150</v>
      </c>
      <c r="F25" s="64">
        <f t="shared" si="13"/>
        <v>6450</v>
      </c>
      <c r="K25" s="24">
        <f t="shared" si="8"/>
        <v>10150</v>
      </c>
      <c r="L25" s="24">
        <f t="shared" si="8"/>
        <v>6450</v>
      </c>
      <c r="M25" s="8"/>
      <c r="N25" s="4">
        <f t="shared" si="9"/>
        <v>10120</v>
      </c>
      <c r="O25" s="4">
        <f t="shared" si="10"/>
        <v>6440</v>
      </c>
      <c r="P25" s="8"/>
      <c r="Q25" s="58">
        <v>4600</v>
      </c>
      <c r="R25" s="58">
        <v>2970</v>
      </c>
      <c r="S25" s="58">
        <v>3000</v>
      </c>
      <c r="T25" s="58">
        <v>2656.25</v>
      </c>
      <c r="U25" s="51">
        <v>2656.25</v>
      </c>
      <c r="V25" s="42">
        <v>2656.25</v>
      </c>
      <c r="W25" s="39">
        <v>2656.25</v>
      </c>
      <c r="X25" s="34">
        <v>2125</v>
      </c>
      <c r="Y25" s="25">
        <f t="shared" si="16"/>
        <v>0</v>
      </c>
      <c r="Z25" s="25">
        <v>2125</v>
      </c>
      <c r="AA25" s="25">
        <v>2125</v>
      </c>
      <c r="AB25" s="25">
        <v>2125</v>
      </c>
      <c r="AC25" s="25">
        <v>2125</v>
      </c>
      <c r="AD25" s="25">
        <v>2125</v>
      </c>
      <c r="AE25" s="25">
        <v>2125</v>
      </c>
      <c r="AF25" s="20">
        <v>1700</v>
      </c>
      <c r="AG25" s="45"/>
    </row>
    <row r="26" spans="1:37" s="18" customFormat="1" ht="23.1" customHeight="1" x14ac:dyDescent="0.25">
      <c r="A26" s="1"/>
      <c r="B26" s="1"/>
      <c r="C26" s="1"/>
      <c r="D26" s="15"/>
      <c r="E26" s="16"/>
      <c r="F26" s="17"/>
      <c r="G26" s="10"/>
      <c r="H26" s="1"/>
      <c r="I26" s="1"/>
      <c r="J26" s="5"/>
      <c r="K26" s="24"/>
      <c r="L26" s="24"/>
      <c r="M26" s="8"/>
      <c r="N26" s="4"/>
      <c r="O26" s="4"/>
      <c r="P26" s="8"/>
      <c r="Q26" s="58"/>
      <c r="R26" s="58"/>
      <c r="S26" s="58"/>
      <c r="T26" s="58"/>
      <c r="U26" s="51"/>
      <c r="V26" s="42"/>
      <c r="W26" s="39"/>
      <c r="X26" s="32"/>
      <c r="Y26" s="25"/>
      <c r="Z26" s="25"/>
      <c r="AA26" s="25"/>
      <c r="AB26" s="25"/>
      <c r="AC26" s="25"/>
      <c r="AD26" s="25"/>
      <c r="AE26" s="25"/>
      <c r="AF26" s="20"/>
      <c r="AG26" s="45"/>
      <c r="AI26" s="6"/>
      <c r="AK26" s="6"/>
    </row>
    <row r="27" spans="1:37" ht="23.1" customHeight="1" x14ac:dyDescent="0.25">
      <c r="D27" s="106" t="s">
        <v>40</v>
      </c>
      <c r="E27" s="106"/>
      <c r="F27" s="106"/>
      <c r="G27" s="106"/>
      <c r="H27" s="106"/>
      <c r="I27" s="107"/>
      <c r="J27" s="6"/>
      <c r="K27" s="24"/>
      <c r="L27" s="24"/>
      <c r="M27" s="1"/>
      <c r="N27" s="4"/>
      <c r="O27" s="4"/>
      <c r="P27" s="1"/>
      <c r="Q27" s="61">
        <v>250624</v>
      </c>
      <c r="R27" s="61">
        <v>230324</v>
      </c>
      <c r="S27" s="58"/>
      <c r="T27" s="58"/>
      <c r="U27" s="47"/>
      <c r="V27" s="47"/>
      <c r="W27" s="46"/>
      <c r="X27" s="34"/>
      <c r="Y27" s="29"/>
      <c r="Z27" s="29"/>
      <c r="AA27" s="29"/>
      <c r="AB27" s="25"/>
      <c r="AC27" s="25"/>
      <c r="AD27" s="25"/>
      <c r="AE27" s="25"/>
      <c r="AF27" s="20"/>
      <c r="AG27" s="45"/>
    </row>
    <row r="28" spans="1:37" ht="23.1" customHeight="1" x14ac:dyDescent="0.25">
      <c r="C28" s="1" t="s">
        <v>39</v>
      </c>
      <c r="D28" s="62" t="s">
        <v>41</v>
      </c>
      <c r="E28" s="63">
        <f>K28</f>
        <v>11700</v>
      </c>
      <c r="F28" s="64">
        <f>L28</f>
        <v>7450</v>
      </c>
      <c r="G28" s="11"/>
      <c r="K28" s="24">
        <f t="shared" ref="K28:K29" si="25">MROUND(N28+25,50)</f>
        <v>11700</v>
      </c>
      <c r="L28" s="24">
        <f t="shared" ref="L28:L29" si="26">MROUND(O28+25,50)</f>
        <v>7450</v>
      </c>
      <c r="M28" s="8"/>
      <c r="N28" s="4">
        <f>Q28*2.2</f>
        <v>11660.000000000002</v>
      </c>
      <c r="O28" s="4">
        <f>Q28*1.4</f>
        <v>7419.9999999999991</v>
      </c>
      <c r="P28" s="8"/>
      <c r="Q28" s="58">
        <v>5300</v>
      </c>
      <c r="R28" s="58">
        <v>2650</v>
      </c>
      <c r="S28" s="58">
        <v>2300</v>
      </c>
      <c r="T28" s="58">
        <v>2200</v>
      </c>
      <c r="U28" s="51">
        <v>2200</v>
      </c>
      <c r="V28" s="42">
        <v>2200</v>
      </c>
      <c r="W28" s="39">
        <v>2200</v>
      </c>
      <c r="X28" s="34">
        <v>1760</v>
      </c>
      <c r="Y28" s="29">
        <v>1760</v>
      </c>
      <c r="Z28" s="29">
        <v>1760</v>
      </c>
      <c r="AA28" s="29">
        <v>1760</v>
      </c>
      <c r="AB28" s="25">
        <v>1875</v>
      </c>
      <c r="AC28" s="25">
        <v>1875</v>
      </c>
      <c r="AD28" s="25">
        <v>1875</v>
      </c>
      <c r="AE28" s="25">
        <v>1875</v>
      </c>
      <c r="AF28" s="20">
        <v>1500</v>
      </c>
      <c r="AG28" s="45"/>
    </row>
    <row r="29" spans="1:37" ht="23.1" customHeight="1" x14ac:dyDescent="0.25">
      <c r="C29" s="1" t="s">
        <v>39</v>
      </c>
      <c r="D29" s="62" t="s">
        <v>42</v>
      </c>
      <c r="E29" s="63">
        <f>K29</f>
        <v>7500</v>
      </c>
      <c r="F29" s="64">
        <f>L29</f>
        <v>4800</v>
      </c>
      <c r="G29" s="11"/>
      <c r="K29" s="24">
        <f t="shared" si="25"/>
        <v>7500</v>
      </c>
      <c r="L29" s="24">
        <f t="shared" si="26"/>
        <v>4800</v>
      </c>
      <c r="M29" s="8"/>
      <c r="N29" s="4">
        <f>Q29*2.2</f>
        <v>7480.0000000000009</v>
      </c>
      <c r="O29" s="4">
        <f>Q29*1.4</f>
        <v>4760</v>
      </c>
      <c r="P29" s="8"/>
      <c r="Q29" s="58">
        <v>3400</v>
      </c>
      <c r="R29" s="58">
        <v>2650</v>
      </c>
      <c r="S29" s="58">
        <v>2300</v>
      </c>
      <c r="T29" s="58">
        <v>2200</v>
      </c>
      <c r="U29" s="51">
        <v>2200</v>
      </c>
      <c r="V29" s="42">
        <v>2200</v>
      </c>
      <c r="W29" s="39">
        <v>2200</v>
      </c>
      <c r="X29" s="34">
        <v>1760</v>
      </c>
      <c r="Y29" s="29">
        <v>1760</v>
      </c>
      <c r="Z29" s="29">
        <v>1760</v>
      </c>
      <c r="AA29" s="29">
        <v>1760</v>
      </c>
      <c r="AB29" s="25">
        <v>1875</v>
      </c>
      <c r="AC29" s="25">
        <v>1875</v>
      </c>
      <c r="AD29" s="25">
        <v>1875</v>
      </c>
      <c r="AE29" s="25">
        <v>1875</v>
      </c>
      <c r="AF29" s="20">
        <v>1500</v>
      </c>
      <c r="AG29" s="45"/>
    </row>
    <row r="30" spans="1:37" ht="23.1" customHeight="1" x14ac:dyDescent="0.25">
      <c r="D30" s="15"/>
      <c r="E30" s="16"/>
      <c r="F30" s="17"/>
      <c r="J30" s="6"/>
      <c r="K30" s="24"/>
      <c r="L30" s="24"/>
      <c r="M30" s="1"/>
      <c r="N30" s="4"/>
      <c r="O30" s="4"/>
      <c r="P30" s="1"/>
      <c r="Q30" s="58"/>
      <c r="R30" s="58"/>
      <c r="S30" s="58"/>
      <c r="T30" s="58"/>
      <c r="U30" s="51"/>
      <c r="V30" s="42"/>
      <c r="W30" s="39"/>
      <c r="X30" s="34"/>
      <c r="Y30" s="25"/>
      <c r="Z30" s="25"/>
      <c r="AA30" s="25">
        <v>0</v>
      </c>
      <c r="AB30" s="25">
        <v>0</v>
      </c>
      <c r="AC30" s="25">
        <v>0</v>
      </c>
      <c r="AD30" s="25">
        <v>0</v>
      </c>
      <c r="AE30" s="25">
        <v>0</v>
      </c>
      <c r="AF30" s="22"/>
      <c r="AG30" s="45"/>
    </row>
    <row r="31" spans="1:37" ht="23.1" customHeight="1" x14ac:dyDescent="0.25">
      <c r="D31" s="106" t="s">
        <v>5</v>
      </c>
      <c r="E31" s="106"/>
      <c r="F31" s="106"/>
      <c r="G31" s="106"/>
      <c r="H31" s="106"/>
      <c r="I31" s="106"/>
      <c r="J31" s="6"/>
      <c r="K31" s="24"/>
      <c r="L31" s="24"/>
      <c r="M31" s="8"/>
      <c r="N31" s="4"/>
      <c r="O31" s="4"/>
      <c r="P31" s="1"/>
      <c r="Q31" s="58"/>
      <c r="R31" s="58"/>
      <c r="S31" s="58"/>
      <c r="T31" s="58"/>
      <c r="U31" s="47"/>
      <c r="V31" s="47"/>
      <c r="W31" s="46"/>
      <c r="X31" s="34"/>
      <c r="Y31" s="25"/>
      <c r="Z31" s="25"/>
      <c r="AA31" s="25"/>
      <c r="AB31" s="25"/>
      <c r="AC31" s="25"/>
      <c r="AD31" s="25"/>
      <c r="AE31" s="25"/>
      <c r="AF31" s="20"/>
      <c r="AG31" s="45"/>
    </row>
    <row r="32" spans="1:37" ht="23.1" customHeight="1" x14ac:dyDescent="0.25">
      <c r="B32" s="1">
        <v>1841</v>
      </c>
      <c r="C32" s="1" t="s">
        <v>1</v>
      </c>
      <c r="D32" s="21" t="s">
        <v>7</v>
      </c>
      <c r="E32" s="13">
        <f>K32</f>
        <v>7750</v>
      </c>
      <c r="F32" s="14">
        <f>L32</f>
        <v>4950</v>
      </c>
      <c r="G32" s="11"/>
      <c r="J32" s="6"/>
      <c r="K32" s="24">
        <f t="shared" ref="K32:L36" si="27">MROUND(N32+25,50)</f>
        <v>7750</v>
      </c>
      <c r="L32" s="24">
        <f t="shared" si="27"/>
        <v>4950</v>
      </c>
      <c r="M32" s="8"/>
      <c r="N32" s="4">
        <f t="shared" ref="N32:N36" si="28">Q32*2.2</f>
        <v>7734.3750000000009</v>
      </c>
      <c r="O32" s="4">
        <f t="shared" ref="O32:O36" si="29">Q32*1.4</f>
        <v>4921.875</v>
      </c>
      <c r="P32" s="1"/>
      <c r="Q32" s="58">
        <v>3515.625</v>
      </c>
      <c r="R32" s="58">
        <v>3515.625</v>
      </c>
      <c r="S32" s="58">
        <v>3515.625</v>
      </c>
      <c r="T32" s="58">
        <v>3515.625</v>
      </c>
      <c r="U32" s="51">
        <v>3515.625</v>
      </c>
      <c r="V32" s="42">
        <v>3515.625</v>
      </c>
      <c r="W32" s="39">
        <v>3515.625</v>
      </c>
      <c r="X32" s="34">
        <v>2812.5</v>
      </c>
      <c r="Y32" s="25">
        <f>AG32*1.25</f>
        <v>0</v>
      </c>
      <c r="Z32" s="25">
        <v>2812.5</v>
      </c>
      <c r="AA32" s="25">
        <v>2812.5</v>
      </c>
      <c r="AB32" s="25">
        <v>2812.5</v>
      </c>
      <c r="AC32" s="25">
        <v>2812.5</v>
      </c>
      <c r="AD32" s="25">
        <v>2812.5</v>
      </c>
      <c r="AE32" s="25">
        <v>2812.5</v>
      </c>
      <c r="AF32" s="20">
        <v>2250</v>
      </c>
      <c r="AG32" s="45"/>
    </row>
    <row r="33" spans="1:37" ht="23.1" customHeight="1" x14ac:dyDescent="0.25">
      <c r="D33" s="2" t="s">
        <v>6</v>
      </c>
      <c r="E33" s="13">
        <f t="shared" ref="E33:F36" si="30">K33</f>
        <v>8350</v>
      </c>
      <c r="F33" s="14">
        <f t="shared" si="30"/>
        <v>5300</v>
      </c>
      <c r="G33" s="11"/>
      <c r="J33" s="6"/>
      <c r="K33" s="24">
        <f t="shared" si="27"/>
        <v>8350</v>
      </c>
      <c r="L33" s="24">
        <f t="shared" si="27"/>
        <v>5300</v>
      </c>
      <c r="M33" s="8"/>
      <c r="N33" s="4">
        <f t="shared" si="28"/>
        <v>8311.875</v>
      </c>
      <c r="O33" s="4">
        <f t="shared" si="29"/>
        <v>5289.375</v>
      </c>
      <c r="P33" s="1"/>
      <c r="Q33" s="58">
        <v>3778.125</v>
      </c>
      <c r="R33" s="58">
        <v>3778.125</v>
      </c>
      <c r="S33" s="58">
        <v>3778.125</v>
      </c>
      <c r="T33" s="58">
        <v>3778.125</v>
      </c>
      <c r="U33" s="51">
        <v>3778.125</v>
      </c>
      <c r="V33" s="42">
        <v>3778.125</v>
      </c>
      <c r="W33" s="39">
        <v>3778.125</v>
      </c>
      <c r="X33" s="34">
        <v>3022.5</v>
      </c>
      <c r="Y33" s="25">
        <f>AG33*1.25</f>
        <v>0</v>
      </c>
      <c r="Z33" s="25">
        <v>3022.5</v>
      </c>
      <c r="AA33" s="25">
        <v>3022.5</v>
      </c>
      <c r="AB33" s="25">
        <v>3022.5</v>
      </c>
      <c r="AC33" s="25">
        <v>3022.5</v>
      </c>
      <c r="AD33" s="25">
        <v>3022.5</v>
      </c>
      <c r="AE33" s="25">
        <v>3022.5</v>
      </c>
      <c r="AF33" s="20">
        <v>2418</v>
      </c>
      <c r="AG33" s="45"/>
    </row>
    <row r="34" spans="1:37" ht="23.1" customHeight="1" x14ac:dyDescent="0.25">
      <c r="D34" s="2" t="s">
        <v>8</v>
      </c>
      <c r="E34" s="13">
        <f t="shared" si="30"/>
        <v>8900</v>
      </c>
      <c r="F34" s="14">
        <f t="shared" si="30"/>
        <v>5650</v>
      </c>
      <c r="G34" s="11"/>
      <c r="J34" s="6"/>
      <c r="K34" s="24">
        <f t="shared" si="27"/>
        <v>8900</v>
      </c>
      <c r="L34" s="24">
        <f t="shared" si="27"/>
        <v>5650</v>
      </c>
      <c r="M34" s="8"/>
      <c r="N34" s="4">
        <f t="shared" si="28"/>
        <v>8868.75</v>
      </c>
      <c r="O34" s="4">
        <f t="shared" si="29"/>
        <v>5643.75</v>
      </c>
      <c r="P34" s="1"/>
      <c r="Q34" s="58">
        <v>4031.25</v>
      </c>
      <c r="R34" s="58">
        <v>4031.25</v>
      </c>
      <c r="S34" s="58">
        <v>4031.25</v>
      </c>
      <c r="T34" s="58">
        <v>4031.25</v>
      </c>
      <c r="U34" s="51">
        <v>4031.25</v>
      </c>
      <c r="V34" s="42">
        <v>4031.25</v>
      </c>
      <c r="W34" s="39">
        <v>4031.25</v>
      </c>
      <c r="X34" s="34">
        <v>3225</v>
      </c>
      <c r="Y34" s="25">
        <v>3225</v>
      </c>
      <c r="Z34" s="25">
        <v>3225</v>
      </c>
      <c r="AA34" s="25">
        <v>3225</v>
      </c>
      <c r="AB34" s="25"/>
      <c r="AC34" s="25"/>
      <c r="AD34" s="25"/>
      <c r="AE34" s="25"/>
      <c r="AF34" s="20"/>
      <c r="AG34" s="45"/>
    </row>
    <row r="35" spans="1:37" ht="23.1" customHeight="1" x14ac:dyDescent="0.25">
      <c r="D35" s="2" t="s">
        <v>9</v>
      </c>
      <c r="E35" s="13">
        <f t="shared" si="30"/>
        <v>9650</v>
      </c>
      <c r="F35" s="14">
        <f t="shared" si="30"/>
        <v>6150</v>
      </c>
      <c r="G35" s="11"/>
      <c r="J35" s="6"/>
      <c r="K35" s="24">
        <f t="shared" si="27"/>
        <v>9650</v>
      </c>
      <c r="L35" s="24">
        <f t="shared" si="27"/>
        <v>6150</v>
      </c>
      <c r="M35" s="8"/>
      <c r="N35" s="4">
        <f t="shared" si="28"/>
        <v>9625</v>
      </c>
      <c r="O35" s="4">
        <f t="shared" si="29"/>
        <v>6125</v>
      </c>
      <c r="P35" s="1"/>
      <c r="Q35" s="58">
        <v>4375</v>
      </c>
      <c r="R35" s="58">
        <v>4375</v>
      </c>
      <c r="S35" s="58">
        <v>4375</v>
      </c>
      <c r="T35" s="58">
        <v>4375</v>
      </c>
      <c r="U35" s="51">
        <v>4375</v>
      </c>
      <c r="V35" s="42">
        <v>4375</v>
      </c>
      <c r="W35" s="39">
        <v>4375</v>
      </c>
      <c r="X35" s="34">
        <v>3500</v>
      </c>
      <c r="Y35" s="25">
        <v>3500</v>
      </c>
      <c r="Z35" s="25">
        <v>3500</v>
      </c>
      <c r="AA35" s="25">
        <v>3500</v>
      </c>
      <c r="AB35" s="25"/>
      <c r="AC35" s="25"/>
      <c r="AD35" s="25"/>
      <c r="AE35" s="25"/>
      <c r="AF35" s="20"/>
      <c r="AG35" s="45"/>
    </row>
    <row r="36" spans="1:37" ht="23.1" customHeight="1" x14ac:dyDescent="0.25">
      <c r="D36" s="2" t="s">
        <v>10</v>
      </c>
      <c r="E36" s="13">
        <f t="shared" si="30"/>
        <v>10400</v>
      </c>
      <c r="F36" s="14">
        <f t="shared" si="30"/>
        <v>6650</v>
      </c>
      <c r="G36" s="11"/>
      <c r="J36" s="6"/>
      <c r="K36" s="24">
        <f t="shared" si="27"/>
        <v>10400</v>
      </c>
      <c r="L36" s="24">
        <f t="shared" si="27"/>
        <v>6650</v>
      </c>
      <c r="M36" s="8"/>
      <c r="N36" s="4">
        <f t="shared" si="28"/>
        <v>10381.25</v>
      </c>
      <c r="O36" s="4">
        <f t="shared" si="29"/>
        <v>6606.25</v>
      </c>
      <c r="P36" s="1"/>
      <c r="Q36" s="58">
        <v>4718.75</v>
      </c>
      <c r="R36" s="58">
        <v>4718.75</v>
      </c>
      <c r="S36" s="58">
        <v>4718.75</v>
      </c>
      <c r="T36" s="58">
        <v>4718.75</v>
      </c>
      <c r="U36" s="51">
        <v>4718.75</v>
      </c>
      <c r="V36" s="42">
        <v>4718.75</v>
      </c>
      <c r="W36" s="39">
        <v>4718.75</v>
      </c>
      <c r="X36" s="34">
        <v>3775</v>
      </c>
      <c r="Y36" s="25">
        <v>3775</v>
      </c>
      <c r="Z36" s="25">
        <v>3775</v>
      </c>
      <c r="AA36" s="25">
        <v>3775</v>
      </c>
      <c r="AB36" s="25"/>
      <c r="AC36" s="25"/>
      <c r="AD36" s="25"/>
      <c r="AE36" s="25"/>
      <c r="AF36" s="20"/>
      <c r="AG36" s="45"/>
    </row>
    <row r="37" spans="1:37" s="18" customFormat="1" ht="23.1" customHeight="1" x14ac:dyDescent="0.25">
      <c r="A37" s="1"/>
      <c r="B37" s="1"/>
      <c r="C37" s="1"/>
      <c r="D37" s="15"/>
      <c r="E37" s="16"/>
      <c r="F37" s="17"/>
      <c r="G37" s="10"/>
      <c r="H37" s="1"/>
      <c r="I37" s="1"/>
      <c r="J37" s="6"/>
      <c r="K37" s="24"/>
      <c r="L37" s="24"/>
      <c r="M37" s="1"/>
      <c r="N37" s="4"/>
      <c r="O37" s="4"/>
      <c r="P37" s="1"/>
      <c r="Q37" s="60"/>
      <c r="R37" s="60"/>
      <c r="S37" s="60"/>
      <c r="T37" s="60"/>
      <c r="U37" s="48"/>
      <c r="V37" s="48"/>
      <c r="W37" s="46"/>
      <c r="X37" s="49"/>
      <c r="Y37" s="27"/>
      <c r="Z37" s="27"/>
      <c r="AA37" s="27"/>
      <c r="AB37" s="27"/>
      <c r="AC37" s="27"/>
      <c r="AD37" s="27"/>
      <c r="AE37" s="27"/>
      <c r="AF37" s="28"/>
      <c r="AG37" s="45"/>
      <c r="AI37" s="6"/>
      <c r="AK37" s="6"/>
    </row>
    <row r="38" spans="1:37" s="18" customFormat="1" ht="23.1" customHeight="1" x14ac:dyDescent="0.25">
      <c r="A38" s="1"/>
      <c r="B38" s="1"/>
      <c r="C38" s="30"/>
      <c r="D38" s="104" t="s">
        <v>37</v>
      </c>
      <c r="E38" s="104"/>
      <c r="F38" s="104"/>
      <c r="G38" s="104"/>
      <c r="H38" s="104"/>
      <c r="I38" s="105"/>
      <c r="J38" s="6"/>
      <c r="K38" s="24"/>
      <c r="L38" s="24"/>
      <c r="M38" s="1"/>
      <c r="N38" s="56" t="s">
        <v>34</v>
      </c>
      <c r="O38" s="56" t="s">
        <v>35</v>
      </c>
      <c r="P38" s="1"/>
      <c r="Q38" s="58"/>
      <c r="R38" s="58"/>
      <c r="S38" s="58"/>
      <c r="T38" s="58"/>
      <c r="U38" s="47"/>
      <c r="V38" s="47"/>
      <c r="W38" s="46"/>
      <c r="X38" s="34"/>
      <c r="Y38" s="29"/>
      <c r="Z38" s="29"/>
      <c r="AA38" s="29"/>
      <c r="AB38" s="25"/>
      <c r="AC38" s="25"/>
      <c r="AD38" s="25"/>
      <c r="AE38" s="25"/>
      <c r="AF38" s="9"/>
      <c r="AG38" s="45"/>
      <c r="AI38" s="6"/>
      <c r="AJ38" s="6"/>
    </row>
    <row r="39" spans="1:37" s="18" customFormat="1" ht="23.1" customHeight="1" x14ac:dyDescent="0.25">
      <c r="A39" s="1"/>
      <c r="B39" s="1"/>
      <c r="C39" s="30">
        <v>45326</v>
      </c>
      <c r="D39" s="19" t="s">
        <v>33</v>
      </c>
      <c r="E39" s="13">
        <v>6000</v>
      </c>
      <c r="F39" s="14">
        <v>4000</v>
      </c>
      <c r="G39" s="11"/>
      <c r="H39" s="7"/>
      <c r="I39" s="7"/>
      <c r="J39" s="5"/>
      <c r="K39" s="24">
        <f>MROUND(N39+24,50)</f>
        <v>0</v>
      </c>
      <c r="L39" s="24">
        <f t="shared" ref="L39" si="31">MROUND(O39+25,50)</f>
        <v>50</v>
      </c>
      <c r="M39" s="8"/>
      <c r="N39" s="4">
        <f>Q39*2</f>
        <v>0</v>
      </c>
      <c r="O39" s="4">
        <f>Q39*1.5</f>
        <v>0</v>
      </c>
      <c r="P39" s="8"/>
      <c r="Q39" s="58"/>
      <c r="R39" s="58"/>
      <c r="S39" s="58">
        <v>2500</v>
      </c>
      <c r="T39" s="58">
        <v>4750</v>
      </c>
      <c r="U39" s="51">
        <v>4750</v>
      </c>
      <c r="V39" s="42">
        <v>4750</v>
      </c>
      <c r="W39" s="39"/>
      <c r="X39" s="34"/>
      <c r="Y39" s="29"/>
      <c r="Z39" s="29"/>
      <c r="AA39" s="29"/>
      <c r="AB39" s="25"/>
      <c r="AC39" s="25"/>
      <c r="AD39" s="25"/>
      <c r="AE39" s="25"/>
      <c r="AF39" s="9"/>
      <c r="AG39" s="45"/>
      <c r="AI39" s="6"/>
      <c r="AJ39" s="6"/>
    </row>
    <row r="40" spans="1:37" s="18" customFormat="1" ht="23.1" customHeight="1" x14ac:dyDescent="0.25">
      <c r="A40" s="1"/>
      <c r="B40" s="1"/>
      <c r="C40" s="1"/>
      <c r="D40" s="15"/>
      <c r="E40" s="16"/>
      <c r="F40" s="17"/>
      <c r="G40" s="10"/>
      <c r="H40" s="1"/>
      <c r="I40" s="1"/>
      <c r="J40" s="5"/>
      <c r="K40" s="24"/>
      <c r="L40" s="24"/>
      <c r="M40" s="8"/>
      <c r="N40" s="4"/>
      <c r="O40" s="4"/>
      <c r="P40" s="8"/>
      <c r="Q40" s="58"/>
      <c r="R40" s="58"/>
      <c r="S40" s="58"/>
      <c r="T40" s="58"/>
      <c r="U40" s="51"/>
      <c r="V40" s="42"/>
      <c r="W40" s="39"/>
      <c r="X40" s="34"/>
      <c r="Y40" s="25"/>
      <c r="Z40" s="25"/>
      <c r="AA40" s="25"/>
      <c r="AB40" s="25"/>
      <c r="AC40" s="25"/>
      <c r="AD40" s="25"/>
      <c r="AE40" s="25"/>
      <c r="AF40" s="9"/>
      <c r="AG40" s="45"/>
      <c r="AI40" s="6"/>
      <c r="AJ40" s="6"/>
    </row>
  </sheetData>
  <mergeCells count="6">
    <mergeCell ref="D1:I1"/>
    <mergeCell ref="D10:I10"/>
    <mergeCell ref="D14:I14"/>
    <mergeCell ref="D31:I31"/>
    <mergeCell ref="D38:I38"/>
    <mergeCell ref="D27:I27"/>
  </mergeCells>
  <printOptions horizontalCentered="1"/>
  <pageMargins left="0.70866141732283472" right="0.51181102362204722" top="0.59055118110236227" bottom="0.39370078740157483" header="0.19685039370078741" footer="0.11811023622047245"/>
  <pageSetup scale="95" fitToHeight="0" orientation="portrait" r:id="rId1"/>
  <headerFooter>
    <oddHeader>&amp;LMACETAS DE PLASTICO&amp;R"El Origen"</oddHeader>
    <oddFooter>&amp;L&amp;P&amp;R&amp;D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  <pageSetUpPr fitToPage="1"/>
  </sheetPr>
  <dimension ref="A1:AN42"/>
  <sheetViews>
    <sheetView topLeftCell="D22" zoomScaleNormal="100" workbookViewId="0">
      <selection activeCell="K42" sqref="K42"/>
    </sheetView>
  </sheetViews>
  <sheetFormatPr baseColWidth="10" defaultColWidth="11.42578125" defaultRowHeight="23.1" customHeight="1" x14ac:dyDescent="0.25"/>
  <cols>
    <col min="1" max="1" width="10.140625" style="1" customWidth="1"/>
    <col min="2" max="2" width="12.42578125" style="1" customWidth="1"/>
    <col min="3" max="3" width="14.7109375" style="1" customWidth="1"/>
    <col min="4" max="4" width="42" style="1" customWidth="1"/>
    <col min="5" max="6" width="12.7109375" style="12" customWidth="1"/>
    <col min="7" max="7" width="9.7109375" style="10" customWidth="1"/>
    <col min="8" max="9" width="9.7109375" style="1" customWidth="1"/>
    <col min="10" max="10" width="1.7109375" style="5" customWidth="1"/>
    <col min="11" max="11" width="13.42578125" style="23" customWidth="1"/>
    <col min="12" max="12" width="12.7109375" style="23" customWidth="1"/>
    <col min="13" max="13" width="1.7109375" style="6" customWidth="1"/>
    <col min="14" max="15" width="12.7109375" style="3" customWidth="1"/>
    <col min="16" max="16" width="1.7109375" style="6" customWidth="1"/>
    <col min="17" max="20" width="14.85546875" style="57" customWidth="1"/>
    <col min="21" max="21" width="14.85546875" style="50" customWidth="1"/>
    <col min="22" max="22" width="14.85546875" style="41" hidden="1" customWidth="1"/>
    <col min="23" max="23" width="14.85546875" style="38" hidden="1" customWidth="1"/>
    <col min="24" max="24" width="14.85546875" style="33" hidden="1" customWidth="1"/>
    <col min="25" max="31" width="14.85546875" style="23" hidden="1" customWidth="1"/>
    <col min="32" max="32" width="14.85546875" style="3" hidden="1" customWidth="1"/>
    <col min="33" max="33" width="11.42578125" style="37" customWidth="1"/>
    <col min="34" max="34" width="14.7109375" style="18" customWidth="1"/>
    <col min="35" max="36" width="11.42578125" style="6" customWidth="1"/>
    <col min="37" max="16384" width="11.42578125" style="6"/>
  </cols>
  <sheetData>
    <row r="1" spans="1:40" s="18" customFormat="1" ht="23.1" customHeight="1" x14ac:dyDescent="0.25">
      <c r="A1" s="1"/>
      <c r="B1" s="1"/>
      <c r="C1" s="1"/>
      <c r="D1" s="104" t="s">
        <v>11</v>
      </c>
      <c r="E1" s="104"/>
      <c r="F1" s="104"/>
      <c r="G1" s="104"/>
      <c r="H1" s="104"/>
      <c r="I1" s="105"/>
      <c r="J1" s="6"/>
      <c r="K1" s="24"/>
      <c r="L1" s="24"/>
      <c r="M1" s="1"/>
      <c r="N1" s="4"/>
      <c r="O1" s="4"/>
      <c r="P1" s="1"/>
      <c r="Q1" s="67" t="s">
        <v>50</v>
      </c>
      <c r="R1" s="59" t="s">
        <v>36</v>
      </c>
      <c r="S1" s="59"/>
      <c r="T1" s="59"/>
      <c r="U1" s="54"/>
      <c r="V1" s="54"/>
      <c r="W1" s="55"/>
      <c r="X1" s="35"/>
      <c r="Y1" s="31"/>
      <c r="Z1" s="31"/>
      <c r="AA1" s="31"/>
      <c r="AB1" s="26"/>
      <c r="AC1" s="26"/>
      <c r="AD1" s="25"/>
      <c r="AE1" s="25"/>
      <c r="AF1" s="9"/>
      <c r="AG1" s="45"/>
      <c r="AI1" s="6"/>
      <c r="AK1" s="6"/>
    </row>
    <row r="2" spans="1:40" s="18" customFormat="1" ht="23.1" customHeight="1" x14ac:dyDescent="0.25">
      <c r="A2" s="1"/>
      <c r="B2" s="1"/>
      <c r="C2" s="36"/>
      <c r="D2" s="2" t="s">
        <v>12</v>
      </c>
      <c r="E2" s="13">
        <f t="shared" ref="E2:F8" si="0">K2</f>
        <v>900</v>
      </c>
      <c r="F2" s="14">
        <f t="shared" si="0"/>
        <v>600</v>
      </c>
      <c r="G2" s="10"/>
      <c r="H2" s="1"/>
      <c r="I2" s="1"/>
      <c r="J2" s="5"/>
      <c r="K2" s="24">
        <f>MROUND(N2+48,100)</f>
        <v>900</v>
      </c>
      <c r="L2" s="24">
        <f>MROUND(O2+48,100)</f>
        <v>600</v>
      </c>
      <c r="M2" s="8"/>
      <c r="N2" s="4">
        <f t="shared" ref="N2:N8" si="1">Q2*2.3</f>
        <v>827.99999999999989</v>
      </c>
      <c r="O2" s="4">
        <f t="shared" ref="O2:O8" si="2">Q2*1.4</f>
        <v>503.99999999999994</v>
      </c>
      <c r="P2" s="8"/>
      <c r="Q2" s="68">
        <v>360</v>
      </c>
      <c r="R2" s="60">
        <v>360</v>
      </c>
      <c r="S2" s="60">
        <v>300</v>
      </c>
      <c r="T2" s="60">
        <v>300</v>
      </c>
      <c r="U2" s="53">
        <v>300</v>
      </c>
      <c r="V2" s="44">
        <v>300</v>
      </c>
      <c r="W2" s="39">
        <v>280</v>
      </c>
      <c r="X2" s="32"/>
      <c r="Y2" s="25">
        <v>300</v>
      </c>
      <c r="Z2" s="25">
        <v>300</v>
      </c>
      <c r="AA2" s="25">
        <v>300</v>
      </c>
      <c r="AB2" s="25">
        <v>300</v>
      </c>
      <c r="AC2" s="25">
        <v>300</v>
      </c>
      <c r="AD2" s="25"/>
      <c r="AE2" s="25"/>
      <c r="AF2" s="20">
        <v>108.173</v>
      </c>
      <c r="AG2" s="45"/>
      <c r="AI2" s="6"/>
      <c r="AK2" s="6"/>
      <c r="AL2" s="18" t="s">
        <v>20</v>
      </c>
    </row>
    <row r="3" spans="1:40" s="18" customFormat="1" ht="23.1" customHeight="1" x14ac:dyDescent="0.25">
      <c r="A3" s="1"/>
      <c r="B3" s="1"/>
      <c r="C3" s="1"/>
      <c r="D3" s="2" t="s">
        <v>13</v>
      </c>
      <c r="E3" s="13">
        <f t="shared" si="0"/>
        <v>900</v>
      </c>
      <c r="F3" s="14">
        <f t="shared" si="0"/>
        <v>600</v>
      </c>
      <c r="G3" s="10"/>
      <c r="H3" s="1"/>
      <c r="I3" s="1"/>
      <c r="J3" s="5"/>
      <c r="K3" s="24">
        <f t="shared" ref="K3:K41" si="3">MROUND(N3+48,100)</f>
        <v>900</v>
      </c>
      <c r="L3" s="24">
        <f t="shared" ref="L3:L41" si="4">MROUND(O3+48,100)</f>
        <v>600</v>
      </c>
      <c r="M3" s="8"/>
      <c r="N3" s="4">
        <f t="shared" si="1"/>
        <v>896.99999999999989</v>
      </c>
      <c r="O3" s="4">
        <f t="shared" si="2"/>
        <v>546</v>
      </c>
      <c r="P3" s="8"/>
      <c r="Q3" s="68">
        <v>390</v>
      </c>
      <c r="R3" s="60">
        <v>390</v>
      </c>
      <c r="S3" s="60">
        <v>336</v>
      </c>
      <c r="T3" s="60">
        <v>336</v>
      </c>
      <c r="U3" s="53">
        <v>336</v>
      </c>
      <c r="V3" s="44">
        <v>336</v>
      </c>
      <c r="W3" s="39">
        <v>310</v>
      </c>
      <c r="X3" s="32"/>
      <c r="Y3" s="25">
        <v>400</v>
      </c>
      <c r="Z3" s="25">
        <v>400</v>
      </c>
      <c r="AA3" s="25">
        <v>400</v>
      </c>
      <c r="AB3" s="25">
        <v>400</v>
      </c>
      <c r="AC3" s="25">
        <v>400</v>
      </c>
      <c r="AD3" s="25"/>
      <c r="AE3" s="25"/>
      <c r="AF3" s="20">
        <v>162.2595</v>
      </c>
      <c r="AG3" s="45"/>
      <c r="AI3" s="6"/>
      <c r="AK3" s="6"/>
      <c r="AL3" s="18" t="s">
        <v>21</v>
      </c>
      <c r="AM3" s="18" t="s">
        <v>22</v>
      </c>
      <c r="AN3" s="18" t="s">
        <v>23</v>
      </c>
    </row>
    <row r="4" spans="1:40" s="18" customFormat="1" ht="23.1" customHeight="1" x14ac:dyDescent="0.25">
      <c r="A4" s="1"/>
      <c r="B4" s="1"/>
      <c r="C4" s="1"/>
      <c r="D4" s="2" t="s">
        <v>14</v>
      </c>
      <c r="E4" s="13">
        <f t="shared" si="0"/>
        <v>1000</v>
      </c>
      <c r="F4" s="14">
        <f t="shared" si="0"/>
        <v>600</v>
      </c>
      <c r="G4" s="10"/>
      <c r="H4" s="1"/>
      <c r="I4" s="1"/>
      <c r="J4" s="5"/>
      <c r="K4" s="24">
        <f t="shared" si="3"/>
        <v>1000</v>
      </c>
      <c r="L4" s="24">
        <f t="shared" si="4"/>
        <v>600</v>
      </c>
      <c r="M4" s="8"/>
      <c r="N4" s="4">
        <f t="shared" si="1"/>
        <v>965.99999999999989</v>
      </c>
      <c r="O4" s="4">
        <f t="shared" si="2"/>
        <v>588</v>
      </c>
      <c r="P4" s="8"/>
      <c r="Q4" s="68">
        <v>420</v>
      </c>
      <c r="R4" s="60">
        <v>420</v>
      </c>
      <c r="S4" s="60">
        <v>360</v>
      </c>
      <c r="T4" s="60">
        <v>360</v>
      </c>
      <c r="U4" s="53">
        <v>360</v>
      </c>
      <c r="V4" s="44">
        <v>360</v>
      </c>
      <c r="W4" s="39">
        <v>330</v>
      </c>
      <c r="X4" s="32"/>
      <c r="Y4" s="25">
        <v>460</v>
      </c>
      <c r="Z4" s="25">
        <v>460</v>
      </c>
      <c r="AA4" s="25">
        <v>460</v>
      </c>
      <c r="AB4" s="25">
        <v>460</v>
      </c>
      <c r="AC4" s="25">
        <v>460</v>
      </c>
      <c r="AD4" s="25"/>
      <c r="AE4" s="25"/>
      <c r="AF4" s="20">
        <v>194.71140000000003</v>
      </c>
      <c r="AG4" s="45"/>
      <c r="AI4" s="6"/>
      <c r="AK4" s="6"/>
      <c r="AL4" s="18" t="s">
        <v>24</v>
      </c>
      <c r="AM4" s="18">
        <v>300</v>
      </c>
      <c r="AN4" s="18">
        <v>3000</v>
      </c>
    </row>
    <row r="5" spans="1:40" s="18" customFormat="1" ht="23.1" customHeight="1" x14ac:dyDescent="0.25">
      <c r="A5" s="1"/>
      <c r="B5" s="1"/>
      <c r="C5" s="1"/>
      <c r="D5" s="2" t="s">
        <v>27</v>
      </c>
      <c r="E5" s="13">
        <f t="shared" si="0"/>
        <v>1100</v>
      </c>
      <c r="F5" s="14">
        <f t="shared" si="0"/>
        <v>700</v>
      </c>
      <c r="G5" s="10"/>
      <c r="H5" s="1"/>
      <c r="I5" s="1"/>
      <c r="J5" s="5"/>
      <c r="K5" s="24">
        <f t="shared" si="3"/>
        <v>1100</v>
      </c>
      <c r="L5" s="24">
        <f t="shared" si="4"/>
        <v>700</v>
      </c>
      <c r="M5" s="8"/>
      <c r="N5" s="4">
        <f t="shared" si="1"/>
        <v>1035</v>
      </c>
      <c r="O5" s="4">
        <f t="shared" si="2"/>
        <v>630</v>
      </c>
      <c r="P5" s="8"/>
      <c r="Q5" s="68">
        <v>450</v>
      </c>
      <c r="R5" s="60">
        <v>450</v>
      </c>
      <c r="S5" s="60">
        <v>384</v>
      </c>
      <c r="T5" s="60">
        <v>384</v>
      </c>
      <c r="U5" s="53">
        <v>384</v>
      </c>
      <c r="V5" s="44">
        <v>384</v>
      </c>
      <c r="W5" s="39">
        <v>550</v>
      </c>
      <c r="X5" s="32"/>
      <c r="Y5" s="25">
        <v>500</v>
      </c>
      <c r="Z5" s="25">
        <v>500</v>
      </c>
      <c r="AA5" s="25">
        <v>500</v>
      </c>
      <c r="AB5" s="25">
        <v>500</v>
      </c>
      <c r="AC5" s="25">
        <v>500</v>
      </c>
      <c r="AD5" s="25"/>
      <c r="AE5" s="25"/>
      <c r="AF5" s="20">
        <v>216.346</v>
      </c>
      <c r="AG5" s="45"/>
      <c r="AI5" s="6"/>
      <c r="AK5" s="6"/>
      <c r="AL5" s="18" t="s">
        <v>25</v>
      </c>
      <c r="AM5" s="18">
        <v>336</v>
      </c>
      <c r="AN5" s="18">
        <v>3360</v>
      </c>
    </row>
    <row r="6" spans="1:40" s="18" customFormat="1" ht="23.1" customHeight="1" x14ac:dyDescent="0.25">
      <c r="A6" s="1"/>
      <c r="B6" s="1"/>
      <c r="C6" s="1"/>
      <c r="D6" s="2" t="s">
        <v>28</v>
      </c>
      <c r="E6" s="13">
        <f t="shared" si="0"/>
        <v>1500</v>
      </c>
      <c r="F6" s="14">
        <f t="shared" si="0"/>
        <v>1000</v>
      </c>
      <c r="G6" s="10"/>
      <c r="H6" s="1"/>
      <c r="I6" s="1"/>
      <c r="J6" s="5"/>
      <c r="K6" s="24">
        <f t="shared" si="3"/>
        <v>1500</v>
      </c>
      <c r="L6" s="24">
        <f t="shared" si="4"/>
        <v>1000</v>
      </c>
      <c r="M6" s="8"/>
      <c r="N6" s="4">
        <f t="shared" si="1"/>
        <v>1494.9999999999998</v>
      </c>
      <c r="O6" s="4">
        <f t="shared" si="2"/>
        <v>909.99999999999989</v>
      </c>
      <c r="P6" s="8"/>
      <c r="Q6" s="68">
        <v>650</v>
      </c>
      <c r="R6" s="60">
        <v>650</v>
      </c>
      <c r="S6" s="60">
        <v>576</v>
      </c>
      <c r="T6" s="60">
        <v>576</v>
      </c>
      <c r="U6" s="53">
        <v>576</v>
      </c>
      <c r="V6" s="44">
        <v>576</v>
      </c>
      <c r="W6" s="39">
        <v>580</v>
      </c>
      <c r="X6" s="32"/>
      <c r="Y6" s="25">
        <v>800</v>
      </c>
      <c r="Z6" s="25">
        <v>800</v>
      </c>
      <c r="AA6" s="25">
        <v>800</v>
      </c>
      <c r="AB6" s="25">
        <v>800</v>
      </c>
      <c r="AC6" s="25">
        <v>800</v>
      </c>
      <c r="AD6" s="25"/>
      <c r="AE6" s="25"/>
      <c r="AF6" s="20">
        <v>216.346</v>
      </c>
      <c r="AG6" s="45"/>
      <c r="AI6" s="6"/>
      <c r="AK6" s="6"/>
      <c r="AL6" s="18" t="s">
        <v>26</v>
      </c>
      <c r="AM6" s="18">
        <v>360</v>
      </c>
      <c r="AN6" s="18">
        <v>3600</v>
      </c>
    </row>
    <row r="7" spans="1:40" s="18" customFormat="1" ht="23.1" customHeight="1" x14ac:dyDescent="0.25">
      <c r="A7" s="1"/>
      <c r="B7" s="1"/>
      <c r="C7" s="1"/>
      <c r="D7" s="2" t="s">
        <v>15</v>
      </c>
      <c r="E7" s="13">
        <f t="shared" si="0"/>
        <v>1700</v>
      </c>
      <c r="F7" s="14">
        <f t="shared" si="0"/>
        <v>1000</v>
      </c>
      <c r="G7" s="10"/>
      <c r="H7" s="1"/>
      <c r="I7" s="1"/>
      <c r="J7" s="5"/>
      <c r="K7" s="24">
        <f t="shared" si="3"/>
        <v>1700</v>
      </c>
      <c r="L7" s="24">
        <f t="shared" si="4"/>
        <v>1000</v>
      </c>
      <c r="M7" s="8"/>
      <c r="N7" s="4">
        <f t="shared" si="1"/>
        <v>1609.9999999999998</v>
      </c>
      <c r="O7" s="4">
        <f t="shared" si="2"/>
        <v>979.99999999999989</v>
      </c>
      <c r="P7" s="8"/>
      <c r="Q7" s="68">
        <v>700</v>
      </c>
      <c r="R7" s="60">
        <v>700</v>
      </c>
      <c r="S7" s="60">
        <v>636</v>
      </c>
      <c r="T7" s="60">
        <v>636</v>
      </c>
      <c r="U7" s="53">
        <v>636</v>
      </c>
      <c r="V7" s="44">
        <v>636</v>
      </c>
      <c r="W7" s="39">
        <v>550</v>
      </c>
      <c r="X7" s="32"/>
      <c r="Y7" s="25">
        <v>500</v>
      </c>
      <c r="Z7" s="25">
        <v>500</v>
      </c>
      <c r="AA7" s="25">
        <v>500</v>
      </c>
      <c r="AB7" s="25">
        <v>500</v>
      </c>
      <c r="AC7" s="25">
        <v>500</v>
      </c>
      <c r="AD7" s="25"/>
      <c r="AE7" s="25"/>
      <c r="AF7" s="20">
        <v>216.346</v>
      </c>
      <c r="AG7" s="45"/>
      <c r="AI7" s="6"/>
      <c r="AK7" s="6"/>
    </row>
    <row r="8" spans="1:40" s="18" customFormat="1" ht="23.1" customHeight="1" x14ac:dyDescent="0.25">
      <c r="A8" s="1"/>
      <c r="B8" s="1"/>
      <c r="C8" s="1"/>
      <c r="D8" s="2" t="s">
        <v>16</v>
      </c>
      <c r="E8" s="13">
        <f t="shared" si="0"/>
        <v>1800</v>
      </c>
      <c r="F8" s="14">
        <f t="shared" si="0"/>
        <v>1100</v>
      </c>
      <c r="G8" s="10"/>
      <c r="H8" s="1"/>
      <c r="I8" s="1"/>
      <c r="J8" s="5"/>
      <c r="K8" s="24">
        <f t="shared" si="3"/>
        <v>1800</v>
      </c>
      <c r="L8" s="24">
        <f t="shared" si="4"/>
        <v>1100</v>
      </c>
      <c r="M8" s="8"/>
      <c r="N8" s="4">
        <f t="shared" si="1"/>
        <v>1724.9999999999998</v>
      </c>
      <c r="O8" s="4">
        <f t="shared" si="2"/>
        <v>1050</v>
      </c>
      <c r="P8" s="8"/>
      <c r="Q8" s="68">
        <v>750</v>
      </c>
      <c r="R8" s="60">
        <v>750</v>
      </c>
      <c r="S8" s="60">
        <v>696</v>
      </c>
      <c r="T8" s="60">
        <v>696</v>
      </c>
      <c r="U8" s="53">
        <v>696</v>
      </c>
      <c r="V8" s="44">
        <v>696</v>
      </c>
      <c r="W8" s="39">
        <v>580</v>
      </c>
      <c r="X8" s="32"/>
      <c r="Y8" s="25">
        <v>800</v>
      </c>
      <c r="Z8" s="25">
        <v>800</v>
      </c>
      <c r="AA8" s="25">
        <v>800</v>
      </c>
      <c r="AB8" s="25">
        <v>800</v>
      </c>
      <c r="AC8" s="25">
        <v>800</v>
      </c>
      <c r="AD8" s="25"/>
      <c r="AE8" s="25"/>
      <c r="AF8" s="20">
        <v>216.346</v>
      </c>
      <c r="AG8" s="45"/>
      <c r="AI8" s="6"/>
      <c r="AK8" s="6"/>
    </row>
    <row r="9" spans="1:40" s="18" customFormat="1" ht="23.1" customHeight="1" x14ac:dyDescent="0.25">
      <c r="A9" s="1"/>
      <c r="B9" s="1"/>
      <c r="C9" s="1"/>
      <c r="D9" s="15"/>
      <c r="E9" s="16"/>
      <c r="F9" s="17"/>
      <c r="G9" s="10"/>
      <c r="H9" s="1"/>
      <c r="I9" s="1"/>
      <c r="J9" s="5"/>
      <c r="K9" s="24">
        <f t="shared" si="3"/>
        <v>0</v>
      </c>
      <c r="L9" s="24">
        <f t="shared" si="4"/>
        <v>0</v>
      </c>
      <c r="M9" s="8"/>
      <c r="N9" s="4"/>
      <c r="O9" s="4"/>
      <c r="P9" s="8"/>
      <c r="Q9" s="68"/>
      <c r="R9" s="60"/>
      <c r="S9" s="60"/>
      <c r="T9" s="60"/>
      <c r="U9" s="53"/>
      <c r="V9" s="44"/>
      <c r="W9" s="39"/>
      <c r="X9" s="32"/>
      <c r="Y9" s="25"/>
      <c r="Z9" s="25"/>
      <c r="AA9" s="25"/>
      <c r="AB9" s="25"/>
      <c r="AC9" s="25"/>
      <c r="AD9" s="25"/>
      <c r="AE9" s="25"/>
      <c r="AF9" s="20"/>
      <c r="AG9" s="45"/>
      <c r="AI9" s="6"/>
      <c r="AK9" s="6"/>
    </row>
    <row r="10" spans="1:40" s="18" customFormat="1" ht="23.1" customHeight="1" x14ac:dyDescent="0.25">
      <c r="A10" s="1"/>
      <c r="B10" s="1"/>
      <c r="C10" s="1"/>
      <c r="D10" s="15"/>
      <c r="E10" s="16"/>
      <c r="F10" s="17"/>
      <c r="G10" s="10"/>
      <c r="H10" s="1"/>
      <c r="I10" s="1"/>
      <c r="J10" s="6"/>
      <c r="K10" s="24">
        <f t="shared" si="3"/>
        <v>0</v>
      </c>
      <c r="L10" s="24">
        <f t="shared" si="4"/>
        <v>0</v>
      </c>
      <c r="M10" s="1"/>
      <c r="N10" s="4"/>
      <c r="O10" s="4"/>
      <c r="P10" s="1"/>
      <c r="Q10" s="60"/>
      <c r="R10" s="60"/>
      <c r="S10" s="60"/>
      <c r="T10" s="60"/>
      <c r="U10" s="48"/>
      <c r="V10" s="48"/>
      <c r="W10" s="46"/>
      <c r="X10" s="49"/>
      <c r="Y10" s="27"/>
      <c r="Z10" s="27"/>
      <c r="AA10" s="27"/>
      <c r="AB10" s="27"/>
      <c r="AC10" s="27"/>
      <c r="AD10" s="27"/>
      <c r="AE10" s="27"/>
      <c r="AF10" s="28"/>
      <c r="AG10" s="45"/>
      <c r="AI10" s="6"/>
      <c r="AK10" s="6"/>
    </row>
    <row r="11" spans="1:40" s="18" customFormat="1" ht="23.1" customHeight="1" x14ac:dyDescent="0.25">
      <c r="A11" s="1"/>
      <c r="B11" s="1"/>
      <c r="C11" s="1"/>
      <c r="D11" s="104" t="s">
        <v>17</v>
      </c>
      <c r="E11" s="104"/>
      <c r="F11" s="104"/>
      <c r="G11" s="104"/>
      <c r="H11" s="104"/>
      <c r="I11" s="105"/>
      <c r="J11" s="5"/>
      <c r="K11" s="24">
        <f t="shared" si="3"/>
        <v>0</v>
      </c>
      <c r="L11" s="24">
        <f t="shared" si="4"/>
        <v>0</v>
      </c>
      <c r="M11" s="8"/>
      <c r="N11" s="4"/>
      <c r="O11" s="4"/>
      <c r="P11" s="8"/>
      <c r="Q11" s="59"/>
      <c r="R11" s="59"/>
      <c r="S11" s="59"/>
      <c r="T11" s="59"/>
      <c r="U11" s="52"/>
      <c r="V11" s="43"/>
      <c r="W11" s="40"/>
      <c r="X11" s="35"/>
      <c r="Y11" s="31"/>
      <c r="Z11" s="31"/>
      <c r="AA11" s="31"/>
      <c r="AB11" s="26"/>
      <c r="AC11" s="26"/>
      <c r="AD11" s="25"/>
      <c r="AE11" s="25"/>
      <c r="AF11" s="9"/>
      <c r="AG11" s="45"/>
      <c r="AI11" s="6"/>
      <c r="AK11" s="6"/>
      <c r="AL11" s="18">
        <v>120</v>
      </c>
      <c r="AM11" s="18">
        <v>576</v>
      </c>
    </row>
    <row r="12" spans="1:40" s="18" customFormat="1" ht="23.1" customHeight="1" x14ac:dyDescent="0.25">
      <c r="A12" s="1"/>
      <c r="B12" s="1" t="s">
        <v>19</v>
      </c>
      <c r="C12" s="36"/>
      <c r="D12" s="2" t="s">
        <v>18</v>
      </c>
      <c r="E12" s="13">
        <v>2200</v>
      </c>
      <c r="F12" s="14">
        <v>1500</v>
      </c>
      <c r="G12" s="10"/>
      <c r="H12" s="1"/>
      <c r="I12" s="1"/>
      <c r="J12" s="5"/>
      <c r="K12" s="24">
        <f t="shared" si="3"/>
        <v>0</v>
      </c>
      <c r="L12" s="24">
        <f t="shared" si="4"/>
        <v>0</v>
      </c>
      <c r="M12" s="8"/>
      <c r="N12" s="4">
        <f t="shared" ref="N12:N13" si="5">Q12*2.3</f>
        <v>0</v>
      </c>
      <c r="O12" s="4">
        <f t="shared" ref="O12:O13" si="6">Q12*1.4</f>
        <v>0</v>
      </c>
      <c r="P12" s="8"/>
      <c r="Q12" s="58"/>
      <c r="R12" s="58"/>
      <c r="S12" s="58">
        <v>280</v>
      </c>
      <c r="T12" s="58">
        <v>280</v>
      </c>
      <c r="U12" s="51">
        <v>280</v>
      </c>
      <c r="V12" s="42">
        <v>280</v>
      </c>
      <c r="W12" s="39">
        <v>280</v>
      </c>
      <c r="X12" s="32"/>
      <c r="Y12" s="25">
        <v>300</v>
      </c>
      <c r="Z12" s="25">
        <v>300</v>
      </c>
      <c r="AA12" s="25">
        <v>300</v>
      </c>
      <c r="AB12" s="25">
        <v>300</v>
      </c>
      <c r="AC12" s="25">
        <v>300</v>
      </c>
      <c r="AD12" s="25"/>
      <c r="AE12" s="25"/>
      <c r="AF12" s="20">
        <v>108.173</v>
      </c>
      <c r="AG12" s="45"/>
      <c r="AI12" s="6"/>
      <c r="AK12" s="6"/>
      <c r="AL12" s="18">
        <v>140</v>
      </c>
      <c r="AM12" s="18">
        <v>636</v>
      </c>
    </row>
    <row r="13" spans="1:40" s="18" customFormat="1" ht="23.1" customHeight="1" x14ac:dyDescent="0.25">
      <c r="A13" s="1"/>
      <c r="B13" s="1"/>
      <c r="C13" s="1"/>
      <c r="D13" s="15"/>
      <c r="E13" s="16"/>
      <c r="F13" s="17"/>
      <c r="G13" s="10"/>
      <c r="H13" s="1"/>
      <c r="I13" s="1"/>
      <c r="J13" s="5"/>
      <c r="K13" s="24">
        <f t="shared" si="3"/>
        <v>0</v>
      </c>
      <c r="L13" s="24">
        <f t="shared" si="4"/>
        <v>0</v>
      </c>
      <c r="M13" s="8"/>
      <c r="N13" s="4">
        <f t="shared" si="5"/>
        <v>0</v>
      </c>
      <c r="O13" s="4">
        <f t="shared" si="6"/>
        <v>0</v>
      </c>
      <c r="P13" s="8"/>
      <c r="Q13" s="58"/>
      <c r="R13" s="58"/>
      <c r="S13" s="58"/>
      <c r="T13" s="58"/>
      <c r="U13" s="51"/>
      <c r="V13" s="42"/>
      <c r="W13" s="39"/>
      <c r="X13" s="32"/>
      <c r="Y13" s="25">
        <v>400</v>
      </c>
      <c r="Z13" s="25">
        <v>400</v>
      </c>
      <c r="AA13" s="25">
        <v>400</v>
      </c>
      <c r="AB13" s="25">
        <v>400</v>
      </c>
      <c r="AC13" s="25">
        <v>400</v>
      </c>
      <c r="AD13" s="25"/>
      <c r="AE13" s="25"/>
      <c r="AF13" s="20">
        <v>162.2595</v>
      </c>
      <c r="AG13" s="45"/>
      <c r="AI13" s="6"/>
      <c r="AK13" s="6"/>
      <c r="AL13" s="18">
        <v>160</v>
      </c>
      <c r="AM13" s="18">
        <v>696</v>
      </c>
    </row>
    <row r="14" spans="1:40" s="18" customFormat="1" ht="23.1" customHeight="1" x14ac:dyDescent="0.25">
      <c r="A14" s="1"/>
      <c r="B14" s="1"/>
      <c r="C14" s="1"/>
      <c r="D14" s="15"/>
      <c r="E14" s="16"/>
      <c r="F14" s="17"/>
      <c r="G14" s="10"/>
      <c r="H14" s="1"/>
      <c r="I14" s="1"/>
      <c r="J14" s="5"/>
      <c r="K14" s="24">
        <f t="shared" si="3"/>
        <v>0</v>
      </c>
      <c r="L14" s="24">
        <f t="shared" si="4"/>
        <v>0</v>
      </c>
      <c r="M14" s="8"/>
      <c r="N14" s="4"/>
      <c r="O14" s="4"/>
      <c r="P14" s="8"/>
      <c r="Q14" s="68" t="s">
        <v>51</v>
      </c>
      <c r="R14" s="58"/>
      <c r="S14" s="58"/>
      <c r="T14" s="58"/>
      <c r="U14" s="51"/>
      <c r="V14" s="42"/>
      <c r="W14" s="39"/>
      <c r="X14" s="32"/>
      <c r="Y14" s="25"/>
      <c r="Z14" s="25"/>
      <c r="AA14" s="25"/>
      <c r="AB14" s="25"/>
      <c r="AC14" s="25"/>
      <c r="AD14" s="25"/>
      <c r="AE14" s="25"/>
      <c r="AF14" s="20"/>
      <c r="AG14" s="45"/>
      <c r="AI14" s="6"/>
      <c r="AK14" s="6"/>
    </row>
    <row r="15" spans="1:40" ht="23.1" customHeight="1" x14ac:dyDescent="0.25">
      <c r="D15" s="106" t="s">
        <v>0</v>
      </c>
      <c r="E15" s="106"/>
      <c r="F15" s="106"/>
      <c r="G15" s="106"/>
      <c r="H15" s="106"/>
      <c r="I15" s="107"/>
      <c r="J15" s="6"/>
      <c r="K15" s="24">
        <f t="shared" si="3"/>
        <v>0</v>
      </c>
      <c r="L15" s="24">
        <f t="shared" si="4"/>
        <v>0</v>
      </c>
      <c r="M15" s="1"/>
      <c r="N15" s="4"/>
      <c r="O15" s="4"/>
      <c r="P15" s="1"/>
      <c r="Q15" s="70">
        <v>45483</v>
      </c>
      <c r="R15" s="61">
        <v>230324</v>
      </c>
      <c r="S15" s="58"/>
      <c r="T15" s="58"/>
      <c r="U15" s="47"/>
      <c r="V15" s="47"/>
      <c r="W15" s="46"/>
      <c r="X15" s="34"/>
      <c r="Y15" s="29"/>
      <c r="Z15" s="29"/>
      <c r="AA15" s="29"/>
      <c r="AB15" s="25"/>
      <c r="AC15" s="25"/>
      <c r="AD15" s="25"/>
      <c r="AE15" s="25"/>
      <c r="AF15" s="20"/>
      <c r="AG15" s="45"/>
    </row>
    <row r="16" spans="1:40" ht="23.1" hidden="1" customHeight="1" x14ac:dyDescent="0.25">
      <c r="C16" s="1" t="s">
        <v>39</v>
      </c>
      <c r="D16" s="62" t="s">
        <v>43</v>
      </c>
      <c r="E16" s="63">
        <f t="shared" ref="E16:F26" si="7">K16</f>
        <v>3100</v>
      </c>
      <c r="F16" s="64">
        <f t="shared" si="7"/>
        <v>2000</v>
      </c>
      <c r="G16" s="11"/>
      <c r="K16" s="24">
        <f t="shared" si="3"/>
        <v>3100</v>
      </c>
      <c r="L16" s="24">
        <f t="shared" si="4"/>
        <v>2000</v>
      </c>
      <c r="M16" s="8"/>
      <c r="N16" s="4">
        <f t="shared" ref="N16:N26" si="8">Q16*2.2</f>
        <v>3080.0000000000005</v>
      </c>
      <c r="O16" s="4">
        <f t="shared" ref="O16:O26" si="9">Q16*1.4</f>
        <v>1959.9999999999998</v>
      </c>
      <c r="P16" s="8"/>
      <c r="Q16" s="68">
        <v>1400</v>
      </c>
      <c r="R16" s="58">
        <v>2650</v>
      </c>
      <c r="S16" s="58">
        <v>2300</v>
      </c>
      <c r="T16" s="58">
        <v>2200</v>
      </c>
      <c r="U16" s="51">
        <v>2200</v>
      </c>
      <c r="V16" s="42">
        <v>2200</v>
      </c>
      <c r="W16" s="39">
        <v>2200</v>
      </c>
      <c r="X16" s="34">
        <v>1760</v>
      </c>
      <c r="Y16" s="29">
        <v>1760</v>
      </c>
      <c r="Z16" s="29">
        <v>1760</v>
      </c>
      <c r="AA16" s="29">
        <v>1760</v>
      </c>
      <c r="AB16" s="25">
        <v>1875</v>
      </c>
      <c r="AC16" s="25">
        <v>1875</v>
      </c>
      <c r="AD16" s="25">
        <v>1875</v>
      </c>
      <c r="AE16" s="25">
        <v>1875</v>
      </c>
      <c r="AF16" s="20">
        <v>1500</v>
      </c>
      <c r="AG16" s="45"/>
    </row>
    <row r="17" spans="1:37" ht="23.1" hidden="1" customHeight="1" x14ac:dyDescent="0.25">
      <c r="C17" s="1" t="s">
        <v>39</v>
      </c>
      <c r="D17" s="62" t="s">
        <v>44</v>
      </c>
      <c r="E17" s="63">
        <f t="shared" si="7"/>
        <v>4400</v>
      </c>
      <c r="F17" s="64">
        <f t="shared" si="7"/>
        <v>2800</v>
      </c>
      <c r="G17" s="11"/>
      <c r="K17" s="24">
        <f t="shared" si="3"/>
        <v>4400</v>
      </c>
      <c r="L17" s="24">
        <f t="shared" si="4"/>
        <v>2800</v>
      </c>
      <c r="M17" s="8"/>
      <c r="N17" s="4">
        <f t="shared" si="8"/>
        <v>4400</v>
      </c>
      <c r="O17" s="4">
        <f t="shared" si="9"/>
        <v>2800</v>
      </c>
      <c r="P17" s="8"/>
      <c r="Q17" s="68">
        <v>2000</v>
      </c>
      <c r="R17" s="58">
        <v>2650</v>
      </c>
      <c r="S17" s="58">
        <v>2300</v>
      </c>
      <c r="T17" s="58">
        <v>2200</v>
      </c>
      <c r="U17" s="51">
        <v>2200</v>
      </c>
      <c r="V17" s="42">
        <v>2200</v>
      </c>
      <c r="W17" s="39">
        <v>2200</v>
      </c>
      <c r="X17" s="34">
        <v>1760</v>
      </c>
      <c r="Y17" s="29">
        <v>1760</v>
      </c>
      <c r="Z17" s="29">
        <v>1760</v>
      </c>
      <c r="AA17" s="29">
        <v>1760</v>
      </c>
      <c r="AB17" s="25">
        <v>1875</v>
      </c>
      <c r="AC17" s="25">
        <v>1875</v>
      </c>
      <c r="AD17" s="25">
        <v>1875</v>
      </c>
      <c r="AE17" s="25">
        <v>1875</v>
      </c>
      <c r="AF17" s="20">
        <v>1500</v>
      </c>
      <c r="AG17" s="45"/>
    </row>
    <row r="18" spans="1:37" ht="23.1" customHeight="1" x14ac:dyDescent="0.25">
      <c r="A18" s="1" t="s">
        <v>4</v>
      </c>
      <c r="B18" s="1">
        <v>1859</v>
      </c>
      <c r="C18" s="1" t="s">
        <v>2</v>
      </c>
      <c r="D18" s="2" t="s">
        <v>29</v>
      </c>
      <c r="E18" s="13">
        <f t="shared" si="7"/>
        <v>7100</v>
      </c>
      <c r="F18" s="14">
        <f t="shared" si="7"/>
        <v>4500</v>
      </c>
      <c r="G18" s="11"/>
      <c r="K18" s="24">
        <f t="shared" si="3"/>
        <v>7100</v>
      </c>
      <c r="L18" s="24">
        <f t="shared" si="4"/>
        <v>4500</v>
      </c>
      <c r="M18" s="8"/>
      <c r="N18" s="4">
        <f t="shared" si="8"/>
        <v>7040.0000000000009</v>
      </c>
      <c r="O18" s="4">
        <f t="shared" si="9"/>
        <v>4480</v>
      </c>
      <c r="P18" s="8"/>
      <c r="Q18" s="68">
        <v>3200</v>
      </c>
      <c r="R18" s="58">
        <v>2650</v>
      </c>
      <c r="S18" s="58">
        <v>2300</v>
      </c>
      <c r="T18" s="58">
        <v>2200</v>
      </c>
      <c r="U18" s="51">
        <v>2200</v>
      </c>
      <c r="V18" s="42">
        <v>2200</v>
      </c>
      <c r="W18" s="39">
        <v>2200</v>
      </c>
      <c r="X18" s="34">
        <v>1760</v>
      </c>
      <c r="Y18" s="29">
        <v>1760</v>
      </c>
      <c r="Z18" s="29">
        <v>1760</v>
      </c>
      <c r="AA18" s="29">
        <v>1760</v>
      </c>
      <c r="AB18" s="25">
        <v>1875</v>
      </c>
      <c r="AC18" s="25">
        <v>1875</v>
      </c>
      <c r="AD18" s="25">
        <v>1875</v>
      </c>
      <c r="AE18" s="25">
        <v>1875</v>
      </c>
      <c r="AF18" s="20">
        <v>1500</v>
      </c>
      <c r="AG18" s="45"/>
    </row>
    <row r="19" spans="1:37" ht="23.1" customHeight="1" x14ac:dyDescent="0.25">
      <c r="B19" s="1">
        <v>1860</v>
      </c>
      <c r="C19" s="1" t="s">
        <v>3</v>
      </c>
      <c r="D19" s="2" t="s">
        <v>30</v>
      </c>
      <c r="E19" s="13">
        <f t="shared" si="7"/>
        <v>7100</v>
      </c>
      <c r="F19" s="14">
        <f t="shared" si="7"/>
        <v>4500</v>
      </c>
      <c r="K19" s="24">
        <f t="shared" si="3"/>
        <v>7100</v>
      </c>
      <c r="L19" s="24">
        <f t="shared" si="4"/>
        <v>4500</v>
      </c>
      <c r="M19" s="8"/>
      <c r="N19" s="4">
        <f t="shared" si="8"/>
        <v>7040.0000000000009</v>
      </c>
      <c r="O19" s="4">
        <f t="shared" si="9"/>
        <v>4480</v>
      </c>
      <c r="P19" s="8"/>
      <c r="Q19" s="68">
        <v>3200</v>
      </c>
      <c r="R19" s="58">
        <v>2650</v>
      </c>
      <c r="S19" s="58">
        <v>2600</v>
      </c>
      <c r="T19" s="58">
        <v>2656.25</v>
      </c>
      <c r="U19" s="51">
        <v>2656.25</v>
      </c>
      <c r="V19" s="42">
        <v>2656.25</v>
      </c>
      <c r="W19" s="39">
        <v>2656.25</v>
      </c>
      <c r="X19" s="34">
        <v>2125</v>
      </c>
      <c r="Y19" s="25">
        <f>AG19*1.25</f>
        <v>0</v>
      </c>
      <c r="Z19" s="25">
        <v>2125</v>
      </c>
      <c r="AA19" s="25">
        <v>2125</v>
      </c>
      <c r="AB19" s="25">
        <v>2125</v>
      </c>
      <c r="AC19" s="25">
        <v>2125</v>
      </c>
      <c r="AD19" s="25">
        <v>2125</v>
      </c>
      <c r="AE19" s="25">
        <v>2125</v>
      </c>
      <c r="AF19" s="20">
        <v>1700</v>
      </c>
      <c r="AG19" s="45"/>
    </row>
    <row r="20" spans="1:37" ht="23.1" hidden="1" customHeight="1" x14ac:dyDescent="0.25">
      <c r="C20" s="1" t="s">
        <v>39</v>
      </c>
      <c r="D20" s="62" t="s">
        <v>45</v>
      </c>
      <c r="E20" s="63">
        <f>K20</f>
        <v>7100</v>
      </c>
      <c r="F20" s="64">
        <f>L20</f>
        <v>4500</v>
      </c>
      <c r="G20" s="11"/>
      <c r="K20" s="24">
        <f t="shared" si="3"/>
        <v>7100</v>
      </c>
      <c r="L20" s="24">
        <f t="shared" si="4"/>
        <v>4500</v>
      </c>
      <c r="M20" s="8"/>
      <c r="N20" s="4">
        <f t="shared" si="8"/>
        <v>7040.0000000000009</v>
      </c>
      <c r="O20" s="4">
        <f t="shared" si="9"/>
        <v>4480</v>
      </c>
      <c r="P20" s="8"/>
      <c r="Q20" s="68">
        <v>3200</v>
      </c>
      <c r="R20" s="58">
        <v>2650</v>
      </c>
      <c r="S20" s="58">
        <v>2300</v>
      </c>
      <c r="T20" s="58">
        <v>2200</v>
      </c>
      <c r="U20" s="51">
        <v>2200</v>
      </c>
      <c r="V20" s="42">
        <v>2200</v>
      </c>
      <c r="W20" s="39">
        <v>2200</v>
      </c>
      <c r="X20" s="34">
        <v>1760</v>
      </c>
      <c r="Y20" s="29">
        <v>1760</v>
      </c>
      <c r="Z20" s="29">
        <v>1760</v>
      </c>
      <c r="AA20" s="29">
        <v>1760</v>
      </c>
      <c r="AB20" s="25">
        <v>1875</v>
      </c>
      <c r="AC20" s="25">
        <v>1875</v>
      </c>
      <c r="AD20" s="25">
        <v>1875</v>
      </c>
      <c r="AE20" s="25">
        <v>1875</v>
      </c>
      <c r="AF20" s="20">
        <v>1500</v>
      </c>
      <c r="AG20" s="45"/>
    </row>
    <row r="21" spans="1:37" ht="23.1" customHeight="1" x14ac:dyDescent="0.25">
      <c r="B21" s="1">
        <v>1860</v>
      </c>
      <c r="C21" s="1" t="s">
        <v>3</v>
      </c>
      <c r="D21" s="2" t="s">
        <v>31</v>
      </c>
      <c r="E21" s="13">
        <f t="shared" si="7"/>
        <v>7100</v>
      </c>
      <c r="F21" s="14">
        <f t="shared" si="7"/>
        <v>4500</v>
      </c>
      <c r="K21" s="24">
        <f t="shared" si="3"/>
        <v>7100</v>
      </c>
      <c r="L21" s="24">
        <f t="shared" si="4"/>
        <v>4500</v>
      </c>
      <c r="M21" s="8"/>
      <c r="N21" s="4">
        <f t="shared" si="8"/>
        <v>7040.0000000000009</v>
      </c>
      <c r="O21" s="4">
        <f t="shared" si="9"/>
        <v>4480</v>
      </c>
      <c r="P21" s="8"/>
      <c r="Q21" s="68">
        <v>3200</v>
      </c>
      <c r="R21" s="58">
        <v>2650</v>
      </c>
      <c r="S21" s="58">
        <v>2800</v>
      </c>
      <c r="T21" s="58">
        <v>2656.25</v>
      </c>
      <c r="U21" s="51">
        <v>2656.25</v>
      </c>
      <c r="V21" s="42">
        <v>2656.25</v>
      </c>
      <c r="W21" s="39">
        <v>2656.25</v>
      </c>
      <c r="X21" s="34">
        <v>2125</v>
      </c>
      <c r="Y21" s="25">
        <f t="shared" ref="Y21:Y26" si="10">AG21*1.25</f>
        <v>0</v>
      </c>
      <c r="Z21" s="25">
        <v>2125</v>
      </c>
      <c r="AA21" s="25">
        <v>2125</v>
      </c>
      <c r="AB21" s="25">
        <v>2125</v>
      </c>
      <c r="AC21" s="25">
        <v>2125</v>
      </c>
      <c r="AD21" s="25">
        <v>2125</v>
      </c>
      <c r="AE21" s="25">
        <v>2125</v>
      </c>
      <c r="AF21" s="20">
        <v>1700</v>
      </c>
      <c r="AG21" s="45"/>
    </row>
    <row r="22" spans="1:37" ht="23.1" customHeight="1" x14ac:dyDescent="0.25">
      <c r="B22" s="1">
        <v>1860</v>
      </c>
      <c r="C22" s="1" t="s">
        <v>3</v>
      </c>
      <c r="D22" s="2" t="s">
        <v>52</v>
      </c>
      <c r="E22" s="13">
        <f t="shared" si="7"/>
        <v>7900</v>
      </c>
      <c r="F22" s="14">
        <f t="shared" si="7"/>
        <v>5000</v>
      </c>
      <c r="K22" s="24">
        <f t="shared" si="3"/>
        <v>7900</v>
      </c>
      <c r="L22" s="24">
        <f t="shared" si="4"/>
        <v>5000</v>
      </c>
      <c r="M22" s="8"/>
      <c r="N22" s="4">
        <f t="shared" si="8"/>
        <v>7840.8</v>
      </c>
      <c r="O22" s="4">
        <f t="shared" si="9"/>
        <v>4989.5999999999995</v>
      </c>
      <c r="P22" s="8"/>
      <c r="Q22" s="68">
        <v>3564</v>
      </c>
      <c r="R22" s="58">
        <v>2970</v>
      </c>
      <c r="S22" s="58">
        <v>3000</v>
      </c>
      <c r="T22" s="58">
        <v>2656.25</v>
      </c>
      <c r="U22" s="51">
        <v>2656.25</v>
      </c>
      <c r="V22" s="42">
        <v>2656.25</v>
      </c>
      <c r="W22" s="39">
        <v>2656.25</v>
      </c>
      <c r="X22" s="34">
        <v>2125</v>
      </c>
      <c r="Y22" s="25">
        <f t="shared" si="10"/>
        <v>0</v>
      </c>
      <c r="Z22" s="25">
        <v>2125</v>
      </c>
      <c r="AA22" s="25">
        <v>2125</v>
      </c>
      <c r="AB22" s="25">
        <v>2125</v>
      </c>
      <c r="AC22" s="25">
        <v>2125</v>
      </c>
      <c r="AD22" s="25">
        <v>2125</v>
      </c>
      <c r="AE22" s="25">
        <v>2125</v>
      </c>
      <c r="AF22" s="20">
        <v>1700</v>
      </c>
      <c r="AG22" s="45"/>
    </row>
    <row r="23" spans="1:37" ht="23.1" hidden="1" customHeight="1" x14ac:dyDescent="0.25">
      <c r="C23" s="1" t="s">
        <v>39</v>
      </c>
      <c r="D23" s="62" t="s">
        <v>46</v>
      </c>
      <c r="E23" s="63">
        <f t="shared" si="7"/>
        <v>6900</v>
      </c>
      <c r="F23" s="64">
        <f t="shared" si="7"/>
        <v>4400</v>
      </c>
      <c r="K23" s="24">
        <f t="shared" si="3"/>
        <v>6900</v>
      </c>
      <c r="L23" s="24">
        <f t="shared" si="4"/>
        <v>4400</v>
      </c>
      <c r="M23" s="8"/>
      <c r="N23" s="4">
        <f t="shared" si="8"/>
        <v>6820.0000000000009</v>
      </c>
      <c r="O23" s="4">
        <f t="shared" si="9"/>
        <v>4340</v>
      </c>
      <c r="P23" s="8"/>
      <c r="Q23" s="65">
        <v>3100</v>
      </c>
      <c r="R23" s="58">
        <v>2970</v>
      </c>
      <c r="S23" s="58">
        <v>3000</v>
      </c>
      <c r="T23" s="58">
        <v>2656.25</v>
      </c>
      <c r="U23" s="51">
        <v>2656.25</v>
      </c>
      <c r="V23" s="42">
        <v>2656.25</v>
      </c>
      <c r="W23" s="39">
        <v>2656.25</v>
      </c>
      <c r="X23" s="34">
        <v>2125</v>
      </c>
      <c r="Y23" s="25">
        <f t="shared" si="10"/>
        <v>0</v>
      </c>
      <c r="Z23" s="25">
        <v>2125</v>
      </c>
      <c r="AA23" s="25">
        <v>2125</v>
      </c>
      <c r="AB23" s="25">
        <v>2125</v>
      </c>
      <c r="AC23" s="25">
        <v>2125</v>
      </c>
      <c r="AD23" s="25">
        <v>2125</v>
      </c>
      <c r="AE23" s="25">
        <v>2125</v>
      </c>
      <c r="AF23" s="20">
        <v>1700</v>
      </c>
      <c r="AG23" s="45"/>
    </row>
    <row r="24" spans="1:37" ht="23.1" hidden="1" customHeight="1" x14ac:dyDescent="0.25">
      <c r="C24" s="1" t="s">
        <v>39</v>
      </c>
      <c r="D24" s="62" t="s">
        <v>47</v>
      </c>
      <c r="E24" s="63">
        <f t="shared" si="7"/>
        <v>8200</v>
      </c>
      <c r="F24" s="64">
        <f t="shared" si="7"/>
        <v>5200</v>
      </c>
      <c r="K24" s="24">
        <f t="shared" si="3"/>
        <v>8200</v>
      </c>
      <c r="L24" s="24">
        <f t="shared" si="4"/>
        <v>5200</v>
      </c>
      <c r="M24" s="8"/>
      <c r="N24" s="4">
        <f t="shared" si="8"/>
        <v>8140.0000000000009</v>
      </c>
      <c r="O24" s="4">
        <f t="shared" si="9"/>
        <v>5180</v>
      </c>
      <c r="P24" s="8"/>
      <c r="Q24" s="65">
        <v>3700</v>
      </c>
      <c r="R24" s="58">
        <v>2970</v>
      </c>
      <c r="S24" s="58">
        <v>3000</v>
      </c>
      <c r="T24" s="58">
        <v>2656.25</v>
      </c>
      <c r="U24" s="51">
        <v>2656.25</v>
      </c>
      <c r="V24" s="42">
        <v>2656.25</v>
      </c>
      <c r="W24" s="39">
        <v>2656.25</v>
      </c>
      <c r="X24" s="34">
        <v>2125</v>
      </c>
      <c r="Y24" s="25">
        <f t="shared" si="10"/>
        <v>0</v>
      </c>
      <c r="Z24" s="25">
        <v>2125</v>
      </c>
      <c r="AA24" s="25">
        <v>2125</v>
      </c>
      <c r="AB24" s="25">
        <v>2125</v>
      </c>
      <c r="AC24" s="25">
        <v>2125</v>
      </c>
      <c r="AD24" s="25">
        <v>2125</v>
      </c>
      <c r="AE24" s="25">
        <v>2125</v>
      </c>
      <c r="AF24" s="20">
        <v>1700</v>
      </c>
      <c r="AG24" s="45"/>
    </row>
    <row r="25" spans="1:37" ht="23.1" hidden="1" customHeight="1" x14ac:dyDescent="0.25">
      <c r="C25" s="1" t="s">
        <v>39</v>
      </c>
      <c r="D25" s="62" t="s">
        <v>48</v>
      </c>
      <c r="E25" s="63">
        <f t="shared" si="7"/>
        <v>8800</v>
      </c>
      <c r="F25" s="64">
        <f t="shared" si="7"/>
        <v>5600</v>
      </c>
      <c r="K25" s="24">
        <f t="shared" si="3"/>
        <v>8800</v>
      </c>
      <c r="L25" s="24">
        <f t="shared" si="4"/>
        <v>5600</v>
      </c>
      <c r="M25" s="8"/>
      <c r="N25" s="4">
        <f t="shared" si="8"/>
        <v>8800</v>
      </c>
      <c r="O25" s="4">
        <f t="shared" si="9"/>
        <v>5600</v>
      </c>
      <c r="P25" s="8"/>
      <c r="Q25" s="65">
        <v>4000</v>
      </c>
      <c r="R25" s="58">
        <v>2970</v>
      </c>
      <c r="S25" s="58">
        <v>3000</v>
      </c>
      <c r="T25" s="58">
        <v>2656.25</v>
      </c>
      <c r="U25" s="51">
        <v>2656.25</v>
      </c>
      <c r="V25" s="42">
        <v>2656.25</v>
      </c>
      <c r="W25" s="39">
        <v>2656.25</v>
      </c>
      <c r="X25" s="34">
        <v>2125</v>
      </c>
      <c r="Y25" s="25">
        <f t="shared" si="10"/>
        <v>0</v>
      </c>
      <c r="Z25" s="25">
        <v>2125</v>
      </c>
      <c r="AA25" s="25">
        <v>2125</v>
      </c>
      <c r="AB25" s="25">
        <v>2125</v>
      </c>
      <c r="AC25" s="25">
        <v>2125</v>
      </c>
      <c r="AD25" s="25">
        <v>2125</v>
      </c>
      <c r="AE25" s="25">
        <v>2125</v>
      </c>
      <c r="AF25" s="20">
        <v>1700</v>
      </c>
      <c r="AG25" s="45"/>
    </row>
    <row r="26" spans="1:37" ht="23.1" hidden="1" customHeight="1" x14ac:dyDescent="0.25">
      <c r="C26" s="1" t="s">
        <v>39</v>
      </c>
      <c r="D26" s="62" t="s">
        <v>49</v>
      </c>
      <c r="E26" s="63">
        <f t="shared" si="7"/>
        <v>10200</v>
      </c>
      <c r="F26" s="64">
        <f t="shared" si="7"/>
        <v>6500</v>
      </c>
      <c r="K26" s="24">
        <f t="shared" si="3"/>
        <v>10200</v>
      </c>
      <c r="L26" s="24">
        <f t="shared" si="4"/>
        <v>6500</v>
      </c>
      <c r="M26" s="8"/>
      <c r="N26" s="4">
        <f t="shared" si="8"/>
        <v>10120</v>
      </c>
      <c r="O26" s="4">
        <f t="shared" si="9"/>
        <v>6440</v>
      </c>
      <c r="P26" s="8"/>
      <c r="Q26" s="65">
        <v>4600</v>
      </c>
      <c r="R26" s="58">
        <v>2970</v>
      </c>
      <c r="S26" s="58">
        <v>3000</v>
      </c>
      <c r="T26" s="58">
        <v>2656.25</v>
      </c>
      <c r="U26" s="51">
        <v>2656.25</v>
      </c>
      <c r="V26" s="42">
        <v>2656.25</v>
      </c>
      <c r="W26" s="39">
        <v>2656.25</v>
      </c>
      <c r="X26" s="34">
        <v>2125</v>
      </c>
      <c r="Y26" s="25">
        <f t="shared" si="10"/>
        <v>0</v>
      </c>
      <c r="Z26" s="25">
        <v>2125</v>
      </c>
      <c r="AA26" s="25">
        <v>2125</v>
      </c>
      <c r="AB26" s="25">
        <v>2125</v>
      </c>
      <c r="AC26" s="25">
        <v>2125</v>
      </c>
      <c r="AD26" s="25">
        <v>2125</v>
      </c>
      <c r="AE26" s="25">
        <v>2125</v>
      </c>
      <c r="AF26" s="20">
        <v>1700</v>
      </c>
      <c r="AG26" s="45"/>
    </row>
    <row r="27" spans="1:37" s="18" customFormat="1" ht="23.1" customHeight="1" x14ac:dyDescent="0.25">
      <c r="A27" s="1"/>
      <c r="B27" s="1"/>
      <c r="C27" s="1"/>
      <c r="D27" s="15"/>
      <c r="E27" s="16"/>
      <c r="F27" s="17"/>
      <c r="G27" s="10"/>
      <c r="H27" s="1"/>
      <c r="I27" s="1"/>
      <c r="J27" s="5"/>
      <c r="K27" s="24">
        <f t="shared" si="3"/>
        <v>0</v>
      </c>
      <c r="L27" s="24">
        <f t="shared" si="4"/>
        <v>0</v>
      </c>
      <c r="M27" s="8"/>
      <c r="N27" s="4"/>
      <c r="O27" s="4"/>
      <c r="P27" s="8"/>
      <c r="Q27" s="65"/>
      <c r="R27" s="58"/>
      <c r="S27" s="58"/>
      <c r="T27" s="58"/>
      <c r="U27" s="51"/>
      <c r="V27" s="42"/>
      <c r="W27" s="39"/>
      <c r="X27" s="32"/>
      <c r="Y27" s="25"/>
      <c r="Z27" s="25"/>
      <c r="AA27" s="25"/>
      <c r="AB27" s="25"/>
      <c r="AC27" s="25"/>
      <c r="AD27" s="25"/>
      <c r="AE27" s="25"/>
      <c r="AF27" s="20"/>
      <c r="AG27" s="45"/>
      <c r="AI27" s="6"/>
      <c r="AK27" s="6"/>
    </row>
    <row r="28" spans="1:37" ht="23.1" hidden="1" customHeight="1" x14ac:dyDescent="0.25">
      <c r="D28" s="106" t="s">
        <v>40</v>
      </c>
      <c r="E28" s="106"/>
      <c r="F28" s="106"/>
      <c r="G28" s="106"/>
      <c r="H28" s="106"/>
      <c r="I28" s="107"/>
      <c r="J28" s="6"/>
      <c r="K28" s="24">
        <f t="shared" si="3"/>
        <v>0</v>
      </c>
      <c r="L28" s="24">
        <f t="shared" si="4"/>
        <v>0</v>
      </c>
      <c r="M28" s="1"/>
      <c r="N28" s="4"/>
      <c r="O28" s="4"/>
      <c r="P28" s="1"/>
      <c r="Q28" s="66">
        <v>250624</v>
      </c>
      <c r="R28" s="61">
        <v>230324</v>
      </c>
      <c r="S28" s="58"/>
      <c r="T28" s="58"/>
      <c r="U28" s="47"/>
      <c r="V28" s="47"/>
      <c r="W28" s="46"/>
      <c r="X28" s="34"/>
      <c r="Y28" s="29"/>
      <c r="Z28" s="29"/>
      <c r="AA28" s="29"/>
      <c r="AB28" s="25"/>
      <c r="AC28" s="25"/>
      <c r="AD28" s="25"/>
      <c r="AE28" s="25"/>
      <c r="AF28" s="20"/>
      <c r="AG28" s="45"/>
    </row>
    <row r="29" spans="1:37" ht="23.1" hidden="1" customHeight="1" x14ac:dyDescent="0.25">
      <c r="C29" s="1" t="s">
        <v>39</v>
      </c>
      <c r="D29" s="62" t="s">
        <v>41</v>
      </c>
      <c r="E29" s="63">
        <f>K29</f>
        <v>11700</v>
      </c>
      <c r="F29" s="64">
        <f>L29</f>
        <v>7500</v>
      </c>
      <c r="G29" s="11"/>
      <c r="K29" s="24">
        <f t="shared" si="3"/>
        <v>11700</v>
      </c>
      <c r="L29" s="24">
        <f t="shared" si="4"/>
        <v>7500</v>
      </c>
      <c r="M29" s="8"/>
      <c r="N29" s="4">
        <f>Q29*2.2</f>
        <v>11660.000000000002</v>
      </c>
      <c r="O29" s="4">
        <f>Q29*1.4</f>
        <v>7419.9999999999991</v>
      </c>
      <c r="P29" s="8"/>
      <c r="Q29" s="65">
        <v>5300</v>
      </c>
      <c r="R29" s="58">
        <v>2650</v>
      </c>
      <c r="S29" s="58">
        <v>2300</v>
      </c>
      <c r="T29" s="58">
        <v>2200</v>
      </c>
      <c r="U29" s="51">
        <v>2200</v>
      </c>
      <c r="V29" s="42">
        <v>2200</v>
      </c>
      <c r="W29" s="39">
        <v>2200</v>
      </c>
      <c r="X29" s="34">
        <v>1760</v>
      </c>
      <c r="Y29" s="29">
        <v>1760</v>
      </c>
      <c r="Z29" s="29">
        <v>1760</v>
      </c>
      <c r="AA29" s="29">
        <v>1760</v>
      </c>
      <c r="AB29" s="25">
        <v>1875</v>
      </c>
      <c r="AC29" s="25">
        <v>1875</v>
      </c>
      <c r="AD29" s="25">
        <v>1875</v>
      </c>
      <c r="AE29" s="25">
        <v>1875</v>
      </c>
      <c r="AF29" s="20">
        <v>1500</v>
      </c>
      <c r="AG29" s="45"/>
    </row>
    <row r="30" spans="1:37" ht="23.1" hidden="1" customHeight="1" x14ac:dyDescent="0.25">
      <c r="C30" s="1" t="s">
        <v>39</v>
      </c>
      <c r="D30" s="62" t="s">
        <v>42</v>
      </c>
      <c r="E30" s="63">
        <f>K30</f>
        <v>7500</v>
      </c>
      <c r="F30" s="64">
        <f>L30</f>
        <v>4800</v>
      </c>
      <c r="G30" s="11"/>
      <c r="K30" s="24">
        <f t="shared" si="3"/>
        <v>7500</v>
      </c>
      <c r="L30" s="24">
        <f t="shared" si="4"/>
        <v>4800</v>
      </c>
      <c r="M30" s="8"/>
      <c r="N30" s="4">
        <f>Q30*2.2</f>
        <v>7480.0000000000009</v>
      </c>
      <c r="O30" s="4">
        <f>Q30*1.4</f>
        <v>4760</v>
      </c>
      <c r="P30" s="8"/>
      <c r="Q30" s="65">
        <v>3400</v>
      </c>
      <c r="R30" s="58">
        <v>2650</v>
      </c>
      <c r="S30" s="58">
        <v>2300</v>
      </c>
      <c r="T30" s="58">
        <v>2200</v>
      </c>
      <c r="U30" s="51">
        <v>2200</v>
      </c>
      <c r="V30" s="42">
        <v>2200</v>
      </c>
      <c r="W30" s="39">
        <v>2200</v>
      </c>
      <c r="X30" s="34">
        <v>1760</v>
      </c>
      <c r="Y30" s="29">
        <v>1760</v>
      </c>
      <c r="Z30" s="29">
        <v>1760</v>
      </c>
      <c r="AA30" s="29">
        <v>1760</v>
      </c>
      <c r="AB30" s="25">
        <v>1875</v>
      </c>
      <c r="AC30" s="25">
        <v>1875</v>
      </c>
      <c r="AD30" s="25">
        <v>1875</v>
      </c>
      <c r="AE30" s="25">
        <v>1875</v>
      </c>
      <c r="AF30" s="20">
        <v>1500</v>
      </c>
      <c r="AG30" s="45"/>
    </row>
    <row r="31" spans="1:37" ht="23.1" customHeight="1" x14ac:dyDescent="0.25">
      <c r="D31" s="15"/>
      <c r="E31" s="16"/>
      <c r="F31" s="17"/>
      <c r="J31" s="6"/>
      <c r="K31" s="24">
        <f t="shared" si="3"/>
        <v>0</v>
      </c>
      <c r="L31" s="24">
        <f t="shared" si="4"/>
        <v>0</v>
      </c>
      <c r="M31" s="1"/>
      <c r="N31" s="4"/>
      <c r="O31" s="4"/>
      <c r="P31" s="1"/>
      <c r="Q31" s="58"/>
      <c r="R31" s="58"/>
      <c r="S31" s="58"/>
      <c r="T31" s="58"/>
      <c r="U31" s="51"/>
      <c r="V31" s="42"/>
      <c r="W31" s="39"/>
      <c r="X31" s="34"/>
      <c r="Y31" s="25"/>
      <c r="Z31" s="25"/>
      <c r="AA31" s="25">
        <v>0</v>
      </c>
      <c r="AB31" s="25">
        <v>0</v>
      </c>
      <c r="AC31" s="25">
        <v>0</v>
      </c>
      <c r="AD31" s="25">
        <v>0</v>
      </c>
      <c r="AE31" s="25">
        <v>0</v>
      </c>
      <c r="AF31" s="22"/>
      <c r="AG31" s="45"/>
    </row>
    <row r="32" spans="1:37" ht="23.1" customHeight="1" x14ac:dyDescent="0.25">
      <c r="D32" s="106" t="s">
        <v>5</v>
      </c>
      <c r="E32" s="106"/>
      <c r="F32" s="106"/>
      <c r="G32" s="106"/>
      <c r="H32" s="106"/>
      <c r="I32" s="106"/>
      <c r="J32" s="6"/>
      <c r="K32" s="24">
        <f t="shared" si="3"/>
        <v>0</v>
      </c>
      <c r="L32" s="24">
        <f t="shared" si="4"/>
        <v>0</v>
      </c>
      <c r="M32" s="8"/>
      <c r="N32" s="4"/>
      <c r="O32" s="4"/>
      <c r="P32" s="1"/>
      <c r="Q32" s="69">
        <v>45483</v>
      </c>
      <c r="R32" s="58"/>
      <c r="S32" s="58"/>
      <c r="T32" s="58"/>
      <c r="U32" s="47"/>
      <c r="V32" s="47"/>
      <c r="W32" s="46"/>
      <c r="X32" s="34"/>
      <c r="Y32" s="25"/>
      <c r="Z32" s="25"/>
      <c r="AA32" s="25"/>
      <c r="AB32" s="25"/>
      <c r="AC32" s="25"/>
      <c r="AD32" s="25"/>
      <c r="AE32" s="25"/>
      <c r="AF32" s="20"/>
      <c r="AG32" s="45"/>
    </row>
    <row r="33" spans="1:37" ht="23.1" customHeight="1" x14ac:dyDescent="0.25">
      <c r="B33" s="1">
        <v>1841</v>
      </c>
      <c r="C33" s="1" t="s">
        <v>1</v>
      </c>
      <c r="D33" s="21" t="s">
        <v>7</v>
      </c>
      <c r="E33" s="13">
        <f>K33</f>
        <v>7800</v>
      </c>
      <c r="F33" s="14">
        <f>L33</f>
        <v>5000</v>
      </c>
      <c r="G33" s="11"/>
      <c r="J33" s="6"/>
      <c r="K33" s="24">
        <f t="shared" si="3"/>
        <v>7800</v>
      </c>
      <c r="L33" s="24">
        <f t="shared" si="4"/>
        <v>5000</v>
      </c>
      <c r="M33" s="8"/>
      <c r="N33" s="4">
        <f t="shared" ref="N33:N37" si="11">Q33*2.2</f>
        <v>7734.3750000000009</v>
      </c>
      <c r="O33" s="4">
        <f t="shared" ref="O33:O37" si="12">Q33*1.4</f>
        <v>4921.875</v>
      </c>
      <c r="P33" s="1"/>
      <c r="Q33" s="68">
        <v>3515.625</v>
      </c>
      <c r="R33" s="58">
        <v>3515.625</v>
      </c>
      <c r="S33" s="58">
        <v>3515.625</v>
      </c>
      <c r="T33" s="58">
        <v>3515.625</v>
      </c>
      <c r="U33" s="51">
        <v>3515.625</v>
      </c>
      <c r="V33" s="42">
        <v>3515.625</v>
      </c>
      <c r="W33" s="39">
        <v>3515.625</v>
      </c>
      <c r="X33" s="34">
        <v>2812.5</v>
      </c>
      <c r="Y33" s="25">
        <f>AG33*1.25</f>
        <v>0</v>
      </c>
      <c r="Z33" s="25">
        <v>2812.5</v>
      </c>
      <c r="AA33" s="25">
        <v>2812.5</v>
      </c>
      <c r="AB33" s="25">
        <v>2812.5</v>
      </c>
      <c r="AC33" s="25">
        <v>2812.5</v>
      </c>
      <c r="AD33" s="25">
        <v>2812.5</v>
      </c>
      <c r="AE33" s="25">
        <v>2812.5</v>
      </c>
      <c r="AF33" s="20">
        <v>2250</v>
      </c>
      <c r="AG33" s="45"/>
    </row>
    <row r="34" spans="1:37" ht="23.1" customHeight="1" x14ac:dyDescent="0.25">
      <c r="D34" s="2" t="s">
        <v>6</v>
      </c>
      <c r="E34" s="13">
        <f t="shared" ref="E34:F37" si="13">K34</f>
        <v>8500</v>
      </c>
      <c r="F34" s="14">
        <f t="shared" si="13"/>
        <v>5400</v>
      </c>
      <c r="G34" s="11"/>
      <c r="J34" s="6"/>
      <c r="K34" s="24">
        <f t="shared" si="3"/>
        <v>8500</v>
      </c>
      <c r="L34" s="24">
        <f t="shared" si="4"/>
        <v>5400</v>
      </c>
      <c r="M34" s="8"/>
      <c r="N34" s="4">
        <f t="shared" si="11"/>
        <v>8415</v>
      </c>
      <c r="O34" s="4">
        <f t="shared" si="12"/>
        <v>5355</v>
      </c>
      <c r="P34" s="1"/>
      <c r="Q34" s="68">
        <v>3825</v>
      </c>
      <c r="R34" s="58">
        <v>3778.125</v>
      </c>
      <c r="S34" s="58">
        <v>3778.125</v>
      </c>
      <c r="T34" s="58">
        <v>3778.125</v>
      </c>
      <c r="U34" s="51">
        <v>3778.125</v>
      </c>
      <c r="V34" s="42">
        <v>3778.125</v>
      </c>
      <c r="W34" s="39">
        <v>3778.125</v>
      </c>
      <c r="X34" s="34">
        <v>3022.5</v>
      </c>
      <c r="Y34" s="25">
        <f>AG34*1.25</f>
        <v>0</v>
      </c>
      <c r="Z34" s="25">
        <v>3022.5</v>
      </c>
      <c r="AA34" s="25">
        <v>3022.5</v>
      </c>
      <c r="AB34" s="25">
        <v>3022.5</v>
      </c>
      <c r="AC34" s="25">
        <v>3022.5</v>
      </c>
      <c r="AD34" s="25">
        <v>3022.5</v>
      </c>
      <c r="AE34" s="25">
        <v>3022.5</v>
      </c>
      <c r="AF34" s="20">
        <v>2418</v>
      </c>
      <c r="AG34" s="45"/>
    </row>
    <row r="35" spans="1:37" ht="23.1" customHeight="1" x14ac:dyDescent="0.25">
      <c r="D35" s="2" t="s">
        <v>8</v>
      </c>
      <c r="E35" s="13">
        <f t="shared" si="13"/>
        <v>8900</v>
      </c>
      <c r="F35" s="14">
        <f t="shared" si="13"/>
        <v>5700</v>
      </c>
      <c r="G35" s="11"/>
      <c r="J35" s="6"/>
      <c r="K35" s="24">
        <f t="shared" si="3"/>
        <v>8900</v>
      </c>
      <c r="L35" s="24">
        <f t="shared" si="4"/>
        <v>5700</v>
      </c>
      <c r="M35" s="8"/>
      <c r="N35" s="4">
        <f t="shared" si="11"/>
        <v>8868.75</v>
      </c>
      <c r="O35" s="4">
        <f t="shared" si="12"/>
        <v>5643.75</v>
      </c>
      <c r="P35" s="1"/>
      <c r="Q35" s="68">
        <v>4031.25</v>
      </c>
      <c r="R35" s="58">
        <v>4031.25</v>
      </c>
      <c r="S35" s="58">
        <v>4031.25</v>
      </c>
      <c r="T35" s="58">
        <v>4031.25</v>
      </c>
      <c r="U35" s="51">
        <v>4031.25</v>
      </c>
      <c r="V35" s="42">
        <v>4031.25</v>
      </c>
      <c r="W35" s="39">
        <v>4031.25</v>
      </c>
      <c r="X35" s="34">
        <v>3225</v>
      </c>
      <c r="Y35" s="25">
        <v>3225</v>
      </c>
      <c r="Z35" s="25">
        <v>3225</v>
      </c>
      <c r="AA35" s="25">
        <v>3225</v>
      </c>
      <c r="AB35" s="25"/>
      <c r="AC35" s="25"/>
      <c r="AD35" s="25"/>
      <c r="AE35" s="25"/>
      <c r="AF35" s="20"/>
      <c r="AG35" s="45"/>
    </row>
    <row r="36" spans="1:37" ht="23.1" customHeight="1" x14ac:dyDescent="0.25">
      <c r="D36" s="2" t="s">
        <v>9</v>
      </c>
      <c r="E36" s="13">
        <f t="shared" si="13"/>
        <v>9700</v>
      </c>
      <c r="F36" s="14">
        <f t="shared" si="13"/>
        <v>6200</v>
      </c>
      <c r="G36" s="11"/>
      <c r="J36" s="6"/>
      <c r="K36" s="24">
        <f t="shared" si="3"/>
        <v>9700</v>
      </c>
      <c r="L36" s="24">
        <f t="shared" si="4"/>
        <v>6200</v>
      </c>
      <c r="M36" s="8"/>
      <c r="N36" s="4">
        <f t="shared" si="11"/>
        <v>9625</v>
      </c>
      <c r="O36" s="4">
        <f t="shared" si="12"/>
        <v>6125</v>
      </c>
      <c r="P36" s="1"/>
      <c r="Q36" s="68">
        <v>4375</v>
      </c>
      <c r="R36" s="58">
        <v>4375</v>
      </c>
      <c r="S36" s="58">
        <v>4375</v>
      </c>
      <c r="T36" s="58">
        <v>4375</v>
      </c>
      <c r="U36" s="51">
        <v>4375</v>
      </c>
      <c r="V36" s="42">
        <v>4375</v>
      </c>
      <c r="W36" s="39">
        <v>4375</v>
      </c>
      <c r="X36" s="34">
        <v>3500</v>
      </c>
      <c r="Y36" s="25">
        <v>3500</v>
      </c>
      <c r="Z36" s="25">
        <v>3500</v>
      </c>
      <c r="AA36" s="25">
        <v>3500</v>
      </c>
      <c r="AB36" s="25"/>
      <c r="AC36" s="25"/>
      <c r="AD36" s="25"/>
      <c r="AE36" s="25"/>
      <c r="AF36" s="20"/>
      <c r="AG36" s="45"/>
    </row>
    <row r="37" spans="1:37" ht="23.1" customHeight="1" x14ac:dyDescent="0.25">
      <c r="D37" s="2" t="s">
        <v>10</v>
      </c>
      <c r="E37" s="13">
        <f t="shared" si="13"/>
        <v>10400</v>
      </c>
      <c r="F37" s="14">
        <f t="shared" si="13"/>
        <v>6700</v>
      </c>
      <c r="G37" s="11"/>
      <c r="J37" s="6"/>
      <c r="K37" s="24">
        <f t="shared" si="3"/>
        <v>10400</v>
      </c>
      <c r="L37" s="24">
        <f t="shared" si="4"/>
        <v>6700</v>
      </c>
      <c r="M37" s="8"/>
      <c r="N37" s="4">
        <f t="shared" si="11"/>
        <v>10381.25</v>
      </c>
      <c r="O37" s="4">
        <f t="shared" si="12"/>
        <v>6606.25</v>
      </c>
      <c r="P37" s="1"/>
      <c r="Q37" s="68">
        <v>4718.75</v>
      </c>
      <c r="R37" s="58">
        <v>4718.75</v>
      </c>
      <c r="S37" s="58">
        <v>4718.75</v>
      </c>
      <c r="T37" s="58">
        <v>4718.75</v>
      </c>
      <c r="U37" s="51">
        <v>4718.75</v>
      </c>
      <c r="V37" s="42">
        <v>4718.75</v>
      </c>
      <c r="W37" s="39">
        <v>4718.75</v>
      </c>
      <c r="X37" s="34">
        <v>3775</v>
      </c>
      <c r="Y37" s="25">
        <v>3775</v>
      </c>
      <c r="Z37" s="25">
        <v>3775</v>
      </c>
      <c r="AA37" s="25">
        <v>3775</v>
      </c>
      <c r="AB37" s="25"/>
      <c r="AC37" s="25"/>
      <c r="AD37" s="25"/>
      <c r="AE37" s="25"/>
      <c r="AF37" s="20"/>
      <c r="AG37" s="45"/>
    </row>
    <row r="38" spans="1:37" ht="23.1" customHeight="1" x14ac:dyDescent="0.25">
      <c r="D38" s="15"/>
      <c r="E38" s="16"/>
      <c r="F38" s="17"/>
      <c r="G38" s="11"/>
      <c r="J38" s="6"/>
      <c r="K38" s="24">
        <f t="shared" si="3"/>
        <v>0</v>
      </c>
      <c r="L38" s="24">
        <f t="shared" si="4"/>
        <v>0</v>
      </c>
      <c r="M38" s="8"/>
      <c r="N38" s="4"/>
      <c r="O38" s="4"/>
      <c r="P38" s="1"/>
      <c r="Q38" s="68"/>
      <c r="R38" s="58"/>
      <c r="S38" s="58"/>
      <c r="T38" s="58"/>
      <c r="U38" s="51"/>
      <c r="V38" s="42"/>
      <c r="W38" s="39"/>
      <c r="X38" s="34"/>
      <c r="Y38" s="25"/>
      <c r="Z38" s="25"/>
      <c r="AA38" s="25"/>
      <c r="AB38" s="25"/>
      <c r="AC38" s="25"/>
      <c r="AD38" s="25"/>
      <c r="AE38" s="25"/>
      <c r="AF38" s="20"/>
      <c r="AG38" s="45"/>
    </row>
    <row r="39" spans="1:37" s="18" customFormat="1" ht="23.1" customHeight="1" x14ac:dyDescent="0.25">
      <c r="A39" s="1"/>
      <c r="B39" s="1"/>
      <c r="C39" s="1"/>
      <c r="D39" s="15"/>
      <c r="E39" s="16"/>
      <c r="F39" s="17"/>
      <c r="G39" s="10"/>
      <c r="H39" s="1"/>
      <c r="I39" s="1"/>
      <c r="J39" s="6"/>
      <c r="K39" s="24">
        <f t="shared" si="3"/>
        <v>0</v>
      </c>
      <c r="L39" s="24">
        <f t="shared" si="4"/>
        <v>0</v>
      </c>
      <c r="M39" s="1"/>
      <c r="N39" s="4"/>
      <c r="O39" s="4"/>
      <c r="P39" s="1"/>
      <c r="Q39" s="60"/>
      <c r="R39" s="60"/>
      <c r="S39" s="60"/>
      <c r="T39" s="60"/>
      <c r="U39" s="48"/>
      <c r="V39" s="48"/>
      <c r="W39" s="46"/>
      <c r="X39" s="49"/>
      <c r="Y39" s="27"/>
      <c r="Z39" s="27"/>
      <c r="AA39" s="27"/>
      <c r="AB39" s="27"/>
      <c r="AC39" s="27"/>
      <c r="AD39" s="27"/>
      <c r="AE39" s="27"/>
      <c r="AF39" s="28"/>
      <c r="AG39" s="45"/>
      <c r="AI39" s="6"/>
      <c r="AK39" s="6"/>
    </row>
    <row r="40" spans="1:37" s="18" customFormat="1" ht="23.1" customHeight="1" x14ac:dyDescent="0.25">
      <c r="A40" s="1"/>
      <c r="B40" s="1"/>
      <c r="C40" s="30"/>
      <c r="D40" s="104" t="s">
        <v>37</v>
      </c>
      <c r="E40" s="104"/>
      <c r="F40" s="104"/>
      <c r="G40" s="104"/>
      <c r="H40" s="104"/>
      <c r="I40" s="105"/>
      <c r="J40" s="6"/>
      <c r="K40" s="24" t="e">
        <f t="shared" si="3"/>
        <v>#VALUE!</v>
      </c>
      <c r="L40" s="24" t="e">
        <f t="shared" si="4"/>
        <v>#VALUE!</v>
      </c>
      <c r="M40" s="1"/>
      <c r="N40" s="56" t="s">
        <v>34</v>
      </c>
      <c r="O40" s="56" t="s">
        <v>35</v>
      </c>
      <c r="P40" s="1"/>
      <c r="Q40" s="58"/>
      <c r="R40" s="58"/>
      <c r="S40" s="58"/>
      <c r="T40" s="58"/>
      <c r="U40" s="47"/>
      <c r="V40" s="47"/>
      <c r="W40" s="46"/>
      <c r="X40" s="34"/>
      <c r="Y40" s="29"/>
      <c r="Z40" s="29"/>
      <c r="AA40" s="29"/>
      <c r="AB40" s="25"/>
      <c r="AC40" s="25"/>
      <c r="AD40" s="25"/>
      <c r="AE40" s="25"/>
      <c r="AF40" s="9"/>
      <c r="AG40" s="45"/>
      <c r="AI40" s="6"/>
      <c r="AJ40" s="6"/>
    </row>
    <row r="41" spans="1:37" s="18" customFormat="1" ht="23.1" customHeight="1" x14ac:dyDescent="0.25">
      <c r="A41" s="1"/>
      <c r="B41" s="1"/>
      <c r="C41" s="30">
        <v>45326</v>
      </c>
      <c r="D41" s="19" t="s">
        <v>33</v>
      </c>
      <c r="E41" s="13">
        <v>6000</v>
      </c>
      <c r="F41" s="14">
        <v>4000</v>
      </c>
      <c r="G41" s="11"/>
      <c r="H41" s="7"/>
      <c r="I41" s="7"/>
      <c r="J41" s="5"/>
      <c r="K41" s="24">
        <f t="shared" si="3"/>
        <v>0</v>
      </c>
      <c r="L41" s="24">
        <f t="shared" si="4"/>
        <v>0</v>
      </c>
      <c r="M41" s="8"/>
      <c r="N41" s="4">
        <f>Q41*2</f>
        <v>0</v>
      </c>
      <c r="O41" s="4">
        <f>Q41*1.5</f>
        <v>0</v>
      </c>
      <c r="P41" s="8"/>
      <c r="Q41" s="58"/>
      <c r="R41" s="58"/>
      <c r="S41" s="58">
        <v>2500</v>
      </c>
      <c r="T41" s="58">
        <v>4750</v>
      </c>
      <c r="U41" s="51">
        <v>4750</v>
      </c>
      <c r="V41" s="42">
        <v>4750</v>
      </c>
      <c r="W41" s="39"/>
      <c r="X41" s="34"/>
      <c r="Y41" s="29"/>
      <c r="Z41" s="29"/>
      <c r="AA41" s="29"/>
      <c r="AB41" s="25"/>
      <c r="AC41" s="25"/>
      <c r="AD41" s="25"/>
      <c r="AE41" s="25"/>
      <c r="AF41" s="9"/>
      <c r="AG41" s="45"/>
      <c r="AI41" s="6"/>
      <c r="AJ41" s="6"/>
    </row>
    <row r="42" spans="1:37" s="18" customFormat="1" ht="23.1" customHeight="1" x14ac:dyDescent="0.25">
      <c r="A42" s="1"/>
      <c r="B42" s="1"/>
      <c r="C42" s="1"/>
      <c r="D42" s="15"/>
      <c r="E42" s="16"/>
      <c r="F42" s="17"/>
      <c r="G42" s="10"/>
      <c r="H42" s="1"/>
      <c r="I42" s="1"/>
      <c r="J42" s="5"/>
      <c r="K42" s="24"/>
      <c r="L42" s="24"/>
      <c r="M42" s="8"/>
      <c r="N42" s="4"/>
      <c r="O42" s="4"/>
      <c r="P42" s="8"/>
      <c r="Q42" s="58"/>
      <c r="R42" s="58"/>
      <c r="S42" s="58"/>
      <c r="T42" s="58"/>
      <c r="U42" s="51"/>
      <c r="V42" s="42"/>
      <c r="W42" s="39"/>
      <c r="X42" s="34"/>
      <c r="Y42" s="25"/>
      <c r="Z42" s="25"/>
      <c r="AA42" s="25"/>
      <c r="AB42" s="25"/>
      <c r="AC42" s="25"/>
      <c r="AD42" s="25"/>
      <c r="AE42" s="25"/>
      <c r="AF42" s="9"/>
      <c r="AG42" s="45"/>
      <c r="AI42" s="6"/>
      <c r="AJ42" s="6"/>
    </row>
  </sheetData>
  <mergeCells count="6">
    <mergeCell ref="D40:I40"/>
    <mergeCell ref="D1:I1"/>
    <mergeCell ref="D11:I11"/>
    <mergeCell ref="D15:I15"/>
    <mergeCell ref="D28:I28"/>
    <mergeCell ref="D32:I32"/>
  </mergeCells>
  <printOptions horizontalCentered="1" verticalCentered="1"/>
  <pageMargins left="0.70866141732283472" right="0.51181102362204722" top="0.59055118110236227" bottom="0.39370078740157483" header="0.19685039370078741" footer="0.11811023622047245"/>
  <pageSetup scale="95" fitToHeight="0" orientation="portrait" r:id="rId1"/>
  <headerFooter>
    <oddHeader>&amp;LCOLGANTES HILO y COCO. MADERA&amp;R"El Origen"</oddHeader>
    <oddFooter>&amp;L&amp;P&amp;R&amp;D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CB970-E2AC-4462-B2DF-821FB8B39C1E}">
  <sheetPr>
    <tabColor rgb="FF92D050"/>
    <pageSetUpPr fitToPage="1"/>
  </sheetPr>
  <dimension ref="A1:AO42"/>
  <sheetViews>
    <sheetView topLeftCell="C1" zoomScaleNormal="100" workbookViewId="0">
      <selection activeCell="C8" sqref="C8"/>
    </sheetView>
  </sheetViews>
  <sheetFormatPr baseColWidth="10" defaultColWidth="11.42578125" defaultRowHeight="23.1" customHeight="1" x14ac:dyDescent="0.25"/>
  <cols>
    <col min="1" max="1" width="10.140625" style="1" customWidth="1"/>
    <col min="2" max="2" width="12.42578125" style="1" customWidth="1"/>
    <col min="3" max="3" width="14.7109375" style="1" customWidth="1"/>
    <col min="4" max="4" width="42" style="1" customWidth="1"/>
    <col min="5" max="6" width="12.7109375" style="12" customWidth="1"/>
    <col min="7" max="7" width="9.7109375" style="10" customWidth="1"/>
    <col min="8" max="9" width="9.7109375" style="1" customWidth="1"/>
    <col min="10" max="10" width="1.7109375" style="5" hidden="1" customWidth="1"/>
    <col min="11" max="11" width="13.42578125" style="23" hidden="1" customWidth="1"/>
    <col min="12" max="12" width="12.7109375" style="23" hidden="1" customWidth="1"/>
    <col min="13" max="13" width="1.7109375" style="6" hidden="1" customWidth="1"/>
    <col min="14" max="15" width="12.7109375" style="3" hidden="1" customWidth="1"/>
    <col min="16" max="16" width="1.7109375" style="6" customWidth="1"/>
    <col min="17" max="17" width="14.85546875" style="84" customWidth="1"/>
    <col min="18" max="18" width="14.85546875" style="57" customWidth="1"/>
    <col min="19" max="21" width="14.85546875" style="57" hidden="1" customWidth="1"/>
    <col min="22" max="22" width="14.85546875" style="50" hidden="1" customWidth="1"/>
    <col min="23" max="23" width="14.85546875" style="41" hidden="1" customWidth="1"/>
    <col min="24" max="24" width="14.85546875" style="38" hidden="1" customWidth="1"/>
    <col min="25" max="25" width="14.85546875" style="33" hidden="1" customWidth="1"/>
    <col min="26" max="32" width="14.85546875" style="23" hidden="1" customWidth="1"/>
    <col min="33" max="33" width="14.85546875" style="3" hidden="1" customWidth="1"/>
    <col min="34" max="34" width="11.42578125" style="37" customWidth="1"/>
    <col min="35" max="35" width="14.7109375" style="18" customWidth="1"/>
    <col min="36" max="37" width="11.42578125" style="6" customWidth="1"/>
    <col min="38" max="16384" width="11.42578125" style="6"/>
  </cols>
  <sheetData>
    <row r="1" spans="1:41" s="18" customFormat="1" ht="23.1" customHeight="1" x14ac:dyDescent="0.25">
      <c r="A1" s="1"/>
      <c r="B1" s="1"/>
      <c r="C1" s="1"/>
      <c r="D1" s="104" t="s">
        <v>11</v>
      </c>
      <c r="E1" s="104"/>
      <c r="F1" s="104"/>
      <c r="G1" s="104"/>
      <c r="H1" s="104"/>
      <c r="I1" s="105"/>
      <c r="J1" s="6"/>
      <c r="K1" s="24"/>
      <c r="L1" s="24"/>
      <c r="M1" s="1"/>
      <c r="N1" s="4"/>
      <c r="O1" s="4"/>
      <c r="P1" s="1"/>
      <c r="Q1" s="74" t="s">
        <v>54</v>
      </c>
      <c r="R1" s="67" t="s">
        <v>50</v>
      </c>
      <c r="S1" s="59" t="s">
        <v>36</v>
      </c>
      <c r="T1" s="59"/>
      <c r="U1" s="59"/>
      <c r="V1" s="54"/>
      <c r="W1" s="54"/>
      <c r="X1" s="55"/>
      <c r="Y1" s="35"/>
      <c r="Z1" s="31"/>
      <c r="AA1" s="31"/>
      <c r="AB1" s="31"/>
      <c r="AC1" s="26"/>
      <c r="AD1" s="26"/>
      <c r="AE1" s="25"/>
      <c r="AF1" s="25"/>
      <c r="AG1" s="9"/>
      <c r="AH1" s="45"/>
      <c r="AJ1" s="6"/>
      <c r="AL1" s="6"/>
    </row>
    <row r="2" spans="1:41" s="18" customFormat="1" ht="23.1" customHeight="1" x14ac:dyDescent="0.25">
      <c r="A2" s="1"/>
      <c r="B2" s="1"/>
      <c r="C2" s="36"/>
      <c r="D2" s="2" t="s">
        <v>12</v>
      </c>
      <c r="E2" s="13">
        <f t="shared" ref="E2:F8" si="0">K2</f>
        <v>1400</v>
      </c>
      <c r="F2" s="14">
        <f t="shared" si="0"/>
        <v>900</v>
      </c>
      <c r="G2" s="10"/>
      <c r="H2" s="1"/>
      <c r="I2" s="1"/>
      <c r="J2" s="5"/>
      <c r="K2" s="24">
        <f>MROUND(N2+48,100)</f>
        <v>1400</v>
      </c>
      <c r="L2" s="24">
        <f>MROUND(O2+48,100)</f>
        <v>900</v>
      </c>
      <c r="M2" s="8"/>
      <c r="N2" s="4">
        <f t="shared" ref="N2:N8" si="1">Q2*2.3</f>
        <v>1380</v>
      </c>
      <c r="O2" s="4">
        <f t="shared" ref="O2:O8" si="2">Q2*1.4</f>
        <v>840</v>
      </c>
      <c r="P2" s="8"/>
      <c r="Q2" s="75">
        <v>600</v>
      </c>
      <c r="R2" s="68">
        <v>360</v>
      </c>
      <c r="S2" s="60">
        <v>360</v>
      </c>
      <c r="T2" s="60">
        <v>300</v>
      </c>
      <c r="U2" s="60">
        <v>300</v>
      </c>
      <c r="V2" s="53">
        <v>300</v>
      </c>
      <c r="W2" s="44">
        <v>300</v>
      </c>
      <c r="X2" s="39">
        <v>280</v>
      </c>
      <c r="Y2" s="32"/>
      <c r="Z2" s="25">
        <v>300</v>
      </c>
      <c r="AA2" s="25">
        <v>300</v>
      </c>
      <c r="AB2" s="25">
        <v>300</v>
      </c>
      <c r="AC2" s="25">
        <v>300</v>
      </c>
      <c r="AD2" s="25">
        <v>300</v>
      </c>
      <c r="AE2" s="25"/>
      <c r="AF2" s="25"/>
      <c r="AG2" s="20">
        <v>108.173</v>
      </c>
      <c r="AH2" s="45"/>
      <c r="AJ2" s="6"/>
      <c r="AL2" s="6"/>
      <c r="AM2" s="18" t="s">
        <v>20</v>
      </c>
    </row>
    <row r="3" spans="1:41" s="18" customFormat="1" ht="23.1" customHeight="1" x14ac:dyDescent="0.25">
      <c r="A3" s="1"/>
      <c r="B3" s="1"/>
      <c r="C3" s="1"/>
      <c r="D3" s="2" t="s">
        <v>13</v>
      </c>
      <c r="E3" s="13">
        <f t="shared" si="0"/>
        <v>1500</v>
      </c>
      <c r="F3" s="14">
        <f t="shared" si="0"/>
        <v>1000</v>
      </c>
      <c r="G3" s="10"/>
      <c r="H3" s="1"/>
      <c r="I3" s="1"/>
      <c r="J3" s="5"/>
      <c r="K3" s="24">
        <f t="shared" ref="K3:L41" si="3">MROUND(N3+48,100)</f>
        <v>1500</v>
      </c>
      <c r="L3" s="24">
        <f t="shared" si="3"/>
        <v>1000</v>
      </c>
      <c r="M3" s="8"/>
      <c r="N3" s="4">
        <f t="shared" si="1"/>
        <v>1494.9999999999998</v>
      </c>
      <c r="O3" s="4">
        <f t="shared" si="2"/>
        <v>909.99999999999989</v>
      </c>
      <c r="P3" s="8"/>
      <c r="Q3" s="75">
        <v>650</v>
      </c>
      <c r="R3" s="68">
        <v>390</v>
      </c>
      <c r="S3" s="60">
        <v>390</v>
      </c>
      <c r="T3" s="60">
        <v>336</v>
      </c>
      <c r="U3" s="60">
        <v>336</v>
      </c>
      <c r="V3" s="53">
        <v>336</v>
      </c>
      <c r="W3" s="44">
        <v>336</v>
      </c>
      <c r="X3" s="39">
        <v>310</v>
      </c>
      <c r="Y3" s="32"/>
      <c r="Z3" s="25">
        <v>400</v>
      </c>
      <c r="AA3" s="25">
        <v>400</v>
      </c>
      <c r="AB3" s="25">
        <v>400</v>
      </c>
      <c r="AC3" s="25">
        <v>400</v>
      </c>
      <c r="AD3" s="25">
        <v>400</v>
      </c>
      <c r="AE3" s="25"/>
      <c r="AF3" s="25"/>
      <c r="AG3" s="20">
        <v>162.2595</v>
      </c>
      <c r="AH3" s="45"/>
      <c r="AJ3" s="6"/>
      <c r="AL3" s="6"/>
      <c r="AM3" s="18" t="s">
        <v>21</v>
      </c>
      <c r="AN3" s="18" t="s">
        <v>22</v>
      </c>
      <c r="AO3" s="18" t="s">
        <v>23</v>
      </c>
    </row>
    <row r="4" spans="1:41" s="18" customFormat="1" ht="23.1" customHeight="1" x14ac:dyDescent="0.25">
      <c r="A4" s="1"/>
      <c r="B4" s="1"/>
      <c r="C4" s="1"/>
      <c r="D4" s="2" t="s">
        <v>14</v>
      </c>
      <c r="E4" s="13">
        <f t="shared" si="0"/>
        <v>1700</v>
      </c>
      <c r="F4" s="14">
        <f t="shared" si="0"/>
        <v>1000</v>
      </c>
      <c r="G4" s="10"/>
      <c r="H4" s="1"/>
      <c r="I4" s="1"/>
      <c r="J4" s="5"/>
      <c r="K4" s="24">
        <f t="shared" si="3"/>
        <v>1700</v>
      </c>
      <c r="L4" s="24">
        <f t="shared" si="3"/>
        <v>1000</v>
      </c>
      <c r="M4" s="8"/>
      <c r="N4" s="4">
        <f t="shared" si="1"/>
        <v>1609.9999999999998</v>
      </c>
      <c r="O4" s="4">
        <f t="shared" si="2"/>
        <v>979.99999999999989</v>
      </c>
      <c r="P4" s="8"/>
      <c r="Q4" s="75">
        <v>700</v>
      </c>
      <c r="R4" s="68">
        <v>420</v>
      </c>
      <c r="S4" s="60">
        <v>420</v>
      </c>
      <c r="T4" s="60">
        <v>360</v>
      </c>
      <c r="U4" s="60">
        <v>360</v>
      </c>
      <c r="V4" s="53">
        <v>360</v>
      </c>
      <c r="W4" s="44">
        <v>360</v>
      </c>
      <c r="X4" s="39">
        <v>330</v>
      </c>
      <c r="Y4" s="32"/>
      <c r="Z4" s="25">
        <v>460</v>
      </c>
      <c r="AA4" s="25">
        <v>460</v>
      </c>
      <c r="AB4" s="25">
        <v>460</v>
      </c>
      <c r="AC4" s="25">
        <v>460</v>
      </c>
      <c r="AD4" s="25">
        <v>460</v>
      </c>
      <c r="AE4" s="25"/>
      <c r="AF4" s="25"/>
      <c r="AG4" s="20">
        <v>194.71140000000003</v>
      </c>
      <c r="AH4" s="45"/>
      <c r="AJ4" s="6"/>
      <c r="AL4" s="6"/>
      <c r="AM4" s="18" t="s">
        <v>24</v>
      </c>
      <c r="AN4" s="18">
        <v>300</v>
      </c>
      <c r="AO4" s="18">
        <v>3000</v>
      </c>
    </row>
    <row r="5" spans="1:41" s="18" customFormat="1" ht="23.1" customHeight="1" x14ac:dyDescent="0.25">
      <c r="A5" s="1"/>
      <c r="B5" s="1"/>
      <c r="C5" s="1"/>
      <c r="D5" s="2" t="s">
        <v>27</v>
      </c>
      <c r="E5" s="13">
        <f t="shared" si="0"/>
        <v>1800</v>
      </c>
      <c r="F5" s="14">
        <f t="shared" si="0"/>
        <v>1100</v>
      </c>
      <c r="G5" s="10"/>
      <c r="H5" s="1"/>
      <c r="I5" s="1"/>
      <c r="J5" s="5"/>
      <c r="K5" s="24">
        <f t="shared" si="3"/>
        <v>1800</v>
      </c>
      <c r="L5" s="24">
        <f t="shared" si="3"/>
        <v>1100</v>
      </c>
      <c r="M5" s="8"/>
      <c r="N5" s="4">
        <f t="shared" si="1"/>
        <v>1724.9999999999998</v>
      </c>
      <c r="O5" s="4">
        <f t="shared" si="2"/>
        <v>1050</v>
      </c>
      <c r="P5" s="8"/>
      <c r="Q5" s="75">
        <v>750</v>
      </c>
      <c r="R5" s="68">
        <v>450</v>
      </c>
      <c r="S5" s="60">
        <v>450</v>
      </c>
      <c r="T5" s="60">
        <v>384</v>
      </c>
      <c r="U5" s="60">
        <v>384</v>
      </c>
      <c r="V5" s="53">
        <v>384</v>
      </c>
      <c r="W5" s="44">
        <v>384</v>
      </c>
      <c r="X5" s="39">
        <v>550</v>
      </c>
      <c r="Y5" s="32"/>
      <c r="Z5" s="25">
        <v>500</v>
      </c>
      <c r="AA5" s="25">
        <v>500</v>
      </c>
      <c r="AB5" s="25">
        <v>500</v>
      </c>
      <c r="AC5" s="25">
        <v>500</v>
      </c>
      <c r="AD5" s="25">
        <v>500</v>
      </c>
      <c r="AE5" s="25"/>
      <c r="AF5" s="25"/>
      <c r="AG5" s="20">
        <v>216.346</v>
      </c>
      <c r="AH5" s="45"/>
      <c r="AJ5" s="6"/>
      <c r="AL5" s="6"/>
      <c r="AM5" s="18" t="s">
        <v>25</v>
      </c>
      <c r="AN5" s="18">
        <v>336</v>
      </c>
      <c r="AO5" s="18">
        <v>3360</v>
      </c>
    </row>
    <row r="6" spans="1:41" s="18" customFormat="1" ht="23.1" customHeight="1" x14ac:dyDescent="0.25">
      <c r="A6" s="1"/>
      <c r="B6" s="1"/>
      <c r="C6" s="1"/>
      <c r="D6" s="2" t="s">
        <v>28</v>
      </c>
      <c r="E6" s="13">
        <f t="shared" si="0"/>
        <v>2600</v>
      </c>
      <c r="F6" s="14">
        <f t="shared" si="0"/>
        <v>1600</v>
      </c>
      <c r="G6" s="10"/>
      <c r="H6" s="1"/>
      <c r="I6" s="1"/>
      <c r="J6" s="5"/>
      <c r="K6" s="24">
        <f t="shared" si="3"/>
        <v>2600</v>
      </c>
      <c r="L6" s="24">
        <f t="shared" si="3"/>
        <v>1600</v>
      </c>
      <c r="M6" s="8"/>
      <c r="N6" s="4">
        <f t="shared" si="1"/>
        <v>2530</v>
      </c>
      <c r="O6" s="4">
        <f t="shared" si="2"/>
        <v>1540</v>
      </c>
      <c r="P6" s="8"/>
      <c r="Q6" s="75">
        <v>1100</v>
      </c>
      <c r="R6" s="68">
        <v>650</v>
      </c>
      <c r="S6" s="60">
        <v>650</v>
      </c>
      <c r="T6" s="60">
        <v>576</v>
      </c>
      <c r="U6" s="60">
        <v>576</v>
      </c>
      <c r="V6" s="53">
        <v>576</v>
      </c>
      <c r="W6" s="44">
        <v>576</v>
      </c>
      <c r="X6" s="39">
        <v>580</v>
      </c>
      <c r="Y6" s="32"/>
      <c r="Z6" s="25">
        <v>800</v>
      </c>
      <c r="AA6" s="25">
        <v>800</v>
      </c>
      <c r="AB6" s="25">
        <v>800</v>
      </c>
      <c r="AC6" s="25">
        <v>800</v>
      </c>
      <c r="AD6" s="25">
        <v>800</v>
      </c>
      <c r="AE6" s="25"/>
      <c r="AF6" s="25"/>
      <c r="AG6" s="20">
        <v>216.346</v>
      </c>
      <c r="AH6" s="45"/>
      <c r="AJ6" s="6"/>
      <c r="AL6" s="6"/>
      <c r="AM6" s="18" t="s">
        <v>26</v>
      </c>
      <c r="AN6" s="18">
        <v>360</v>
      </c>
      <c r="AO6" s="18">
        <v>3600</v>
      </c>
    </row>
    <row r="7" spans="1:41" s="18" customFormat="1" ht="23.1" customHeight="1" x14ac:dyDescent="0.25">
      <c r="A7" s="1"/>
      <c r="B7" s="1"/>
      <c r="C7" s="1"/>
      <c r="D7" s="2" t="s">
        <v>15</v>
      </c>
      <c r="E7" s="13">
        <f t="shared" si="0"/>
        <v>2800</v>
      </c>
      <c r="F7" s="14">
        <f t="shared" si="0"/>
        <v>1700</v>
      </c>
      <c r="G7" s="10"/>
      <c r="H7" s="1"/>
      <c r="I7" s="1"/>
      <c r="J7" s="5"/>
      <c r="K7" s="24">
        <f t="shared" si="3"/>
        <v>2800</v>
      </c>
      <c r="L7" s="24">
        <f t="shared" si="3"/>
        <v>1700</v>
      </c>
      <c r="M7" s="8"/>
      <c r="N7" s="4">
        <f t="shared" si="1"/>
        <v>2760</v>
      </c>
      <c r="O7" s="4">
        <f t="shared" si="2"/>
        <v>1680</v>
      </c>
      <c r="P7" s="8"/>
      <c r="Q7" s="75">
        <v>1200</v>
      </c>
      <c r="R7" s="68">
        <v>700</v>
      </c>
      <c r="S7" s="60">
        <v>700</v>
      </c>
      <c r="T7" s="60">
        <v>636</v>
      </c>
      <c r="U7" s="60">
        <v>636</v>
      </c>
      <c r="V7" s="53">
        <v>636</v>
      </c>
      <c r="W7" s="44">
        <v>636</v>
      </c>
      <c r="X7" s="39">
        <v>550</v>
      </c>
      <c r="Y7" s="32"/>
      <c r="Z7" s="25">
        <v>500</v>
      </c>
      <c r="AA7" s="25">
        <v>500</v>
      </c>
      <c r="AB7" s="25">
        <v>500</v>
      </c>
      <c r="AC7" s="25">
        <v>500</v>
      </c>
      <c r="AD7" s="25">
        <v>500</v>
      </c>
      <c r="AE7" s="25"/>
      <c r="AF7" s="25"/>
      <c r="AG7" s="20">
        <v>216.346</v>
      </c>
      <c r="AH7" s="45"/>
      <c r="AJ7" s="6"/>
      <c r="AL7" s="6"/>
    </row>
    <row r="8" spans="1:41" s="18" customFormat="1" ht="23.1" customHeight="1" x14ac:dyDescent="0.25">
      <c r="A8" s="1"/>
      <c r="B8" s="1"/>
      <c r="C8" s="1"/>
      <c r="D8" s="2" t="s">
        <v>16</v>
      </c>
      <c r="E8" s="13">
        <f t="shared" si="0"/>
        <v>3000</v>
      </c>
      <c r="F8" s="14">
        <f t="shared" si="0"/>
        <v>1900</v>
      </c>
      <c r="G8" s="10"/>
      <c r="H8" s="1"/>
      <c r="I8" s="1"/>
      <c r="J8" s="5"/>
      <c r="K8" s="24">
        <f t="shared" si="3"/>
        <v>3000</v>
      </c>
      <c r="L8" s="24">
        <f t="shared" si="3"/>
        <v>1900</v>
      </c>
      <c r="M8" s="8"/>
      <c r="N8" s="4">
        <f t="shared" si="1"/>
        <v>2989.9999999999995</v>
      </c>
      <c r="O8" s="4">
        <f t="shared" si="2"/>
        <v>1819.9999999999998</v>
      </c>
      <c r="P8" s="8"/>
      <c r="Q8" s="75">
        <v>1300</v>
      </c>
      <c r="R8" s="68">
        <v>750</v>
      </c>
      <c r="S8" s="60">
        <v>750</v>
      </c>
      <c r="T8" s="60">
        <v>696</v>
      </c>
      <c r="U8" s="60">
        <v>696</v>
      </c>
      <c r="V8" s="53">
        <v>696</v>
      </c>
      <c r="W8" s="44">
        <v>696</v>
      </c>
      <c r="X8" s="39">
        <v>580</v>
      </c>
      <c r="Y8" s="32"/>
      <c r="Z8" s="25">
        <v>800</v>
      </c>
      <c r="AA8" s="25">
        <v>800</v>
      </c>
      <c r="AB8" s="25">
        <v>800</v>
      </c>
      <c r="AC8" s="25">
        <v>800</v>
      </c>
      <c r="AD8" s="25">
        <v>800</v>
      </c>
      <c r="AE8" s="25"/>
      <c r="AF8" s="25"/>
      <c r="AG8" s="20">
        <v>216.346</v>
      </c>
      <c r="AH8" s="45"/>
      <c r="AJ8" s="6"/>
      <c r="AL8" s="6"/>
    </row>
    <row r="9" spans="1:41" s="18" customFormat="1" ht="23.1" customHeight="1" x14ac:dyDescent="0.25">
      <c r="A9" s="1"/>
      <c r="B9" s="1"/>
      <c r="C9" s="1"/>
      <c r="D9" s="15"/>
      <c r="E9" s="16"/>
      <c r="F9" s="17"/>
      <c r="G9" s="10"/>
      <c r="H9" s="1"/>
      <c r="I9" s="1"/>
      <c r="J9" s="5"/>
      <c r="K9" s="24">
        <f t="shared" si="3"/>
        <v>0</v>
      </c>
      <c r="L9" s="24">
        <f t="shared" si="3"/>
        <v>0</v>
      </c>
      <c r="M9" s="8"/>
      <c r="N9" s="4"/>
      <c r="O9" s="4"/>
      <c r="P9" s="8"/>
      <c r="Q9" s="75"/>
      <c r="R9" s="68"/>
      <c r="S9" s="60"/>
      <c r="T9" s="60"/>
      <c r="U9" s="60"/>
      <c r="V9" s="53"/>
      <c r="W9" s="44"/>
      <c r="X9" s="39"/>
      <c r="Y9" s="32"/>
      <c r="Z9" s="25"/>
      <c r="AA9" s="25"/>
      <c r="AB9" s="25"/>
      <c r="AC9" s="25"/>
      <c r="AD9" s="25"/>
      <c r="AE9" s="25"/>
      <c r="AF9" s="25"/>
      <c r="AG9" s="20"/>
      <c r="AH9" s="45"/>
      <c r="AJ9" s="6"/>
      <c r="AL9" s="6"/>
    </row>
    <row r="10" spans="1:41" s="18" customFormat="1" ht="23.1" customHeight="1" x14ac:dyDescent="0.25">
      <c r="A10" s="1"/>
      <c r="B10" s="1"/>
      <c r="C10" s="1"/>
      <c r="D10" s="15"/>
      <c r="E10" s="16"/>
      <c r="F10" s="17"/>
      <c r="G10" s="10"/>
      <c r="H10" s="1"/>
      <c r="I10" s="1"/>
      <c r="J10" s="6"/>
      <c r="K10" s="24">
        <f t="shared" si="3"/>
        <v>0</v>
      </c>
      <c r="L10" s="24">
        <f t="shared" si="3"/>
        <v>0</v>
      </c>
      <c r="M10" s="1"/>
      <c r="N10" s="4"/>
      <c r="O10" s="4"/>
      <c r="P10" s="1"/>
      <c r="Q10" s="76"/>
      <c r="R10" s="60"/>
      <c r="S10" s="60"/>
      <c r="T10" s="60"/>
      <c r="U10" s="60"/>
      <c r="V10" s="48"/>
      <c r="W10" s="48"/>
      <c r="X10" s="46"/>
      <c r="Y10" s="49"/>
      <c r="Z10" s="27"/>
      <c r="AA10" s="27"/>
      <c r="AB10" s="27"/>
      <c r="AC10" s="27"/>
      <c r="AD10" s="27"/>
      <c r="AE10" s="27"/>
      <c r="AF10" s="27"/>
      <c r="AG10" s="28"/>
      <c r="AH10" s="45"/>
      <c r="AJ10" s="6"/>
      <c r="AL10" s="6"/>
    </row>
    <row r="11" spans="1:41" s="18" customFormat="1" ht="23.1" customHeight="1" x14ac:dyDescent="0.25">
      <c r="A11" s="1"/>
      <c r="B11" s="1"/>
      <c r="C11" s="1"/>
      <c r="D11" s="104" t="s">
        <v>17</v>
      </c>
      <c r="E11" s="104"/>
      <c r="F11" s="104"/>
      <c r="G11" s="104"/>
      <c r="H11" s="104"/>
      <c r="I11" s="105"/>
      <c r="J11" s="5"/>
      <c r="K11" s="24">
        <f t="shared" si="3"/>
        <v>0</v>
      </c>
      <c r="L11" s="24">
        <f t="shared" si="3"/>
        <v>0</v>
      </c>
      <c r="M11" s="8"/>
      <c r="N11" s="4"/>
      <c r="O11" s="4"/>
      <c r="P11" s="8"/>
      <c r="Q11" s="77"/>
      <c r="R11" s="59"/>
      <c r="S11" s="59"/>
      <c r="T11" s="59"/>
      <c r="U11" s="59"/>
      <c r="V11" s="52"/>
      <c r="W11" s="43"/>
      <c r="X11" s="40"/>
      <c r="Y11" s="35"/>
      <c r="Z11" s="31"/>
      <c r="AA11" s="31"/>
      <c r="AB11" s="31"/>
      <c r="AC11" s="26"/>
      <c r="AD11" s="26"/>
      <c r="AE11" s="25"/>
      <c r="AF11" s="25"/>
      <c r="AG11" s="9"/>
      <c r="AH11" s="45"/>
      <c r="AJ11" s="6"/>
      <c r="AL11" s="6"/>
      <c r="AM11" s="18">
        <v>120</v>
      </c>
      <c r="AN11" s="18">
        <v>576</v>
      </c>
    </row>
    <row r="12" spans="1:41" s="18" customFormat="1" ht="23.1" customHeight="1" x14ac:dyDescent="0.25">
      <c r="A12" s="1"/>
      <c r="B12" s="1" t="s">
        <v>19</v>
      </c>
      <c r="C12" s="36"/>
      <c r="D12" s="2" t="s">
        <v>18</v>
      </c>
      <c r="E12" s="13">
        <v>2700</v>
      </c>
      <c r="F12" s="14">
        <v>1700</v>
      </c>
      <c r="G12" s="10"/>
      <c r="H12" s="1"/>
      <c r="I12" s="1"/>
      <c r="J12" s="5"/>
      <c r="K12" s="24">
        <f t="shared" si="3"/>
        <v>0</v>
      </c>
      <c r="L12" s="24">
        <f t="shared" si="3"/>
        <v>0</v>
      </c>
      <c r="M12" s="8"/>
      <c r="N12" s="4">
        <f t="shared" ref="N12:N13" si="4">Q12*2.3</f>
        <v>0</v>
      </c>
      <c r="O12" s="4">
        <f t="shared" ref="O12:O13" si="5">Q12*1.4</f>
        <v>0</v>
      </c>
      <c r="P12" s="8"/>
      <c r="Q12" s="78"/>
      <c r="R12" s="58"/>
      <c r="S12" s="58"/>
      <c r="T12" s="58">
        <v>280</v>
      </c>
      <c r="U12" s="58">
        <v>280</v>
      </c>
      <c r="V12" s="51">
        <v>280</v>
      </c>
      <c r="W12" s="42">
        <v>280</v>
      </c>
      <c r="X12" s="39">
        <v>280</v>
      </c>
      <c r="Y12" s="32"/>
      <c r="Z12" s="25">
        <v>300</v>
      </c>
      <c r="AA12" s="25">
        <v>300</v>
      </c>
      <c r="AB12" s="25">
        <v>300</v>
      </c>
      <c r="AC12" s="25">
        <v>300</v>
      </c>
      <c r="AD12" s="25">
        <v>300</v>
      </c>
      <c r="AE12" s="25"/>
      <c r="AF12" s="25"/>
      <c r="AG12" s="20">
        <v>108.173</v>
      </c>
      <c r="AH12" s="45"/>
      <c r="AJ12" s="6"/>
      <c r="AL12" s="6"/>
      <c r="AM12" s="18">
        <v>140</v>
      </c>
      <c r="AN12" s="18">
        <v>636</v>
      </c>
    </row>
    <row r="13" spans="1:41" s="18" customFormat="1" ht="23.1" customHeight="1" x14ac:dyDescent="0.25">
      <c r="A13" s="1"/>
      <c r="B13" s="1"/>
      <c r="C13" s="1"/>
      <c r="D13" s="15"/>
      <c r="E13" s="16"/>
      <c r="F13" s="17"/>
      <c r="G13" s="10"/>
      <c r="H13" s="1"/>
      <c r="I13" s="1"/>
      <c r="J13" s="5"/>
      <c r="K13" s="24">
        <f t="shared" si="3"/>
        <v>0</v>
      </c>
      <c r="L13" s="24">
        <f t="shared" si="3"/>
        <v>0</v>
      </c>
      <c r="M13" s="8"/>
      <c r="N13" s="4">
        <f t="shared" si="4"/>
        <v>0</v>
      </c>
      <c r="O13" s="4">
        <f t="shared" si="5"/>
        <v>0</v>
      </c>
      <c r="P13" s="8"/>
      <c r="Q13" s="78"/>
      <c r="R13" s="58"/>
      <c r="S13" s="58"/>
      <c r="T13" s="58"/>
      <c r="U13" s="58"/>
      <c r="V13" s="51"/>
      <c r="W13" s="42"/>
      <c r="X13" s="39"/>
      <c r="Y13" s="32"/>
      <c r="Z13" s="25">
        <v>400</v>
      </c>
      <c r="AA13" s="25">
        <v>400</v>
      </c>
      <c r="AB13" s="25">
        <v>400</v>
      </c>
      <c r="AC13" s="25">
        <v>400</v>
      </c>
      <c r="AD13" s="25">
        <v>400</v>
      </c>
      <c r="AE13" s="25"/>
      <c r="AF13" s="25"/>
      <c r="AG13" s="20">
        <v>162.2595</v>
      </c>
      <c r="AH13" s="45"/>
      <c r="AJ13" s="6"/>
      <c r="AL13" s="6"/>
      <c r="AM13" s="18">
        <v>160</v>
      </c>
      <c r="AN13" s="18">
        <v>696</v>
      </c>
    </row>
    <row r="14" spans="1:41" s="18" customFormat="1" ht="23.1" customHeight="1" x14ac:dyDescent="0.25">
      <c r="A14" s="1"/>
      <c r="B14" s="1"/>
      <c r="C14" s="1"/>
      <c r="D14" s="15"/>
      <c r="E14" s="16"/>
      <c r="F14" s="17"/>
      <c r="G14" s="10"/>
      <c r="H14" s="1"/>
      <c r="I14" s="1"/>
      <c r="J14" s="5"/>
      <c r="K14" s="24">
        <f t="shared" si="3"/>
        <v>0</v>
      </c>
      <c r="L14" s="24">
        <f t="shared" si="3"/>
        <v>0</v>
      </c>
      <c r="M14" s="8"/>
      <c r="N14" s="4"/>
      <c r="O14" s="4"/>
      <c r="P14" s="8"/>
      <c r="Q14" s="79" t="s">
        <v>53</v>
      </c>
      <c r="R14" s="71" t="s">
        <v>53</v>
      </c>
      <c r="S14" s="58"/>
      <c r="T14" s="58"/>
      <c r="U14" s="58"/>
      <c r="V14" s="51"/>
      <c r="W14" s="42"/>
      <c r="X14" s="39"/>
      <c r="Y14" s="32"/>
      <c r="Z14" s="25"/>
      <c r="AA14" s="25"/>
      <c r="AB14" s="25"/>
      <c r="AC14" s="25"/>
      <c r="AD14" s="25"/>
      <c r="AE14" s="25"/>
      <c r="AF14" s="25"/>
      <c r="AG14" s="20"/>
      <c r="AH14" s="45"/>
      <c r="AJ14" s="6"/>
      <c r="AL14" s="6"/>
    </row>
    <row r="15" spans="1:41" ht="23.1" customHeight="1" x14ac:dyDescent="0.25">
      <c r="D15" s="106" t="s">
        <v>0</v>
      </c>
      <c r="E15" s="106"/>
      <c r="F15" s="106"/>
      <c r="G15" s="106"/>
      <c r="H15" s="106"/>
      <c r="I15" s="107"/>
      <c r="J15" s="6"/>
      <c r="K15" s="24">
        <f t="shared" si="3"/>
        <v>0</v>
      </c>
      <c r="L15" s="24">
        <f t="shared" si="3"/>
        <v>0</v>
      </c>
      <c r="M15" s="1"/>
      <c r="N15" s="4"/>
      <c r="O15" s="4"/>
      <c r="P15" s="1"/>
      <c r="Q15" s="80">
        <v>45552</v>
      </c>
      <c r="R15" s="72">
        <v>45552</v>
      </c>
      <c r="S15" s="61">
        <v>230324</v>
      </c>
      <c r="T15" s="58"/>
      <c r="U15" s="58"/>
      <c r="V15" s="47"/>
      <c r="W15" s="47"/>
      <c r="X15" s="46"/>
      <c r="Y15" s="34"/>
      <c r="Z15" s="29"/>
      <c r="AA15" s="29"/>
      <c r="AB15" s="29"/>
      <c r="AC15" s="25"/>
      <c r="AD15" s="25"/>
      <c r="AE15" s="25"/>
      <c r="AF15" s="25"/>
      <c r="AG15" s="20"/>
      <c r="AH15" s="45"/>
    </row>
    <row r="16" spans="1:41" ht="23.1" hidden="1" customHeight="1" x14ac:dyDescent="0.25">
      <c r="C16" s="1" t="s">
        <v>39</v>
      </c>
      <c r="D16" s="62" t="s">
        <v>43</v>
      </c>
      <c r="E16" s="63">
        <f t="shared" ref="E16:F26" si="6">K16</f>
        <v>3100</v>
      </c>
      <c r="F16" s="64">
        <f t="shared" si="6"/>
        <v>2000</v>
      </c>
      <c r="G16" s="11"/>
      <c r="K16" s="24">
        <f t="shared" si="3"/>
        <v>3100</v>
      </c>
      <c r="L16" s="24">
        <f t="shared" si="3"/>
        <v>2000</v>
      </c>
      <c r="M16" s="8"/>
      <c r="N16" s="4">
        <f t="shared" ref="N16:N27" si="7">Q16*2.2</f>
        <v>3080.0000000000005</v>
      </c>
      <c r="O16" s="4">
        <f t="shared" ref="O16:O27" si="8">Q16*1.4</f>
        <v>1959.9999999999998</v>
      </c>
      <c r="P16" s="8"/>
      <c r="Q16" s="75">
        <v>1400</v>
      </c>
      <c r="R16" s="68">
        <v>1400</v>
      </c>
      <c r="S16" s="58">
        <v>2650</v>
      </c>
      <c r="T16" s="58">
        <v>2300</v>
      </c>
      <c r="U16" s="58">
        <v>2200</v>
      </c>
      <c r="V16" s="51">
        <v>2200</v>
      </c>
      <c r="W16" s="42">
        <v>2200</v>
      </c>
      <c r="X16" s="39">
        <v>2200</v>
      </c>
      <c r="Y16" s="34">
        <v>1760</v>
      </c>
      <c r="Z16" s="29">
        <v>1760</v>
      </c>
      <c r="AA16" s="29">
        <v>1760</v>
      </c>
      <c r="AB16" s="29">
        <v>1760</v>
      </c>
      <c r="AC16" s="25">
        <v>1875</v>
      </c>
      <c r="AD16" s="25">
        <v>1875</v>
      </c>
      <c r="AE16" s="25">
        <v>1875</v>
      </c>
      <c r="AF16" s="25">
        <v>1875</v>
      </c>
      <c r="AG16" s="20">
        <v>1500</v>
      </c>
      <c r="AH16" s="45"/>
    </row>
    <row r="17" spans="1:38" ht="23.1" hidden="1" customHeight="1" x14ac:dyDescent="0.25">
      <c r="C17" s="1" t="s">
        <v>39</v>
      </c>
      <c r="D17" s="62" t="s">
        <v>44</v>
      </c>
      <c r="E17" s="63">
        <f t="shared" si="6"/>
        <v>4400</v>
      </c>
      <c r="F17" s="64">
        <f t="shared" si="6"/>
        <v>2800</v>
      </c>
      <c r="G17" s="11"/>
      <c r="K17" s="24">
        <f t="shared" si="3"/>
        <v>4400</v>
      </c>
      <c r="L17" s="24">
        <f t="shared" si="3"/>
        <v>2800</v>
      </c>
      <c r="M17" s="8"/>
      <c r="N17" s="4">
        <f t="shared" si="7"/>
        <v>4400</v>
      </c>
      <c r="O17" s="4">
        <f t="shared" si="8"/>
        <v>2800</v>
      </c>
      <c r="P17" s="8"/>
      <c r="Q17" s="75">
        <v>2000</v>
      </c>
      <c r="R17" s="68">
        <v>2000</v>
      </c>
      <c r="S17" s="58">
        <v>2650</v>
      </c>
      <c r="T17" s="58">
        <v>2300</v>
      </c>
      <c r="U17" s="58">
        <v>2200</v>
      </c>
      <c r="V17" s="51">
        <v>2200</v>
      </c>
      <c r="W17" s="42">
        <v>2200</v>
      </c>
      <c r="X17" s="39">
        <v>2200</v>
      </c>
      <c r="Y17" s="34">
        <v>1760</v>
      </c>
      <c r="Z17" s="29">
        <v>1760</v>
      </c>
      <c r="AA17" s="29">
        <v>1760</v>
      </c>
      <c r="AB17" s="29">
        <v>1760</v>
      </c>
      <c r="AC17" s="25">
        <v>1875</v>
      </c>
      <c r="AD17" s="25">
        <v>1875</v>
      </c>
      <c r="AE17" s="25">
        <v>1875</v>
      </c>
      <c r="AF17" s="25">
        <v>1875</v>
      </c>
      <c r="AG17" s="20">
        <v>1500</v>
      </c>
      <c r="AH17" s="45"/>
    </row>
    <row r="18" spans="1:38" ht="23.1" customHeight="1" x14ac:dyDescent="0.25">
      <c r="A18" s="1" t="s">
        <v>4</v>
      </c>
      <c r="B18" s="1">
        <v>1859</v>
      </c>
      <c r="C18" s="1" t="s">
        <v>2</v>
      </c>
      <c r="D18" s="2" t="s">
        <v>29</v>
      </c>
      <c r="E18" s="13">
        <f t="shared" si="6"/>
        <v>9900</v>
      </c>
      <c r="F18" s="14">
        <f t="shared" si="6"/>
        <v>6300</v>
      </c>
      <c r="G18" s="11"/>
      <c r="K18" s="24">
        <f t="shared" si="3"/>
        <v>9900</v>
      </c>
      <c r="L18" s="24">
        <f t="shared" si="3"/>
        <v>6300</v>
      </c>
      <c r="M18" s="8"/>
      <c r="N18" s="4">
        <f t="shared" si="7"/>
        <v>9900</v>
      </c>
      <c r="O18" s="4">
        <f t="shared" si="8"/>
        <v>6300</v>
      </c>
      <c r="P18" s="8"/>
      <c r="Q18" s="75">
        <v>4500</v>
      </c>
      <c r="R18" s="68">
        <v>4500</v>
      </c>
      <c r="S18" s="58">
        <v>2650</v>
      </c>
      <c r="T18" s="58">
        <v>2300</v>
      </c>
      <c r="U18" s="58">
        <v>2200</v>
      </c>
      <c r="V18" s="51">
        <v>2200</v>
      </c>
      <c r="W18" s="42">
        <v>2200</v>
      </c>
      <c r="X18" s="39">
        <v>2200</v>
      </c>
      <c r="Y18" s="34">
        <v>1760</v>
      </c>
      <c r="Z18" s="29">
        <v>1760</v>
      </c>
      <c r="AA18" s="29">
        <v>1760</v>
      </c>
      <c r="AB18" s="29">
        <v>1760</v>
      </c>
      <c r="AC18" s="25">
        <v>1875</v>
      </c>
      <c r="AD18" s="25">
        <v>1875</v>
      </c>
      <c r="AE18" s="25">
        <v>1875</v>
      </c>
      <c r="AF18" s="25">
        <v>1875</v>
      </c>
      <c r="AG18" s="20">
        <v>1500</v>
      </c>
      <c r="AH18" s="45"/>
    </row>
    <row r="19" spans="1:38" ht="23.1" customHeight="1" x14ac:dyDescent="0.25">
      <c r="B19" s="1">
        <v>1860</v>
      </c>
      <c r="C19" s="1" t="s">
        <v>3</v>
      </c>
      <c r="D19" s="2" t="s">
        <v>30</v>
      </c>
      <c r="E19" s="13">
        <f t="shared" si="6"/>
        <v>9900</v>
      </c>
      <c r="F19" s="14">
        <f t="shared" si="6"/>
        <v>6300</v>
      </c>
      <c r="K19" s="24">
        <f t="shared" si="3"/>
        <v>9900</v>
      </c>
      <c r="L19" s="24">
        <f t="shared" si="3"/>
        <v>6300</v>
      </c>
      <c r="M19" s="8"/>
      <c r="N19" s="4">
        <f t="shared" si="7"/>
        <v>9900</v>
      </c>
      <c r="O19" s="4">
        <f t="shared" si="8"/>
        <v>6300</v>
      </c>
      <c r="P19" s="8"/>
      <c r="Q19" s="75">
        <v>4500</v>
      </c>
      <c r="R19" s="68">
        <v>4500</v>
      </c>
      <c r="S19" s="58">
        <v>2650</v>
      </c>
      <c r="T19" s="58">
        <v>2600</v>
      </c>
      <c r="U19" s="58">
        <v>2656.25</v>
      </c>
      <c r="V19" s="51">
        <v>2656.25</v>
      </c>
      <c r="W19" s="42">
        <v>2656.25</v>
      </c>
      <c r="X19" s="39">
        <v>2656.25</v>
      </c>
      <c r="Y19" s="34">
        <v>2125</v>
      </c>
      <c r="Z19" s="25">
        <f>AH19*1.25</f>
        <v>0</v>
      </c>
      <c r="AA19" s="25">
        <v>2125</v>
      </c>
      <c r="AB19" s="25">
        <v>2125</v>
      </c>
      <c r="AC19" s="25">
        <v>2125</v>
      </c>
      <c r="AD19" s="25">
        <v>2125</v>
      </c>
      <c r="AE19" s="25">
        <v>2125</v>
      </c>
      <c r="AF19" s="25">
        <v>2125</v>
      </c>
      <c r="AG19" s="20">
        <v>1700</v>
      </c>
      <c r="AH19" s="45"/>
    </row>
    <row r="20" spans="1:38" ht="23.1" hidden="1" customHeight="1" x14ac:dyDescent="0.25">
      <c r="C20" s="1" t="s">
        <v>39</v>
      </c>
      <c r="D20" s="62" t="s">
        <v>45</v>
      </c>
      <c r="E20" s="63">
        <f>K20</f>
        <v>9900</v>
      </c>
      <c r="F20" s="64">
        <f>L20</f>
        <v>6300</v>
      </c>
      <c r="G20" s="11"/>
      <c r="K20" s="24">
        <f t="shared" si="3"/>
        <v>9900</v>
      </c>
      <c r="L20" s="24">
        <f t="shared" si="3"/>
        <v>6300</v>
      </c>
      <c r="M20" s="8"/>
      <c r="N20" s="4">
        <f t="shared" si="7"/>
        <v>9900</v>
      </c>
      <c r="O20" s="4">
        <f t="shared" si="8"/>
        <v>6300</v>
      </c>
      <c r="P20" s="8"/>
      <c r="Q20" s="75">
        <v>4500</v>
      </c>
      <c r="R20" s="68">
        <v>4500</v>
      </c>
      <c r="S20" s="58">
        <v>2650</v>
      </c>
      <c r="T20" s="58">
        <v>2300</v>
      </c>
      <c r="U20" s="58">
        <v>2200</v>
      </c>
      <c r="V20" s="51">
        <v>2200</v>
      </c>
      <c r="W20" s="42">
        <v>2200</v>
      </c>
      <c r="X20" s="39">
        <v>2200</v>
      </c>
      <c r="Y20" s="34">
        <v>1760</v>
      </c>
      <c r="Z20" s="29">
        <v>1760</v>
      </c>
      <c r="AA20" s="29">
        <v>1760</v>
      </c>
      <c r="AB20" s="29">
        <v>1760</v>
      </c>
      <c r="AC20" s="25">
        <v>1875</v>
      </c>
      <c r="AD20" s="25">
        <v>1875</v>
      </c>
      <c r="AE20" s="25">
        <v>1875</v>
      </c>
      <c r="AF20" s="25">
        <v>1875</v>
      </c>
      <c r="AG20" s="20">
        <v>1500</v>
      </c>
      <c r="AH20" s="45"/>
      <c r="AI20" s="18">
        <f t="shared" ref="AI20" si="9">4500/Q20</f>
        <v>1</v>
      </c>
    </row>
    <row r="21" spans="1:38" ht="23.1" customHeight="1" x14ac:dyDescent="0.25">
      <c r="B21" s="1">
        <v>1860</v>
      </c>
      <c r="C21" s="1" t="s">
        <v>3</v>
      </c>
      <c r="D21" s="2" t="s">
        <v>31</v>
      </c>
      <c r="E21" s="13">
        <f t="shared" si="6"/>
        <v>9900</v>
      </c>
      <c r="F21" s="14">
        <f t="shared" si="6"/>
        <v>6300</v>
      </c>
      <c r="K21" s="24">
        <f t="shared" si="3"/>
        <v>9900</v>
      </c>
      <c r="L21" s="24">
        <f t="shared" si="3"/>
        <v>6300</v>
      </c>
      <c r="M21" s="8"/>
      <c r="N21" s="4">
        <f t="shared" si="7"/>
        <v>9900</v>
      </c>
      <c r="O21" s="4">
        <f t="shared" si="8"/>
        <v>6300</v>
      </c>
      <c r="P21" s="8"/>
      <c r="Q21" s="75">
        <v>4500</v>
      </c>
      <c r="R21" s="68">
        <v>4500</v>
      </c>
      <c r="S21" s="58">
        <v>2650</v>
      </c>
      <c r="T21" s="58">
        <v>2800</v>
      </c>
      <c r="U21" s="58">
        <v>2656.25</v>
      </c>
      <c r="V21" s="51">
        <v>2656.25</v>
      </c>
      <c r="W21" s="42">
        <v>2656.25</v>
      </c>
      <c r="X21" s="39">
        <v>2656.25</v>
      </c>
      <c r="Y21" s="34">
        <v>2125</v>
      </c>
      <c r="Z21" s="25">
        <f t="shared" ref="Z21:Z26" si="10">AH21*1.25</f>
        <v>0</v>
      </c>
      <c r="AA21" s="25">
        <v>2125</v>
      </c>
      <c r="AB21" s="25">
        <v>2125</v>
      </c>
      <c r="AC21" s="25">
        <v>2125</v>
      </c>
      <c r="AD21" s="25">
        <v>2125</v>
      </c>
      <c r="AE21" s="25">
        <v>2125</v>
      </c>
      <c r="AF21" s="25">
        <v>2125</v>
      </c>
      <c r="AG21" s="20">
        <v>1700</v>
      </c>
      <c r="AH21" s="45"/>
    </row>
    <row r="22" spans="1:38" ht="23.1" customHeight="1" x14ac:dyDescent="0.25">
      <c r="B22" s="1">
        <v>1860</v>
      </c>
      <c r="C22" s="1" t="s">
        <v>3</v>
      </c>
      <c r="D22" s="2" t="s">
        <v>52</v>
      </c>
      <c r="E22" s="13">
        <f t="shared" si="6"/>
        <v>11100</v>
      </c>
      <c r="F22" s="14">
        <f t="shared" si="6"/>
        <v>7100</v>
      </c>
      <c r="K22" s="24">
        <f t="shared" si="3"/>
        <v>11100</v>
      </c>
      <c r="L22" s="24">
        <f t="shared" si="3"/>
        <v>7100</v>
      </c>
      <c r="M22" s="8"/>
      <c r="N22" s="4">
        <f t="shared" si="7"/>
        <v>11055</v>
      </c>
      <c r="O22" s="4">
        <f t="shared" si="8"/>
        <v>7035</v>
      </c>
      <c r="P22" s="8"/>
      <c r="Q22" s="75">
        <v>5025</v>
      </c>
      <c r="R22" s="68">
        <v>5025</v>
      </c>
      <c r="S22" s="58">
        <v>2970</v>
      </c>
      <c r="T22" s="58">
        <v>3000</v>
      </c>
      <c r="U22" s="58">
        <v>2656.25</v>
      </c>
      <c r="V22" s="51">
        <v>2656.25</v>
      </c>
      <c r="W22" s="42">
        <v>2656.25</v>
      </c>
      <c r="X22" s="39">
        <v>2656.25</v>
      </c>
      <c r="Y22" s="34">
        <v>2125</v>
      </c>
      <c r="Z22" s="25">
        <f t="shared" si="10"/>
        <v>0</v>
      </c>
      <c r="AA22" s="25">
        <v>2125</v>
      </c>
      <c r="AB22" s="25">
        <v>2125</v>
      </c>
      <c r="AC22" s="25">
        <v>2125</v>
      </c>
      <c r="AD22" s="25">
        <v>2125</v>
      </c>
      <c r="AE22" s="25">
        <v>2125</v>
      </c>
      <c r="AF22" s="25">
        <v>2125</v>
      </c>
      <c r="AG22" s="20">
        <v>1700</v>
      </c>
      <c r="AH22" s="45"/>
    </row>
    <row r="23" spans="1:38" ht="23.1" hidden="1" customHeight="1" x14ac:dyDescent="0.25">
      <c r="C23" s="1" t="s">
        <v>39</v>
      </c>
      <c r="D23" s="62" t="s">
        <v>46</v>
      </c>
      <c r="E23" s="63">
        <f t="shared" si="6"/>
        <v>6900</v>
      </c>
      <c r="F23" s="64">
        <f t="shared" si="6"/>
        <v>4400</v>
      </c>
      <c r="K23" s="24">
        <f t="shared" si="3"/>
        <v>6900</v>
      </c>
      <c r="L23" s="24">
        <f t="shared" si="3"/>
        <v>4400</v>
      </c>
      <c r="M23" s="8"/>
      <c r="N23" s="4">
        <f t="shared" si="7"/>
        <v>6820.0000000000009</v>
      </c>
      <c r="O23" s="4">
        <f t="shared" si="8"/>
        <v>4340</v>
      </c>
      <c r="P23" s="8"/>
      <c r="Q23" s="81">
        <v>3100</v>
      </c>
      <c r="R23" s="65">
        <v>3100</v>
      </c>
      <c r="S23" s="58">
        <v>2970</v>
      </c>
      <c r="T23" s="58">
        <v>3000</v>
      </c>
      <c r="U23" s="58">
        <v>2656.25</v>
      </c>
      <c r="V23" s="51">
        <v>2656.25</v>
      </c>
      <c r="W23" s="42">
        <v>2656.25</v>
      </c>
      <c r="X23" s="39">
        <v>2656.25</v>
      </c>
      <c r="Y23" s="34">
        <v>2125</v>
      </c>
      <c r="Z23" s="25">
        <f t="shared" si="10"/>
        <v>0</v>
      </c>
      <c r="AA23" s="25">
        <v>2125</v>
      </c>
      <c r="AB23" s="25">
        <v>2125</v>
      </c>
      <c r="AC23" s="25">
        <v>2125</v>
      </c>
      <c r="AD23" s="25">
        <v>2125</v>
      </c>
      <c r="AE23" s="25">
        <v>2125</v>
      </c>
      <c r="AF23" s="25">
        <v>2125</v>
      </c>
      <c r="AG23" s="20">
        <v>1700</v>
      </c>
      <c r="AH23" s="45"/>
    </row>
    <row r="24" spans="1:38" ht="23.1" hidden="1" customHeight="1" x14ac:dyDescent="0.25">
      <c r="C24" s="1" t="s">
        <v>39</v>
      </c>
      <c r="D24" s="62" t="s">
        <v>47</v>
      </c>
      <c r="E24" s="63">
        <f t="shared" si="6"/>
        <v>8200</v>
      </c>
      <c r="F24" s="64">
        <f t="shared" si="6"/>
        <v>5200</v>
      </c>
      <c r="K24" s="24">
        <f t="shared" si="3"/>
        <v>8200</v>
      </c>
      <c r="L24" s="24">
        <f t="shared" si="3"/>
        <v>5200</v>
      </c>
      <c r="M24" s="8"/>
      <c r="N24" s="4">
        <f t="shared" si="7"/>
        <v>8140.0000000000009</v>
      </c>
      <c r="O24" s="4">
        <f t="shared" si="8"/>
        <v>5180</v>
      </c>
      <c r="P24" s="8"/>
      <c r="Q24" s="81">
        <v>3700</v>
      </c>
      <c r="R24" s="65">
        <v>3700</v>
      </c>
      <c r="S24" s="58">
        <v>2970</v>
      </c>
      <c r="T24" s="58">
        <v>3000</v>
      </c>
      <c r="U24" s="58">
        <v>2656.25</v>
      </c>
      <c r="V24" s="51">
        <v>2656.25</v>
      </c>
      <c r="W24" s="42">
        <v>2656.25</v>
      </c>
      <c r="X24" s="39">
        <v>2656.25</v>
      </c>
      <c r="Y24" s="34">
        <v>2125</v>
      </c>
      <c r="Z24" s="25">
        <f t="shared" si="10"/>
        <v>0</v>
      </c>
      <c r="AA24" s="25">
        <v>2125</v>
      </c>
      <c r="AB24" s="25">
        <v>2125</v>
      </c>
      <c r="AC24" s="25">
        <v>2125</v>
      </c>
      <c r="AD24" s="25">
        <v>2125</v>
      </c>
      <c r="AE24" s="25">
        <v>2125</v>
      </c>
      <c r="AF24" s="25">
        <v>2125</v>
      </c>
      <c r="AG24" s="20">
        <v>1700</v>
      </c>
      <c r="AH24" s="45"/>
    </row>
    <row r="25" spans="1:38" ht="23.1" hidden="1" customHeight="1" x14ac:dyDescent="0.25">
      <c r="C25" s="1" t="s">
        <v>39</v>
      </c>
      <c r="D25" s="62" t="s">
        <v>48</v>
      </c>
      <c r="E25" s="63">
        <f t="shared" si="6"/>
        <v>8800</v>
      </c>
      <c r="F25" s="64">
        <f t="shared" si="6"/>
        <v>5600</v>
      </c>
      <c r="K25" s="24">
        <f t="shared" si="3"/>
        <v>8800</v>
      </c>
      <c r="L25" s="24">
        <f t="shared" si="3"/>
        <v>5600</v>
      </c>
      <c r="M25" s="8"/>
      <c r="N25" s="4">
        <f t="shared" si="7"/>
        <v>8800</v>
      </c>
      <c r="O25" s="4">
        <f t="shared" si="8"/>
        <v>5600</v>
      </c>
      <c r="P25" s="8"/>
      <c r="Q25" s="81">
        <v>4000</v>
      </c>
      <c r="R25" s="65">
        <v>4000</v>
      </c>
      <c r="S25" s="58">
        <v>2970</v>
      </c>
      <c r="T25" s="58">
        <v>3000</v>
      </c>
      <c r="U25" s="58">
        <v>2656.25</v>
      </c>
      <c r="V25" s="51">
        <v>2656.25</v>
      </c>
      <c r="W25" s="42">
        <v>2656.25</v>
      </c>
      <c r="X25" s="39">
        <v>2656.25</v>
      </c>
      <c r="Y25" s="34">
        <v>2125</v>
      </c>
      <c r="Z25" s="25">
        <f t="shared" si="10"/>
        <v>0</v>
      </c>
      <c r="AA25" s="25">
        <v>2125</v>
      </c>
      <c r="AB25" s="25">
        <v>2125</v>
      </c>
      <c r="AC25" s="25">
        <v>2125</v>
      </c>
      <c r="AD25" s="25">
        <v>2125</v>
      </c>
      <c r="AE25" s="25">
        <v>2125</v>
      </c>
      <c r="AF25" s="25">
        <v>2125</v>
      </c>
      <c r="AG25" s="20">
        <v>1700</v>
      </c>
      <c r="AH25" s="45"/>
    </row>
    <row r="26" spans="1:38" ht="23.1" hidden="1" customHeight="1" x14ac:dyDescent="0.25">
      <c r="C26" s="1" t="s">
        <v>39</v>
      </c>
      <c r="D26" s="62" t="s">
        <v>49</v>
      </c>
      <c r="E26" s="63">
        <f t="shared" si="6"/>
        <v>10200</v>
      </c>
      <c r="F26" s="64">
        <f t="shared" si="6"/>
        <v>6500</v>
      </c>
      <c r="K26" s="24">
        <f t="shared" si="3"/>
        <v>10200</v>
      </c>
      <c r="L26" s="24">
        <f t="shared" si="3"/>
        <v>6500</v>
      </c>
      <c r="M26" s="8"/>
      <c r="N26" s="4">
        <f t="shared" si="7"/>
        <v>10120</v>
      </c>
      <c r="O26" s="4">
        <f t="shared" si="8"/>
        <v>6440</v>
      </c>
      <c r="P26" s="8"/>
      <c r="Q26" s="81">
        <v>4600</v>
      </c>
      <c r="R26" s="65">
        <v>4600</v>
      </c>
      <c r="S26" s="58">
        <v>2970</v>
      </c>
      <c r="T26" s="58">
        <v>3000</v>
      </c>
      <c r="U26" s="58">
        <v>2656.25</v>
      </c>
      <c r="V26" s="51">
        <v>2656.25</v>
      </c>
      <c r="W26" s="42">
        <v>2656.25</v>
      </c>
      <c r="X26" s="39">
        <v>2656.25</v>
      </c>
      <c r="Y26" s="34">
        <v>2125</v>
      </c>
      <c r="Z26" s="25">
        <f t="shared" si="10"/>
        <v>0</v>
      </c>
      <c r="AA26" s="25">
        <v>2125</v>
      </c>
      <c r="AB26" s="25">
        <v>2125</v>
      </c>
      <c r="AC26" s="25">
        <v>2125</v>
      </c>
      <c r="AD26" s="25">
        <v>2125</v>
      </c>
      <c r="AE26" s="25">
        <v>2125</v>
      </c>
      <c r="AF26" s="25">
        <v>2125</v>
      </c>
      <c r="AG26" s="20">
        <v>1700</v>
      </c>
      <c r="AH26" s="45"/>
    </row>
    <row r="27" spans="1:38" s="18" customFormat="1" ht="23.1" customHeight="1" x14ac:dyDescent="0.25">
      <c r="A27" s="1"/>
      <c r="B27" s="1"/>
      <c r="C27" s="1"/>
      <c r="D27" s="15"/>
      <c r="E27" s="16"/>
      <c r="F27" s="17"/>
      <c r="G27" s="10"/>
      <c r="H27" s="1"/>
      <c r="I27" s="1"/>
      <c r="J27" s="5"/>
      <c r="K27" s="24">
        <f t="shared" si="3"/>
        <v>9900</v>
      </c>
      <c r="L27" s="24">
        <f t="shared" si="3"/>
        <v>6300</v>
      </c>
      <c r="M27" s="8"/>
      <c r="N27" s="4">
        <f t="shared" si="7"/>
        <v>9900</v>
      </c>
      <c r="O27" s="4">
        <f t="shared" si="8"/>
        <v>6300</v>
      </c>
      <c r="P27" s="8"/>
      <c r="Q27" s="79">
        <v>4500</v>
      </c>
      <c r="R27" s="73">
        <v>4500</v>
      </c>
      <c r="S27" s="58"/>
      <c r="T27" s="58"/>
      <c r="U27" s="58"/>
      <c r="V27" s="51"/>
      <c r="W27" s="42"/>
      <c r="X27" s="39"/>
      <c r="Y27" s="32"/>
      <c r="Z27" s="25"/>
      <c r="AA27" s="25"/>
      <c r="AB27" s="25"/>
      <c r="AC27" s="25"/>
      <c r="AD27" s="25"/>
      <c r="AE27" s="25"/>
      <c r="AF27" s="25"/>
      <c r="AG27" s="20"/>
      <c r="AH27" s="45"/>
      <c r="AJ27" s="6"/>
      <c r="AL27" s="6"/>
    </row>
    <row r="28" spans="1:38" ht="23.1" hidden="1" customHeight="1" x14ac:dyDescent="0.25">
      <c r="D28" s="106" t="s">
        <v>40</v>
      </c>
      <c r="E28" s="106"/>
      <c r="F28" s="106"/>
      <c r="G28" s="106"/>
      <c r="H28" s="106"/>
      <c r="I28" s="107"/>
      <c r="J28" s="6"/>
      <c r="K28" s="24">
        <f t="shared" si="3"/>
        <v>0</v>
      </c>
      <c r="L28" s="24">
        <f t="shared" si="3"/>
        <v>0</v>
      </c>
      <c r="M28" s="1"/>
      <c r="N28" s="4"/>
      <c r="O28" s="4"/>
      <c r="P28" s="1"/>
      <c r="Q28" s="82">
        <v>250624</v>
      </c>
      <c r="R28" s="66">
        <v>250624</v>
      </c>
      <c r="S28" s="61">
        <v>230324</v>
      </c>
      <c r="T28" s="58"/>
      <c r="U28" s="58"/>
      <c r="V28" s="47"/>
      <c r="W28" s="47"/>
      <c r="X28" s="46"/>
      <c r="Y28" s="34"/>
      <c r="Z28" s="29"/>
      <c r="AA28" s="29"/>
      <c r="AB28" s="29"/>
      <c r="AC28" s="25"/>
      <c r="AD28" s="25"/>
      <c r="AE28" s="25"/>
      <c r="AF28" s="25"/>
      <c r="AG28" s="20"/>
      <c r="AH28" s="45"/>
    </row>
    <row r="29" spans="1:38" ht="23.1" hidden="1" customHeight="1" x14ac:dyDescent="0.25">
      <c r="C29" s="1" t="s">
        <v>39</v>
      </c>
      <c r="D29" s="62" t="s">
        <v>41</v>
      </c>
      <c r="E29" s="63">
        <f>K29</f>
        <v>11700</v>
      </c>
      <c r="F29" s="64">
        <f>L29</f>
        <v>7500</v>
      </c>
      <c r="G29" s="11"/>
      <c r="K29" s="24">
        <f t="shared" si="3"/>
        <v>11700</v>
      </c>
      <c r="L29" s="24">
        <f t="shared" si="3"/>
        <v>7500</v>
      </c>
      <c r="M29" s="8"/>
      <c r="N29" s="4">
        <f>Q29*2.2</f>
        <v>11660.000000000002</v>
      </c>
      <c r="O29" s="4">
        <f>Q29*1.4</f>
        <v>7419.9999999999991</v>
      </c>
      <c r="P29" s="8"/>
      <c r="Q29" s="81">
        <v>5300</v>
      </c>
      <c r="R29" s="65">
        <v>5300</v>
      </c>
      <c r="S29" s="58">
        <v>2650</v>
      </c>
      <c r="T29" s="58">
        <v>2300</v>
      </c>
      <c r="U29" s="58">
        <v>2200</v>
      </c>
      <c r="V29" s="51">
        <v>2200</v>
      </c>
      <c r="W29" s="42">
        <v>2200</v>
      </c>
      <c r="X29" s="39">
        <v>2200</v>
      </c>
      <c r="Y29" s="34">
        <v>1760</v>
      </c>
      <c r="Z29" s="29">
        <v>1760</v>
      </c>
      <c r="AA29" s="29">
        <v>1760</v>
      </c>
      <c r="AB29" s="29">
        <v>1760</v>
      </c>
      <c r="AC29" s="25">
        <v>1875</v>
      </c>
      <c r="AD29" s="25">
        <v>1875</v>
      </c>
      <c r="AE29" s="25">
        <v>1875</v>
      </c>
      <c r="AF29" s="25">
        <v>1875</v>
      </c>
      <c r="AG29" s="20">
        <v>1500</v>
      </c>
      <c r="AH29" s="45"/>
    </row>
    <row r="30" spans="1:38" ht="23.1" hidden="1" customHeight="1" x14ac:dyDescent="0.25">
      <c r="C30" s="1" t="s">
        <v>39</v>
      </c>
      <c r="D30" s="62" t="s">
        <v>42</v>
      </c>
      <c r="E30" s="63">
        <f>K30</f>
        <v>7500</v>
      </c>
      <c r="F30" s="64">
        <f>L30</f>
        <v>4800</v>
      </c>
      <c r="G30" s="11"/>
      <c r="K30" s="24">
        <f t="shared" si="3"/>
        <v>7500</v>
      </c>
      <c r="L30" s="24">
        <f t="shared" si="3"/>
        <v>4800</v>
      </c>
      <c r="M30" s="8"/>
      <c r="N30" s="4">
        <f>Q30*2.2</f>
        <v>7480.0000000000009</v>
      </c>
      <c r="O30" s="4">
        <f>Q30*1.4</f>
        <v>4760</v>
      </c>
      <c r="P30" s="8"/>
      <c r="Q30" s="81">
        <v>3400</v>
      </c>
      <c r="R30" s="65">
        <v>3400</v>
      </c>
      <c r="S30" s="58">
        <v>2650</v>
      </c>
      <c r="T30" s="58">
        <v>2300</v>
      </c>
      <c r="U30" s="58">
        <v>2200</v>
      </c>
      <c r="V30" s="51">
        <v>2200</v>
      </c>
      <c r="W30" s="42">
        <v>2200</v>
      </c>
      <c r="X30" s="39">
        <v>2200</v>
      </c>
      <c r="Y30" s="34">
        <v>1760</v>
      </c>
      <c r="Z30" s="29">
        <v>1760</v>
      </c>
      <c r="AA30" s="29">
        <v>1760</v>
      </c>
      <c r="AB30" s="29">
        <v>1760</v>
      </c>
      <c r="AC30" s="25">
        <v>1875</v>
      </c>
      <c r="AD30" s="25">
        <v>1875</v>
      </c>
      <c r="AE30" s="25">
        <v>1875</v>
      </c>
      <c r="AF30" s="25">
        <v>1875</v>
      </c>
      <c r="AG30" s="20">
        <v>1500</v>
      </c>
      <c r="AH30" s="45"/>
    </row>
    <row r="31" spans="1:38" ht="23.1" customHeight="1" x14ac:dyDescent="0.25">
      <c r="D31" s="15"/>
      <c r="E31" s="16"/>
      <c r="F31" s="17"/>
      <c r="J31" s="6"/>
      <c r="K31" s="24">
        <f t="shared" si="3"/>
        <v>0</v>
      </c>
      <c r="L31" s="24">
        <f t="shared" si="3"/>
        <v>0</v>
      </c>
      <c r="M31" s="1"/>
      <c r="N31" s="4"/>
      <c r="O31" s="4"/>
      <c r="P31" s="1"/>
      <c r="Q31" s="78"/>
      <c r="R31" s="58"/>
      <c r="S31" s="58"/>
      <c r="T31" s="58"/>
      <c r="U31" s="58"/>
      <c r="V31" s="51"/>
      <c r="W31" s="42"/>
      <c r="X31" s="39"/>
      <c r="Y31" s="34"/>
      <c r="Z31" s="25"/>
      <c r="AA31" s="25"/>
      <c r="AB31" s="25">
        <v>0</v>
      </c>
      <c r="AC31" s="25">
        <v>0</v>
      </c>
      <c r="AD31" s="25">
        <v>0</v>
      </c>
      <c r="AE31" s="25">
        <v>0</v>
      </c>
      <c r="AF31" s="25">
        <v>0</v>
      </c>
      <c r="AG31" s="22"/>
      <c r="AH31" s="45"/>
    </row>
    <row r="32" spans="1:38" ht="23.1" customHeight="1" x14ac:dyDescent="0.25">
      <c r="D32" s="106" t="s">
        <v>5</v>
      </c>
      <c r="E32" s="106"/>
      <c r="F32" s="106"/>
      <c r="G32" s="106"/>
      <c r="H32" s="106"/>
      <c r="I32" s="106"/>
      <c r="J32" s="6"/>
      <c r="K32" s="24">
        <f t="shared" si="3"/>
        <v>0</v>
      </c>
      <c r="L32" s="24">
        <f t="shared" si="3"/>
        <v>0</v>
      </c>
      <c r="M32" s="8"/>
      <c r="N32" s="4"/>
      <c r="O32" s="4"/>
      <c r="P32" s="1"/>
      <c r="Q32" s="83">
        <v>45483</v>
      </c>
      <c r="R32" s="69">
        <v>45483</v>
      </c>
      <c r="S32" s="58"/>
      <c r="T32" s="58"/>
      <c r="U32" s="58"/>
      <c r="V32" s="47"/>
      <c r="W32" s="47"/>
      <c r="X32" s="46"/>
      <c r="Y32" s="34"/>
      <c r="Z32" s="25"/>
      <c r="AA32" s="25"/>
      <c r="AB32" s="25"/>
      <c r="AC32" s="25"/>
      <c r="AD32" s="25"/>
      <c r="AE32" s="25"/>
      <c r="AF32" s="25"/>
      <c r="AG32" s="20"/>
      <c r="AH32" s="45"/>
    </row>
    <row r="33" spans="1:38" ht="23.1" customHeight="1" x14ac:dyDescent="0.25">
      <c r="B33" s="1">
        <v>1841</v>
      </c>
      <c r="C33" s="1" t="s">
        <v>1</v>
      </c>
      <c r="D33" s="21" t="s">
        <v>7</v>
      </c>
      <c r="E33" s="13">
        <f>K33</f>
        <v>7800</v>
      </c>
      <c r="F33" s="14">
        <f>L33</f>
        <v>5000</v>
      </c>
      <c r="G33" s="11"/>
      <c r="J33" s="6"/>
      <c r="K33" s="24">
        <f t="shared" si="3"/>
        <v>7800</v>
      </c>
      <c r="L33" s="24">
        <f t="shared" si="3"/>
        <v>5000</v>
      </c>
      <c r="M33" s="8"/>
      <c r="N33" s="4">
        <f t="shared" ref="N33:N37" si="11">Q33*2.2</f>
        <v>7734.3750000000009</v>
      </c>
      <c r="O33" s="4">
        <f t="shared" ref="O33:O37" si="12">Q33*1.4</f>
        <v>4921.875</v>
      </c>
      <c r="P33" s="1"/>
      <c r="Q33" s="75">
        <v>3515.625</v>
      </c>
      <c r="R33" s="68">
        <v>3515.625</v>
      </c>
      <c r="S33" s="58">
        <v>3515.625</v>
      </c>
      <c r="T33" s="58">
        <v>3515.625</v>
      </c>
      <c r="U33" s="58">
        <v>3515.625</v>
      </c>
      <c r="V33" s="51">
        <v>3515.625</v>
      </c>
      <c r="W33" s="42">
        <v>3515.625</v>
      </c>
      <c r="X33" s="39">
        <v>3515.625</v>
      </c>
      <c r="Y33" s="34">
        <v>2812.5</v>
      </c>
      <c r="Z33" s="25">
        <f>AH33*1.25</f>
        <v>0</v>
      </c>
      <c r="AA33" s="25">
        <v>2812.5</v>
      </c>
      <c r="AB33" s="25">
        <v>2812.5</v>
      </c>
      <c r="AC33" s="25">
        <v>2812.5</v>
      </c>
      <c r="AD33" s="25">
        <v>2812.5</v>
      </c>
      <c r="AE33" s="25">
        <v>2812.5</v>
      </c>
      <c r="AF33" s="25">
        <v>2812.5</v>
      </c>
      <c r="AG33" s="20">
        <v>2250</v>
      </c>
      <c r="AH33" s="45"/>
    </row>
    <row r="34" spans="1:38" ht="23.1" customHeight="1" x14ac:dyDescent="0.25">
      <c r="D34" s="2" t="s">
        <v>6</v>
      </c>
      <c r="E34" s="13">
        <f t="shared" ref="E34:F37" si="13">K34</f>
        <v>8500</v>
      </c>
      <c r="F34" s="14">
        <f t="shared" si="13"/>
        <v>5400</v>
      </c>
      <c r="G34" s="11"/>
      <c r="J34" s="6"/>
      <c r="K34" s="24">
        <f t="shared" si="3"/>
        <v>8500</v>
      </c>
      <c r="L34" s="24">
        <f t="shared" si="3"/>
        <v>5400</v>
      </c>
      <c r="M34" s="8"/>
      <c r="N34" s="4">
        <f t="shared" si="11"/>
        <v>8415</v>
      </c>
      <c r="O34" s="4">
        <f t="shared" si="12"/>
        <v>5355</v>
      </c>
      <c r="P34" s="1"/>
      <c r="Q34" s="75">
        <v>3825</v>
      </c>
      <c r="R34" s="68">
        <v>3825</v>
      </c>
      <c r="S34" s="58">
        <v>3778.125</v>
      </c>
      <c r="T34" s="58">
        <v>3778.125</v>
      </c>
      <c r="U34" s="58">
        <v>3778.125</v>
      </c>
      <c r="V34" s="51">
        <v>3778.125</v>
      </c>
      <c r="W34" s="42">
        <v>3778.125</v>
      </c>
      <c r="X34" s="39">
        <v>3778.125</v>
      </c>
      <c r="Y34" s="34">
        <v>3022.5</v>
      </c>
      <c r="Z34" s="25">
        <f>AH34*1.25</f>
        <v>0</v>
      </c>
      <c r="AA34" s="25">
        <v>3022.5</v>
      </c>
      <c r="AB34" s="25">
        <v>3022.5</v>
      </c>
      <c r="AC34" s="25">
        <v>3022.5</v>
      </c>
      <c r="AD34" s="25">
        <v>3022.5</v>
      </c>
      <c r="AE34" s="25">
        <v>3022.5</v>
      </c>
      <c r="AF34" s="25">
        <v>3022.5</v>
      </c>
      <c r="AG34" s="20">
        <v>2418</v>
      </c>
      <c r="AH34" s="45"/>
    </row>
    <row r="35" spans="1:38" ht="23.1" customHeight="1" x14ac:dyDescent="0.25">
      <c r="D35" s="2" t="s">
        <v>8</v>
      </c>
      <c r="E35" s="13">
        <f t="shared" si="13"/>
        <v>8900</v>
      </c>
      <c r="F35" s="14">
        <f t="shared" si="13"/>
        <v>5700</v>
      </c>
      <c r="G35" s="11"/>
      <c r="J35" s="6"/>
      <c r="K35" s="24">
        <f t="shared" si="3"/>
        <v>8900</v>
      </c>
      <c r="L35" s="24">
        <f t="shared" si="3"/>
        <v>5700</v>
      </c>
      <c r="M35" s="8"/>
      <c r="N35" s="4">
        <f t="shared" si="11"/>
        <v>8868.75</v>
      </c>
      <c r="O35" s="4">
        <f t="shared" si="12"/>
        <v>5643.75</v>
      </c>
      <c r="P35" s="1"/>
      <c r="Q35" s="75">
        <v>4031.25</v>
      </c>
      <c r="R35" s="68">
        <v>4031.25</v>
      </c>
      <c r="S35" s="58">
        <v>4031.25</v>
      </c>
      <c r="T35" s="58">
        <v>4031.25</v>
      </c>
      <c r="U35" s="58">
        <v>4031.25</v>
      </c>
      <c r="V35" s="51">
        <v>4031.25</v>
      </c>
      <c r="W35" s="42">
        <v>4031.25</v>
      </c>
      <c r="X35" s="39">
        <v>4031.25</v>
      </c>
      <c r="Y35" s="34">
        <v>3225</v>
      </c>
      <c r="Z35" s="25">
        <v>3225</v>
      </c>
      <c r="AA35" s="25">
        <v>3225</v>
      </c>
      <c r="AB35" s="25">
        <v>3225</v>
      </c>
      <c r="AC35" s="25"/>
      <c r="AD35" s="25"/>
      <c r="AE35" s="25"/>
      <c r="AF35" s="25"/>
      <c r="AG35" s="20"/>
      <c r="AH35" s="45"/>
    </row>
    <row r="36" spans="1:38" ht="23.1" customHeight="1" x14ac:dyDescent="0.25">
      <c r="D36" s="2" t="s">
        <v>9</v>
      </c>
      <c r="E36" s="13">
        <f t="shared" si="13"/>
        <v>9700</v>
      </c>
      <c r="F36" s="14">
        <f t="shared" si="13"/>
        <v>6200</v>
      </c>
      <c r="G36" s="11"/>
      <c r="J36" s="6"/>
      <c r="K36" s="24">
        <f t="shared" si="3"/>
        <v>9700</v>
      </c>
      <c r="L36" s="24">
        <f t="shared" si="3"/>
        <v>6200</v>
      </c>
      <c r="M36" s="8"/>
      <c r="N36" s="4">
        <f t="shared" si="11"/>
        <v>9625</v>
      </c>
      <c r="O36" s="4">
        <f t="shared" si="12"/>
        <v>6125</v>
      </c>
      <c r="P36" s="1"/>
      <c r="Q36" s="75">
        <v>4375</v>
      </c>
      <c r="R36" s="68">
        <v>4375</v>
      </c>
      <c r="S36" s="58">
        <v>4375</v>
      </c>
      <c r="T36" s="58">
        <v>4375</v>
      </c>
      <c r="U36" s="58">
        <v>4375</v>
      </c>
      <c r="V36" s="51">
        <v>4375</v>
      </c>
      <c r="W36" s="42">
        <v>4375</v>
      </c>
      <c r="X36" s="39">
        <v>4375</v>
      </c>
      <c r="Y36" s="34">
        <v>3500</v>
      </c>
      <c r="Z36" s="25">
        <v>3500</v>
      </c>
      <c r="AA36" s="25">
        <v>3500</v>
      </c>
      <c r="AB36" s="25">
        <v>3500</v>
      </c>
      <c r="AC36" s="25"/>
      <c r="AD36" s="25"/>
      <c r="AE36" s="25"/>
      <c r="AF36" s="25"/>
      <c r="AG36" s="20"/>
      <c r="AH36" s="45"/>
    </row>
    <row r="37" spans="1:38" ht="23.1" customHeight="1" x14ac:dyDescent="0.25">
      <c r="D37" s="2" t="s">
        <v>10</v>
      </c>
      <c r="E37" s="13">
        <f t="shared" si="13"/>
        <v>10400</v>
      </c>
      <c r="F37" s="14">
        <f t="shared" si="13"/>
        <v>6700</v>
      </c>
      <c r="G37" s="11"/>
      <c r="J37" s="6"/>
      <c r="K37" s="24">
        <f t="shared" si="3"/>
        <v>10400</v>
      </c>
      <c r="L37" s="24">
        <f t="shared" si="3"/>
        <v>6700</v>
      </c>
      <c r="M37" s="8"/>
      <c r="N37" s="4">
        <f t="shared" si="11"/>
        <v>10381.25</v>
      </c>
      <c r="O37" s="4">
        <f t="shared" si="12"/>
        <v>6606.25</v>
      </c>
      <c r="P37" s="1"/>
      <c r="Q37" s="75">
        <v>4718.75</v>
      </c>
      <c r="R37" s="68">
        <v>4718.75</v>
      </c>
      <c r="S37" s="58">
        <v>4718.75</v>
      </c>
      <c r="T37" s="58">
        <v>4718.75</v>
      </c>
      <c r="U37" s="58">
        <v>4718.75</v>
      </c>
      <c r="V37" s="51">
        <v>4718.75</v>
      </c>
      <c r="W37" s="42">
        <v>4718.75</v>
      </c>
      <c r="X37" s="39">
        <v>4718.75</v>
      </c>
      <c r="Y37" s="34">
        <v>3775</v>
      </c>
      <c r="Z37" s="25">
        <v>3775</v>
      </c>
      <c r="AA37" s="25">
        <v>3775</v>
      </c>
      <c r="AB37" s="25">
        <v>3775</v>
      </c>
      <c r="AC37" s="25"/>
      <c r="AD37" s="25"/>
      <c r="AE37" s="25"/>
      <c r="AF37" s="25"/>
      <c r="AG37" s="20"/>
      <c r="AH37" s="45"/>
    </row>
    <row r="38" spans="1:38" ht="23.1" customHeight="1" x14ac:dyDescent="0.25">
      <c r="D38" s="15"/>
      <c r="E38" s="16"/>
      <c r="F38" s="17"/>
      <c r="G38" s="11"/>
      <c r="J38" s="6"/>
      <c r="K38" s="24">
        <f t="shared" si="3"/>
        <v>0</v>
      </c>
      <c r="L38" s="24">
        <f t="shared" si="3"/>
        <v>0</v>
      </c>
      <c r="M38" s="8"/>
      <c r="N38" s="4"/>
      <c r="O38" s="4"/>
      <c r="P38" s="1"/>
      <c r="Q38" s="75"/>
      <c r="R38" s="68"/>
      <c r="S38" s="58"/>
      <c r="T38" s="58"/>
      <c r="U38" s="58"/>
      <c r="V38" s="51"/>
      <c r="W38" s="42"/>
      <c r="X38" s="39"/>
      <c r="Y38" s="34"/>
      <c r="Z38" s="25"/>
      <c r="AA38" s="25"/>
      <c r="AB38" s="25"/>
      <c r="AC38" s="25"/>
      <c r="AD38" s="25"/>
      <c r="AE38" s="25"/>
      <c r="AF38" s="25"/>
      <c r="AG38" s="20"/>
      <c r="AH38" s="45"/>
    </row>
    <row r="39" spans="1:38" s="18" customFormat="1" ht="23.1" customHeight="1" x14ac:dyDescent="0.25">
      <c r="A39" s="1"/>
      <c r="B39" s="1"/>
      <c r="C39" s="1"/>
      <c r="D39" s="15"/>
      <c r="E39" s="16"/>
      <c r="F39" s="17"/>
      <c r="G39" s="10"/>
      <c r="H39" s="1"/>
      <c r="I39" s="1"/>
      <c r="J39" s="6"/>
      <c r="K39" s="24">
        <f t="shared" si="3"/>
        <v>0</v>
      </c>
      <c r="L39" s="24">
        <f t="shared" si="3"/>
        <v>0</v>
      </c>
      <c r="M39" s="1"/>
      <c r="N39" s="4"/>
      <c r="O39" s="4"/>
      <c r="P39" s="1"/>
      <c r="Q39" s="76"/>
      <c r="R39" s="60"/>
      <c r="S39" s="60"/>
      <c r="T39" s="60"/>
      <c r="U39" s="60"/>
      <c r="V39" s="48"/>
      <c r="W39" s="48"/>
      <c r="X39" s="46"/>
      <c r="Y39" s="49"/>
      <c r="Z39" s="27"/>
      <c r="AA39" s="27"/>
      <c r="AB39" s="27"/>
      <c r="AC39" s="27"/>
      <c r="AD39" s="27"/>
      <c r="AE39" s="27"/>
      <c r="AF39" s="27"/>
      <c r="AG39" s="28"/>
      <c r="AH39" s="45"/>
      <c r="AJ39" s="6"/>
      <c r="AL39" s="6"/>
    </row>
    <row r="40" spans="1:38" s="18" customFormat="1" ht="23.1" customHeight="1" x14ac:dyDescent="0.25">
      <c r="A40" s="1"/>
      <c r="B40" s="1"/>
      <c r="C40" s="30"/>
      <c r="D40" s="104" t="s">
        <v>37</v>
      </c>
      <c r="E40" s="104"/>
      <c r="F40" s="104"/>
      <c r="G40" s="104"/>
      <c r="H40" s="104"/>
      <c r="I40" s="105"/>
      <c r="J40" s="6"/>
      <c r="K40" s="24" t="e">
        <f t="shared" si="3"/>
        <v>#VALUE!</v>
      </c>
      <c r="L40" s="24" t="e">
        <f t="shared" si="3"/>
        <v>#VALUE!</v>
      </c>
      <c r="M40" s="1"/>
      <c r="N40" s="56" t="s">
        <v>34</v>
      </c>
      <c r="O40" s="56" t="s">
        <v>35</v>
      </c>
      <c r="P40" s="1"/>
      <c r="Q40" s="78"/>
      <c r="R40" s="58"/>
      <c r="S40" s="58"/>
      <c r="T40" s="58"/>
      <c r="U40" s="58"/>
      <c r="V40" s="47"/>
      <c r="W40" s="47"/>
      <c r="X40" s="46"/>
      <c r="Y40" s="34"/>
      <c r="Z40" s="29"/>
      <c r="AA40" s="29"/>
      <c r="AB40" s="29"/>
      <c r="AC40" s="25"/>
      <c r="AD40" s="25"/>
      <c r="AE40" s="25"/>
      <c r="AF40" s="25"/>
      <c r="AG40" s="9"/>
      <c r="AH40" s="45"/>
      <c r="AJ40" s="6"/>
      <c r="AK40" s="6"/>
    </row>
    <row r="41" spans="1:38" s="18" customFormat="1" ht="23.1" customHeight="1" x14ac:dyDescent="0.25">
      <c r="A41" s="1"/>
      <c r="B41" s="1"/>
      <c r="C41" s="30">
        <v>45326</v>
      </c>
      <c r="D41" s="19" t="s">
        <v>33</v>
      </c>
      <c r="E41" s="13">
        <v>6000</v>
      </c>
      <c r="F41" s="14">
        <v>4000</v>
      </c>
      <c r="G41" s="11"/>
      <c r="H41" s="7"/>
      <c r="I41" s="7"/>
      <c r="J41" s="5"/>
      <c r="K41" s="24">
        <f t="shared" si="3"/>
        <v>0</v>
      </c>
      <c r="L41" s="24">
        <f t="shared" si="3"/>
        <v>0</v>
      </c>
      <c r="M41" s="8"/>
      <c r="N41" s="4">
        <f>Q41*2</f>
        <v>0</v>
      </c>
      <c r="O41" s="4">
        <f>Q41*1.5</f>
        <v>0</v>
      </c>
      <c r="P41" s="8"/>
      <c r="Q41" s="78"/>
      <c r="R41" s="58"/>
      <c r="S41" s="58"/>
      <c r="T41" s="58">
        <v>2500</v>
      </c>
      <c r="U41" s="58">
        <v>4750</v>
      </c>
      <c r="V41" s="51">
        <v>4750</v>
      </c>
      <c r="W41" s="42">
        <v>4750</v>
      </c>
      <c r="X41" s="39"/>
      <c r="Y41" s="34"/>
      <c r="Z41" s="29"/>
      <c r="AA41" s="29"/>
      <c r="AB41" s="29"/>
      <c r="AC41" s="25"/>
      <c r="AD41" s="25"/>
      <c r="AE41" s="25"/>
      <c r="AF41" s="25"/>
      <c r="AG41" s="9"/>
      <c r="AH41" s="45"/>
      <c r="AJ41" s="6"/>
      <c r="AK41" s="6"/>
    </row>
    <row r="42" spans="1:38" s="18" customFormat="1" ht="23.1" customHeight="1" x14ac:dyDescent="0.25">
      <c r="A42" s="1"/>
      <c r="B42" s="1"/>
      <c r="C42" s="1"/>
      <c r="D42" s="15"/>
      <c r="E42" s="16"/>
      <c r="F42" s="17"/>
      <c r="G42" s="10"/>
      <c r="H42" s="1"/>
      <c r="I42" s="1"/>
      <c r="J42" s="5"/>
      <c r="K42" s="24"/>
      <c r="L42" s="24"/>
      <c r="M42" s="8"/>
      <c r="N42" s="4"/>
      <c r="O42" s="4"/>
      <c r="P42" s="8"/>
      <c r="Q42" s="78"/>
      <c r="R42" s="58"/>
      <c r="S42" s="58"/>
      <c r="T42" s="58"/>
      <c r="U42" s="58"/>
      <c r="V42" s="51"/>
      <c r="W42" s="42"/>
      <c r="X42" s="39"/>
      <c r="Y42" s="34"/>
      <c r="Z42" s="25"/>
      <c r="AA42" s="25"/>
      <c r="AB42" s="25"/>
      <c r="AC42" s="25"/>
      <c r="AD42" s="25"/>
      <c r="AE42" s="25"/>
      <c r="AF42" s="25"/>
      <c r="AG42" s="9"/>
      <c r="AH42" s="45"/>
      <c r="AJ42" s="6"/>
      <c r="AK42" s="6"/>
    </row>
  </sheetData>
  <mergeCells count="6">
    <mergeCell ref="D40:I40"/>
    <mergeCell ref="D1:I1"/>
    <mergeCell ref="D11:I11"/>
    <mergeCell ref="D15:I15"/>
    <mergeCell ref="D28:I28"/>
    <mergeCell ref="D32:I32"/>
  </mergeCells>
  <printOptions horizontalCentered="1" verticalCentered="1"/>
  <pageMargins left="0.70866141732283472" right="0.51181102362204722" top="0.59055118110236227" bottom="0.39370078740157483" header="0.19685039370078741" footer="0.11811023622047245"/>
  <pageSetup scale="95" fitToHeight="0" orientation="portrait" r:id="rId1"/>
  <headerFooter>
    <oddHeader>&amp;LCOLGANTES HILO y COCO. MADERA&amp;R"El Origen"</oddHeader>
    <oddFooter>&amp;L&amp;P&amp;R&amp;D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79B94-1D35-48B3-A9DC-DCFB4E207A0B}">
  <sheetPr>
    <tabColor rgb="FF92D050"/>
    <pageSetUpPr fitToPage="1"/>
  </sheetPr>
  <dimension ref="A1:AP44"/>
  <sheetViews>
    <sheetView topLeftCell="B7" zoomScaleNormal="100" workbookViewId="0">
      <selection activeCell="K1" sqref="K1:P1048576"/>
    </sheetView>
  </sheetViews>
  <sheetFormatPr baseColWidth="10" defaultColWidth="11.42578125" defaultRowHeight="23.1" customHeight="1" x14ac:dyDescent="0.25"/>
  <cols>
    <col min="1" max="1" width="10.140625" style="1" customWidth="1"/>
    <col min="2" max="2" width="12.42578125" style="1" customWidth="1"/>
    <col min="3" max="3" width="14.7109375" style="1" customWidth="1"/>
    <col min="4" max="4" width="42" style="1" customWidth="1"/>
    <col min="5" max="6" width="12.7109375" style="12" customWidth="1"/>
    <col min="7" max="7" width="9.7109375" style="10" customWidth="1"/>
    <col min="8" max="9" width="9.7109375" style="1" customWidth="1"/>
    <col min="10" max="10" width="1.7109375" style="5" customWidth="1"/>
    <col min="11" max="11" width="13.42578125" style="23" hidden="1" customWidth="1"/>
    <col min="12" max="12" width="12.7109375" style="23" hidden="1" customWidth="1"/>
    <col min="13" max="13" width="1.7109375" style="6" hidden="1" customWidth="1"/>
    <col min="14" max="15" width="12.7109375" style="3" hidden="1" customWidth="1"/>
    <col min="16" max="16" width="1.7109375" style="6" hidden="1" customWidth="1"/>
    <col min="17" max="18" width="14.85546875" style="84" customWidth="1"/>
    <col min="19" max="19" width="14.85546875" style="57" customWidth="1"/>
    <col min="20" max="22" width="14.85546875" style="57" hidden="1" customWidth="1"/>
    <col min="23" max="23" width="14.85546875" style="50" hidden="1" customWidth="1"/>
    <col min="24" max="24" width="14.85546875" style="41" hidden="1" customWidth="1"/>
    <col min="25" max="25" width="14.85546875" style="38" hidden="1" customWidth="1"/>
    <col min="26" max="26" width="14.85546875" style="33" hidden="1" customWidth="1"/>
    <col min="27" max="33" width="14.85546875" style="23" hidden="1" customWidth="1"/>
    <col min="34" max="34" width="14.85546875" style="3" hidden="1" customWidth="1"/>
    <col min="35" max="35" width="11.42578125" style="37" customWidth="1"/>
    <col min="36" max="36" width="14.7109375" style="18" customWidth="1"/>
    <col min="37" max="38" width="11.42578125" style="6" customWidth="1"/>
    <col min="39" max="16384" width="11.42578125" style="6"/>
  </cols>
  <sheetData>
    <row r="1" spans="1:42" ht="23.1" customHeight="1" x14ac:dyDescent="0.25">
      <c r="Q1" s="85" t="s">
        <v>53</v>
      </c>
    </row>
    <row r="2" spans="1:42" ht="12.75" customHeight="1" thickBot="1" x14ac:dyDescent="0.3">
      <c r="Q2" s="86">
        <v>45630</v>
      </c>
    </row>
    <row r="3" spans="1:42" s="18" customFormat="1" ht="23.1" customHeight="1" thickBot="1" x14ac:dyDescent="0.3">
      <c r="A3" s="1"/>
      <c r="B3" s="1"/>
      <c r="C3" s="1"/>
      <c r="D3" s="108" t="s">
        <v>11</v>
      </c>
      <c r="E3" s="109"/>
      <c r="F3" s="109"/>
      <c r="G3" s="109"/>
      <c r="H3" s="109"/>
      <c r="I3" s="110"/>
      <c r="J3" s="6"/>
      <c r="K3" s="24"/>
      <c r="L3" s="24"/>
      <c r="M3" s="1"/>
      <c r="N3" s="4"/>
      <c r="O3" s="4"/>
      <c r="P3" s="1"/>
      <c r="Q3" s="74" t="s">
        <v>55</v>
      </c>
      <c r="R3" s="74" t="s">
        <v>54</v>
      </c>
      <c r="S3" s="67" t="s">
        <v>50</v>
      </c>
      <c r="T3" s="59" t="s">
        <v>36</v>
      </c>
      <c r="U3" s="59"/>
      <c r="V3" s="59"/>
      <c r="W3" s="54"/>
      <c r="X3" s="54"/>
      <c r="Y3" s="55"/>
      <c r="Z3" s="35"/>
      <c r="AA3" s="31"/>
      <c r="AB3" s="31"/>
      <c r="AC3" s="31"/>
      <c r="AD3" s="26"/>
      <c r="AE3" s="26"/>
      <c r="AF3" s="25"/>
      <c r="AG3" s="25"/>
      <c r="AH3" s="9"/>
      <c r="AI3" s="45"/>
      <c r="AK3" s="6"/>
      <c r="AM3" s="6"/>
    </row>
    <row r="4" spans="1:42" s="18" customFormat="1" ht="23.1" customHeight="1" x14ac:dyDescent="0.25">
      <c r="A4" s="1"/>
      <c r="B4" s="1"/>
      <c r="C4" s="36"/>
      <c r="D4" s="90" t="s">
        <v>12</v>
      </c>
      <c r="E4" s="91">
        <f t="shared" ref="E4:F10" si="0">K4</f>
        <v>1400</v>
      </c>
      <c r="F4" s="92">
        <f t="shared" si="0"/>
        <v>900</v>
      </c>
      <c r="G4" s="10"/>
      <c r="H4" s="1"/>
      <c r="I4" s="1"/>
      <c r="J4" s="5"/>
      <c r="K4" s="24">
        <f>MROUND(N4+48,100)</f>
        <v>1400</v>
      </c>
      <c r="L4" s="24">
        <f>MROUND(O4+48,100)</f>
        <v>900</v>
      </c>
      <c r="M4" s="8"/>
      <c r="N4" s="4">
        <f t="shared" ref="N4:N10" si="1">Q4*2.3</f>
        <v>1380</v>
      </c>
      <c r="O4" s="4">
        <f t="shared" ref="O4:O10" si="2">Q4*1.4</f>
        <v>840</v>
      </c>
      <c r="P4" s="8"/>
      <c r="Q4" s="75">
        <v>600</v>
      </c>
      <c r="R4" s="75">
        <v>600</v>
      </c>
      <c r="S4" s="68">
        <v>360</v>
      </c>
      <c r="T4" s="60">
        <v>360</v>
      </c>
      <c r="U4" s="60">
        <v>300</v>
      </c>
      <c r="V4" s="60">
        <v>300</v>
      </c>
      <c r="W4" s="53">
        <v>300</v>
      </c>
      <c r="X4" s="44">
        <v>300</v>
      </c>
      <c r="Y4" s="39">
        <v>280</v>
      </c>
      <c r="Z4" s="32"/>
      <c r="AA4" s="25">
        <v>300</v>
      </c>
      <c r="AB4" s="25">
        <v>300</v>
      </c>
      <c r="AC4" s="25">
        <v>300</v>
      </c>
      <c r="AD4" s="25">
        <v>300</v>
      </c>
      <c r="AE4" s="25">
        <v>300</v>
      </c>
      <c r="AF4" s="25"/>
      <c r="AG4" s="25"/>
      <c r="AH4" s="20">
        <v>108.173</v>
      </c>
      <c r="AI4" s="45"/>
      <c r="AK4" s="6"/>
      <c r="AM4" s="6"/>
      <c r="AN4" s="18" t="s">
        <v>20</v>
      </c>
    </row>
    <row r="5" spans="1:42" s="18" customFormat="1" ht="23.1" customHeight="1" x14ac:dyDescent="0.25">
      <c r="A5" s="1"/>
      <c r="B5" s="1"/>
      <c r="C5" s="1"/>
      <c r="D5" s="2" t="s">
        <v>13</v>
      </c>
      <c r="E5" s="13">
        <f t="shared" si="0"/>
        <v>1500</v>
      </c>
      <c r="F5" s="14">
        <f t="shared" si="0"/>
        <v>1000</v>
      </c>
      <c r="G5" s="10"/>
      <c r="H5" s="1"/>
      <c r="I5" s="1"/>
      <c r="J5" s="5"/>
      <c r="K5" s="24">
        <f t="shared" ref="K5:L43" si="3">MROUND(N5+48,100)</f>
        <v>1500</v>
      </c>
      <c r="L5" s="24">
        <f t="shared" si="3"/>
        <v>1000</v>
      </c>
      <c r="M5" s="8"/>
      <c r="N5" s="4">
        <f t="shared" si="1"/>
        <v>1494.9999999999998</v>
      </c>
      <c r="O5" s="4">
        <f t="shared" si="2"/>
        <v>909.99999999999989</v>
      </c>
      <c r="P5" s="8"/>
      <c r="Q5" s="75">
        <v>650</v>
      </c>
      <c r="R5" s="75">
        <v>650</v>
      </c>
      <c r="S5" s="68">
        <v>390</v>
      </c>
      <c r="T5" s="60">
        <v>390</v>
      </c>
      <c r="U5" s="60">
        <v>336</v>
      </c>
      <c r="V5" s="60">
        <v>336</v>
      </c>
      <c r="W5" s="53">
        <v>336</v>
      </c>
      <c r="X5" s="44">
        <v>336</v>
      </c>
      <c r="Y5" s="39">
        <v>310</v>
      </c>
      <c r="Z5" s="32"/>
      <c r="AA5" s="25">
        <v>400</v>
      </c>
      <c r="AB5" s="25">
        <v>400</v>
      </c>
      <c r="AC5" s="25">
        <v>400</v>
      </c>
      <c r="AD5" s="25">
        <v>400</v>
      </c>
      <c r="AE5" s="25">
        <v>400</v>
      </c>
      <c r="AF5" s="25"/>
      <c r="AG5" s="25"/>
      <c r="AH5" s="20">
        <v>162.2595</v>
      </c>
      <c r="AI5" s="45"/>
      <c r="AK5" s="6"/>
      <c r="AM5" s="6"/>
      <c r="AN5" s="18" t="s">
        <v>21</v>
      </c>
      <c r="AO5" s="18" t="s">
        <v>22</v>
      </c>
      <c r="AP5" s="18" t="s">
        <v>23</v>
      </c>
    </row>
    <row r="6" spans="1:42" s="18" customFormat="1" ht="23.1" customHeight="1" x14ac:dyDescent="0.25">
      <c r="A6" s="1"/>
      <c r="B6" s="1"/>
      <c r="C6" s="1"/>
      <c r="D6" s="2" t="s">
        <v>14</v>
      </c>
      <c r="E6" s="13">
        <f t="shared" si="0"/>
        <v>1700</v>
      </c>
      <c r="F6" s="14">
        <f t="shared" si="0"/>
        <v>1000</v>
      </c>
      <c r="G6" s="10"/>
      <c r="H6" s="1"/>
      <c r="I6" s="1"/>
      <c r="J6" s="5"/>
      <c r="K6" s="24">
        <f t="shared" si="3"/>
        <v>1700</v>
      </c>
      <c r="L6" s="24">
        <f t="shared" si="3"/>
        <v>1000</v>
      </c>
      <c r="M6" s="8"/>
      <c r="N6" s="4">
        <f t="shared" si="1"/>
        <v>1609.9999999999998</v>
      </c>
      <c r="O6" s="4">
        <f t="shared" si="2"/>
        <v>979.99999999999989</v>
      </c>
      <c r="P6" s="8"/>
      <c r="Q6" s="75">
        <v>700</v>
      </c>
      <c r="R6" s="75">
        <v>700</v>
      </c>
      <c r="S6" s="68">
        <v>420</v>
      </c>
      <c r="T6" s="60">
        <v>420</v>
      </c>
      <c r="U6" s="60">
        <v>360</v>
      </c>
      <c r="V6" s="60">
        <v>360</v>
      </c>
      <c r="W6" s="53">
        <v>360</v>
      </c>
      <c r="X6" s="44">
        <v>360</v>
      </c>
      <c r="Y6" s="39">
        <v>330</v>
      </c>
      <c r="Z6" s="32"/>
      <c r="AA6" s="25">
        <v>460</v>
      </c>
      <c r="AB6" s="25">
        <v>460</v>
      </c>
      <c r="AC6" s="25">
        <v>460</v>
      </c>
      <c r="AD6" s="25">
        <v>460</v>
      </c>
      <c r="AE6" s="25">
        <v>460</v>
      </c>
      <c r="AF6" s="25"/>
      <c r="AG6" s="25"/>
      <c r="AH6" s="20">
        <v>194.71140000000003</v>
      </c>
      <c r="AI6" s="45"/>
      <c r="AK6" s="6"/>
      <c r="AM6" s="6"/>
      <c r="AN6" s="18" t="s">
        <v>24</v>
      </c>
      <c r="AO6" s="18">
        <v>300</v>
      </c>
      <c r="AP6" s="18">
        <v>3000</v>
      </c>
    </row>
    <row r="7" spans="1:42" s="18" customFormat="1" ht="23.1" customHeight="1" x14ac:dyDescent="0.25">
      <c r="A7" s="1"/>
      <c r="B7" s="1"/>
      <c r="C7" s="1"/>
      <c r="D7" s="2" t="s">
        <v>27</v>
      </c>
      <c r="E7" s="13">
        <f t="shared" si="0"/>
        <v>1800</v>
      </c>
      <c r="F7" s="14">
        <f t="shared" si="0"/>
        <v>1100</v>
      </c>
      <c r="G7" s="10"/>
      <c r="H7" s="1"/>
      <c r="I7" s="1"/>
      <c r="J7" s="5"/>
      <c r="K7" s="24">
        <f t="shared" si="3"/>
        <v>1800</v>
      </c>
      <c r="L7" s="24">
        <f t="shared" si="3"/>
        <v>1100</v>
      </c>
      <c r="M7" s="8"/>
      <c r="N7" s="4">
        <f t="shared" si="1"/>
        <v>1724.9999999999998</v>
      </c>
      <c r="O7" s="4">
        <f t="shared" si="2"/>
        <v>1050</v>
      </c>
      <c r="P7" s="8"/>
      <c r="Q7" s="75">
        <v>750</v>
      </c>
      <c r="R7" s="75">
        <v>750</v>
      </c>
      <c r="S7" s="68">
        <v>450</v>
      </c>
      <c r="T7" s="60">
        <v>450</v>
      </c>
      <c r="U7" s="60">
        <v>384</v>
      </c>
      <c r="V7" s="60">
        <v>384</v>
      </c>
      <c r="W7" s="53">
        <v>384</v>
      </c>
      <c r="X7" s="44">
        <v>384</v>
      </c>
      <c r="Y7" s="39">
        <v>550</v>
      </c>
      <c r="Z7" s="32"/>
      <c r="AA7" s="25">
        <v>500</v>
      </c>
      <c r="AB7" s="25">
        <v>500</v>
      </c>
      <c r="AC7" s="25">
        <v>500</v>
      </c>
      <c r="AD7" s="25">
        <v>500</v>
      </c>
      <c r="AE7" s="25">
        <v>500</v>
      </c>
      <c r="AF7" s="25"/>
      <c r="AG7" s="25"/>
      <c r="AH7" s="20">
        <v>216.346</v>
      </c>
      <c r="AI7" s="45"/>
      <c r="AK7" s="6"/>
      <c r="AM7" s="6"/>
      <c r="AN7" s="18" t="s">
        <v>25</v>
      </c>
      <c r="AO7" s="18">
        <v>336</v>
      </c>
      <c r="AP7" s="18">
        <v>3360</v>
      </c>
    </row>
    <row r="8" spans="1:42" s="18" customFormat="1" ht="23.1" customHeight="1" x14ac:dyDescent="0.25">
      <c r="A8" s="1"/>
      <c r="B8" s="1"/>
      <c r="C8" s="1"/>
      <c r="D8" s="2" t="s">
        <v>28</v>
      </c>
      <c r="E8" s="13">
        <f t="shared" si="0"/>
        <v>2600</v>
      </c>
      <c r="F8" s="14">
        <f t="shared" si="0"/>
        <v>1600</v>
      </c>
      <c r="G8" s="10"/>
      <c r="H8" s="1"/>
      <c r="I8" s="1"/>
      <c r="J8" s="5"/>
      <c r="K8" s="24">
        <f t="shared" si="3"/>
        <v>2600</v>
      </c>
      <c r="L8" s="24">
        <f t="shared" si="3"/>
        <v>1600</v>
      </c>
      <c r="M8" s="8"/>
      <c r="N8" s="4">
        <f t="shared" si="1"/>
        <v>2530</v>
      </c>
      <c r="O8" s="4">
        <f t="shared" si="2"/>
        <v>1540</v>
      </c>
      <c r="P8" s="8"/>
      <c r="Q8" s="75">
        <v>1100</v>
      </c>
      <c r="R8" s="75">
        <v>1100</v>
      </c>
      <c r="S8" s="68">
        <v>650</v>
      </c>
      <c r="T8" s="60">
        <v>650</v>
      </c>
      <c r="U8" s="60">
        <v>576</v>
      </c>
      <c r="V8" s="60">
        <v>576</v>
      </c>
      <c r="W8" s="53">
        <v>576</v>
      </c>
      <c r="X8" s="44">
        <v>576</v>
      </c>
      <c r="Y8" s="39">
        <v>580</v>
      </c>
      <c r="Z8" s="32"/>
      <c r="AA8" s="25">
        <v>800</v>
      </c>
      <c r="AB8" s="25">
        <v>800</v>
      </c>
      <c r="AC8" s="25">
        <v>800</v>
      </c>
      <c r="AD8" s="25">
        <v>800</v>
      </c>
      <c r="AE8" s="25">
        <v>800</v>
      </c>
      <c r="AF8" s="25"/>
      <c r="AG8" s="25"/>
      <c r="AH8" s="20">
        <v>216.346</v>
      </c>
      <c r="AI8" s="45"/>
      <c r="AK8" s="6"/>
      <c r="AM8" s="6"/>
      <c r="AN8" s="18" t="s">
        <v>26</v>
      </c>
      <c r="AO8" s="18">
        <v>360</v>
      </c>
      <c r="AP8" s="18">
        <v>3600</v>
      </c>
    </row>
    <row r="9" spans="1:42" s="18" customFormat="1" ht="23.1" customHeight="1" x14ac:dyDescent="0.25">
      <c r="A9" s="1"/>
      <c r="B9" s="1"/>
      <c r="C9" s="1"/>
      <c r="D9" s="2" t="s">
        <v>15</v>
      </c>
      <c r="E9" s="13">
        <f t="shared" si="0"/>
        <v>2800</v>
      </c>
      <c r="F9" s="14">
        <f t="shared" si="0"/>
        <v>1700</v>
      </c>
      <c r="G9" s="10"/>
      <c r="H9" s="1"/>
      <c r="I9" s="1"/>
      <c r="J9" s="5"/>
      <c r="K9" s="24">
        <f t="shared" si="3"/>
        <v>2800</v>
      </c>
      <c r="L9" s="24">
        <f t="shared" si="3"/>
        <v>1700</v>
      </c>
      <c r="M9" s="8"/>
      <c r="N9" s="4">
        <f t="shared" si="1"/>
        <v>2760</v>
      </c>
      <c r="O9" s="4">
        <f t="shared" si="2"/>
        <v>1680</v>
      </c>
      <c r="P9" s="8"/>
      <c r="Q9" s="75">
        <v>1200</v>
      </c>
      <c r="R9" s="75">
        <v>1200</v>
      </c>
      <c r="S9" s="68">
        <v>700</v>
      </c>
      <c r="T9" s="60">
        <v>700</v>
      </c>
      <c r="U9" s="60">
        <v>636</v>
      </c>
      <c r="V9" s="60">
        <v>636</v>
      </c>
      <c r="W9" s="53">
        <v>636</v>
      </c>
      <c r="X9" s="44">
        <v>636</v>
      </c>
      <c r="Y9" s="39">
        <v>550</v>
      </c>
      <c r="Z9" s="32"/>
      <c r="AA9" s="25">
        <v>500</v>
      </c>
      <c r="AB9" s="25">
        <v>500</v>
      </c>
      <c r="AC9" s="25">
        <v>500</v>
      </c>
      <c r="AD9" s="25">
        <v>500</v>
      </c>
      <c r="AE9" s="25">
        <v>500</v>
      </c>
      <c r="AF9" s="25"/>
      <c r="AG9" s="25"/>
      <c r="AH9" s="20">
        <v>216.346</v>
      </c>
      <c r="AI9" s="45"/>
      <c r="AK9" s="6"/>
      <c r="AM9" s="6"/>
    </row>
    <row r="10" spans="1:42" s="18" customFormat="1" ht="23.1" customHeight="1" x14ac:dyDescent="0.25">
      <c r="A10" s="1"/>
      <c r="B10" s="1"/>
      <c r="C10" s="1"/>
      <c r="D10" s="2" t="s">
        <v>16</v>
      </c>
      <c r="E10" s="13">
        <f t="shared" si="0"/>
        <v>3000</v>
      </c>
      <c r="F10" s="14">
        <f t="shared" si="0"/>
        <v>1900</v>
      </c>
      <c r="G10" s="10"/>
      <c r="H10" s="1"/>
      <c r="I10" s="1"/>
      <c r="J10" s="5"/>
      <c r="K10" s="24">
        <f t="shared" si="3"/>
        <v>3000</v>
      </c>
      <c r="L10" s="24">
        <f t="shared" si="3"/>
        <v>1900</v>
      </c>
      <c r="M10" s="8"/>
      <c r="N10" s="4">
        <f t="shared" si="1"/>
        <v>2989.9999999999995</v>
      </c>
      <c r="O10" s="4">
        <f t="shared" si="2"/>
        <v>1819.9999999999998</v>
      </c>
      <c r="P10" s="8"/>
      <c r="Q10" s="75">
        <v>1300</v>
      </c>
      <c r="R10" s="75">
        <v>1300</v>
      </c>
      <c r="S10" s="68">
        <v>750</v>
      </c>
      <c r="T10" s="60">
        <v>750</v>
      </c>
      <c r="U10" s="60">
        <v>696</v>
      </c>
      <c r="V10" s="60">
        <v>696</v>
      </c>
      <c r="W10" s="53">
        <v>696</v>
      </c>
      <c r="X10" s="44">
        <v>696</v>
      </c>
      <c r="Y10" s="39">
        <v>580</v>
      </c>
      <c r="Z10" s="32"/>
      <c r="AA10" s="25">
        <v>800</v>
      </c>
      <c r="AB10" s="25">
        <v>800</v>
      </c>
      <c r="AC10" s="25">
        <v>800</v>
      </c>
      <c r="AD10" s="25">
        <v>800</v>
      </c>
      <c r="AE10" s="25">
        <v>800</v>
      </c>
      <c r="AF10" s="25"/>
      <c r="AG10" s="25"/>
      <c r="AH10" s="20">
        <v>216.346</v>
      </c>
      <c r="AI10" s="45"/>
      <c r="AK10" s="6"/>
      <c r="AM10" s="6"/>
    </row>
    <row r="11" spans="1:42" s="18" customFormat="1" ht="23.1" customHeight="1" x14ac:dyDescent="0.25">
      <c r="A11" s="1"/>
      <c r="B11" s="1"/>
      <c r="C11" s="1"/>
      <c r="D11" s="15"/>
      <c r="E11" s="16"/>
      <c r="F11" s="17"/>
      <c r="G11" s="10"/>
      <c r="H11" s="1"/>
      <c r="I11" s="1"/>
      <c r="J11" s="5"/>
      <c r="K11" s="24">
        <f t="shared" si="3"/>
        <v>0</v>
      </c>
      <c r="L11" s="24">
        <f t="shared" si="3"/>
        <v>0</v>
      </c>
      <c r="M11" s="8"/>
      <c r="N11" s="4"/>
      <c r="O11" s="4"/>
      <c r="P11" s="8"/>
      <c r="Q11" s="75"/>
      <c r="R11" s="75"/>
      <c r="S11" s="68"/>
      <c r="T11" s="60"/>
      <c r="U11" s="60"/>
      <c r="V11" s="60"/>
      <c r="W11" s="53"/>
      <c r="X11" s="44"/>
      <c r="Y11" s="39"/>
      <c r="Z11" s="32"/>
      <c r="AA11" s="25"/>
      <c r="AB11" s="25"/>
      <c r="AC11" s="25"/>
      <c r="AD11" s="25"/>
      <c r="AE11" s="25"/>
      <c r="AF11" s="25"/>
      <c r="AG11" s="25"/>
      <c r="AH11" s="20"/>
      <c r="AI11" s="45"/>
      <c r="AK11" s="6"/>
      <c r="AM11" s="6"/>
    </row>
    <row r="12" spans="1:42" s="18" customFormat="1" ht="23.1" customHeight="1" thickBot="1" x14ac:dyDescent="0.3">
      <c r="A12" s="1"/>
      <c r="B12" s="1"/>
      <c r="C12" s="1"/>
      <c r="D12" s="15"/>
      <c r="E12" s="16"/>
      <c r="F12" s="17"/>
      <c r="G12" s="10"/>
      <c r="H12" s="1"/>
      <c r="I12" s="1"/>
      <c r="J12" s="6"/>
      <c r="K12" s="24">
        <f t="shared" si="3"/>
        <v>0</v>
      </c>
      <c r="L12" s="24">
        <f t="shared" si="3"/>
        <v>0</v>
      </c>
      <c r="M12" s="1"/>
      <c r="N12" s="4"/>
      <c r="O12" s="4"/>
      <c r="P12" s="1"/>
      <c r="Q12" s="76"/>
      <c r="R12" s="76"/>
      <c r="S12" s="60"/>
      <c r="T12" s="60"/>
      <c r="U12" s="60"/>
      <c r="V12" s="60"/>
      <c r="W12" s="48"/>
      <c r="X12" s="48"/>
      <c r="Y12" s="46"/>
      <c r="Z12" s="49"/>
      <c r="AA12" s="27"/>
      <c r="AB12" s="27"/>
      <c r="AC12" s="27"/>
      <c r="AD12" s="27"/>
      <c r="AE12" s="27"/>
      <c r="AF12" s="27"/>
      <c r="AG12" s="27"/>
      <c r="AH12" s="28"/>
      <c r="AI12" s="45"/>
      <c r="AK12" s="6"/>
      <c r="AM12" s="6"/>
    </row>
    <row r="13" spans="1:42" s="18" customFormat="1" ht="23.1" customHeight="1" thickBot="1" x14ac:dyDescent="0.3">
      <c r="A13" s="1"/>
      <c r="B13" s="1"/>
      <c r="C13" s="1"/>
      <c r="D13" s="108" t="s">
        <v>17</v>
      </c>
      <c r="E13" s="109"/>
      <c r="F13" s="109"/>
      <c r="G13" s="109"/>
      <c r="H13" s="109"/>
      <c r="I13" s="110"/>
      <c r="J13" s="5"/>
      <c r="K13" s="24">
        <f t="shared" si="3"/>
        <v>0</v>
      </c>
      <c r="L13" s="24">
        <f t="shared" si="3"/>
        <v>0</v>
      </c>
      <c r="M13" s="8"/>
      <c r="N13" s="4"/>
      <c r="O13" s="4"/>
      <c r="P13" s="8"/>
      <c r="Q13" s="77"/>
      <c r="R13" s="77"/>
      <c r="S13" s="59"/>
      <c r="T13" s="59"/>
      <c r="U13" s="59"/>
      <c r="V13" s="59"/>
      <c r="W13" s="52"/>
      <c r="X13" s="43"/>
      <c r="Y13" s="40"/>
      <c r="Z13" s="35"/>
      <c r="AA13" s="31"/>
      <c r="AB13" s="31"/>
      <c r="AC13" s="31"/>
      <c r="AD13" s="26"/>
      <c r="AE13" s="26"/>
      <c r="AF13" s="25"/>
      <c r="AG13" s="25"/>
      <c r="AH13" s="9"/>
      <c r="AI13" s="45"/>
      <c r="AK13" s="6"/>
      <c r="AM13" s="6"/>
      <c r="AN13" s="18">
        <v>120</v>
      </c>
      <c r="AO13" s="18">
        <v>576</v>
      </c>
    </row>
    <row r="14" spans="1:42" s="18" customFormat="1" ht="23.1" customHeight="1" x14ac:dyDescent="0.25">
      <c r="A14" s="1"/>
      <c r="B14" s="1" t="s">
        <v>19</v>
      </c>
      <c r="C14" s="36"/>
      <c r="D14" s="90" t="s">
        <v>18</v>
      </c>
      <c r="E14" s="91">
        <v>2700</v>
      </c>
      <c r="F14" s="92">
        <v>1700</v>
      </c>
      <c r="G14" s="10"/>
      <c r="H14" s="1"/>
      <c r="I14" s="1"/>
      <c r="J14" s="5"/>
      <c r="K14" s="24">
        <f t="shared" si="3"/>
        <v>0</v>
      </c>
      <c r="L14" s="24">
        <f t="shared" si="3"/>
        <v>0</v>
      </c>
      <c r="M14" s="8"/>
      <c r="N14" s="4">
        <f t="shared" ref="N14:N15" si="4">Q14*2.3</f>
        <v>0</v>
      </c>
      <c r="O14" s="4">
        <f t="shared" ref="O14:O15" si="5">Q14*1.4</f>
        <v>0</v>
      </c>
      <c r="P14" s="8"/>
      <c r="Q14" s="78"/>
      <c r="R14" s="78"/>
      <c r="S14" s="58"/>
      <c r="T14" s="58"/>
      <c r="U14" s="58">
        <v>280</v>
      </c>
      <c r="V14" s="58">
        <v>280</v>
      </c>
      <c r="W14" s="51">
        <v>280</v>
      </c>
      <c r="X14" s="42">
        <v>280</v>
      </c>
      <c r="Y14" s="39">
        <v>280</v>
      </c>
      <c r="Z14" s="32"/>
      <c r="AA14" s="25">
        <v>300</v>
      </c>
      <c r="AB14" s="25">
        <v>300</v>
      </c>
      <c r="AC14" s="25">
        <v>300</v>
      </c>
      <c r="AD14" s="25">
        <v>300</v>
      </c>
      <c r="AE14" s="25">
        <v>300</v>
      </c>
      <c r="AF14" s="25"/>
      <c r="AG14" s="25"/>
      <c r="AH14" s="20">
        <v>108.173</v>
      </c>
      <c r="AI14" s="45"/>
      <c r="AK14" s="6"/>
      <c r="AM14" s="6"/>
      <c r="AN14" s="18">
        <v>140</v>
      </c>
      <c r="AO14" s="18">
        <v>636</v>
      </c>
    </row>
    <row r="15" spans="1:42" s="18" customFormat="1" ht="23.1" customHeight="1" x14ac:dyDescent="0.25">
      <c r="A15" s="1"/>
      <c r="B15" s="1"/>
      <c r="C15" s="1"/>
      <c r="D15" s="15"/>
      <c r="E15" s="16"/>
      <c r="F15" s="17"/>
      <c r="G15" s="10"/>
      <c r="H15" s="1"/>
      <c r="I15" s="1"/>
      <c r="J15" s="5"/>
      <c r="K15" s="24">
        <f t="shared" si="3"/>
        <v>0</v>
      </c>
      <c r="L15" s="24">
        <f t="shared" si="3"/>
        <v>0</v>
      </c>
      <c r="M15" s="8"/>
      <c r="N15" s="4">
        <f t="shared" si="4"/>
        <v>0</v>
      </c>
      <c r="O15" s="4">
        <f t="shared" si="5"/>
        <v>0</v>
      </c>
      <c r="P15" s="8"/>
      <c r="Q15" s="78"/>
      <c r="R15" s="78"/>
      <c r="S15" s="58"/>
      <c r="T15" s="58"/>
      <c r="U15" s="58"/>
      <c r="V15" s="58"/>
      <c r="W15" s="51"/>
      <c r="X15" s="42"/>
      <c r="Y15" s="39"/>
      <c r="Z15" s="32"/>
      <c r="AA15" s="25">
        <v>400</v>
      </c>
      <c r="AB15" s="25">
        <v>400</v>
      </c>
      <c r="AC15" s="25">
        <v>400</v>
      </c>
      <c r="AD15" s="25">
        <v>400</v>
      </c>
      <c r="AE15" s="25">
        <v>400</v>
      </c>
      <c r="AF15" s="25"/>
      <c r="AG15" s="25"/>
      <c r="AH15" s="20">
        <v>162.2595</v>
      </c>
      <c r="AI15" s="45"/>
      <c r="AK15" s="6"/>
      <c r="AM15" s="6"/>
      <c r="AN15" s="18">
        <v>160</v>
      </c>
      <c r="AO15" s="18">
        <v>696</v>
      </c>
    </row>
    <row r="16" spans="1:42" s="18" customFormat="1" ht="23.1" customHeight="1" thickBot="1" x14ac:dyDescent="0.3">
      <c r="A16" s="1"/>
      <c r="B16" s="1"/>
      <c r="C16" s="1"/>
      <c r="D16" s="15"/>
      <c r="E16" s="16"/>
      <c r="F16" s="17"/>
      <c r="G16" s="10"/>
      <c r="H16" s="1"/>
      <c r="I16" s="1"/>
      <c r="J16" s="5"/>
      <c r="K16" s="24">
        <f t="shared" si="3"/>
        <v>0</v>
      </c>
      <c r="L16" s="24">
        <f t="shared" si="3"/>
        <v>0</v>
      </c>
      <c r="M16" s="8"/>
      <c r="N16" s="4"/>
      <c r="O16" s="4"/>
      <c r="P16" s="8"/>
      <c r="Q16" s="87" t="s">
        <v>53</v>
      </c>
      <c r="R16" s="79" t="s">
        <v>53</v>
      </c>
      <c r="S16" s="71" t="s">
        <v>53</v>
      </c>
      <c r="T16" s="58"/>
      <c r="U16" s="58"/>
      <c r="V16" s="58"/>
      <c r="W16" s="51"/>
      <c r="X16" s="42"/>
      <c r="Y16" s="39"/>
      <c r="Z16" s="32"/>
      <c r="AA16" s="25"/>
      <c r="AB16" s="25"/>
      <c r="AC16" s="25"/>
      <c r="AD16" s="25"/>
      <c r="AE16" s="25"/>
      <c r="AF16" s="25"/>
      <c r="AG16" s="25"/>
      <c r="AH16" s="20"/>
      <c r="AI16" s="45"/>
      <c r="AK16" s="6"/>
      <c r="AM16" s="6"/>
    </row>
    <row r="17" spans="1:39" ht="23.1" customHeight="1" thickBot="1" x14ac:dyDescent="0.3">
      <c r="D17" s="108" t="s">
        <v>0</v>
      </c>
      <c r="E17" s="109"/>
      <c r="F17" s="109"/>
      <c r="G17" s="109"/>
      <c r="H17" s="109"/>
      <c r="I17" s="110"/>
      <c r="J17" s="6"/>
      <c r="K17" s="24">
        <f t="shared" si="3"/>
        <v>0</v>
      </c>
      <c r="L17" s="24">
        <f t="shared" si="3"/>
        <v>0</v>
      </c>
      <c r="M17" s="1"/>
      <c r="N17" s="4"/>
      <c r="O17" s="4"/>
      <c r="P17" s="1"/>
      <c r="Q17" s="88">
        <v>45630</v>
      </c>
      <c r="R17" s="80">
        <v>45552</v>
      </c>
      <c r="S17" s="72">
        <v>45552</v>
      </c>
      <c r="T17" s="61">
        <v>230324</v>
      </c>
      <c r="U17" s="58"/>
      <c r="V17" s="58"/>
      <c r="W17" s="47"/>
      <c r="X17" s="47"/>
      <c r="Y17" s="46"/>
      <c r="Z17" s="34"/>
      <c r="AA17" s="29"/>
      <c r="AB17" s="29"/>
      <c r="AC17" s="29"/>
      <c r="AD17" s="25"/>
      <c r="AE17" s="25"/>
      <c r="AF17" s="25"/>
      <c r="AG17" s="25"/>
      <c r="AH17" s="20"/>
      <c r="AI17" s="45"/>
    </row>
    <row r="18" spans="1:39" ht="23.1" hidden="1" customHeight="1" x14ac:dyDescent="0.25">
      <c r="C18" s="1" t="s">
        <v>39</v>
      </c>
      <c r="D18" s="93" t="s">
        <v>43</v>
      </c>
      <c r="E18" s="94">
        <f t="shared" ref="E18:F28" si="6">K18</f>
        <v>3100</v>
      </c>
      <c r="F18" s="95">
        <f t="shared" si="6"/>
        <v>2000</v>
      </c>
      <c r="G18" s="11"/>
      <c r="K18" s="24">
        <f t="shared" si="3"/>
        <v>3100</v>
      </c>
      <c r="L18" s="24">
        <f t="shared" si="3"/>
        <v>2000</v>
      </c>
      <c r="M18" s="8"/>
      <c r="N18" s="4">
        <f t="shared" ref="N18:N29" si="7">Q18*2.2</f>
        <v>3080.0000000000005</v>
      </c>
      <c r="O18" s="4">
        <f t="shared" ref="O18:O29" si="8">Q18*1.4</f>
        <v>1959.9999999999998</v>
      </c>
      <c r="P18" s="8"/>
      <c r="Q18" s="87">
        <v>1400</v>
      </c>
      <c r="R18" s="75">
        <v>1400</v>
      </c>
      <c r="S18" s="68">
        <v>1400</v>
      </c>
      <c r="T18" s="58">
        <v>2650</v>
      </c>
      <c r="U18" s="58">
        <v>2300</v>
      </c>
      <c r="V18" s="58">
        <v>2200</v>
      </c>
      <c r="W18" s="51">
        <v>2200</v>
      </c>
      <c r="X18" s="42">
        <v>2200</v>
      </c>
      <c r="Y18" s="39">
        <v>2200</v>
      </c>
      <c r="Z18" s="34">
        <v>1760</v>
      </c>
      <c r="AA18" s="29">
        <v>1760</v>
      </c>
      <c r="AB18" s="29">
        <v>1760</v>
      </c>
      <c r="AC18" s="29">
        <v>1760</v>
      </c>
      <c r="AD18" s="25">
        <v>1875</v>
      </c>
      <c r="AE18" s="25">
        <v>1875</v>
      </c>
      <c r="AF18" s="25">
        <v>1875</v>
      </c>
      <c r="AG18" s="25">
        <v>1875</v>
      </c>
      <c r="AH18" s="20">
        <v>1500</v>
      </c>
      <c r="AI18" s="45"/>
    </row>
    <row r="19" spans="1:39" ht="23.1" hidden="1" customHeight="1" x14ac:dyDescent="0.25">
      <c r="C19" s="1" t="s">
        <v>39</v>
      </c>
      <c r="D19" s="62" t="s">
        <v>44</v>
      </c>
      <c r="E19" s="63">
        <f t="shared" si="6"/>
        <v>4400</v>
      </c>
      <c r="F19" s="64">
        <f t="shared" si="6"/>
        <v>2800</v>
      </c>
      <c r="G19" s="11"/>
      <c r="K19" s="24">
        <f t="shared" si="3"/>
        <v>4400</v>
      </c>
      <c r="L19" s="24">
        <f t="shared" si="3"/>
        <v>2800</v>
      </c>
      <c r="M19" s="8"/>
      <c r="N19" s="4">
        <f t="shared" si="7"/>
        <v>4400</v>
      </c>
      <c r="O19" s="4">
        <f t="shared" si="8"/>
        <v>2800</v>
      </c>
      <c r="P19" s="8"/>
      <c r="Q19" s="87">
        <v>2000</v>
      </c>
      <c r="R19" s="75">
        <v>2000</v>
      </c>
      <c r="S19" s="68">
        <v>2000</v>
      </c>
      <c r="T19" s="58">
        <v>2650</v>
      </c>
      <c r="U19" s="58">
        <v>2300</v>
      </c>
      <c r="V19" s="58">
        <v>2200</v>
      </c>
      <c r="W19" s="51">
        <v>2200</v>
      </c>
      <c r="X19" s="42">
        <v>2200</v>
      </c>
      <c r="Y19" s="39">
        <v>2200</v>
      </c>
      <c r="Z19" s="34">
        <v>1760</v>
      </c>
      <c r="AA19" s="29">
        <v>1760</v>
      </c>
      <c r="AB19" s="29">
        <v>1760</v>
      </c>
      <c r="AC19" s="29">
        <v>1760</v>
      </c>
      <c r="AD19" s="25">
        <v>1875</v>
      </c>
      <c r="AE19" s="25">
        <v>1875</v>
      </c>
      <c r="AF19" s="25">
        <v>1875</v>
      </c>
      <c r="AG19" s="25">
        <v>1875</v>
      </c>
      <c r="AH19" s="20">
        <v>1500</v>
      </c>
      <c r="AI19" s="45"/>
    </row>
    <row r="20" spans="1:39" ht="23.1" customHeight="1" x14ac:dyDescent="0.25">
      <c r="A20" s="1" t="s">
        <v>4</v>
      </c>
      <c r="B20" s="1">
        <v>1859</v>
      </c>
      <c r="C20" s="1" t="s">
        <v>2</v>
      </c>
      <c r="D20" s="2" t="s">
        <v>29</v>
      </c>
      <c r="E20" s="13">
        <v>9900</v>
      </c>
      <c r="F20" s="14">
        <v>6300</v>
      </c>
      <c r="G20" s="11"/>
      <c r="J20" s="5" t="s">
        <v>56</v>
      </c>
      <c r="K20" s="24">
        <f t="shared" si="3"/>
        <v>7400</v>
      </c>
      <c r="L20" s="24">
        <f t="shared" si="3"/>
        <v>4700</v>
      </c>
      <c r="M20" s="8"/>
      <c r="N20" s="4">
        <f t="shared" si="7"/>
        <v>7370.0000000000009</v>
      </c>
      <c r="O20" s="4">
        <f t="shared" si="8"/>
        <v>4690</v>
      </c>
      <c r="P20" s="1" t="s">
        <v>56</v>
      </c>
      <c r="Q20" s="89">
        <v>3350</v>
      </c>
      <c r="R20" s="75">
        <v>4500</v>
      </c>
      <c r="S20" s="68">
        <v>4500</v>
      </c>
      <c r="T20" s="58">
        <v>2650</v>
      </c>
      <c r="U20" s="58">
        <v>2300</v>
      </c>
      <c r="V20" s="58">
        <v>2200</v>
      </c>
      <c r="W20" s="51">
        <v>2200</v>
      </c>
      <c r="X20" s="42">
        <v>2200</v>
      </c>
      <c r="Y20" s="39">
        <v>2200</v>
      </c>
      <c r="Z20" s="34">
        <v>1760</v>
      </c>
      <c r="AA20" s="29">
        <v>1760</v>
      </c>
      <c r="AB20" s="29">
        <v>1760</v>
      </c>
      <c r="AC20" s="29">
        <v>1760</v>
      </c>
      <c r="AD20" s="25">
        <v>1875</v>
      </c>
      <c r="AE20" s="25">
        <v>1875</v>
      </c>
      <c r="AF20" s="25">
        <v>1875</v>
      </c>
      <c r="AG20" s="25">
        <v>1875</v>
      </c>
      <c r="AH20" s="20">
        <v>1500</v>
      </c>
      <c r="AI20" s="45"/>
    </row>
    <row r="21" spans="1:39" ht="23.1" customHeight="1" x14ac:dyDescent="0.25">
      <c r="B21" s="1">
        <v>1860</v>
      </c>
      <c r="C21" s="1" t="s">
        <v>3</v>
      </c>
      <c r="D21" s="2" t="s">
        <v>30</v>
      </c>
      <c r="E21" s="13">
        <v>9900</v>
      </c>
      <c r="F21" s="14">
        <v>6300</v>
      </c>
      <c r="J21" s="5" t="s">
        <v>56</v>
      </c>
      <c r="K21" s="24">
        <f t="shared" si="3"/>
        <v>7400</v>
      </c>
      <c r="L21" s="24">
        <f t="shared" si="3"/>
        <v>4700</v>
      </c>
      <c r="M21" s="8"/>
      <c r="N21" s="4">
        <f t="shared" si="7"/>
        <v>7370.0000000000009</v>
      </c>
      <c r="O21" s="4">
        <f t="shared" si="8"/>
        <v>4690</v>
      </c>
      <c r="P21" s="1" t="s">
        <v>56</v>
      </c>
      <c r="Q21" s="89">
        <v>3350</v>
      </c>
      <c r="R21" s="75">
        <v>4500</v>
      </c>
      <c r="S21" s="68">
        <v>4500</v>
      </c>
      <c r="T21" s="58">
        <v>2650</v>
      </c>
      <c r="U21" s="58">
        <v>2600</v>
      </c>
      <c r="V21" s="58">
        <v>2656.25</v>
      </c>
      <c r="W21" s="51">
        <v>2656.25</v>
      </c>
      <c r="X21" s="42">
        <v>2656.25</v>
      </c>
      <c r="Y21" s="39">
        <v>2656.25</v>
      </c>
      <c r="Z21" s="34">
        <v>2125</v>
      </c>
      <c r="AA21" s="25">
        <f>AI21*1.25</f>
        <v>0</v>
      </c>
      <c r="AB21" s="25">
        <v>2125</v>
      </c>
      <c r="AC21" s="25">
        <v>2125</v>
      </c>
      <c r="AD21" s="25">
        <v>2125</v>
      </c>
      <c r="AE21" s="25">
        <v>2125</v>
      </c>
      <c r="AF21" s="25">
        <v>2125</v>
      </c>
      <c r="AG21" s="25">
        <v>2125</v>
      </c>
      <c r="AH21" s="20">
        <v>1700</v>
      </c>
      <c r="AI21" s="45"/>
    </row>
    <row r="22" spans="1:39" ht="23.1" hidden="1" customHeight="1" x14ac:dyDescent="0.25">
      <c r="C22" s="1" t="s">
        <v>39</v>
      </c>
      <c r="D22" s="62" t="s">
        <v>45</v>
      </c>
      <c r="E22" s="63">
        <v>22100</v>
      </c>
      <c r="F22" s="64">
        <v>14100</v>
      </c>
      <c r="G22" s="11"/>
      <c r="K22" s="24">
        <f t="shared" si="3"/>
        <v>7400</v>
      </c>
      <c r="L22" s="24">
        <f t="shared" si="3"/>
        <v>4700</v>
      </c>
      <c r="M22" s="8"/>
      <c r="N22" s="4">
        <f t="shared" si="7"/>
        <v>7370.0000000000009</v>
      </c>
      <c r="O22" s="4">
        <f t="shared" si="8"/>
        <v>4690</v>
      </c>
      <c r="P22" s="1"/>
      <c r="Q22" s="89">
        <v>3350</v>
      </c>
      <c r="R22" s="75">
        <v>4500</v>
      </c>
      <c r="S22" s="68">
        <v>4500</v>
      </c>
      <c r="T22" s="58">
        <v>2650</v>
      </c>
      <c r="U22" s="58">
        <v>2300</v>
      </c>
      <c r="V22" s="58">
        <v>2200</v>
      </c>
      <c r="W22" s="51">
        <v>2200</v>
      </c>
      <c r="X22" s="42">
        <v>2200</v>
      </c>
      <c r="Y22" s="39">
        <v>2200</v>
      </c>
      <c r="Z22" s="34">
        <v>1760</v>
      </c>
      <c r="AA22" s="29">
        <v>1760</v>
      </c>
      <c r="AB22" s="29">
        <v>1760</v>
      </c>
      <c r="AC22" s="29">
        <v>1760</v>
      </c>
      <c r="AD22" s="25">
        <v>1875</v>
      </c>
      <c r="AE22" s="25">
        <v>1875</v>
      </c>
      <c r="AF22" s="25">
        <v>1875</v>
      </c>
      <c r="AG22" s="25">
        <v>1875</v>
      </c>
      <c r="AH22" s="20">
        <v>1500</v>
      </c>
      <c r="AI22" s="45"/>
      <c r="AJ22" s="18">
        <f t="shared" ref="AJ22" si="9">4500/Q22</f>
        <v>1.3432835820895523</v>
      </c>
    </row>
    <row r="23" spans="1:39" ht="23.1" customHeight="1" x14ac:dyDescent="0.25">
      <c r="B23" s="1">
        <v>1860</v>
      </c>
      <c r="C23" s="1" t="s">
        <v>3</v>
      </c>
      <c r="D23" s="2" t="s">
        <v>31</v>
      </c>
      <c r="E23" s="13">
        <v>9900</v>
      </c>
      <c r="F23" s="14">
        <v>6300</v>
      </c>
      <c r="J23" s="5" t="s">
        <v>56</v>
      </c>
      <c r="K23" s="24">
        <f t="shared" si="3"/>
        <v>7400</v>
      </c>
      <c r="L23" s="24">
        <f t="shared" si="3"/>
        <v>4700</v>
      </c>
      <c r="M23" s="8"/>
      <c r="N23" s="4">
        <f t="shared" si="7"/>
        <v>7370.0000000000009</v>
      </c>
      <c r="O23" s="4">
        <f t="shared" si="8"/>
        <v>4690</v>
      </c>
      <c r="P23" s="1" t="s">
        <v>56</v>
      </c>
      <c r="Q23" s="89">
        <v>3350</v>
      </c>
      <c r="R23" s="75">
        <v>4500</v>
      </c>
      <c r="S23" s="68">
        <v>4500</v>
      </c>
      <c r="T23" s="58">
        <v>2650</v>
      </c>
      <c r="U23" s="58">
        <v>2800</v>
      </c>
      <c r="V23" s="58">
        <v>2656.25</v>
      </c>
      <c r="W23" s="51">
        <v>2656.25</v>
      </c>
      <c r="X23" s="42">
        <v>2656.25</v>
      </c>
      <c r="Y23" s="39">
        <v>2656.25</v>
      </c>
      <c r="Z23" s="34">
        <v>2125</v>
      </c>
      <c r="AA23" s="25">
        <f t="shared" ref="AA23:AA28" si="10">AI23*1.25</f>
        <v>0</v>
      </c>
      <c r="AB23" s="25">
        <v>2125</v>
      </c>
      <c r="AC23" s="25">
        <v>2125</v>
      </c>
      <c r="AD23" s="25">
        <v>2125</v>
      </c>
      <c r="AE23" s="25">
        <v>2125</v>
      </c>
      <c r="AF23" s="25">
        <v>2125</v>
      </c>
      <c r="AG23" s="25">
        <v>2125</v>
      </c>
      <c r="AH23" s="20">
        <v>1700</v>
      </c>
      <c r="AI23" s="45"/>
    </row>
    <row r="24" spans="1:39" ht="23.1" customHeight="1" x14ac:dyDescent="0.25">
      <c r="B24" s="1">
        <v>1860</v>
      </c>
      <c r="C24" s="1" t="s">
        <v>3</v>
      </c>
      <c r="D24" s="2" t="s">
        <v>52</v>
      </c>
      <c r="E24" s="13">
        <v>11100</v>
      </c>
      <c r="F24" s="14">
        <v>7100</v>
      </c>
      <c r="J24" s="5" t="s">
        <v>56</v>
      </c>
      <c r="K24" s="24">
        <f t="shared" si="3"/>
        <v>7400</v>
      </c>
      <c r="L24" s="24">
        <f t="shared" si="3"/>
        <v>4700</v>
      </c>
      <c r="M24" s="8"/>
      <c r="N24" s="4">
        <f t="shared" si="7"/>
        <v>7370.0000000000009</v>
      </c>
      <c r="O24" s="4">
        <f t="shared" si="8"/>
        <v>4690</v>
      </c>
      <c r="P24" s="1" t="s">
        <v>56</v>
      </c>
      <c r="Q24" s="89">
        <v>3350</v>
      </c>
      <c r="R24" s="75">
        <v>5025</v>
      </c>
      <c r="S24" s="68">
        <v>5025</v>
      </c>
      <c r="T24" s="58">
        <v>2970</v>
      </c>
      <c r="U24" s="58">
        <v>3000</v>
      </c>
      <c r="V24" s="58">
        <v>2656.25</v>
      </c>
      <c r="W24" s="51">
        <v>2656.25</v>
      </c>
      <c r="X24" s="42">
        <v>2656.25</v>
      </c>
      <c r="Y24" s="39">
        <v>2656.25</v>
      </c>
      <c r="Z24" s="34">
        <v>2125</v>
      </c>
      <c r="AA24" s="25">
        <f t="shared" si="10"/>
        <v>0</v>
      </c>
      <c r="AB24" s="25">
        <v>2125</v>
      </c>
      <c r="AC24" s="25">
        <v>2125</v>
      </c>
      <c r="AD24" s="25">
        <v>2125</v>
      </c>
      <c r="AE24" s="25">
        <v>2125</v>
      </c>
      <c r="AF24" s="25">
        <v>2125</v>
      </c>
      <c r="AG24" s="25">
        <v>2125</v>
      </c>
      <c r="AH24" s="20">
        <v>1700</v>
      </c>
      <c r="AI24" s="45"/>
    </row>
    <row r="25" spans="1:39" ht="23.1" hidden="1" customHeight="1" x14ac:dyDescent="0.25">
      <c r="C25" s="1" t="s">
        <v>39</v>
      </c>
      <c r="D25" s="62" t="s">
        <v>46</v>
      </c>
      <c r="E25" s="63">
        <f t="shared" si="6"/>
        <v>6900</v>
      </c>
      <c r="F25" s="64">
        <f t="shared" si="6"/>
        <v>4400</v>
      </c>
      <c r="K25" s="24">
        <f t="shared" si="3"/>
        <v>6900</v>
      </c>
      <c r="L25" s="24">
        <f t="shared" si="3"/>
        <v>4400</v>
      </c>
      <c r="M25" s="8"/>
      <c r="N25" s="4">
        <f t="shared" si="7"/>
        <v>6820.0000000000009</v>
      </c>
      <c r="O25" s="4">
        <f t="shared" si="8"/>
        <v>4340</v>
      </c>
      <c r="P25" s="1"/>
      <c r="Q25" s="81">
        <v>3100</v>
      </c>
      <c r="R25" s="81">
        <v>3100</v>
      </c>
      <c r="S25" s="65">
        <v>3100</v>
      </c>
      <c r="T25" s="58">
        <v>2970</v>
      </c>
      <c r="U25" s="58">
        <v>3000</v>
      </c>
      <c r="V25" s="58">
        <v>2656.25</v>
      </c>
      <c r="W25" s="51">
        <v>2656.25</v>
      </c>
      <c r="X25" s="42">
        <v>2656.25</v>
      </c>
      <c r="Y25" s="39">
        <v>2656.25</v>
      </c>
      <c r="Z25" s="34">
        <v>2125</v>
      </c>
      <c r="AA25" s="25">
        <f t="shared" si="10"/>
        <v>0</v>
      </c>
      <c r="AB25" s="25">
        <v>2125</v>
      </c>
      <c r="AC25" s="25">
        <v>2125</v>
      </c>
      <c r="AD25" s="25">
        <v>2125</v>
      </c>
      <c r="AE25" s="25">
        <v>2125</v>
      </c>
      <c r="AF25" s="25">
        <v>2125</v>
      </c>
      <c r="AG25" s="25">
        <v>2125</v>
      </c>
      <c r="AH25" s="20">
        <v>1700</v>
      </c>
      <c r="AI25" s="45"/>
    </row>
    <row r="26" spans="1:39" ht="23.1" hidden="1" customHeight="1" x14ac:dyDescent="0.25">
      <c r="C26" s="1" t="s">
        <v>39</v>
      </c>
      <c r="D26" s="62" t="s">
        <v>47</v>
      </c>
      <c r="E26" s="63">
        <f t="shared" si="6"/>
        <v>8200</v>
      </c>
      <c r="F26" s="64">
        <f t="shared" si="6"/>
        <v>5200</v>
      </c>
      <c r="K26" s="24">
        <f t="shared" si="3"/>
        <v>8200</v>
      </c>
      <c r="L26" s="24">
        <f t="shared" si="3"/>
        <v>5200</v>
      </c>
      <c r="M26" s="8"/>
      <c r="N26" s="4">
        <f t="shared" si="7"/>
        <v>8140.0000000000009</v>
      </c>
      <c r="O26" s="4">
        <f t="shared" si="8"/>
        <v>5180</v>
      </c>
      <c r="P26" s="1"/>
      <c r="Q26" s="81">
        <v>3700</v>
      </c>
      <c r="R26" s="81">
        <v>3700</v>
      </c>
      <c r="S26" s="65">
        <v>3700</v>
      </c>
      <c r="T26" s="58">
        <v>2970</v>
      </c>
      <c r="U26" s="58">
        <v>3000</v>
      </c>
      <c r="V26" s="58">
        <v>2656.25</v>
      </c>
      <c r="W26" s="51">
        <v>2656.25</v>
      </c>
      <c r="X26" s="42">
        <v>2656.25</v>
      </c>
      <c r="Y26" s="39">
        <v>2656.25</v>
      </c>
      <c r="Z26" s="34">
        <v>2125</v>
      </c>
      <c r="AA26" s="25">
        <f t="shared" si="10"/>
        <v>0</v>
      </c>
      <c r="AB26" s="25">
        <v>2125</v>
      </c>
      <c r="AC26" s="25">
        <v>2125</v>
      </c>
      <c r="AD26" s="25">
        <v>2125</v>
      </c>
      <c r="AE26" s="25">
        <v>2125</v>
      </c>
      <c r="AF26" s="25">
        <v>2125</v>
      </c>
      <c r="AG26" s="25">
        <v>2125</v>
      </c>
      <c r="AH26" s="20">
        <v>1700</v>
      </c>
      <c r="AI26" s="45"/>
    </row>
    <row r="27" spans="1:39" ht="23.1" hidden="1" customHeight="1" x14ac:dyDescent="0.25">
      <c r="C27" s="1" t="s">
        <v>39</v>
      </c>
      <c r="D27" s="62" t="s">
        <v>48</v>
      </c>
      <c r="E27" s="63">
        <f t="shared" si="6"/>
        <v>8800</v>
      </c>
      <c r="F27" s="64">
        <f t="shared" si="6"/>
        <v>5600</v>
      </c>
      <c r="K27" s="24">
        <f t="shared" si="3"/>
        <v>8800</v>
      </c>
      <c r="L27" s="24">
        <f t="shared" si="3"/>
        <v>5600</v>
      </c>
      <c r="M27" s="8"/>
      <c r="N27" s="4">
        <f t="shared" si="7"/>
        <v>8800</v>
      </c>
      <c r="O27" s="4">
        <f t="shared" si="8"/>
        <v>5600</v>
      </c>
      <c r="P27" s="1"/>
      <c r="Q27" s="81">
        <v>4000</v>
      </c>
      <c r="R27" s="81">
        <v>4000</v>
      </c>
      <c r="S27" s="65">
        <v>4000</v>
      </c>
      <c r="T27" s="58">
        <v>2970</v>
      </c>
      <c r="U27" s="58">
        <v>3000</v>
      </c>
      <c r="V27" s="58">
        <v>2656.25</v>
      </c>
      <c r="W27" s="51">
        <v>2656.25</v>
      </c>
      <c r="X27" s="42">
        <v>2656.25</v>
      </c>
      <c r="Y27" s="39">
        <v>2656.25</v>
      </c>
      <c r="Z27" s="34">
        <v>2125</v>
      </c>
      <c r="AA27" s="25">
        <f t="shared" si="10"/>
        <v>0</v>
      </c>
      <c r="AB27" s="25">
        <v>2125</v>
      </c>
      <c r="AC27" s="25">
        <v>2125</v>
      </c>
      <c r="AD27" s="25">
        <v>2125</v>
      </c>
      <c r="AE27" s="25">
        <v>2125</v>
      </c>
      <c r="AF27" s="25">
        <v>2125</v>
      </c>
      <c r="AG27" s="25">
        <v>2125</v>
      </c>
      <c r="AH27" s="20">
        <v>1700</v>
      </c>
      <c r="AI27" s="45"/>
    </row>
    <row r="28" spans="1:39" ht="23.1" hidden="1" customHeight="1" x14ac:dyDescent="0.25">
      <c r="C28" s="1" t="s">
        <v>39</v>
      </c>
      <c r="D28" s="62" t="s">
        <v>49</v>
      </c>
      <c r="E28" s="63">
        <f t="shared" si="6"/>
        <v>10200</v>
      </c>
      <c r="F28" s="64">
        <f t="shared" si="6"/>
        <v>6500</v>
      </c>
      <c r="K28" s="24">
        <f t="shared" si="3"/>
        <v>10200</v>
      </c>
      <c r="L28" s="24">
        <f t="shared" si="3"/>
        <v>6500</v>
      </c>
      <c r="M28" s="8"/>
      <c r="N28" s="4">
        <f t="shared" si="7"/>
        <v>10120</v>
      </c>
      <c r="O28" s="4">
        <f t="shared" si="8"/>
        <v>6440</v>
      </c>
      <c r="P28" s="1"/>
      <c r="Q28" s="81">
        <v>4600</v>
      </c>
      <c r="R28" s="81">
        <v>4600</v>
      </c>
      <c r="S28" s="65">
        <v>4600</v>
      </c>
      <c r="T28" s="58">
        <v>2970</v>
      </c>
      <c r="U28" s="58">
        <v>3000</v>
      </c>
      <c r="V28" s="58">
        <v>2656.25</v>
      </c>
      <c r="W28" s="51">
        <v>2656.25</v>
      </c>
      <c r="X28" s="42">
        <v>2656.25</v>
      </c>
      <c r="Y28" s="39">
        <v>2656.25</v>
      </c>
      <c r="Z28" s="34">
        <v>2125</v>
      </c>
      <c r="AA28" s="25">
        <f t="shared" si="10"/>
        <v>0</v>
      </c>
      <c r="AB28" s="25">
        <v>2125</v>
      </c>
      <c r="AC28" s="25">
        <v>2125</v>
      </c>
      <c r="AD28" s="25">
        <v>2125</v>
      </c>
      <c r="AE28" s="25">
        <v>2125</v>
      </c>
      <c r="AF28" s="25">
        <v>2125</v>
      </c>
      <c r="AG28" s="25">
        <v>2125</v>
      </c>
      <c r="AH28" s="20">
        <v>1700</v>
      </c>
      <c r="AI28" s="45"/>
    </row>
    <row r="29" spans="1:39" s="18" customFormat="1" ht="23.1" customHeight="1" x14ac:dyDescent="0.25">
      <c r="A29" s="1"/>
      <c r="B29" s="1"/>
      <c r="C29" s="1"/>
      <c r="D29" s="15"/>
      <c r="E29" s="16"/>
      <c r="F29" s="17"/>
      <c r="G29" s="10"/>
      <c r="H29" s="1"/>
      <c r="I29" s="1"/>
      <c r="J29" s="5"/>
      <c r="K29" s="24">
        <f t="shared" si="3"/>
        <v>0</v>
      </c>
      <c r="L29" s="24">
        <f t="shared" si="3"/>
        <v>0</v>
      </c>
      <c r="M29" s="8"/>
      <c r="N29" s="4">
        <f t="shared" si="7"/>
        <v>0</v>
      </c>
      <c r="O29" s="4">
        <f t="shared" si="8"/>
        <v>0</v>
      </c>
      <c r="P29" s="1"/>
      <c r="Q29" s="79"/>
      <c r="R29" s="79"/>
      <c r="S29" s="73"/>
      <c r="T29" s="58"/>
      <c r="U29" s="58"/>
      <c r="V29" s="58"/>
      <c r="W29" s="51"/>
      <c r="X29" s="42"/>
      <c r="Y29" s="39"/>
      <c r="Z29" s="32"/>
      <c r="AA29" s="25"/>
      <c r="AB29" s="25"/>
      <c r="AC29" s="25"/>
      <c r="AD29" s="25"/>
      <c r="AE29" s="25"/>
      <c r="AF29" s="25"/>
      <c r="AG29" s="25"/>
      <c r="AH29" s="20"/>
      <c r="AI29" s="45"/>
      <c r="AK29" s="6"/>
      <c r="AM29" s="6"/>
    </row>
    <row r="30" spans="1:39" ht="23.1" hidden="1" customHeight="1" x14ac:dyDescent="0.25">
      <c r="D30" s="106" t="s">
        <v>40</v>
      </c>
      <c r="E30" s="106"/>
      <c r="F30" s="106"/>
      <c r="G30" s="106"/>
      <c r="H30" s="106"/>
      <c r="I30" s="107"/>
      <c r="J30" s="6"/>
      <c r="K30" s="24">
        <f t="shared" si="3"/>
        <v>0</v>
      </c>
      <c r="L30" s="24">
        <f t="shared" si="3"/>
        <v>0</v>
      </c>
      <c r="M30" s="1"/>
      <c r="N30" s="4"/>
      <c r="O30" s="4"/>
      <c r="P30" s="1"/>
      <c r="Q30" s="82">
        <v>250624</v>
      </c>
      <c r="R30" s="82">
        <v>250624</v>
      </c>
      <c r="S30" s="66">
        <v>250624</v>
      </c>
      <c r="T30" s="61">
        <v>230324</v>
      </c>
      <c r="U30" s="58"/>
      <c r="V30" s="58"/>
      <c r="W30" s="47"/>
      <c r="X30" s="47"/>
      <c r="Y30" s="46"/>
      <c r="Z30" s="34"/>
      <c r="AA30" s="29"/>
      <c r="AB30" s="29"/>
      <c r="AC30" s="29"/>
      <c r="AD30" s="25"/>
      <c r="AE30" s="25"/>
      <c r="AF30" s="25"/>
      <c r="AG30" s="25"/>
      <c r="AH30" s="20"/>
      <c r="AI30" s="45"/>
    </row>
    <row r="31" spans="1:39" ht="23.1" hidden="1" customHeight="1" x14ac:dyDescent="0.25">
      <c r="C31" s="1" t="s">
        <v>39</v>
      </c>
      <c r="D31" s="62" t="s">
        <v>41</v>
      </c>
      <c r="E31" s="63">
        <f>K31</f>
        <v>11700</v>
      </c>
      <c r="F31" s="64">
        <f>L31</f>
        <v>7500</v>
      </c>
      <c r="G31" s="11"/>
      <c r="K31" s="24">
        <f t="shared" si="3"/>
        <v>11700</v>
      </c>
      <c r="L31" s="24">
        <f t="shared" si="3"/>
        <v>7500</v>
      </c>
      <c r="M31" s="8"/>
      <c r="N31" s="4">
        <f>Q31*2.2</f>
        <v>11660.000000000002</v>
      </c>
      <c r="O31" s="4">
        <f>Q31*1.4</f>
        <v>7419.9999999999991</v>
      </c>
      <c r="P31" s="8"/>
      <c r="Q31" s="81">
        <v>5300</v>
      </c>
      <c r="R31" s="81">
        <v>5300</v>
      </c>
      <c r="S31" s="65">
        <v>5300</v>
      </c>
      <c r="T31" s="58">
        <v>2650</v>
      </c>
      <c r="U31" s="58">
        <v>2300</v>
      </c>
      <c r="V31" s="58">
        <v>2200</v>
      </c>
      <c r="W31" s="51">
        <v>2200</v>
      </c>
      <c r="X31" s="42">
        <v>2200</v>
      </c>
      <c r="Y31" s="39">
        <v>2200</v>
      </c>
      <c r="Z31" s="34">
        <v>1760</v>
      </c>
      <c r="AA31" s="29">
        <v>1760</v>
      </c>
      <c r="AB31" s="29">
        <v>1760</v>
      </c>
      <c r="AC31" s="29">
        <v>1760</v>
      </c>
      <c r="AD31" s="25">
        <v>1875</v>
      </c>
      <c r="AE31" s="25">
        <v>1875</v>
      </c>
      <c r="AF31" s="25">
        <v>1875</v>
      </c>
      <c r="AG31" s="25">
        <v>1875</v>
      </c>
      <c r="AH31" s="20">
        <v>1500</v>
      </c>
      <c r="AI31" s="45"/>
    </row>
    <row r="32" spans="1:39" ht="23.1" hidden="1" customHeight="1" x14ac:dyDescent="0.25">
      <c r="C32" s="1" t="s">
        <v>39</v>
      </c>
      <c r="D32" s="62" t="s">
        <v>42</v>
      </c>
      <c r="E32" s="63">
        <f>K32</f>
        <v>7500</v>
      </c>
      <c r="F32" s="64">
        <f>L32</f>
        <v>4800</v>
      </c>
      <c r="G32" s="11"/>
      <c r="K32" s="24">
        <f t="shared" si="3"/>
        <v>7500</v>
      </c>
      <c r="L32" s="24">
        <f t="shared" si="3"/>
        <v>4800</v>
      </c>
      <c r="M32" s="8"/>
      <c r="N32" s="4">
        <f>Q32*2.2</f>
        <v>7480.0000000000009</v>
      </c>
      <c r="O32" s="4">
        <f>Q32*1.4</f>
        <v>4760</v>
      </c>
      <c r="P32" s="8"/>
      <c r="Q32" s="81">
        <v>3400</v>
      </c>
      <c r="R32" s="81">
        <v>3400</v>
      </c>
      <c r="S32" s="65">
        <v>3400</v>
      </c>
      <c r="T32" s="58">
        <v>2650</v>
      </c>
      <c r="U32" s="58">
        <v>2300</v>
      </c>
      <c r="V32" s="58">
        <v>2200</v>
      </c>
      <c r="W32" s="51">
        <v>2200</v>
      </c>
      <c r="X32" s="42">
        <v>2200</v>
      </c>
      <c r="Y32" s="39">
        <v>2200</v>
      </c>
      <c r="Z32" s="34">
        <v>1760</v>
      </c>
      <c r="AA32" s="29">
        <v>1760</v>
      </c>
      <c r="AB32" s="29">
        <v>1760</v>
      </c>
      <c r="AC32" s="29">
        <v>1760</v>
      </c>
      <c r="AD32" s="25">
        <v>1875</v>
      </c>
      <c r="AE32" s="25">
        <v>1875</v>
      </c>
      <c r="AF32" s="25">
        <v>1875</v>
      </c>
      <c r="AG32" s="25">
        <v>1875</v>
      </c>
      <c r="AH32" s="20">
        <v>1500</v>
      </c>
      <c r="AI32" s="45"/>
    </row>
    <row r="33" spans="1:39" ht="23.1" customHeight="1" thickBot="1" x14ac:dyDescent="0.3">
      <c r="D33" s="15"/>
      <c r="E33" s="16"/>
      <c r="F33" s="17"/>
      <c r="J33" s="6"/>
      <c r="K33" s="24">
        <f t="shared" si="3"/>
        <v>0</v>
      </c>
      <c r="L33" s="24">
        <f t="shared" si="3"/>
        <v>0</v>
      </c>
      <c r="M33" s="1"/>
      <c r="N33" s="4"/>
      <c r="O33" s="4"/>
      <c r="P33" s="1"/>
      <c r="Q33" s="78"/>
      <c r="R33" s="78"/>
      <c r="S33" s="58"/>
      <c r="T33" s="58"/>
      <c r="U33" s="58"/>
      <c r="V33" s="58"/>
      <c r="W33" s="51"/>
      <c r="X33" s="42"/>
      <c r="Y33" s="39"/>
      <c r="Z33" s="34"/>
      <c r="AA33" s="25"/>
      <c r="AB33" s="25"/>
      <c r="AC33" s="25">
        <v>0</v>
      </c>
      <c r="AD33" s="25">
        <v>0</v>
      </c>
      <c r="AE33" s="25">
        <v>0</v>
      </c>
      <c r="AF33" s="25">
        <v>0</v>
      </c>
      <c r="AG33" s="25">
        <v>0</v>
      </c>
      <c r="AH33" s="22"/>
      <c r="AI33" s="45"/>
    </row>
    <row r="34" spans="1:39" ht="23.1" customHeight="1" thickBot="1" x14ac:dyDescent="0.3">
      <c r="D34" s="108" t="s">
        <v>5</v>
      </c>
      <c r="E34" s="109"/>
      <c r="F34" s="109"/>
      <c r="G34" s="109"/>
      <c r="H34" s="109"/>
      <c r="I34" s="110"/>
      <c r="J34" s="6"/>
      <c r="K34" s="24">
        <f t="shared" si="3"/>
        <v>0</v>
      </c>
      <c r="L34" s="24">
        <f t="shared" si="3"/>
        <v>0</v>
      </c>
      <c r="M34" s="8"/>
      <c r="N34" s="4"/>
      <c r="O34" s="4"/>
      <c r="P34" s="1"/>
      <c r="Q34" s="83">
        <v>45483</v>
      </c>
      <c r="R34" s="83">
        <v>45483</v>
      </c>
      <c r="S34" s="69">
        <v>45483</v>
      </c>
      <c r="T34" s="58"/>
      <c r="U34" s="58"/>
      <c r="V34" s="58"/>
      <c r="W34" s="47"/>
      <c r="X34" s="47"/>
      <c r="Y34" s="46"/>
      <c r="Z34" s="34"/>
      <c r="AA34" s="25"/>
      <c r="AB34" s="25"/>
      <c r="AC34" s="25"/>
      <c r="AD34" s="25"/>
      <c r="AE34" s="25"/>
      <c r="AF34" s="25"/>
      <c r="AG34" s="25"/>
      <c r="AH34" s="20"/>
      <c r="AI34" s="45"/>
    </row>
    <row r="35" spans="1:39" ht="23.1" customHeight="1" x14ac:dyDescent="0.25">
      <c r="B35" s="1">
        <v>1841</v>
      </c>
      <c r="C35" s="1" t="s">
        <v>1</v>
      </c>
      <c r="D35" s="96" t="s">
        <v>7</v>
      </c>
      <c r="E35" s="91">
        <f>K35</f>
        <v>7800</v>
      </c>
      <c r="F35" s="92">
        <f>L35</f>
        <v>5000</v>
      </c>
      <c r="G35" s="11"/>
      <c r="J35" s="6"/>
      <c r="K35" s="24">
        <f t="shared" si="3"/>
        <v>7800</v>
      </c>
      <c r="L35" s="24">
        <f t="shared" si="3"/>
        <v>5000</v>
      </c>
      <c r="M35" s="8"/>
      <c r="N35" s="4">
        <f t="shared" ref="N35:N39" si="11">Q35*2.2</f>
        <v>7734.3750000000009</v>
      </c>
      <c r="O35" s="4">
        <f t="shared" ref="O35:O39" si="12">Q35*1.4</f>
        <v>4921.875</v>
      </c>
      <c r="P35" s="1"/>
      <c r="Q35" s="75">
        <v>3515.625</v>
      </c>
      <c r="R35" s="75">
        <v>3515.625</v>
      </c>
      <c r="S35" s="68">
        <v>3515.625</v>
      </c>
      <c r="T35" s="58">
        <v>3515.625</v>
      </c>
      <c r="U35" s="58">
        <v>3515.625</v>
      </c>
      <c r="V35" s="58">
        <v>3515.625</v>
      </c>
      <c r="W35" s="51">
        <v>3515.625</v>
      </c>
      <c r="X35" s="42">
        <v>3515.625</v>
      </c>
      <c r="Y35" s="39">
        <v>3515.625</v>
      </c>
      <c r="Z35" s="34">
        <v>2812.5</v>
      </c>
      <c r="AA35" s="25">
        <f>AI35*1.25</f>
        <v>0</v>
      </c>
      <c r="AB35" s="25">
        <v>2812.5</v>
      </c>
      <c r="AC35" s="25">
        <v>2812.5</v>
      </c>
      <c r="AD35" s="25">
        <v>2812.5</v>
      </c>
      <c r="AE35" s="25">
        <v>2812.5</v>
      </c>
      <c r="AF35" s="25">
        <v>2812.5</v>
      </c>
      <c r="AG35" s="25">
        <v>2812.5</v>
      </c>
      <c r="AH35" s="20">
        <v>2250</v>
      </c>
      <c r="AI35" s="45"/>
    </row>
    <row r="36" spans="1:39" ht="23.1" customHeight="1" x14ac:dyDescent="0.25">
      <c r="D36" s="102" t="s">
        <v>6</v>
      </c>
      <c r="E36" s="13">
        <f t="shared" ref="E36:F39" si="13">K36</f>
        <v>8500</v>
      </c>
      <c r="F36" s="14">
        <f t="shared" si="13"/>
        <v>5400</v>
      </c>
      <c r="G36" s="11"/>
      <c r="J36" s="6"/>
      <c r="K36" s="24">
        <f t="shared" si="3"/>
        <v>8500</v>
      </c>
      <c r="L36" s="24">
        <f t="shared" si="3"/>
        <v>5400</v>
      </c>
      <c r="M36" s="8"/>
      <c r="N36" s="4">
        <f t="shared" si="11"/>
        <v>8415</v>
      </c>
      <c r="O36" s="4">
        <f t="shared" si="12"/>
        <v>5355</v>
      </c>
      <c r="P36" s="1"/>
      <c r="Q36" s="75">
        <v>3825</v>
      </c>
      <c r="R36" s="75">
        <v>3825</v>
      </c>
      <c r="S36" s="68">
        <v>3825</v>
      </c>
      <c r="T36" s="58">
        <v>3778.125</v>
      </c>
      <c r="U36" s="58">
        <v>3778.125</v>
      </c>
      <c r="V36" s="58">
        <v>3778.125</v>
      </c>
      <c r="W36" s="51">
        <v>3778.125</v>
      </c>
      <c r="X36" s="42">
        <v>3778.125</v>
      </c>
      <c r="Y36" s="39">
        <v>3778.125</v>
      </c>
      <c r="Z36" s="34">
        <v>3022.5</v>
      </c>
      <c r="AA36" s="25">
        <f>AI36*1.25</f>
        <v>0</v>
      </c>
      <c r="AB36" s="25">
        <v>3022.5</v>
      </c>
      <c r="AC36" s="25">
        <v>3022.5</v>
      </c>
      <c r="AD36" s="25">
        <v>3022.5</v>
      </c>
      <c r="AE36" s="25">
        <v>3022.5</v>
      </c>
      <c r="AF36" s="25">
        <v>3022.5</v>
      </c>
      <c r="AG36" s="25">
        <v>3022.5</v>
      </c>
      <c r="AH36" s="20">
        <v>2418</v>
      </c>
      <c r="AI36" s="45"/>
    </row>
    <row r="37" spans="1:39" ht="23.1" customHeight="1" x14ac:dyDescent="0.25">
      <c r="D37" s="102" t="s">
        <v>8</v>
      </c>
      <c r="E37" s="13">
        <f t="shared" si="13"/>
        <v>8900</v>
      </c>
      <c r="F37" s="14">
        <f t="shared" si="13"/>
        <v>5700</v>
      </c>
      <c r="G37" s="11"/>
      <c r="J37" s="6"/>
      <c r="K37" s="24">
        <f t="shared" si="3"/>
        <v>8900</v>
      </c>
      <c r="L37" s="24">
        <f t="shared" si="3"/>
        <v>5700</v>
      </c>
      <c r="M37" s="8"/>
      <c r="N37" s="4">
        <f t="shared" si="11"/>
        <v>8868.75</v>
      </c>
      <c r="O37" s="4">
        <f t="shared" si="12"/>
        <v>5643.75</v>
      </c>
      <c r="P37" s="1"/>
      <c r="Q37" s="75">
        <v>4031.25</v>
      </c>
      <c r="R37" s="75">
        <v>4031.25</v>
      </c>
      <c r="S37" s="68">
        <v>4031.25</v>
      </c>
      <c r="T37" s="58">
        <v>4031.25</v>
      </c>
      <c r="U37" s="58">
        <v>4031.25</v>
      </c>
      <c r="V37" s="58">
        <v>4031.25</v>
      </c>
      <c r="W37" s="51">
        <v>4031.25</v>
      </c>
      <c r="X37" s="42">
        <v>4031.25</v>
      </c>
      <c r="Y37" s="39">
        <v>4031.25</v>
      </c>
      <c r="Z37" s="34">
        <v>3225</v>
      </c>
      <c r="AA37" s="25">
        <v>3225</v>
      </c>
      <c r="AB37" s="25">
        <v>3225</v>
      </c>
      <c r="AC37" s="25">
        <v>3225</v>
      </c>
      <c r="AD37" s="25"/>
      <c r="AE37" s="25"/>
      <c r="AF37" s="25"/>
      <c r="AG37" s="25"/>
      <c r="AH37" s="20"/>
      <c r="AI37" s="45"/>
    </row>
    <row r="38" spans="1:39" ht="23.1" customHeight="1" x14ac:dyDescent="0.25">
      <c r="D38" s="102" t="s">
        <v>9</v>
      </c>
      <c r="E38" s="13">
        <f t="shared" si="13"/>
        <v>9700</v>
      </c>
      <c r="F38" s="14">
        <f t="shared" si="13"/>
        <v>6200</v>
      </c>
      <c r="G38" s="11"/>
      <c r="J38" s="6"/>
      <c r="K38" s="24">
        <f t="shared" si="3"/>
        <v>9700</v>
      </c>
      <c r="L38" s="24">
        <f t="shared" si="3"/>
        <v>6200</v>
      </c>
      <c r="M38" s="8"/>
      <c r="N38" s="4">
        <f t="shared" si="11"/>
        <v>9625</v>
      </c>
      <c r="O38" s="4">
        <f t="shared" si="12"/>
        <v>6125</v>
      </c>
      <c r="P38" s="1"/>
      <c r="Q38" s="75">
        <v>4375</v>
      </c>
      <c r="R38" s="75">
        <v>4375</v>
      </c>
      <c r="S38" s="68">
        <v>4375</v>
      </c>
      <c r="T38" s="58">
        <v>4375</v>
      </c>
      <c r="U38" s="58">
        <v>4375</v>
      </c>
      <c r="V38" s="58">
        <v>4375</v>
      </c>
      <c r="W38" s="51">
        <v>4375</v>
      </c>
      <c r="X38" s="42">
        <v>4375</v>
      </c>
      <c r="Y38" s="39">
        <v>4375</v>
      </c>
      <c r="Z38" s="34">
        <v>3500</v>
      </c>
      <c r="AA38" s="25">
        <v>3500</v>
      </c>
      <c r="AB38" s="25">
        <v>3500</v>
      </c>
      <c r="AC38" s="25">
        <v>3500</v>
      </c>
      <c r="AD38" s="25"/>
      <c r="AE38" s="25"/>
      <c r="AF38" s="25"/>
      <c r="AG38" s="25"/>
      <c r="AH38" s="20"/>
      <c r="AI38" s="45"/>
    </row>
    <row r="39" spans="1:39" ht="23.1" customHeight="1" x14ac:dyDescent="0.25">
      <c r="D39" s="102" t="s">
        <v>10</v>
      </c>
      <c r="E39" s="13">
        <f t="shared" si="13"/>
        <v>10400</v>
      </c>
      <c r="F39" s="14">
        <f t="shared" si="13"/>
        <v>6700</v>
      </c>
      <c r="G39" s="11"/>
      <c r="J39" s="6"/>
      <c r="K39" s="24">
        <f t="shared" si="3"/>
        <v>10400</v>
      </c>
      <c r="L39" s="24">
        <f t="shared" si="3"/>
        <v>6700</v>
      </c>
      <c r="M39" s="8"/>
      <c r="N39" s="4">
        <f t="shared" si="11"/>
        <v>10381.25</v>
      </c>
      <c r="O39" s="4">
        <f t="shared" si="12"/>
        <v>6606.25</v>
      </c>
      <c r="P39" s="1"/>
      <c r="Q39" s="75">
        <v>4718.75</v>
      </c>
      <c r="R39" s="75">
        <v>4718.75</v>
      </c>
      <c r="S39" s="68">
        <v>4718.75</v>
      </c>
      <c r="T39" s="58">
        <v>4718.75</v>
      </c>
      <c r="U39" s="58">
        <v>4718.75</v>
      </c>
      <c r="V39" s="58">
        <v>4718.75</v>
      </c>
      <c r="W39" s="51">
        <v>4718.75</v>
      </c>
      <c r="X39" s="42">
        <v>4718.75</v>
      </c>
      <c r="Y39" s="39">
        <v>4718.75</v>
      </c>
      <c r="Z39" s="34">
        <v>3775</v>
      </c>
      <c r="AA39" s="25">
        <v>3775</v>
      </c>
      <c r="AB39" s="25">
        <v>3775</v>
      </c>
      <c r="AC39" s="25">
        <v>3775</v>
      </c>
      <c r="AD39" s="25"/>
      <c r="AE39" s="25"/>
      <c r="AF39" s="25"/>
      <c r="AG39" s="25"/>
      <c r="AH39" s="20"/>
      <c r="AI39" s="45"/>
    </row>
    <row r="40" spans="1:39" ht="23.1" customHeight="1" x14ac:dyDescent="0.25">
      <c r="D40" s="15"/>
      <c r="E40" s="16"/>
      <c r="F40" s="17"/>
      <c r="G40" s="11"/>
      <c r="J40" s="6"/>
      <c r="K40" s="24">
        <f t="shared" si="3"/>
        <v>0</v>
      </c>
      <c r="L40" s="24">
        <f t="shared" si="3"/>
        <v>0</v>
      </c>
      <c r="M40" s="8"/>
      <c r="N40" s="4"/>
      <c r="O40" s="4"/>
      <c r="P40" s="1"/>
      <c r="Q40" s="75"/>
      <c r="R40" s="75"/>
      <c r="S40" s="68"/>
      <c r="T40" s="58"/>
      <c r="U40" s="58"/>
      <c r="V40" s="58"/>
      <c r="W40" s="51"/>
      <c r="X40" s="42"/>
      <c r="Y40" s="39"/>
      <c r="Z40" s="34"/>
      <c r="AA40" s="25"/>
      <c r="AB40" s="25"/>
      <c r="AC40" s="25"/>
      <c r="AD40" s="25"/>
      <c r="AE40" s="25"/>
      <c r="AF40" s="25"/>
      <c r="AG40" s="25"/>
      <c r="AH40" s="20"/>
      <c r="AI40" s="45"/>
    </row>
    <row r="41" spans="1:39" s="18" customFormat="1" ht="23.1" customHeight="1" thickBot="1" x14ac:dyDescent="0.3">
      <c r="A41" s="1"/>
      <c r="B41" s="1"/>
      <c r="C41" s="1"/>
      <c r="D41" s="15"/>
      <c r="E41" s="16"/>
      <c r="F41" s="17"/>
      <c r="G41" s="10"/>
      <c r="H41" s="1"/>
      <c r="I41" s="1"/>
      <c r="J41" s="6"/>
      <c r="K41" s="24">
        <f t="shared" si="3"/>
        <v>0</v>
      </c>
      <c r="L41" s="24">
        <f t="shared" si="3"/>
        <v>0</v>
      </c>
      <c r="M41" s="1"/>
      <c r="N41" s="4"/>
      <c r="O41" s="4"/>
      <c r="P41" s="1"/>
      <c r="Q41" s="76"/>
      <c r="R41" s="76"/>
      <c r="S41" s="60"/>
      <c r="T41" s="60"/>
      <c r="U41" s="60"/>
      <c r="V41" s="60"/>
      <c r="W41" s="48"/>
      <c r="X41" s="48"/>
      <c r="Y41" s="46"/>
      <c r="Z41" s="49"/>
      <c r="AA41" s="27"/>
      <c r="AB41" s="27"/>
      <c r="AC41" s="27"/>
      <c r="AD41" s="27"/>
      <c r="AE41" s="27"/>
      <c r="AF41" s="27"/>
      <c r="AG41" s="27"/>
      <c r="AH41" s="28"/>
      <c r="AI41" s="45"/>
      <c r="AK41" s="6"/>
      <c r="AM41" s="6"/>
    </row>
    <row r="42" spans="1:39" s="18" customFormat="1" ht="23.1" customHeight="1" thickBot="1" x14ac:dyDescent="0.3">
      <c r="A42" s="1"/>
      <c r="B42" s="1"/>
      <c r="C42" s="30"/>
      <c r="D42" s="108" t="s">
        <v>37</v>
      </c>
      <c r="E42" s="109"/>
      <c r="F42" s="109"/>
      <c r="G42" s="109"/>
      <c r="H42" s="109"/>
      <c r="I42" s="110"/>
      <c r="J42" s="6"/>
      <c r="K42" s="24" t="e">
        <f t="shared" si="3"/>
        <v>#VALUE!</v>
      </c>
      <c r="L42" s="24" t="e">
        <f t="shared" si="3"/>
        <v>#VALUE!</v>
      </c>
      <c r="M42" s="1"/>
      <c r="N42" s="56" t="s">
        <v>34</v>
      </c>
      <c r="O42" s="56" t="s">
        <v>35</v>
      </c>
      <c r="P42" s="1"/>
      <c r="Q42" s="78"/>
      <c r="R42" s="78"/>
      <c r="S42" s="58"/>
      <c r="T42" s="58"/>
      <c r="U42" s="58"/>
      <c r="V42" s="58"/>
      <c r="W42" s="47"/>
      <c r="X42" s="47"/>
      <c r="Y42" s="46"/>
      <c r="Z42" s="34"/>
      <c r="AA42" s="29"/>
      <c r="AB42" s="29"/>
      <c r="AC42" s="29"/>
      <c r="AD42" s="25"/>
      <c r="AE42" s="25"/>
      <c r="AF42" s="25"/>
      <c r="AG42" s="25"/>
      <c r="AH42" s="9"/>
      <c r="AI42" s="45"/>
      <c r="AK42" s="6"/>
      <c r="AL42" s="6"/>
    </row>
    <row r="43" spans="1:39" s="18" customFormat="1" ht="23.1" customHeight="1" x14ac:dyDescent="0.25">
      <c r="A43" s="1"/>
      <c r="B43" s="1"/>
      <c r="C43" s="30">
        <v>45326</v>
      </c>
      <c r="D43" s="97" t="s">
        <v>33</v>
      </c>
      <c r="E43" s="98">
        <v>6000</v>
      </c>
      <c r="F43" s="99">
        <v>4000</v>
      </c>
      <c r="G43" s="100"/>
      <c r="H43" s="101"/>
      <c r="I43" s="103"/>
      <c r="J43" s="5"/>
      <c r="K43" s="24">
        <f t="shared" si="3"/>
        <v>0</v>
      </c>
      <c r="L43" s="24">
        <f t="shared" si="3"/>
        <v>0</v>
      </c>
      <c r="M43" s="8"/>
      <c r="N43" s="4">
        <f>Q43*2</f>
        <v>0</v>
      </c>
      <c r="O43" s="4">
        <f>Q43*1.5</f>
        <v>0</v>
      </c>
      <c r="P43" s="8"/>
      <c r="Q43" s="78"/>
      <c r="R43" s="78"/>
      <c r="S43" s="58"/>
      <c r="T43" s="58"/>
      <c r="U43" s="58">
        <v>2500</v>
      </c>
      <c r="V43" s="58">
        <v>4750</v>
      </c>
      <c r="W43" s="51">
        <v>4750</v>
      </c>
      <c r="X43" s="42">
        <v>4750</v>
      </c>
      <c r="Y43" s="39"/>
      <c r="Z43" s="34"/>
      <c r="AA43" s="29"/>
      <c r="AB43" s="29"/>
      <c r="AC43" s="29"/>
      <c r="AD43" s="25"/>
      <c r="AE43" s="25"/>
      <c r="AF43" s="25"/>
      <c r="AG43" s="25"/>
      <c r="AH43" s="9"/>
      <c r="AI43" s="45"/>
      <c r="AK43" s="6"/>
      <c r="AL43" s="6"/>
    </row>
    <row r="44" spans="1:39" s="18" customFormat="1" ht="9" customHeight="1" x14ac:dyDescent="0.25">
      <c r="A44" s="1"/>
      <c r="B44" s="1"/>
      <c r="C44" s="1"/>
      <c r="D44" s="15"/>
      <c r="E44" s="16"/>
      <c r="F44" s="17"/>
      <c r="G44" s="10"/>
      <c r="H44" s="1"/>
      <c r="I44" s="1"/>
      <c r="J44" s="5"/>
      <c r="K44" s="24"/>
      <c r="L44" s="24"/>
      <c r="M44" s="8"/>
      <c r="N44" s="4"/>
      <c r="O44" s="4"/>
      <c r="P44" s="8"/>
      <c r="Q44" s="78"/>
      <c r="R44" s="78"/>
      <c r="S44" s="58"/>
      <c r="T44" s="58"/>
      <c r="U44" s="58"/>
      <c r="V44" s="58"/>
      <c r="W44" s="51"/>
      <c r="X44" s="42"/>
      <c r="Y44" s="39"/>
      <c r="Z44" s="34"/>
      <c r="AA44" s="25"/>
      <c r="AB44" s="25"/>
      <c r="AC44" s="25"/>
      <c r="AD44" s="25"/>
      <c r="AE44" s="25"/>
      <c r="AF44" s="25"/>
      <c r="AG44" s="25"/>
      <c r="AH44" s="9"/>
      <c r="AI44" s="45"/>
      <c r="AK44" s="6"/>
      <c r="AL44" s="6"/>
    </row>
  </sheetData>
  <mergeCells count="6">
    <mergeCell ref="D42:I42"/>
    <mergeCell ref="D3:I3"/>
    <mergeCell ref="D13:I13"/>
    <mergeCell ref="D17:I17"/>
    <mergeCell ref="D30:I30"/>
    <mergeCell ref="D34:I34"/>
  </mergeCells>
  <printOptions horizontalCentered="1"/>
  <pageMargins left="0.70866141732283472" right="0.51181102362204722" top="0.59055118110236227" bottom="0.39370078740157483" header="0.19685039370078741" footer="0.11811023622047245"/>
  <pageSetup scale="95" fitToHeight="0" orientation="portrait" r:id="rId1"/>
  <headerFooter>
    <oddHeader>&amp;LCOLGANTES HILO y COCO. MADERA&amp;R"El Origen"</oddHeader>
    <oddFooter>&amp;L&amp;P&amp;R&amp;D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87D29-D443-466B-9671-298FF5B0A693}">
  <sheetPr>
    <tabColor rgb="FF92D050"/>
    <pageSetUpPr fitToPage="1"/>
  </sheetPr>
  <dimension ref="A1:AQ44"/>
  <sheetViews>
    <sheetView tabSelected="1" topLeftCell="D13" zoomScaleNormal="100" workbookViewId="0">
      <selection activeCell="E10" sqref="E10"/>
    </sheetView>
  </sheetViews>
  <sheetFormatPr baseColWidth="10" defaultColWidth="11.42578125" defaultRowHeight="23.1" customHeight="1" x14ac:dyDescent="0.25"/>
  <cols>
    <col min="1" max="1" width="10.140625" style="1" customWidth="1"/>
    <col min="2" max="2" width="12.42578125" style="1" customWidth="1"/>
    <col min="3" max="3" width="14.7109375" style="1" customWidth="1"/>
    <col min="4" max="4" width="42" style="1" customWidth="1"/>
    <col min="5" max="6" width="12.7109375" style="12" customWidth="1"/>
    <col min="7" max="7" width="9.7109375" style="10" customWidth="1"/>
    <col min="8" max="9" width="9.7109375" style="1" customWidth="1"/>
    <col min="10" max="10" width="1.7109375" style="5" customWidth="1"/>
    <col min="11" max="11" width="13.42578125" style="23" customWidth="1"/>
    <col min="12" max="12" width="12.7109375" style="23" customWidth="1"/>
    <col min="13" max="13" width="1.7109375" style="6" customWidth="1"/>
    <col min="14" max="15" width="12.7109375" style="3" customWidth="1"/>
    <col min="16" max="16" width="1.7109375" style="6" customWidth="1"/>
    <col min="17" max="19" width="14.85546875" style="84" customWidth="1"/>
    <col min="20" max="20" width="14.85546875" style="57" customWidth="1"/>
    <col min="21" max="23" width="14.85546875" style="57" hidden="1" customWidth="1"/>
    <col min="24" max="24" width="14.85546875" style="50" hidden="1" customWidth="1"/>
    <col min="25" max="25" width="14.85546875" style="41" hidden="1" customWidth="1"/>
    <col min="26" max="26" width="14.85546875" style="38" hidden="1" customWidth="1"/>
    <col min="27" max="27" width="14.85546875" style="33" hidden="1" customWidth="1"/>
    <col min="28" max="34" width="14.85546875" style="23" hidden="1" customWidth="1"/>
    <col min="35" max="35" width="14.85546875" style="3" hidden="1" customWidth="1"/>
    <col min="36" max="36" width="11.42578125" style="37" customWidth="1"/>
    <col min="37" max="37" width="14.7109375" style="18" customWidth="1"/>
    <col min="38" max="39" width="11.42578125" style="6" customWidth="1"/>
    <col min="40" max="16384" width="11.42578125" style="6"/>
  </cols>
  <sheetData>
    <row r="1" spans="1:43" ht="23.1" customHeight="1" x14ac:dyDescent="0.25">
      <c r="Q1" s="85" t="s">
        <v>57</v>
      </c>
      <c r="R1" s="85" t="s">
        <v>53</v>
      </c>
    </row>
    <row r="2" spans="1:43" ht="12.75" customHeight="1" thickBot="1" x14ac:dyDescent="0.3">
      <c r="Q2" s="86">
        <v>45668</v>
      </c>
      <c r="R2" s="86">
        <v>45630</v>
      </c>
    </row>
    <row r="3" spans="1:43" s="18" customFormat="1" ht="23.1" customHeight="1" thickBot="1" x14ac:dyDescent="0.3">
      <c r="A3" s="1"/>
      <c r="B3" s="1"/>
      <c r="C3" s="1"/>
      <c r="D3" s="108" t="s">
        <v>11</v>
      </c>
      <c r="E3" s="109"/>
      <c r="F3" s="109"/>
      <c r="G3" s="109"/>
      <c r="H3" s="109"/>
      <c r="I3" s="110"/>
      <c r="J3" s="6"/>
      <c r="K3" s="24"/>
      <c r="L3" s="24"/>
      <c r="M3" s="1"/>
      <c r="N3" s="4"/>
      <c r="O3" s="4"/>
      <c r="P3" s="1"/>
      <c r="Q3" s="74" t="s">
        <v>58</v>
      </c>
      <c r="R3" s="74" t="s">
        <v>55</v>
      </c>
      <c r="S3" s="74" t="s">
        <v>54</v>
      </c>
      <c r="T3" s="67" t="s">
        <v>50</v>
      </c>
      <c r="U3" s="59" t="s">
        <v>36</v>
      </c>
      <c r="V3" s="59"/>
      <c r="W3" s="59"/>
      <c r="X3" s="54"/>
      <c r="Y3" s="54"/>
      <c r="Z3" s="55"/>
      <c r="AA3" s="35"/>
      <c r="AB3" s="31"/>
      <c r="AC3" s="31"/>
      <c r="AD3" s="31"/>
      <c r="AE3" s="26"/>
      <c r="AF3" s="26"/>
      <c r="AG3" s="25"/>
      <c r="AH3" s="25"/>
      <c r="AI3" s="9"/>
      <c r="AJ3" s="45"/>
      <c r="AL3" s="6"/>
      <c r="AN3" s="6"/>
    </row>
    <row r="4" spans="1:43" s="18" customFormat="1" ht="23.1" customHeight="1" x14ac:dyDescent="0.25">
      <c r="A4" s="1"/>
      <c r="B4" s="1"/>
      <c r="C4" s="36"/>
      <c r="D4" s="90" t="s">
        <v>12</v>
      </c>
      <c r="E4" s="91">
        <f t="shared" ref="E4:F10" si="0">K4</f>
        <v>1600</v>
      </c>
      <c r="F4" s="92">
        <f t="shared" si="0"/>
        <v>1000</v>
      </c>
      <c r="G4" s="10"/>
      <c r="H4" s="1"/>
      <c r="I4" s="1"/>
      <c r="J4" s="5"/>
      <c r="K4" s="24">
        <f>MROUND(N4+48,100)</f>
        <v>1600</v>
      </c>
      <c r="L4" s="24">
        <f>MROUND(O4+48,100)</f>
        <v>1000</v>
      </c>
      <c r="M4" s="8"/>
      <c r="N4" s="4">
        <f t="shared" ref="N4:N10" si="1">Q4*2.3</f>
        <v>1563.9999999999998</v>
      </c>
      <c r="O4" s="4">
        <f t="shared" ref="O4:O10" si="2">Q4*1.4</f>
        <v>951.99999999999989</v>
      </c>
      <c r="P4" s="8"/>
      <c r="Q4" s="75">
        <v>680</v>
      </c>
      <c r="R4" s="75">
        <v>600</v>
      </c>
      <c r="S4" s="75">
        <v>600</v>
      </c>
      <c r="T4" s="68">
        <v>360</v>
      </c>
      <c r="U4" s="60">
        <v>360</v>
      </c>
      <c r="V4" s="60">
        <v>300</v>
      </c>
      <c r="W4" s="60">
        <v>300</v>
      </c>
      <c r="X4" s="53">
        <v>300</v>
      </c>
      <c r="Y4" s="44">
        <v>300</v>
      </c>
      <c r="Z4" s="39">
        <v>280</v>
      </c>
      <c r="AA4" s="32"/>
      <c r="AB4" s="25">
        <v>300</v>
      </c>
      <c r="AC4" s="25">
        <v>300</v>
      </c>
      <c r="AD4" s="25">
        <v>300</v>
      </c>
      <c r="AE4" s="25">
        <v>300</v>
      </c>
      <c r="AF4" s="25">
        <v>300</v>
      </c>
      <c r="AG4" s="25"/>
      <c r="AH4" s="25"/>
      <c r="AI4" s="20">
        <v>108.173</v>
      </c>
      <c r="AJ4" s="45"/>
      <c r="AL4" s="6"/>
      <c r="AN4" s="6"/>
      <c r="AO4" s="18" t="s">
        <v>20</v>
      </c>
    </row>
    <row r="5" spans="1:43" s="18" customFormat="1" ht="23.1" customHeight="1" x14ac:dyDescent="0.25">
      <c r="A5" s="1"/>
      <c r="B5" s="1"/>
      <c r="C5" s="1"/>
      <c r="D5" s="2" t="s">
        <v>13</v>
      </c>
      <c r="E5" s="13">
        <f t="shared" si="0"/>
        <v>1800</v>
      </c>
      <c r="F5" s="14">
        <f t="shared" si="0"/>
        <v>1100</v>
      </c>
      <c r="G5" s="10"/>
      <c r="H5" s="1"/>
      <c r="I5" s="1"/>
      <c r="J5" s="5"/>
      <c r="K5" s="24">
        <f t="shared" ref="K5:L43" si="3">MROUND(N5+48,100)</f>
        <v>1800</v>
      </c>
      <c r="L5" s="24">
        <f t="shared" si="3"/>
        <v>1100</v>
      </c>
      <c r="M5" s="8"/>
      <c r="N5" s="4">
        <f t="shared" si="1"/>
        <v>1701.9999999999998</v>
      </c>
      <c r="O5" s="4">
        <f t="shared" si="2"/>
        <v>1036</v>
      </c>
      <c r="P5" s="8"/>
      <c r="Q5" s="75">
        <v>740</v>
      </c>
      <c r="R5" s="75">
        <v>650</v>
      </c>
      <c r="S5" s="75">
        <v>650</v>
      </c>
      <c r="T5" s="68">
        <v>390</v>
      </c>
      <c r="U5" s="60">
        <v>390</v>
      </c>
      <c r="V5" s="60">
        <v>336</v>
      </c>
      <c r="W5" s="60">
        <v>336</v>
      </c>
      <c r="X5" s="53">
        <v>336</v>
      </c>
      <c r="Y5" s="44">
        <v>336</v>
      </c>
      <c r="Z5" s="39">
        <v>310</v>
      </c>
      <c r="AA5" s="32"/>
      <c r="AB5" s="25">
        <v>400</v>
      </c>
      <c r="AC5" s="25">
        <v>400</v>
      </c>
      <c r="AD5" s="25">
        <v>400</v>
      </c>
      <c r="AE5" s="25">
        <v>400</v>
      </c>
      <c r="AF5" s="25">
        <v>400</v>
      </c>
      <c r="AG5" s="25"/>
      <c r="AH5" s="25"/>
      <c r="AI5" s="20">
        <v>162.2595</v>
      </c>
      <c r="AJ5" s="45"/>
      <c r="AL5" s="6"/>
      <c r="AN5" s="6"/>
      <c r="AO5" s="18" t="s">
        <v>21</v>
      </c>
      <c r="AP5" s="18" t="s">
        <v>22</v>
      </c>
      <c r="AQ5" s="18" t="s">
        <v>23</v>
      </c>
    </row>
    <row r="6" spans="1:43" s="18" customFormat="1" ht="23.1" customHeight="1" x14ac:dyDescent="0.25">
      <c r="A6" s="1"/>
      <c r="B6" s="1"/>
      <c r="C6" s="1"/>
      <c r="D6" s="2" t="s">
        <v>14</v>
      </c>
      <c r="E6" s="13">
        <f t="shared" si="0"/>
        <v>1800</v>
      </c>
      <c r="F6" s="14">
        <f t="shared" si="0"/>
        <v>1100</v>
      </c>
      <c r="G6" s="10"/>
      <c r="H6" s="1"/>
      <c r="I6" s="1"/>
      <c r="J6" s="5"/>
      <c r="K6" s="24">
        <f t="shared" si="3"/>
        <v>1800</v>
      </c>
      <c r="L6" s="24">
        <f t="shared" si="3"/>
        <v>1100</v>
      </c>
      <c r="M6" s="8"/>
      <c r="N6" s="4">
        <f t="shared" si="1"/>
        <v>1793.9999999999998</v>
      </c>
      <c r="O6" s="4">
        <f t="shared" si="2"/>
        <v>1092</v>
      </c>
      <c r="P6" s="8"/>
      <c r="Q6" s="75">
        <v>780</v>
      </c>
      <c r="R6" s="75">
        <v>700</v>
      </c>
      <c r="S6" s="75">
        <v>700</v>
      </c>
      <c r="T6" s="68">
        <v>420</v>
      </c>
      <c r="U6" s="60">
        <v>420</v>
      </c>
      <c r="V6" s="60">
        <v>360</v>
      </c>
      <c r="W6" s="60">
        <v>360</v>
      </c>
      <c r="X6" s="53">
        <v>360</v>
      </c>
      <c r="Y6" s="44">
        <v>360</v>
      </c>
      <c r="Z6" s="39">
        <v>330</v>
      </c>
      <c r="AA6" s="32"/>
      <c r="AB6" s="25">
        <v>460</v>
      </c>
      <c r="AC6" s="25">
        <v>460</v>
      </c>
      <c r="AD6" s="25">
        <v>460</v>
      </c>
      <c r="AE6" s="25">
        <v>460</v>
      </c>
      <c r="AF6" s="25">
        <v>460</v>
      </c>
      <c r="AG6" s="25"/>
      <c r="AH6" s="25"/>
      <c r="AI6" s="20">
        <v>194.71140000000003</v>
      </c>
      <c r="AJ6" s="45"/>
      <c r="AL6" s="6"/>
      <c r="AN6" s="6"/>
      <c r="AO6" s="18" t="s">
        <v>24</v>
      </c>
      <c r="AP6" s="18">
        <v>300</v>
      </c>
      <c r="AQ6" s="18">
        <v>3000</v>
      </c>
    </row>
    <row r="7" spans="1:43" s="18" customFormat="1" ht="23.1" customHeight="1" x14ac:dyDescent="0.25">
      <c r="A7" s="1"/>
      <c r="B7" s="1"/>
      <c r="C7" s="1"/>
      <c r="D7" s="2" t="s">
        <v>27</v>
      </c>
      <c r="E7" s="13">
        <f t="shared" si="0"/>
        <v>2000</v>
      </c>
      <c r="F7" s="14">
        <f t="shared" si="0"/>
        <v>1200</v>
      </c>
      <c r="G7" s="10"/>
      <c r="H7" s="1"/>
      <c r="I7" s="1"/>
      <c r="J7" s="5"/>
      <c r="K7" s="24">
        <f t="shared" si="3"/>
        <v>2000</v>
      </c>
      <c r="L7" s="24">
        <f t="shared" si="3"/>
        <v>1200</v>
      </c>
      <c r="M7" s="8"/>
      <c r="N7" s="4">
        <f t="shared" si="1"/>
        <v>1908.9999999999998</v>
      </c>
      <c r="O7" s="4">
        <f t="shared" si="2"/>
        <v>1162</v>
      </c>
      <c r="P7" s="8"/>
      <c r="Q7" s="75">
        <v>830</v>
      </c>
      <c r="R7" s="75">
        <v>750</v>
      </c>
      <c r="S7" s="75">
        <v>750</v>
      </c>
      <c r="T7" s="68">
        <v>450</v>
      </c>
      <c r="U7" s="60">
        <v>450</v>
      </c>
      <c r="V7" s="60">
        <v>384</v>
      </c>
      <c r="W7" s="60">
        <v>384</v>
      </c>
      <c r="X7" s="53">
        <v>384</v>
      </c>
      <c r="Y7" s="44">
        <v>384</v>
      </c>
      <c r="Z7" s="39">
        <v>550</v>
      </c>
      <c r="AA7" s="32"/>
      <c r="AB7" s="25">
        <v>500</v>
      </c>
      <c r="AC7" s="25">
        <v>500</v>
      </c>
      <c r="AD7" s="25">
        <v>500</v>
      </c>
      <c r="AE7" s="25">
        <v>500</v>
      </c>
      <c r="AF7" s="25">
        <v>500</v>
      </c>
      <c r="AG7" s="25"/>
      <c r="AH7" s="25"/>
      <c r="AI7" s="20">
        <v>216.346</v>
      </c>
      <c r="AJ7" s="45"/>
      <c r="AL7" s="6"/>
      <c r="AN7" s="6"/>
      <c r="AO7" s="18" t="s">
        <v>25</v>
      </c>
      <c r="AP7" s="18">
        <v>336</v>
      </c>
      <c r="AQ7" s="18">
        <v>3360</v>
      </c>
    </row>
    <row r="8" spans="1:43" s="18" customFormat="1" ht="23.1" customHeight="1" x14ac:dyDescent="0.25">
      <c r="A8" s="1"/>
      <c r="B8" s="1"/>
      <c r="C8" s="1"/>
      <c r="D8" s="2" t="s">
        <v>28</v>
      </c>
      <c r="E8" s="13">
        <f t="shared" si="0"/>
        <v>3000</v>
      </c>
      <c r="F8" s="14">
        <f t="shared" si="0"/>
        <v>1900</v>
      </c>
      <c r="G8" s="10"/>
      <c r="H8" s="1"/>
      <c r="I8" s="1"/>
      <c r="J8" s="5"/>
      <c r="K8" s="24">
        <f t="shared" si="3"/>
        <v>3000</v>
      </c>
      <c r="L8" s="24">
        <f t="shared" si="3"/>
        <v>1900</v>
      </c>
      <c r="M8" s="8"/>
      <c r="N8" s="4">
        <f t="shared" si="1"/>
        <v>2989.9999999999995</v>
      </c>
      <c r="O8" s="4">
        <f t="shared" si="2"/>
        <v>1819.9999999999998</v>
      </c>
      <c r="P8" s="8"/>
      <c r="Q8" s="75">
        <v>1300</v>
      </c>
      <c r="R8" s="75">
        <v>1100</v>
      </c>
      <c r="S8" s="75">
        <v>1100</v>
      </c>
      <c r="T8" s="68">
        <v>650</v>
      </c>
      <c r="U8" s="60">
        <v>650</v>
      </c>
      <c r="V8" s="60">
        <v>576</v>
      </c>
      <c r="W8" s="60">
        <v>576</v>
      </c>
      <c r="X8" s="53">
        <v>576</v>
      </c>
      <c r="Y8" s="44">
        <v>576</v>
      </c>
      <c r="Z8" s="39">
        <v>580</v>
      </c>
      <c r="AA8" s="32"/>
      <c r="AB8" s="25">
        <v>800</v>
      </c>
      <c r="AC8" s="25">
        <v>800</v>
      </c>
      <c r="AD8" s="25">
        <v>800</v>
      </c>
      <c r="AE8" s="25">
        <v>800</v>
      </c>
      <c r="AF8" s="25">
        <v>800</v>
      </c>
      <c r="AG8" s="25"/>
      <c r="AH8" s="25"/>
      <c r="AI8" s="20">
        <v>216.346</v>
      </c>
      <c r="AJ8" s="45"/>
      <c r="AL8" s="6"/>
      <c r="AN8" s="6"/>
      <c r="AO8" s="18" t="s">
        <v>26</v>
      </c>
      <c r="AP8" s="18">
        <v>360</v>
      </c>
      <c r="AQ8" s="18">
        <v>3600</v>
      </c>
    </row>
    <row r="9" spans="1:43" s="18" customFormat="1" ht="23.1" customHeight="1" x14ac:dyDescent="0.25">
      <c r="A9" s="1"/>
      <c r="B9" s="1"/>
      <c r="C9" s="1"/>
      <c r="D9" s="2" t="s">
        <v>15</v>
      </c>
      <c r="E9" s="13">
        <f t="shared" si="0"/>
        <v>3300</v>
      </c>
      <c r="F9" s="14">
        <f t="shared" si="0"/>
        <v>2000</v>
      </c>
      <c r="G9" s="10"/>
      <c r="H9" s="1"/>
      <c r="I9" s="1"/>
      <c r="J9" s="5"/>
      <c r="K9" s="24">
        <f t="shared" si="3"/>
        <v>3300</v>
      </c>
      <c r="L9" s="24">
        <f t="shared" si="3"/>
        <v>2000</v>
      </c>
      <c r="M9" s="8"/>
      <c r="N9" s="4">
        <f t="shared" si="1"/>
        <v>3219.9999999999995</v>
      </c>
      <c r="O9" s="4">
        <f t="shared" si="2"/>
        <v>1959.9999999999998</v>
      </c>
      <c r="P9" s="8"/>
      <c r="Q9" s="75">
        <v>1400</v>
      </c>
      <c r="R9" s="75">
        <v>1200</v>
      </c>
      <c r="S9" s="75">
        <v>1200</v>
      </c>
      <c r="T9" s="68">
        <v>700</v>
      </c>
      <c r="U9" s="60">
        <v>700</v>
      </c>
      <c r="V9" s="60">
        <v>636</v>
      </c>
      <c r="W9" s="60">
        <v>636</v>
      </c>
      <c r="X9" s="53">
        <v>636</v>
      </c>
      <c r="Y9" s="44">
        <v>636</v>
      </c>
      <c r="Z9" s="39">
        <v>550</v>
      </c>
      <c r="AA9" s="32"/>
      <c r="AB9" s="25">
        <v>500</v>
      </c>
      <c r="AC9" s="25">
        <v>500</v>
      </c>
      <c r="AD9" s="25">
        <v>500</v>
      </c>
      <c r="AE9" s="25">
        <v>500</v>
      </c>
      <c r="AF9" s="25">
        <v>500</v>
      </c>
      <c r="AG9" s="25"/>
      <c r="AH9" s="25"/>
      <c r="AI9" s="20">
        <v>216.346</v>
      </c>
      <c r="AJ9" s="45"/>
      <c r="AL9" s="6"/>
      <c r="AN9" s="6"/>
    </row>
    <row r="10" spans="1:43" s="18" customFormat="1" ht="23.1" customHeight="1" x14ac:dyDescent="0.25">
      <c r="A10" s="1"/>
      <c r="B10" s="1"/>
      <c r="C10" s="1"/>
      <c r="D10" s="2" t="s">
        <v>16</v>
      </c>
      <c r="E10" s="13">
        <f t="shared" si="0"/>
        <v>3500</v>
      </c>
      <c r="F10" s="14">
        <f t="shared" si="0"/>
        <v>2100</v>
      </c>
      <c r="G10" s="10"/>
      <c r="H10" s="1"/>
      <c r="I10" s="1"/>
      <c r="J10" s="5"/>
      <c r="K10" s="24">
        <f t="shared" si="3"/>
        <v>3500</v>
      </c>
      <c r="L10" s="24">
        <f t="shared" si="3"/>
        <v>2100</v>
      </c>
      <c r="M10" s="8"/>
      <c r="N10" s="4">
        <f t="shared" si="1"/>
        <v>3449.9999999999995</v>
      </c>
      <c r="O10" s="4">
        <f t="shared" si="2"/>
        <v>2100</v>
      </c>
      <c r="P10" s="8"/>
      <c r="Q10" s="75">
        <v>1500</v>
      </c>
      <c r="R10" s="75">
        <v>1300</v>
      </c>
      <c r="S10" s="75">
        <v>1300</v>
      </c>
      <c r="T10" s="68">
        <v>750</v>
      </c>
      <c r="U10" s="60">
        <v>750</v>
      </c>
      <c r="V10" s="60">
        <v>696</v>
      </c>
      <c r="W10" s="60">
        <v>696</v>
      </c>
      <c r="X10" s="53">
        <v>696</v>
      </c>
      <c r="Y10" s="44">
        <v>696</v>
      </c>
      <c r="Z10" s="39">
        <v>580</v>
      </c>
      <c r="AA10" s="32"/>
      <c r="AB10" s="25">
        <v>800</v>
      </c>
      <c r="AC10" s="25">
        <v>800</v>
      </c>
      <c r="AD10" s="25">
        <v>800</v>
      </c>
      <c r="AE10" s="25">
        <v>800</v>
      </c>
      <c r="AF10" s="25">
        <v>800</v>
      </c>
      <c r="AG10" s="25"/>
      <c r="AH10" s="25"/>
      <c r="AI10" s="20">
        <v>216.346</v>
      </c>
      <c r="AJ10" s="45"/>
      <c r="AL10" s="6"/>
      <c r="AN10" s="6"/>
    </row>
    <row r="11" spans="1:43" s="18" customFormat="1" ht="23.1" customHeight="1" x14ac:dyDescent="0.25">
      <c r="A11" s="1"/>
      <c r="B11" s="1"/>
      <c r="C11" s="1"/>
      <c r="D11" s="15"/>
      <c r="E11" s="16"/>
      <c r="F11" s="17"/>
      <c r="G11" s="10"/>
      <c r="H11" s="1"/>
      <c r="I11" s="1"/>
      <c r="J11" s="5"/>
      <c r="K11" s="24">
        <f t="shared" si="3"/>
        <v>0</v>
      </c>
      <c r="L11" s="24">
        <f t="shared" si="3"/>
        <v>0</v>
      </c>
      <c r="M11" s="8"/>
      <c r="N11" s="4"/>
      <c r="O11" s="4"/>
      <c r="P11" s="8"/>
      <c r="Q11" s="75"/>
      <c r="R11" s="75"/>
      <c r="S11" s="75"/>
      <c r="T11" s="68"/>
      <c r="U11" s="60"/>
      <c r="V11" s="60"/>
      <c r="W11" s="60"/>
      <c r="X11" s="53"/>
      <c r="Y11" s="44"/>
      <c r="Z11" s="39"/>
      <c r="AA11" s="32"/>
      <c r="AB11" s="25"/>
      <c r="AC11" s="25"/>
      <c r="AD11" s="25"/>
      <c r="AE11" s="25"/>
      <c r="AF11" s="25"/>
      <c r="AG11" s="25"/>
      <c r="AH11" s="25"/>
      <c r="AI11" s="20"/>
      <c r="AJ11" s="45"/>
      <c r="AL11" s="6"/>
      <c r="AN11" s="6"/>
    </row>
    <row r="12" spans="1:43" s="18" customFormat="1" ht="23.1" customHeight="1" thickBot="1" x14ac:dyDescent="0.3">
      <c r="A12" s="1"/>
      <c r="B12" s="1"/>
      <c r="C12" s="1"/>
      <c r="D12" s="15"/>
      <c r="E12" s="16"/>
      <c r="F12" s="17"/>
      <c r="G12" s="10"/>
      <c r="H12" s="1"/>
      <c r="I12" s="1"/>
      <c r="J12" s="6"/>
      <c r="K12" s="24">
        <f t="shared" si="3"/>
        <v>0</v>
      </c>
      <c r="L12" s="24">
        <f t="shared" si="3"/>
        <v>0</v>
      </c>
      <c r="M12" s="1"/>
      <c r="N12" s="4"/>
      <c r="O12" s="4"/>
      <c r="P12" s="1"/>
      <c r="Q12" s="76"/>
      <c r="R12" s="76"/>
      <c r="S12" s="76"/>
      <c r="T12" s="60"/>
      <c r="U12" s="60"/>
      <c r="V12" s="60"/>
      <c r="W12" s="60"/>
      <c r="X12" s="48"/>
      <c r="Y12" s="48"/>
      <c r="Z12" s="46"/>
      <c r="AA12" s="49"/>
      <c r="AB12" s="27"/>
      <c r="AC12" s="27"/>
      <c r="AD12" s="27"/>
      <c r="AE12" s="27"/>
      <c r="AF12" s="27"/>
      <c r="AG12" s="27"/>
      <c r="AH12" s="27"/>
      <c r="AI12" s="28"/>
      <c r="AJ12" s="45"/>
      <c r="AL12" s="6"/>
      <c r="AN12" s="6"/>
    </row>
    <row r="13" spans="1:43" s="18" customFormat="1" ht="23.1" customHeight="1" thickBot="1" x14ac:dyDescent="0.3">
      <c r="A13" s="1"/>
      <c r="B13" s="1"/>
      <c r="C13" s="1"/>
      <c r="D13" s="108" t="s">
        <v>17</v>
      </c>
      <c r="E13" s="109"/>
      <c r="F13" s="109"/>
      <c r="G13" s="109"/>
      <c r="H13" s="109"/>
      <c r="I13" s="110"/>
      <c r="J13" s="5"/>
      <c r="K13" s="24">
        <f t="shared" si="3"/>
        <v>0</v>
      </c>
      <c r="L13" s="24">
        <f t="shared" si="3"/>
        <v>0</v>
      </c>
      <c r="M13" s="8"/>
      <c r="N13" s="4"/>
      <c r="O13" s="4"/>
      <c r="P13" s="8"/>
      <c r="Q13" s="77"/>
      <c r="R13" s="77"/>
      <c r="S13" s="77"/>
      <c r="T13" s="59"/>
      <c r="U13" s="59"/>
      <c r="V13" s="59"/>
      <c r="W13" s="59"/>
      <c r="X13" s="52"/>
      <c r="Y13" s="43"/>
      <c r="Z13" s="40"/>
      <c r="AA13" s="35"/>
      <c r="AB13" s="31"/>
      <c r="AC13" s="31"/>
      <c r="AD13" s="31"/>
      <c r="AE13" s="26"/>
      <c r="AF13" s="26"/>
      <c r="AG13" s="25"/>
      <c r="AH13" s="25"/>
      <c r="AI13" s="9"/>
      <c r="AJ13" s="45"/>
      <c r="AL13" s="6"/>
      <c r="AN13" s="6"/>
      <c r="AO13" s="18">
        <v>120</v>
      </c>
      <c r="AP13" s="18">
        <v>576</v>
      </c>
    </row>
    <row r="14" spans="1:43" s="18" customFormat="1" ht="23.1" customHeight="1" x14ac:dyDescent="0.25">
      <c r="A14" s="1"/>
      <c r="B14" s="1" t="s">
        <v>19</v>
      </c>
      <c r="C14" s="36"/>
      <c r="D14" s="90" t="s">
        <v>18</v>
      </c>
      <c r="E14" s="91">
        <v>2700</v>
      </c>
      <c r="F14" s="92">
        <v>1700</v>
      </c>
      <c r="G14" s="10"/>
      <c r="H14" s="1"/>
      <c r="I14" s="1"/>
      <c r="J14" s="5"/>
      <c r="K14" s="24">
        <f t="shared" si="3"/>
        <v>0</v>
      </c>
      <c r="L14" s="24">
        <f t="shared" si="3"/>
        <v>0</v>
      </c>
      <c r="M14" s="8"/>
      <c r="N14" s="4">
        <f t="shared" ref="N14:N15" si="4">Q14*2.3</f>
        <v>0</v>
      </c>
      <c r="O14" s="4">
        <f t="shared" ref="O14:O15" si="5">Q14*1.4</f>
        <v>0</v>
      </c>
      <c r="P14" s="8"/>
      <c r="Q14" s="78"/>
      <c r="R14" s="78"/>
      <c r="S14" s="78"/>
      <c r="T14" s="58"/>
      <c r="U14" s="58"/>
      <c r="V14" s="58">
        <v>280</v>
      </c>
      <c r="W14" s="58">
        <v>280</v>
      </c>
      <c r="X14" s="51">
        <v>280</v>
      </c>
      <c r="Y14" s="42">
        <v>280</v>
      </c>
      <c r="Z14" s="39">
        <v>280</v>
      </c>
      <c r="AA14" s="32"/>
      <c r="AB14" s="25">
        <v>300</v>
      </c>
      <c r="AC14" s="25">
        <v>300</v>
      </c>
      <c r="AD14" s="25">
        <v>300</v>
      </c>
      <c r="AE14" s="25">
        <v>300</v>
      </c>
      <c r="AF14" s="25">
        <v>300</v>
      </c>
      <c r="AG14" s="25"/>
      <c r="AH14" s="25"/>
      <c r="AI14" s="20">
        <v>108.173</v>
      </c>
      <c r="AJ14" s="45"/>
      <c r="AL14" s="6"/>
      <c r="AN14" s="6"/>
      <c r="AO14" s="18">
        <v>140</v>
      </c>
      <c r="AP14" s="18">
        <v>636</v>
      </c>
    </row>
    <row r="15" spans="1:43" s="18" customFormat="1" ht="23.1" customHeight="1" x14ac:dyDescent="0.25">
      <c r="A15" s="1"/>
      <c r="B15" s="1"/>
      <c r="C15" s="1"/>
      <c r="D15" s="15"/>
      <c r="E15" s="16"/>
      <c r="F15" s="17"/>
      <c r="G15" s="10"/>
      <c r="H15" s="1"/>
      <c r="I15" s="1"/>
      <c r="J15" s="5"/>
      <c r="K15" s="24">
        <f t="shared" si="3"/>
        <v>0</v>
      </c>
      <c r="L15" s="24">
        <f t="shared" si="3"/>
        <v>0</v>
      </c>
      <c r="M15" s="8"/>
      <c r="N15" s="4">
        <f t="shared" si="4"/>
        <v>0</v>
      </c>
      <c r="O15" s="4">
        <f t="shared" si="5"/>
        <v>0</v>
      </c>
      <c r="P15" s="8"/>
      <c r="Q15" s="78"/>
      <c r="R15" s="78"/>
      <c r="S15" s="78"/>
      <c r="T15" s="58"/>
      <c r="U15" s="58"/>
      <c r="V15" s="58"/>
      <c r="W15" s="58"/>
      <c r="X15" s="51"/>
      <c r="Y15" s="42"/>
      <c r="Z15" s="39"/>
      <c r="AA15" s="32"/>
      <c r="AB15" s="25">
        <v>400</v>
      </c>
      <c r="AC15" s="25">
        <v>400</v>
      </c>
      <c r="AD15" s="25">
        <v>400</v>
      </c>
      <c r="AE15" s="25">
        <v>400</v>
      </c>
      <c r="AF15" s="25">
        <v>400</v>
      </c>
      <c r="AG15" s="25"/>
      <c r="AH15" s="25"/>
      <c r="AI15" s="20">
        <v>162.2595</v>
      </c>
      <c r="AJ15" s="45"/>
      <c r="AL15" s="6"/>
      <c r="AN15" s="6"/>
      <c r="AO15" s="18">
        <v>160</v>
      </c>
      <c r="AP15" s="18">
        <v>696</v>
      </c>
    </row>
    <row r="16" spans="1:43" s="18" customFormat="1" ht="23.1" customHeight="1" thickBot="1" x14ac:dyDescent="0.3">
      <c r="A16" s="1"/>
      <c r="B16" s="1"/>
      <c r="C16" s="1"/>
      <c r="D16" s="15"/>
      <c r="E16" s="16"/>
      <c r="F16" s="17"/>
      <c r="G16" s="10"/>
      <c r="H16" s="1"/>
      <c r="I16" s="1"/>
      <c r="J16" s="5"/>
      <c r="K16" s="24">
        <f t="shared" si="3"/>
        <v>0</v>
      </c>
      <c r="L16" s="24">
        <f t="shared" si="3"/>
        <v>0</v>
      </c>
      <c r="M16" s="8"/>
      <c r="N16" s="4"/>
      <c r="O16" s="4"/>
      <c r="P16" s="8"/>
      <c r="Q16" s="111" t="s">
        <v>57</v>
      </c>
      <c r="R16" s="87" t="s">
        <v>53</v>
      </c>
      <c r="S16" s="79" t="s">
        <v>53</v>
      </c>
      <c r="T16" s="71" t="s">
        <v>53</v>
      </c>
      <c r="U16" s="58"/>
      <c r="V16" s="58"/>
      <c r="W16" s="58"/>
      <c r="X16" s="51"/>
      <c r="Y16" s="42"/>
      <c r="Z16" s="39"/>
      <c r="AA16" s="32"/>
      <c r="AB16" s="25"/>
      <c r="AC16" s="25"/>
      <c r="AD16" s="25"/>
      <c r="AE16" s="25"/>
      <c r="AF16" s="25"/>
      <c r="AG16" s="25"/>
      <c r="AH16" s="25"/>
      <c r="AI16" s="20"/>
      <c r="AJ16" s="45"/>
      <c r="AL16" s="6"/>
      <c r="AN16" s="6"/>
    </row>
    <row r="17" spans="1:40" ht="23.1" customHeight="1" thickBot="1" x14ac:dyDescent="0.3">
      <c r="D17" s="108" t="s">
        <v>0</v>
      </c>
      <c r="E17" s="109"/>
      <c r="F17" s="109"/>
      <c r="G17" s="109"/>
      <c r="H17" s="109"/>
      <c r="I17" s="110"/>
      <c r="J17" s="6"/>
      <c r="K17" s="24">
        <f t="shared" si="3"/>
        <v>0</v>
      </c>
      <c r="L17" s="24">
        <f t="shared" si="3"/>
        <v>0</v>
      </c>
      <c r="M17" s="1"/>
      <c r="N17" s="4"/>
      <c r="O17" s="4"/>
      <c r="P17" s="1"/>
      <c r="Q17" s="112">
        <v>45663</v>
      </c>
      <c r="R17" s="88">
        <v>45630</v>
      </c>
      <c r="S17" s="80">
        <v>45552</v>
      </c>
      <c r="T17" s="72">
        <v>45552</v>
      </c>
      <c r="U17" s="61">
        <v>230324</v>
      </c>
      <c r="V17" s="58"/>
      <c r="W17" s="58"/>
      <c r="X17" s="47"/>
      <c r="Y17" s="47"/>
      <c r="Z17" s="46"/>
      <c r="AA17" s="34"/>
      <c r="AB17" s="29"/>
      <c r="AC17" s="29"/>
      <c r="AD17" s="29"/>
      <c r="AE17" s="25"/>
      <c r="AF17" s="25"/>
      <c r="AG17" s="25"/>
      <c r="AH17" s="25"/>
      <c r="AI17" s="20"/>
      <c r="AJ17" s="45"/>
    </row>
    <row r="18" spans="1:40" ht="23.1" hidden="1" customHeight="1" x14ac:dyDescent="0.25">
      <c r="C18" s="1" t="s">
        <v>39</v>
      </c>
      <c r="D18" s="93" t="s">
        <v>43</v>
      </c>
      <c r="E18" s="94">
        <f t="shared" ref="E18:F28" si="6">K18</f>
        <v>3100</v>
      </c>
      <c r="F18" s="95">
        <f t="shared" si="6"/>
        <v>2000</v>
      </c>
      <c r="G18" s="11"/>
      <c r="K18" s="24">
        <f t="shared" si="3"/>
        <v>3100</v>
      </c>
      <c r="L18" s="24">
        <f t="shared" si="3"/>
        <v>2000</v>
      </c>
      <c r="M18" s="8"/>
      <c r="N18" s="4">
        <f t="shared" ref="N18:N29" si="7">Q18*2.2</f>
        <v>3080.0000000000005</v>
      </c>
      <c r="O18" s="4">
        <f t="shared" ref="O18:O29" si="8">Q18*1.4</f>
        <v>1959.9999999999998</v>
      </c>
      <c r="P18" s="8"/>
      <c r="Q18" s="111">
        <v>1400</v>
      </c>
      <c r="R18" s="87">
        <v>1400</v>
      </c>
      <c r="S18" s="75">
        <v>1400</v>
      </c>
      <c r="T18" s="68">
        <v>1400</v>
      </c>
      <c r="U18" s="58">
        <v>2650</v>
      </c>
      <c r="V18" s="58">
        <v>2300</v>
      </c>
      <c r="W18" s="58">
        <v>2200</v>
      </c>
      <c r="X18" s="51">
        <v>2200</v>
      </c>
      <c r="Y18" s="42">
        <v>2200</v>
      </c>
      <c r="Z18" s="39">
        <v>2200</v>
      </c>
      <c r="AA18" s="34">
        <v>1760</v>
      </c>
      <c r="AB18" s="29">
        <v>1760</v>
      </c>
      <c r="AC18" s="29">
        <v>1760</v>
      </c>
      <c r="AD18" s="29">
        <v>1760</v>
      </c>
      <c r="AE18" s="25">
        <v>1875</v>
      </c>
      <c r="AF18" s="25">
        <v>1875</v>
      </c>
      <c r="AG18" s="25">
        <v>1875</v>
      </c>
      <c r="AH18" s="25">
        <v>1875</v>
      </c>
      <c r="AI18" s="20">
        <v>1500</v>
      </c>
      <c r="AJ18" s="45"/>
    </row>
    <row r="19" spans="1:40" ht="23.1" hidden="1" customHeight="1" x14ac:dyDescent="0.25">
      <c r="C19" s="1" t="s">
        <v>39</v>
      </c>
      <c r="D19" s="62" t="s">
        <v>44</v>
      </c>
      <c r="E19" s="63">
        <f t="shared" si="6"/>
        <v>4400</v>
      </c>
      <c r="F19" s="64">
        <f t="shared" si="6"/>
        <v>2800</v>
      </c>
      <c r="G19" s="11"/>
      <c r="K19" s="24">
        <f t="shared" si="3"/>
        <v>4400</v>
      </c>
      <c r="L19" s="24">
        <f t="shared" si="3"/>
        <v>2800</v>
      </c>
      <c r="M19" s="8"/>
      <c r="N19" s="4">
        <f t="shared" si="7"/>
        <v>4400</v>
      </c>
      <c r="O19" s="4">
        <f t="shared" si="8"/>
        <v>2800</v>
      </c>
      <c r="P19" s="8"/>
      <c r="Q19" s="111">
        <v>2000</v>
      </c>
      <c r="R19" s="87">
        <v>2000</v>
      </c>
      <c r="S19" s="75">
        <v>2000</v>
      </c>
      <c r="T19" s="68">
        <v>2000</v>
      </c>
      <c r="U19" s="58">
        <v>2650</v>
      </c>
      <c r="V19" s="58">
        <v>2300</v>
      </c>
      <c r="W19" s="58">
        <v>2200</v>
      </c>
      <c r="X19" s="51">
        <v>2200</v>
      </c>
      <c r="Y19" s="42">
        <v>2200</v>
      </c>
      <c r="Z19" s="39">
        <v>2200</v>
      </c>
      <c r="AA19" s="34">
        <v>1760</v>
      </c>
      <c r="AB19" s="29">
        <v>1760</v>
      </c>
      <c r="AC19" s="29">
        <v>1760</v>
      </c>
      <c r="AD19" s="29">
        <v>1760</v>
      </c>
      <c r="AE19" s="25">
        <v>1875</v>
      </c>
      <c r="AF19" s="25">
        <v>1875</v>
      </c>
      <c r="AG19" s="25">
        <v>1875</v>
      </c>
      <c r="AH19" s="25">
        <v>1875</v>
      </c>
      <c r="AI19" s="20">
        <v>1500</v>
      </c>
      <c r="AJ19" s="45"/>
    </row>
    <row r="20" spans="1:40" ht="23.1" customHeight="1" x14ac:dyDescent="0.25">
      <c r="A20" s="1" t="s">
        <v>4</v>
      </c>
      <c r="B20" s="1">
        <v>1859</v>
      </c>
      <c r="C20" s="1" t="s">
        <v>2</v>
      </c>
      <c r="D20" s="2" t="s">
        <v>29</v>
      </c>
      <c r="E20" s="13">
        <v>9900</v>
      </c>
      <c r="F20" s="14">
        <v>6300</v>
      </c>
      <c r="G20" s="11"/>
      <c r="J20" s="5" t="s">
        <v>56</v>
      </c>
      <c r="K20" s="24">
        <f t="shared" si="3"/>
        <v>7700</v>
      </c>
      <c r="L20" s="24">
        <f t="shared" si="3"/>
        <v>4900</v>
      </c>
      <c r="M20" s="8"/>
      <c r="N20" s="4">
        <f t="shared" si="7"/>
        <v>7700.0000000000009</v>
      </c>
      <c r="O20" s="4">
        <f t="shared" si="8"/>
        <v>4900</v>
      </c>
      <c r="P20" s="1" t="s">
        <v>56</v>
      </c>
      <c r="Q20" s="113">
        <v>3500</v>
      </c>
      <c r="R20" s="89">
        <v>3350</v>
      </c>
      <c r="S20" s="75">
        <v>4500</v>
      </c>
      <c r="T20" s="68">
        <v>4500</v>
      </c>
      <c r="U20" s="58">
        <v>2650</v>
      </c>
      <c r="V20" s="58">
        <v>2300</v>
      </c>
      <c r="W20" s="58">
        <v>2200</v>
      </c>
      <c r="X20" s="51">
        <v>2200</v>
      </c>
      <c r="Y20" s="42">
        <v>2200</v>
      </c>
      <c r="Z20" s="39">
        <v>2200</v>
      </c>
      <c r="AA20" s="34">
        <v>1760</v>
      </c>
      <c r="AB20" s="29">
        <v>1760</v>
      </c>
      <c r="AC20" s="29">
        <v>1760</v>
      </c>
      <c r="AD20" s="29">
        <v>1760</v>
      </c>
      <c r="AE20" s="25">
        <v>1875</v>
      </c>
      <c r="AF20" s="25">
        <v>1875</v>
      </c>
      <c r="AG20" s="25">
        <v>1875</v>
      </c>
      <c r="AH20" s="25">
        <v>1875</v>
      </c>
      <c r="AI20" s="20">
        <v>1500</v>
      </c>
      <c r="AJ20" s="45"/>
    </row>
    <row r="21" spans="1:40" ht="23.1" customHeight="1" x14ac:dyDescent="0.25">
      <c r="B21" s="1">
        <v>1860</v>
      </c>
      <c r="C21" s="1" t="s">
        <v>3</v>
      </c>
      <c r="D21" s="2" t="s">
        <v>30</v>
      </c>
      <c r="E21" s="13">
        <v>9900</v>
      </c>
      <c r="F21" s="14">
        <v>6300</v>
      </c>
      <c r="J21" s="5" t="s">
        <v>56</v>
      </c>
      <c r="K21" s="24">
        <f t="shared" si="3"/>
        <v>7700</v>
      </c>
      <c r="L21" s="24">
        <f t="shared" si="3"/>
        <v>4900</v>
      </c>
      <c r="M21" s="8"/>
      <c r="N21" s="4">
        <f t="shared" si="7"/>
        <v>7700.0000000000009</v>
      </c>
      <c r="O21" s="4">
        <f t="shared" si="8"/>
        <v>4900</v>
      </c>
      <c r="P21" s="1" t="s">
        <v>56</v>
      </c>
      <c r="Q21" s="113">
        <v>3500</v>
      </c>
      <c r="R21" s="89">
        <v>3350</v>
      </c>
      <c r="S21" s="75">
        <v>4500</v>
      </c>
      <c r="T21" s="68">
        <v>4500</v>
      </c>
      <c r="U21" s="58">
        <v>2650</v>
      </c>
      <c r="V21" s="58">
        <v>2600</v>
      </c>
      <c r="W21" s="58">
        <v>2656.25</v>
      </c>
      <c r="X21" s="51">
        <v>2656.25</v>
      </c>
      <c r="Y21" s="42">
        <v>2656.25</v>
      </c>
      <c r="Z21" s="39">
        <v>2656.25</v>
      </c>
      <c r="AA21" s="34">
        <v>2125</v>
      </c>
      <c r="AB21" s="25">
        <f>AJ21*1.25</f>
        <v>0</v>
      </c>
      <c r="AC21" s="25">
        <v>2125</v>
      </c>
      <c r="AD21" s="25">
        <v>2125</v>
      </c>
      <c r="AE21" s="25">
        <v>2125</v>
      </c>
      <c r="AF21" s="25">
        <v>2125</v>
      </c>
      <c r="AG21" s="25">
        <v>2125</v>
      </c>
      <c r="AH21" s="25">
        <v>2125</v>
      </c>
      <c r="AI21" s="20">
        <v>1700</v>
      </c>
      <c r="AJ21" s="45"/>
    </row>
    <row r="22" spans="1:40" ht="23.1" hidden="1" customHeight="1" x14ac:dyDescent="0.25">
      <c r="C22" s="1" t="s">
        <v>39</v>
      </c>
      <c r="D22" s="62" t="s">
        <v>45</v>
      </c>
      <c r="E22" s="63">
        <v>22100</v>
      </c>
      <c r="F22" s="64">
        <v>14100</v>
      </c>
      <c r="G22" s="11"/>
      <c r="K22" s="24">
        <f t="shared" si="3"/>
        <v>7700</v>
      </c>
      <c r="L22" s="24">
        <f t="shared" si="3"/>
        <v>4900</v>
      </c>
      <c r="M22" s="8"/>
      <c r="N22" s="4">
        <f t="shared" si="7"/>
        <v>7700.0000000000009</v>
      </c>
      <c r="O22" s="4">
        <f t="shared" si="8"/>
        <v>4900</v>
      </c>
      <c r="P22" s="1"/>
      <c r="Q22" s="113">
        <v>3500</v>
      </c>
      <c r="R22" s="89">
        <v>3350</v>
      </c>
      <c r="S22" s="75">
        <v>4500</v>
      </c>
      <c r="T22" s="68">
        <v>4500</v>
      </c>
      <c r="U22" s="58">
        <v>2650</v>
      </c>
      <c r="V22" s="58">
        <v>2300</v>
      </c>
      <c r="W22" s="58">
        <v>2200</v>
      </c>
      <c r="X22" s="51">
        <v>2200</v>
      </c>
      <c r="Y22" s="42">
        <v>2200</v>
      </c>
      <c r="Z22" s="39">
        <v>2200</v>
      </c>
      <c r="AA22" s="34">
        <v>1760</v>
      </c>
      <c r="AB22" s="29">
        <v>1760</v>
      </c>
      <c r="AC22" s="29">
        <v>1760</v>
      </c>
      <c r="AD22" s="29">
        <v>1760</v>
      </c>
      <c r="AE22" s="25">
        <v>1875</v>
      </c>
      <c r="AF22" s="25">
        <v>1875</v>
      </c>
      <c r="AG22" s="25">
        <v>1875</v>
      </c>
      <c r="AH22" s="25">
        <v>1875</v>
      </c>
      <c r="AI22" s="20">
        <v>1500</v>
      </c>
      <c r="AJ22" s="45"/>
      <c r="AK22" s="18">
        <f t="shared" ref="AK22" si="9">4500/Q22</f>
        <v>1.2857142857142858</v>
      </c>
    </row>
    <row r="23" spans="1:40" ht="23.1" customHeight="1" x14ac:dyDescent="0.25">
      <c r="B23" s="1">
        <v>1860</v>
      </c>
      <c r="C23" s="1" t="s">
        <v>3</v>
      </c>
      <c r="D23" s="2" t="s">
        <v>31</v>
      </c>
      <c r="E23" s="13">
        <v>9900</v>
      </c>
      <c r="F23" s="14">
        <v>6300</v>
      </c>
      <c r="J23" s="5" t="s">
        <v>56</v>
      </c>
      <c r="K23" s="24">
        <f t="shared" si="3"/>
        <v>7700</v>
      </c>
      <c r="L23" s="24">
        <f t="shared" si="3"/>
        <v>4900</v>
      </c>
      <c r="M23" s="8"/>
      <c r="N23" s="4">
        <f t="shared" si="7"/>
        <v>7700.0000000000009</v>
      </c>
      <c r="O23" s="4">
        <f t="shared" si="8"/>
        <v>4900</v>
      </c>
      <c r="P23" s="1" t="s">
        <v>56</v>
      </c>
      <c r="Q23" s="113">
        <v>3500</v>
      </c>
      <c r="R23" s="89">
        <v>3350</v>
      </c>
      <c r="S23" s="75">
        <v>4500</v>
      </c>
      <c r="T23" s="68">
        <v>4500</v>
      </c>
      <c r="U23" s="58">
        <v>2650</v>
      </c>
      <c r="V23" s="58">
        <v>2800</v>
      </c>
      <c r="W23" s="58">
        <v>2656.25</v>
      </c>
      <c r="X23" s="51">
        <v>2656.25</v>
      </c>
      <c r="Y23" s="42">
        <v>2656.25</v>
      </c>
      <c r="Z23" s="39">
        <v>2656.25</v>
      </c>
      <c r="AA23" s="34">
        <v>2125</v>
      </c>
      <c r="AB23" s="25">
        <f t="shared" ref="AB23:AB28" si="10">AJ23*1.25</f>
        <v>0</v>
      </c>
      <c r="AC23" s="25">
        <v>2125</v>
      </c>
      <c r="AD23" s="25">
        <v>2125</v>
      </c>
      <c r="AE23" s="25">
        <v>2125</v>
      </c>
      <c r="AF23" s="25">
        <v>2125</v>
      </c>
      <c r="AG23" s="25">
        <v>2125</v>
      </c>
      <c r="AH23" s="25">
        <v>2125</v>
      </c>
      <c r="AI23" s="20">
        <v>1700</v>
      </c>
      <c r="AJ23" s="45"/>
    </row>
    <row r="24" spans="1:40" ht="23.1" customHeight="1" x14ac:dyDescent="0.25">
      <c r="B24" s="1">
        <v>1860</v>
      </c>
      <c r="C24" s="1" t="s">
        <v>3</v>
      </c>
      <c r="D24" s="2" t="s">
        <v>52</v>
      </c>
      <c r="E24" s="13">
        <v>11100</v>
      </c>
      <c r="F24" s="14">
        <v>7100</v>
      </c>
      <c r="J24" s="5" t="s">
        <v>56</v>
      </c>
      <c r="K24" s="24">
        <f t="shared" si="3"/>
        <v>8600</v>
      </c>
      <c r="L24" s="24">
        <f t="shared" si="3"/>
        <v>5500</v>
      </c>
      <c r="M24" s="8"/>
      <c r="N24" s="4">
        <f t="shared" si="7"/>
        <v>8580</v>
      </c>
      <c r="O24" s="4">
        <f t="shared" si="8"/>
        <v>5460</v>
      </c>
      <c r="P24" s="1" t="s">
        <v>56</v>
      </c>
      <c r="Q24" s="113">
        <v>3900</v>
      </c>
      <c r="R24" s="89">
        <v>3350</v>
      </c>
      <c r="S24" s="75">
        <v>5025</v>
      </c>
      <c r="T24" s="68">
        <v>5025</v>
      </c>
      <c r="U24" s="58">
        <v>2970</v>
      </c>
      <c r="V24" s="58">
        <v>3000</v>
      </c>
      <c r="W24" s="58">
        <v>2656.25</v>
      </c>
      <c r="X24" s="51">
        <v>2656.25</v>
      </c>
      <c r="Y24" s="42">
        <v>2656.25</v>
      </c>
      <c r="Z24" s="39">
        <v>2656.25</v>
      </c>
      <c r="AA24" s="34">
        <v>2125</v>
      </c>
      <c r="AB24" s="25">
        <f t="shared" si="10"/>
        <v>0</v>
      </c>
      <c r="AC24" s="25">
        <v>2125</v>
      </c>
      <c r="AD24" s="25">
        <v>2125</v>
      </c>
      <c r="AE24" s="25">
        <v>2125</v>
      </c>
      <c r="AF24" s="25">
        <v>2125</v>
      </c>
      <c r="AG24" s="25">
        <v>2125</v>
      </c>
      <c r="AH24" s="25">
        <v>2125</v>
      </c>
      <c r="AI24" s="20">
        <v>1700</v>
      </c>
      <c r="AJ24" s="45"/>
    </row>
    <row r="25" spans="1:40" ht="23.1" hidden="1" customHeight="1" x14ac:dyDescent="0.25">
      <c r="C25" s="1" t="s">
        <v>39</v>
      </c>
      <c r="D25" s="62" t="s">
        <v>46</v>
      </c>
      <c r="E25" s="63">
        <f t="shared" si="6"/>
        <v>6900</v>
      </c>
      <c r="F25" s="64">
        <f t="shared" si="6"/>
        <v>4400</v>
      </c>
      <c r="K25" s="24">
        <f t="shared" si="3"/>
        <v>6900</v>
      </c>
      <c r="L25" s="24">
        <f t="shared" si="3"/>
        <v>4400</v>
      </c>
      <c r="M25" s="8"/>
      <c r="N25" s="4">
        <f t="shared" si="7"/>
        <v>6820.0000000000009</v>
      </c>
      <c r="O25" s="4">
        <f t="shared" si="8"/>
        <v>4340</v>
      </c>
      <c r="P25" s="1"/>
      <c r="Q25" s="81">
        <v>3100</v>
      </c>
      <c r="R25" s="81">
        <v>3100</v>
      </c>
      <c r="S25" s="81">
        <v>3100</v>
      </c>
      <c r="T25" s="65">
        <v>3100</v>
      </c>
      <c r="U25" s="58">
        <v>2970</v>
      </c>
      <c r="V25" s="58">
        <v>3000</v>
      </c>
      <c r="W25" s="58">
        <v>2656.25</v>
      </c>
      <c r="X25" s="51">
        <v>2656.25</v>
      </c>
      <c r="Y25" s="42">
        <v>2656.25</v>
      </c>
      <c r="Z25" s="39">
        <v>2656.25</v>
      </c>
      <c r="AA25" s="34">
        <v>2125</v>
      </c>
      <c r="AB25" s="25">
        <f t="shared" si="10"/>
        <v>0</v>
      </c>
      <c r="AC25" s="25">
        <v>2125</v>
      </c>
      <c r="AD25" s="25">
        <v>2125</v>
      </c>
      <c r="AE25" s="25">
        <v>2125</v>
      </c>
      <c r="AF25" s="25">
        <v>2125</v>
      </c>
      <c r="AG25" s="25">
        <v>2125</v>
      </c>
      <c r="AH25" s="25">
        <v>2125</v>
      </c>
      <c r="AI25" s="20">
        <v>1700</v>
      </c>
      <c r="AJ25" s="45"/>
    </row>
    <row r="26" spans="1:40" ht="23.1" hidden="1" customHeight="1" x14ac:dyDescent="0.25">
      <c r="C26" s="1" t="s">
        <v>39</v>
      </c>
      <c r="D26" s="62" t="s">
        <v>47</v>
      </c>
      <c r="E26" s="63">
        <f t="shared" si="6"/>
        <v>8200</v>
      </c>
      <c r="F26" s="64">
        <f t="shared" si="6"/>
        <v>5200</v>
      </c>
      <c r="K26" s="24">
        <f t="shared" si="3"/>
        <v>8200</v>
      </c>
      <c r="L26" s="24">
        <f t="shared" si="3"/>
        <v>5200</v>
      </c>
      <c r="M26" s="8"/>
      <c r="N26" s="4">
        <f t="shared" si="7"/>
        <v>8140.0000000000009</v>
      </c>
      <c r="O26" s="4">
        <f t="shared" si="8"/>
        <v>5180</v>
      </c>
      <c r="P26" s="1"/>
      <c r="Q26" s="81">
        <v>3700</v>
      </c>
      <c r="R26" s="81">
        <v>3700</v>
      </c>
      <c r="S26" s="81">
        <v>3700</v>
      </c>
      <c r="T26" s="65">
        <v>3700</v>
      </c>
      <c r="U26" s="58">
        <v>2970</v>
      </c>
      <c r="V26" s="58">
        <v>3000</v>
      </c>
      <c r="W26" s="58">
        <v>2656.25</v>
      </c>
      <c r="X26" s="51">
        <v>2656.25</v>
      </c>
      <c r="Y26" s="42">
        <v>2656.25</v>
      </c>
      <c r="Z26" s="39">
        <v>2656.25</v>
      </c>
      <c r="AA26" s="34">
        <v>2125</v>
      </c>
      <c r="AB26" s="25">
        <f t="shared" si="10"/>
        <v>0</v>
      </c>
      <c r="AC26" s="25">
        <v>2125</v>
      </c>
      <c r="AD26" s="25">
        <v>2125</v>
      </c>
      <c r="AE26" s="25">
        <v>2125</v>
      </c>
      <c r="AF26" s="25">
        <v>2125</v>
      </c>
      <c r="AG26" s="25">
        <v>2125</v>
      </c>
      <c r="AH26" s="25">
        <v>2125</v>
      </c>
      <c r="AI26" s="20">
        <v>1700</v>
      </c>
      <c r="AJ26" s="45"/>
    </row>
    <row r="27" spans="1:40" ht="23.1" hidden="1" customHeight="1" x14ac:dyDescent="0.25">
      <c r="C27" s="1" t="s">
        <v>39</v>
      </c>
      <c r="D27" s="62" t="s">
        <v>48</v>
      </c>
      <c r="E27" s="63">
        <f t="shared" si="6"/>
        <v>8800</v>
      </c>
      <c r="F27" s="64">
        <f t="shared" si="6"/>
        <v>5600</v>
      </c>
      <c r="K27" s="24">
        <f t="shared" si="3"/>
        <v>8800</v>
      </c>
      <c r="L27" s="24">
        <f t="shared" si="3"/>
        <v>5600</v>
      </c>
      <c r="M27" s="8"/>
      <c r="N27" s="4">
        <f t="shared" si="7"/>
        <v>8800</v>
      </c>
      <c r="O27" s="4">
        <f t="shared" si="8"/>
        <v>5600</v>
      </c>
      <c r="P27" s="1"/>
      <c r="Q27" s="81">
        <v>4000</v>
      </c>
      <c r="R27" s="81">
        <v>4000</v>
      </c>
      <c r="S27" s="81">
        <v>4000</v>
      </c>
      <c r="T27" s="65">
        <v>4000</v>
      </c>
      <c r="U27" s="58">
        <v>2970</v>
      </c>
      <c r="V27" s="58">
        <v>3000</v>
      </c>
      <c r="W27" s="58">
        <v>2656.25</v>
      </c>
      <c r="X27" s="51">
        <v>2656.25</v>
      </c>
      <c r="Y27" s="42">
        <v>2656.25</v>
      </c>
      <c r="Z27" s="39">
        <v>2656.25</v>
      </c>
      <c r="AA27" s="34">
        <v>2125</v>
      </c>
      <c r="AB27" s="25">
        <f t="shared" si="10"/>
        <v>0</v>
      </c>
      <c r="AC27" s="25">
        <v>2125</v>
      </c>
      <c r="AD27" s="25">
        <v>2125</v>
      </c>
      <c r="AE27" s="25">
        <v>2125</v>
      </c>
      <c r="AF27" s="25">
        <v>2125</v>
      </c>
      <c r="AG27" s="25">
        <v>2125</v>
      </c>
      <c r="AH27" s="25">
        <v>2125</v>
      </c>
      <c r="AI27" s="20">
        <v>1700</v>
      </c>
      <c r="AJ27" s="45"/>
    </row>
    <row r="28" spans="1:40" ht="23.1" hidden="1" customHeight="1" x14ac:dyDescent="0.25">
      <c r="C28" s="1" t="s">
        <v>39</v>
      </c>
      <c r="D28" s="62" t="s">
        <v>49</v>
      </c>
      <c r="E28" s="63">
        <f t="shared" si="6"/>
        <v>10200</v>
      </c>
      <c r="F28" s="64">
        <f t="shared" si="6"/>
        <v>6500</v>
      </c>
      <c r="K28" s="24">
        <f t="shared" si="3"/>
        <v>10200</v>
      </c>
      <c r="L28" s="24">
        <f t="shared" si="3"/>
        <v>6500</v>
      </c>
      <c r="M28" s="8"/>
      <c r="N28" s="4">
        <f t="shared" si="7"/>
        <v>10120</v>
      </c>
      <c r="O28" s="4">
        <f t="shared" si="8"/>
        <v>6440</v>
      </c>
      <c r="P28" s="1"/>
      <c r="Q28" s="81">
        <v>4600</v>
      </c>
      <c r="R28" s="81">
        <v>4600</v>
      </c>
      <c r="S28" s="81">
        <v>4600</v>
      </c>
      <c r="T28" s="65">
        <v>4600</v>
      </c>
      <c r="U28" s="58">
        <v>2970</v>
      </c>
      <c r="V28" s="58">
        <v>3000</v>
      </c>
      <c r="W28" s="58">
        <v>2656.25</v>
      </c>
      <c r="X28" s="51">
        <v>2656.25</v>
      </c>
      <c r="Y28" s="42">
        <v>2656.25</v>
      </c>
      <c r="Z28" s="39">
        <v>2656.25</v>
      </c>
      <c r="AA28" s="34">
        <v>2125</v>
      </c>
      <c r="AB28" s="25">
        <f t="shared" si="10"/>
        <v>0</v>
      </c>
      <c r="AC28" s="25">
        <v>2125</v>
      </c>
      <c r="AD28" s="25">
        <v>2125</v>
      </c>
      <c r="AE28" s="25">
        <v>2125</v>
      </c>
      <c r="AF28" s="25">
        <v>2125</v>
      </c>
      <c r="AG28" s="25">
        <v>2125</v>
      </c>
      <c r="AH28" s="25">
        <v>2125</v>
      </c>
      <c r="AI28" s="20">
        <v>1700</v>
      </c>
      <c r="AJ28" s="45"/>
    </row>
    <row r="29" spans="1:40" s="18" customFormat="1" ht="23.1" customHeight="1" x14ac:dyDescent="0.25">
      <c r="A29" s="1"/>
      <c r="B29" s="1"/>
      <c r="C29" s="1"/>
      <c r="D29" s="15"/>
      <c r="E29" s="16"/>
      <c r="F29" s="17"/>
      <c r="G29" s="10"/>
      <c r="H29" s="1"/>
      <c r="I29" s="1"/>
      <c r="J29" s="5"/>
      <c r="K29" s="24">
        <f t="shared" si="3"/>
        <v>0</v>
      </c>
      <c r="L29" s="24">
        <f t="shared" si="3"/>
        <v>0</v>
      </c>
      <c r="M29" s="8"/>
      <c r="N29" s="4">
        <f t="shared" si="7"/>
        <v>0</v>
      </c>
      <c r="O29" s="4">
        <f t="shared" si="8"/>
        <v>0</v>
      </c>
      <c r="P29" s="1"/>
      <c r="Q29" s="79"/>
      <c r="R29" s="79"/>
      <c r="S29" s="79"/>
      <c r="T29" s="73"/>
      <c r="U29" s="58"/>
      <c r="V29" s="58"/>
      <c r="W29" s="58"/>
      <c r="X29" s="51"/>
      <c r="Y29" s="42"/>
      <c r="Z29" s="39"/>
      <c r="AA29" s="32"/>
      <c r="AB29" s="25"/>
      <c r="AC29" s="25"/>
      <c r="AD29" s="25"/>
      <c r="AE29" s="25"/>
      <c r="AF29" s="25"/>
      <c r="AG29" s="25"/>
      <c r="AH29" s="25"/>
      <c r="AI29" s="20"/>
      <c r="AJ29" s="45"/>
      <c r="AL29" s="6"/>
      <c r="AN29" s="6"/>
    </row>
    <row r="30" spans="1:40" ht="23.1" hidden="1" customHeight="1" x14ac:dyDescent="0.25">
      <c r="D30" s="106" t="s">
        <v>40</v>
      </c>
      <c r="E30" s="106"/>
      <c r="F30" s="106"/>
      <c r="G30" s="106"/>
      <c r="H30" s="106"/>
      <c r="I30" s="107"/>
      <c r="J30" s="6"/>
      <c r="K30" s="24">
        <f t="shared" si="3"/>
        <v>0</v>
      </c>
      <c r="L30" s="24">
        <f t="shared" si="3"/>
        <v>0</v>
      </c>
      <c r="M30" s="1"/>
      <c r="N30" s="4"/>
      <c r="O30" s="4"/>
      <c r="P30" s="1"/>
      <c r="Q30" s="82">
        <v>250624</v>
      </c>
      <c r="R30" s="82">
        <v>250624</v>
      </c>
      <c r="S30" s="82">
        <v>250624</v>
      </c>
      <c r="T30" s="66">
        <v>250624</v>
      </c>
      <c r="U30" s="61">
        <v>230324</v>
      </c>
      <c r="V30" s="58"/>
      <c r="W30" s="58"/>
      <c r="X30" s="47"/>
      <c r="Y30" s="47"/>
      <c r="Z30" s="46"/>
      <c r="AA30" s="34"/>
      <c r="AB30" s="29"/>
      <c r="AC30" s="29"/>
      <c r="AD30" s="29"/>
      <c r="AE30" s="25"/>
      <c r="AF30" s="25"/>
      <c r="AG30" s="25"/>
      <c r="AH30" s="25"/>
      <c r="AI30" s="20"/>
      <c r="AJ30" s="45"/>
    </row>
    <row r="31" spans="1:40" ht="23.1" hidden="1" customHeight="1" x14ac:dyDescent="0.25">
      <c r="C31" s="1" t="s">
        <v>39</v>
      </c>
      <c r="D31" s="62" t="s">
        <v>41</v>
      </c>
      <c r="E31" s="63">
        <f>K31</f>
        <v>11700</v>
      </c>
      <c r="F31" s="64">
        <f>L31</f>
        <v>7500</v>
      </c>
      <c r="G31" s="11"/>
      <c r="K31" s="24">
        <f t="shared" si="3"/>
        <v>11700</v>
      </c>
      <c r="L31" s="24">
        <f t="shared" si="3"/>
        <v>7500</v>
      </c>
      <c r="M31" s="8"/>
      <c r="N31" s="4">
        <f>Q31*2.2</f>
        <v>11660.000000000002</v>
      </c>
      <c r="O31" s="4">
        <f>Q31*1.4</f>
        <v>7419.9999999999991</v>
      </c>
      <c r="P31" s="8"/>
      <c r="Q31" s="81">
        <v>5300</v>
      </c>
      <c r="R31" s="81">
        <v>5300</v>
      </c>
      <c r="S31" s="81">
        <v>5300</v>
      </c>
      <c r="T31" s="65">
        <v>5300</v>
      </c>
      <c r="U31" s="58">
        <v>2650</v>
      </c>
      <c r="V31" s="58">
        <v>2300</v>
      </c>
      <c r="W31" s="58">
        <v>2200</v>
      </c>
      <c r="X31" s="51">
        <v>2200</v>
      </c>
      <c r="Y31" s="42">
        <v>2200</v>
      </c>
      <c r="Z31" s="39">
        <v>2200</v>
      </c>
      <c r="AA31" s="34">
        <v>1760</v>
      </c>
      <c r="AB31" s="29">
        <v>1760</v>
      </c>
      <c r="AC31" s="29">
        <v>1760</v>
      </c>
      <c r="AD31" s="29">
        <v>1760</v>
      </c>
      <c r="AE31" s="25">
        <v>1875</v>
      </c>
      <c r="AF31" s="25">
        <v>1875</v>
      </c>
      <c r="AG31" s="25">
        <v>1875</v>
      </c>
      <c r="AH31" s="25">
        <v>1875</v>
      </c>
      <c r="AI31" s="20">
        <v>1500</v>
      </c>
      <c r="AJ31" s="45"/>
    </row>
    <row r="32" spans="1:40" ht="23.1" hidden="1" customHeight="1" x14ac:dyDescent="0.25">
      <c r="C32" s="1" t="s">
        <v>39</v>
      </c>
      <c r="D32" s="62" t="s">
        <v>42</v>
      </c>
      <c r="E32" s="63">
        <f>K32</f>
        <v>7500</v>
      </c>
      <c r="F32" s="64">
        <f>L32</f>
        <v>4800</v>
      </c>
      <c r="G32" s="11"/>
      <c r="K32" s="24">
        <f t="shared" si="3"/>
        <v>7500</v>
      </c>
      <c r="L32" s="24">
        <f t="shared" si="3"/>
        <v>4800</v>
      </c>
      <c r="M32" s="8"/>
      <c r="N32" s="4">
        <f>Q32*2.2</f>
        <v>7480.0000000000009</v>
      </c>
      <c r="O32" s="4">
        <f>Q32*1.4</f>
        <v>4760</v>
      </c>
      <c r="P32" s="8"/>
      <c r="Q32" s="81">
        <v>3400</v>
      </c>
      <c r="R32" s="81">
        <v>3400</v>
      </c>
      <c r="S32" s="81">
        <v>3400</v>
      </c>
      <c r="T32" s="65">
        <v>3400</v>
      </c>
      <c r="U32" s="58">
        <v>2650</v>
      </c>
      <c r="V32" s="58">
        <v>2300</v>
      </c>
      <c r="W32" s="58">
        <v>2200</v>
      </c>
      <c r="X32" s="51">
        <v>2200</v>
      </c>
      <c r="Y32" s="42">
        <v>2200</v>
      </c>
      <c r="Z32" s="39">
        <v>2200</v>
      </c>
      <c r="AA32" s="34">
        <v>1760</v>
      </c>
      <c r="AB32" s="29">
        <v>1760</v>
      </c>
      <c r="AC32" s="29">
        <v>1760</v>
      </c>
      <c r="AD32" s="29">
        <v>1760</v>
      </c>
      <c r="AE32" s="25">
        <v>1875</v>
      </c>
      <c r="AF32" s="25">
        <v>1875</v>
      </c>
      <c r="AG32" s="25">
        <v>1875</v>
      </c>
      <c r="AH32" s="25">
        <v>1875</v>
      </c>
      <c r="AI32" s="20">
        <v>1500</v>
      </c>
      <c r="AJ32" s="45"/>
    </row>
    <row r="33" spans="1:40" ht="23.1" customHeight="1" thickBot="1" x14ac:dyDescent="0.3">
      <c r="D33" s="15"/>
      <c r="E33" s="16"/>
      <c r="F33" s="17"/>
      <c r="J33" s="6"/>
      <c r="K33" s="24">
        <f t="shared" si="3"/>
        <v>0</v>
      </c>
      <c r="L33" s="24">
        <f t="shared" si="3"/>
        <v>0</v>
      </c>
      <c r="M33" s="1"/>
      <c r="N33" s="4"/>
      <c r="O33" s="4"/>
      <c r="P33" s="1"/>
      <c r="Q33" s="78"/>
      <c r="R33" s="78"/>
      <c r="S33" s="78"/>
      <c r="T33" s="58"/>
      <c r="U33" s="58"/>
      <c r="V33" s="58"/>
      <c r="W33" s="58"/>
      <c r="X33" s="51"/>
      <c r="Y33" s="42"/>
      <c r="Z33" s="39"/>
      <c r="AA33" s="34"/>
      <c r="AB33" s="25"/>
      <c r="AC33" s="25"/>
      <c r="AD33" s="25">
        <v>0</v>
      </c>
      <c r="AE33" s="25">
        <v>0</v>
      </c>
      <c r="AF33" s="25">
        <v>0</v>
      </c>
      <c r="AG33" s="25">
        <v>0</v>
      </c>
      <c r="AH33" s="25">
        <v>0</v>
      </c>
      <c r="AI33" s="22"/>
      <c r="AJ33" s="45"/>
    </row>
    <row r="34" spans="1:40" ht="23.1" customHeight="1" thickBot="1" x14ac:dyDescent="0.3">
      <c r="D34" s="108" t="s">
        <v>5</v>
      </c>
      <c r="E34" s="109"/>
      <c r="F34" s="109"/>
      <c r="G34" s="109"/>
      <c r="H34" s="109"/>
      <c r="I34" s="110"/>
      <c r="J34" s="6"/>
      <c r="K34" s="24">
        <f t="shared" si="3"/>
        <v>0</v>
      </c>
      <c r="L34" s="24">
        <f t="shared" si="3"/>
        <v>0</v>
      </c>
      <c r="M34" s="8"/>
      <c r="N34" s="4"/>
      <c r="O34" s="4"/>
      <c r="P34" s="1"/>
      <c r="Q34" s="83">
        <v>45483</v>
      </c>
      <c r="R34" s="83">
        <v>45483</v>
      </c>
      <c r="S34" s="83">
        <v>45483</v>
      </c>
      <c r="T34" s="69">
        <v>45483</v>
      </c>
      <c r="U34" s="58"/>
      <c r="V34" s="58"/>
      <c r="W34" s="58"/>
      <c r="X34" s="47"/>
      <c r="Y34" s="47"/>
      <c r="Z34" s="46"/>
      <c r="AA34" s="34"/>
      <c r="AB34" s="25"/>
      <c r="AC34" s="25"/>
      <c r="AD34" s="25"/>
      <c r="AE34" s="25"/>
      <c r="AF34" s="25"/>
      <c r="AG34" s="25"/>
      <c r="AH34" s="25"/>
      <c r="AI34" s="20"/>
      <c r="AJ34" s="45"/>
    </row>
    <row r="35" spans="1:40" ht="23.1" customHeight="1" x14ac:dyDescent="0.25">
      <c r="B35" s="1">
        <v>1841</v>
      </c>
      <c r="C35" s="1" t="s">
        <v>1</v>
      </c>
      <c r="D35" s="96" t="s">
        <v>7</v>
      </c>
      <c r="E35" s="91">
        <f>K35</f>
        <v>7800</v>
      </c>
      <c r="F35" s="92">
        <f>L35</f>
        <v>5000</v>
      </c>
      <c r="G35" s="11"/>
      <c r="J35" s="6"/>
      <c r="K35" s="24">
        <f t="shared" si="3"/>
        <v>7800</v>
      </c>
      <c r="L35" s="24">
        <f t="shared" si="3"/>
        <v>5000</v>
      </c>
      <c r="M35" s="8"/>
      <c r="N35" s="4">
        <f t="shared" ref="N35:N39" si="11">Q35*2.2</f>
        <v>7734.3750000000009</v>
      </c>
      <c r="O35" s="4">
        <f t="shared" ref="O35:O39" si="12">Q35*1.4</f>
        <v>4921.875</v>
      </c>
      <c r="P35" s="1"/>
      <c r="Q35" s="75">
        <v>3515.625</v>
      </c>
      <c r="R35" s="75">
        <v>3515.625</v>
      </c>
      <c r="S35" s="75">
        <v>3515.625</v>
      </c>
      <c r="T35" s="68">
        <v>3515.625</v>
      </c>
      <c r="U35" s="58">
        <v>3515.625</v>
      </c>
      <c r="V35" s="58">
        <v>3515.625</v>
      </c>
      <c r="W35" s="58">
        <v>3515.625</v>
      </c>
      <c r="X35" s="51">
        <v>3515.625</v>
      </c>
      <c r="Y35" s="42">
        <v>3515.625</v>
      </c>
      <c r="Z35" s="39">
        <v>3515.625</v>
      </c>
      <c r="AA35" s="34">
        <v>2812.5</v>
      </c>
      <c r="AB35" s="25">
        <f>AJ35*1.25</f>
        <v>0</v>
      </c>
      <c r="AC35" s="25">
        <v>2812.5</v>
      </c>
      <c r="AD35" s="25">
        <v>2812.5</v>
      </c>
      <c r="AE35" s="25">
        <v>2812.5</v>
      </c>
      <c r="AF35" s="25">
        <v>2812.5</v>
      </c>
      <c r="AG35" s="25">
        <v>2812.5</v>
      </c>
      <c r="AH35" s="25">
        <v>2812.5</v>
      </c>
      <c r="AI35" s="20">
        <v>2250</v>
      </c>
      <c r="AJ35" s="45"/>
    </row>
    <row r="36" spans="1:40" ht="23.1" customHeight="1" x14ac:dyDescent="0.25">
      <c r="D36" s="102" t="s">
        <v>6</v>
      </c>
      <c r="E36" s="13">
        <f t="shared" ref="E36:F39" si="13">K36</f>
        <v>8500</v>
      </c>
      <c r="F36" s="14">
        <f t="shared" si="13"/>
        <v>5400</v>
      </c>
      <c r="G36" s="11"/>
      <c r="J36" s="6"/>
      <c r="K36" s="24">
        <f t="shared" si="3"/>
        <v>8500</v>
      </c>
      <c r="L36" s="24">
        <f t="shared" si="3"/>
        <v>5400</v>
      </c>
      <c r="M36" s="8"/>
      <c r="N36" s="4">
        <f t="shared" si="11"/>
        <v>8415</v>
      </c>
      <c r="O36" s="4">
        <f t="shared" si="12"/>
        <v>5355</v>
      </c>
      <c r="P36" s="1"/>
      <c r="Q36" s="75">
        <v>3825</v>
      </c>
      <c r="R36" s="75">
        <v>3825</v>
      </c>
      <c r="S36" s="75">
        <v>3825</v>
      </c>
      <c r="T36" s="68">
        <v>3825</v>
      </c>
      <c r="U36" s="58">
        <v>3778.125</v>
      </c>
      <c r="V36" s="58">
        <v>3778.125</v>
      </c>
      <c r="W36" s="58">
        <v>3778.125</v>
      </c>
      <c r="X36" s="51">
        <v>3778.125</v>
      </c>
      <c r="Y36" s="42">
        <v>3778.125</v>
      </c>
      <c r="Z36" s="39">
        <v>3778.125</v>
      </c>
      <c r="AA36" s="34">
        <v>3022.5</v>
      </c>
      <c r="AB36" s="25">
        <f>AJ36*1.25</f>
        <v>0</v>
      </c>
      <c r="AC36" s="25">
        <v>3022.5</v>
      </c>
      <c r="AD36" s="25">
        <v>3022.5</v>
      </c>
      <c r="AE36" s="25">
        <v>3022.5</v>
      </c>
      <c r="AF36" s="25">
        <v>3022.5</v>
      </c>
      <c r="AG36" s="25">
        <v>3022.5</v>
      </c>
      <c r="AH36" s="25">
        <v>3022.5</v>
      </c>
      <c r="AI36" s="20">
        <v>2418</v>
      </c>
      <c r="AJ36" s="45"/>
    </row>
    <row r="37" spans="1:40" ht="23.1" customHeight="1" x14ac:dyDescent="0.25">
      <c r="D37" s="102" t="s">
        <v>8</v>
      </c>
      <c r="E37" s="13">
        <f t="shared" si="13"/>
        <v>8900</v>
      </c>
      <c r="F37" s="14">
        <f t="shared" si="13"/>
        <v>5700</v>
      </c>
      <c r="G37" s="11"/>
      <c r="J37" s="6"/>
      <c r="K37" s="24">
        <f t="shared" si="3"/>
        <v>8900</v>
      </c>
      <c r="L37" s="24">
        <f t="shared" si="3"/>
        <v>5700</v>
      </c>
      <c r="M37" s="8"/>
      <c r="N37" s="4">
        <f t="shared" si="11"/>
        <v>8868.75</v>
      </c>
      <c r="O37" s="4">
        <f t="shared" si="12"/>
        <v>5643.75</v>
      </c>
      <c r="P37" s="1"/>
      <c r="Q37" s="75">
        <v>4031.25</v>
      </c>
      <c r="R37" s="75">
        <v>4031.25</v>
      </c>
      <c r="S37" s="75">
        <v>4031.25</v>
      </c>
      <c r="T37" s="68">
        <v>4031.25</v>
      </c>
      <c r="U37" s="58">
        <v>4031.25</v>
      </c>
      <c r="V37" s="58">
        <v>4031.25</v>
      </c>
      <c r="W37" s="58">
        <v>4031.25</v>
      </c>
      <c r="X37" s="51">
        <v>4031.25</v>
      </c>
      <c r="Y37" s="42">
        <v>4031.25</v>
      </c>
      <c r="Z37" s="39">
        <v>4031.25</v>
      </c>
      <c r="AA37" s="34">
        <v>3225</v>
      </c>
      <c r="AB37" s="25">
        <v>3225</v>
      </c>
      <c r="AC37" s="25">
        <v>3225</v>
      </c>
      <c r="AD37" s="25">
        <v>3225</v>
      </c>
      <c r="AE37" s="25"/>
      <c r="AF37" s="25"/>
      <c r="AG37" s="25"/>
      <c r="AH37" s="25"/>
      <c r="AI37" s="20"/>
      <c r="AJ37" s="45"/>
    </row>
    <row r="38" spans="1:40" ht="23.1" customHeight="1" x14ac:dyDescent="0.25">
      <c r="D38" s="102" t="s">
        <v>9</v>
      </c>
      <c r="E38" s="13">
        <f t="shared" si="13"/>
        <v>9700</v>
      </c>
      <c r="F38" s="14">
        <f t="shared" si="13"/>
        <v>6200</v>
      </c>
      <c r="G38" s="11"/>
      <c r="J38" s="6"/>
      <c r="K38" s="24">
        <f t="shared" si="3"/>
        <v>9700</v>
      </c>
      <c r="L38" s="24">
        <f t="shared" si="3"/>
        <v>6200</v>
      </c>
      <c r="M38" s="8"/>
      <c r="N38" s="4">
        <f t="shared" si="11"/>
        <v>9625</v>
      </c>
      <c r="O38" s="4">
        <f t="shared" si="12"/>
        <v>6125</v>
      </c>
      <c r="P38" s="1"/>
      <c r="Q38" s="75">
        <v>4375</v>
      </c>
      <c r="R38" s="75">
        <v>4375</v>
      </c>
      <c r="S38" s="75">
        <v>4375</v>
      </c>
      <c r="T38" s="68">
        <v>4375</v>
      </c>
      <c r="U38" s="58">
        <v>4375</v>
      </c>
      <c r="V38" s="58">
        <v>4375</v>
      </c>
      <c r="W38" s="58">
        <v>4375</v>
      </c>
      <c r="X38" s="51">
        <v>4375</v>
      </c>
      <c r="Y38" s="42">
        <v>4375</v>
      </c>
      <c r="Z38" s="39">
        <v>4375</v>
      </c>
      <c r="AA38" s="34">
        <v>3500</v>
      </c>
      <c r="AB38" s="25">
        <v>3500</v>
      </c>
      <c r="AC38" s="25">
        <v>3500</v>
      </c>
      <c r="AD38" s="25">
        <v>3500</v>
      </c>
      <c r="AE38" s="25"/>
      <c r="AF38" s="25"/>
      <c r="AG38" s="25"/>
      <c r="AH38" s="25"/>
      <c r="AI38" s="20"/>
      <c r="AJ38" s="45"/>
    </row>
    <row r="39" spans="1:40" ht="23.1" customHeight="1" x14ac:dyDescent="0.25">
      <c r="D39" s="102" t="s">
        <v>10</v>
      </c>
      <c r="E39" s="13">
        <f t="shared" si="13"/>
        <v>10400</v>
      </c>
      <c r="F39" s="14">
        <f t="shared" si="13"/>
        <v>6700</v>
      </c>
      <c r="G39" s="11"/>
      <c r="J39" s="6"/>
      <c r="K39" s="24">
        <f t="shared" si="3"/>
        <v>10400</v>
      </c>
      <c r="L39" s="24">
        <f t="shared" si="3"/>
        <v>6700</v>
      </c>
      <c r="M39" s="8"/>
      <c r="N39" s="4">
        <f t="shared" si="11"/>
        <v>10381.25</v>
      </c>
      <c r="O39" s="4">
        <f t="shared" si="12"/>
        <v>6606.25</v>
      </c>
      <c r="P39" s="1"/>
      <c r="Q39" s="75">
        <v>4718.75</v>
      </c>
      <c r="R39" s="75">
        <v>4718.75</v>
      </c>
      <c r="S39" s="75">
        <v>4718.75</v>
      </c>
      <c r="T39" s="68">
        <v>4718.75</v>
      </c>
      <c r="U39" s="58">
        <v>4718.75</v>
      </c>
      <c r="V39" s="58">
        <v>4718.75</v>
      </c>
      <c r="W39" s="58">
        <v>4718.75</v>
      </c>
      <c r="X39" s="51">
        <v>4718.75</v>
      </c>
      <c r="Y39" s="42">
        <v>4718.75</v>
      </c>
      <c r="Z39" s="39">
        <v>4718.75</v>
      </c>
      <c r="AA39" s="34">
        <v>3775</v>
      </c>
      <c r="AB39" s="25">
        <v>3775</v>
      </c>
      <c r="AC39" s="25">
        <v>3775</v>
      </c>
      <c r="AD39" s="25">
        <v>3775</v>
      </c>
      <c r="AE39" s="25"/>
      <c r="AF39" s="25"/>
      <c r="AG39" s="25"/>
      <c r="AH39" s="25"/>
      <c r="AI39" s="20"/>
      <c r="AJ39" s="45"/>
    </row>
    <row r="40" spans="1:40" ht="23.1" customHeight="1" x14ac:dyDescent="0.25">
      <c r="D40" s="15"/>
      <c r="E40" s="16"/>
      <c r="F40" s="17"/>
      <c r="G40" s="11"/>
      <c r="J40" s="6"/>
      <c r="K40" s="24">
        <f t="shared" si="3"/>
        <v>0</v>
      </c>
      <c r="L40" s="24">
        <f t="shared" si="3"/>
        <v>0</v>
      </c>
      <c r="M40" s="8"/>
      <c r="N40" s="4"/>
      <c r="O40" s="4"/>
      <c r="P40" s="1"/>
      <c r="Q40" s="75"/>
      <c r="R40" s="75"/>
      <c r="S40" s="75"/>
      <c r="T40" s="68"/>
      <c r="U40" s="58"/>
      <c r="V40" s="58"/>
      <c r="W40" s="58"/>
      <c r="X40" s="51"/>
      <c r="Y40" s="42"/>
      <c r="Z40" s="39"/>
      <c r="AA40" s="34"/>
      <c r="AB40" s="25"/>
      <c r="AC40" s="25"/>
      <c r="AD40" s="25"/>
      <c r="AE40" s="25"/>
      <c r="AF40" s="25"/>
      <c r="AG40" s="25"/>
      <c r="AH40" s="25"/>
      <c r="AI40" s="20"/>
      <c r="AJ40" s="45"/>
    </row>
    <row r="41" spans="1:40" s="18" customFormat="1" ht="23.1" customHeight="1" thickBot="1" x14ac:dyDescent="0.3">
      <c r="A41" s="1"/>
      <c r="B41" s="1"/>
      <c r="C41" s="1"/>
      <c r="D41" s="15"/>
      <c r="E41" s="16"/>
      <c r="F41" s="17"/>
      <c r="G41" s="10"/>
      <c r="H41" s="1"/>
      <c r="I41" s="1"/>
      <c r="J41" s="6"/>
      <c r="K41" s="24">
        <f t="shared" si="3"/>
        <v>0</v>
      </c>
      <c r="L41" s="24">
        <f t="shared" si="3"/>
        <v>0</v>
      </c>
      <c r="M41" s="1"/>
      <c r="N41" s="4"/>
      <c r="O41" s="4"/>
      <c r="P41" s="1"/>
      <c r="Q41" s="76"/>
      <c r="R41" s="76"/>
      <c r="S41" s="76"/>
      <c r="T41" s="60"/>
      <c r="U41" s="60"/>
      <c r="V41" s="60"/>
      <c r="W41" s="60"/>
      <c r="X41" s="48"/>
      <c r="Y41" s="48"/>
      <c r="Z41" s="46"/>
      <c r="AA41" s="49"/>
      <c r="AB41" s="27"/>
      <c r="AC41" s="27"/>
      <c r="AD41" s="27"/>
      <c r="AE41" s="27"/>
      <c r="AF41" s="27"/>
      <c r="AG41" s="27"/>
      <c r="AH41" s="27"/>
      <c r="AI41" s="28"/>
      <c r="AJ41" s="45"/>
      <c r="AL41" s="6"/>
      <c r="AN41" s="6"/>
    </row>
    <row r="42" spans="1:40" s="18" customFormat="1" ht="23.1" customHeight="1" thickBot="1" x14ac:dyDescent="0.3">
      <c r="A42" s="1"/>
      <c r="B42" s="1"/>
      <c r="C42" s="30"/>
      <c r="D42" s="108" t="s">
        <v>37</v>
      </c>
      <c r="E42" s="109"/>
      <c r="F42" s="109"/>
      <c r="G42" s="109"/>
      <c r="H42" s="109"/>
      <c r="I42" s="110"/>
      <c r="J42" s="6"/>
      <c r="K42" s="24" t="e">
        <f t="shared" si="3"/>
        <v>#VALUE!</v>
      </c>
      <c r="L42" s="24" t="e">
        <f t="shared" si="3"/>
        <v>#VALUE!</v>
      </c>
      <c r="M42" s="1"/>
      <c r="N42" s="56" t="s">
        <v>34</v>
      </c>
      <c r="O42" s="56" t="s">
        <v>35</v>
      </c>
      <c r="P42" s="1"/>
      <c r="Q42" s="114">
        <v>45667</v>
      </c>
      <c r="R42" s="78"/>
      <c r="S42" s="78"/>
      <c r="T42" s="58"/>
      <c r="U42" s="58"/>
      <c r="V42" s="58"/>
      <c r="W42" s="58"/>
      <c r="X42" s="47"/>
      <c r="Y42" s="47"/>
      <c r="Z42" s="46"/>
      <c r="AA42" s="34"/>
      <c r="AB42" s="29"/>
      <c r="AC42" s="29"/>
      <c r="AD42" s="29"/>
      <c r="AE42" s="25"/>
      <c r="AF42" s="25"/>
      <c r="AG42" s="25"/>
      <c r="AH42" s="25"/>
      <c r="AI42" s="9"/>
      <c r="AJ42" s="45"/>
      <c r="AL42" s="6"/>
      <c r="AM42" s="6"/>
    </row>
    <row r="43" spans="1:40" s="18" customFormat="1" ht="23.1" customHeight="1" x14ac:dyDescent="0.25">
      <c r="A43" s="1"/>
      <c r="B43" s="1"/>
      <c r="C43" s="30">
        <v>45326</v>
      </c>
      <c r="D43" s="97" t="s">
        <v>33</v>
      </c>
      <c r="E43" s="98">
        <f>K43</f>
        <v>6600</v>
      </c>
      <c r="F43" s="99">
        <f>L43</f>
        <v>5000</v>
      </c>
      <c r="G43" s="100"/>
      <c r="H43" s="101"/>
      <c r="I43" s="103"/>
      <c r="J43" s="5"/>
      <c r="K43" s="24">
        <f t="shared" si="3"/>
        <v>6600</v>
      </c>
      <c r="L43" s="24">
        <f t="shared" si="3"/>
        <v>5000</v>
      </c>
      <c r="M43" s="8"/>
      <c r="N43" s="4">
        <f>Q43*2</f>
        <v>6600</v>
      </c>
      <c r="O43" s="4">
        <f>Q43*1.5</f>
        <v>4950</v>
      </c>
      <c r="P43" s="8"/>
      <c r="Q43" s="78">
        <v>3300</v>
      </c>
      <c r="R43" s="78"/>
      <c r="S43" s="78"/>
      <c r="T43" s="58"/>
      <c r="U43" s="58"/>
      <c r="V43" s="58">
        <v>2500</v>
      </c>
      <c r="W43" s="58">
        <v>4750</v>
      </c>
      <c r="X43" s="51">
        <v>4750</v>
      </c>
      <c r="Y43" s="42">
        <v>4750</v>
      </c>
      <c r="Z43" s="39"/>
      <c r="AA43" s="34"/>
      <c r="AB43" s="29"/>
      <c r="AC43" s="29"/>
      <c r="AD43" s="29"/>
      <c r="AE43" s="25"/>
      <c r="AF43" s="25"/>
      <c r="AG43" s="25"/>
      <c r="AH43" s="25"/>
      <c r="AI43" s="9"/>
      <c r="AJ43" s="45"/>
      <c r="AL43" s="6"/>
      <c r="AM43" s="6"/>
    </row>
    <row r="44" spans="1:40" s="18" customFormat="1" ht="9" customHeight="1" x14ac:dyDescent="0.25">
      <c r="A44" s="1"/>
      <c r="B44" s="1"/>
      <c r="C44" s="1"/>
      <c r="D44" s="15"/>
      <c r="E44" s="16"/>
      <c r="F44" s="17"/>
      <c r="G44" s="10"/>
      <c r="H44" s="1"/>
      <c r="I44" s="1"/>
      <c r="J44" s="5"/>
      <c r="K44" s="24"/>
      <c r="L44" s="24"/>
      <c r="M44" s="8"/>
      <c r="N44" s="4"/>
      <c r="O44" s="4"/>
      <c r="P44" s="8"/>
      <c r="Q44" s="78"/>
      <c r="R44" s="78"/>
      <c r="S44" s="78"/>
      <c r="T44" s="58"/>
      <c r="U44" s="58"/>
      <c r="V44" s="58"/>
      <c r="W44" s="58"/>
      <c r="X44" s="51"/>
      <c r="Y44" s="42"/>
      <c r="Z44" s="39"/>
      <c r="AA44" s="34"/>
      <c r="AB44" s="25"/>
      <c r="AC44" s="25"/>
      <c r="AD44" s="25"/>
      <c r="AE44" s="25"/>
      <c r="AF44" s="25"/>
      <c r="AG44" s="25"/>
      <c r="AH44" s="25"/>
      <c r="AI44" s="9"/>
      <c r="AJ44" s="45"/>
      <c r="AL44" s="6"/>
      <c r="AM44" s="6"/>
    </row>
  </sheetData>
  <mergeCells count="6">
    <mergeCell ref="D3:I3"/>
    <mergeCell ref="D13:I13"/>
    <mergeCell ref="D17:I17"/>
    <mergeCell ref="D30:I30"/>
    <mergeCell ref="D34:I34"/>
    <mergeCell ref="D42:I42"/>
  </mergeCells>
  <printOptions horizontalCentered="1"/>
  <pageMargins left="0.70866141732283472" right="0.51181102362204722" top="0.59055118110236227" bottom="0.39370078740157483" header="0.19685039370078741" footer="0.11811023622047245"/>
  <pageSetup scale="95" fitToHeight="0" orientation="portrait" r:id="rId1"/>
  <headerFooter>
    <oddHeader>&amp;LCOLGANTES HILO y COCO. MADERA&amp;R"El Origen"</oddHeader>
    <oddFooter>&amp;L&amp;P&amp;R&amp;D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6</vt:i4>
      </vt:variant>
    </vt:vector>
  </HeadingPairs>
  <TitlesOfParts>
    <vt:vector size="12" baseType="lpstr">
      <vt:lpstr>MaderayCoco</vt:lpstr>
      <vt:lpstr>MaderayCoco270624</vt:lpstr>
      <vt:lpstr>MaderayCoco100724</vt:lpstr>
      <vt:lpstr>MaderayCoco200924</vt:lpstr>
      <vt:lpstr>MaderayCoco061224</vt:lpstr>
      <vt:lpstr>MaderayCoco110125</vt:lpstr>
      <vt:lpstr>MaderayCoco!Área_de_impresión</vt:lpstr>
      <vt:lpstr>MaderayCoco061224!Área_de_impresión</vt:lpstr>
      <vt:lpstr>MaderayCoco100724!Área_de_impresión</vt:lpstr>
      <vt:lpstr>MaderayCoco110125!Área_de_impresión</vt:lpstr>
      <vt:lpstr>MaderayCoco200924!Área_de_impresión</vt:lpstr>
      <vt:lpstr>MaderayCoco270624!Área_de_impresión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Mariano Andres Garcia</cp:lastModifiedBy>
  <cp:lastPrinted>2025-01-11T15:16:22Z</cp:lastPrinted>
  <dcterms:created xsi:type="dcterms:W3CDTF">2022-03-29T20:07:50Z</dcterms:created>
  <dcterms:modified xsi:type="dcterms:W3CDTF">2025-01-11T15:21:53Z</dcterms:modified>
</cp:coreProperties>
</file>