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AG11\AK_VIVERO\00PLANTILLAS\005DecoraciónyPaisajismox8\"/>
    </mc:Choice>
  </mc:AlternateContent>
  <xr:revisionPtr revIDLastSave="0" documentId="13_ncr:1_{E20B22F8-EC18-4B93-9191-30D1FF985DBD}" xr6:coauthVersionLast="47" xr6:coauthVersionMax="47" xr10:uidLastSave="{00000000-0000-0000-0000-000000000000}"/>
  <bookViews>
    <workbookView xWindow="-120" yWindow="-120" windowWidth="20730" windowHeight="11040" firstSheet="6" activeTab="7" xr2:uid="{00000000-000D-0000-FFFF-FFFF00000000}"/>
  </bookViews>
  <sheets>
    <sheet name="Cañas010224" sheetId="34" r:id="rId1"/>
    <sheet name="Cañas270224" sheetId="39" r:id="rId2"/>
    <sheet name="Cañas020624" sheetId="41" r:id="rId3"/>
    <sheet name="Cañas060624" sheetId="42" r:id="rId4"/>
    <sheet name="Cañas040724" sheetId="43" r:id="rId5"/>
    <sheet name="Cañas200824" sheetId="44" r:id="rId6"/>
    <sheet name="Cañas141124" sheetId="45" r:id="rId7"/>
    <sheet name="Cañas120125" sheetId="46" r:id="rId8"/>
    <sheet name="Tutores110125" sheetId="47" r:id="rId9"/>
  </sheets>
  <definedNames>
    <definedName name="_xlnm.Print_Area" localSheetId="0">Cañas010224!$D$74:$I$78</definedName>
    <definedName name="_xlnm.Print_Area" localSheetId="2">Cañas020624!$D$2:$I$59</definedName>
    <definedName name="_xlnm.Print_Area" localSheetId="4">Cañas040724!$D$2:$I$60</definedName>
    <definedName name="_xlnm.Print_Area" localSheetId="3">Cañas060624!$D$2:$I$59</definedName>
    <definedName name="_xlnm.Print_Area" localSheetId="7">Cañas120125!$D$2:$I$55</definedName>
    <definedName name="_xlnm.Print_Area" localSheetId="6">Cañas141124!$D$2:$I$62</definedName>
    <definedName name="_xlnm.Print_Area" localSheetId="5">Cañas200824!$D$2:$I$62</definedName>
    <definedName name="_xlnm.Print_Area" localSheetId="1">Cañas270224!$D$2:$I$59</definedName>
    <definedName name="_xlnm.Print_Area" localSheetId="8">Tutores110125!$D$2:$I$36</definedName>
    <definedName name="_xlnm.Database" localSheetId="0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1">#REF!</definedName>
    <definedName name="_xlnm.Database" localSheetId="8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47" l="1"/>
  <c r="N36" i="47"/>
  <c r="L36" i="47"/>
  <c r="K36" i="47"/>
  <c r="O35" i="47"/>
  <c r="L35" i="47" s="1"/>
  <c r="N35" i="47"/>
  <c r="K35" i="47" s="1"/>
  <c r="L33" i="47"/>
  <c r="K33" i="47"/>
  <c r="L28" i="47"/>
  <c r="K28" i="47"/>
  <c r="N11" i="47" l="1"/>
  <c r="K11" i="47" s="1"/>
  <c r="O11" i="47"/>
  <c r="L11" i="47" s="1"/>
  <c r="O17" i="47"/>
  <c r="L17" i="47" s="1"/>
  <c r="N17" i="47"/>
  <c r="K17" i="47" s="1"/>
  <c r="O16" i="47"/>
  <c r="L16" i="47" s="1"/>
  <c r="N16" i="47"/>
  <c r="K16" i="47" s="1"/>
  <c r="L14" i="47"/>
  <c r="K14" i="47"/>
  <c r="L27" i="47"/>
  <c r="K27" i="47"/>
  <c r="O26" i="47"/>
  <c r="L26" i="47" s="1"/>
  <c r="F26" i="47" s="1"/>
  <c r="N26" i="47"/>
  <c r="K26" i="47" s="1"/>
  <c r="E26" i="47" s="1"/>
  <c r="O25" i="47"/>
  <c r="L25" i="47" s="1"/>
  <c r="F25" i="47" s="1"/>
  <c r="N25" i="47"/>
  <c r="K25" i="47" s="1"/>
  <c r="E25" i="47" s="1"/>
  <c r="O24" i="47"/>
  <c r="L24" i="47" s="1"/>
  <c r="F24" i="47" s="1"/>
  <c r="N24" i="47"/>
  <c r="K24" i="47" s="1"/>
  <c r="E24" i="47" s="1"/>
  <c r="O23" i="47"/>
  <c r="L23" i="47" s="1"/>
  <c r="F23" i="47" s="1"/>
  <c r="N23" i="47"/>
  <c r="K23" i="47" s="1"/>
  <c r="E23" i="47" s="1"/>
  <c r="O22" i="47"/>
  <c r="L22" i="47" s="1"/>
  <c r="F22" i="47" s="1"/>
  <c r="N22" i="47"/>
  <c r="K22" i="47" s="1"/>
  <c r="E22" i="47" s="1"/>
  <c r="O21" i="47"/>
  <c r="L21" i="47" s="1"/>
  <c r="F21" i="47" s="1"/>
  <c r="N21" i="47"/>
  <c r="K21" i="47" s="1"/>
  <c r="E21" i="47" s="1"/>
  <c r="O20" i="47"/>
  <c r="L20" i="47" s="1"/>
  <c r="F20" i="47" s="1"/>
  <c r="N20" i="47"/>
  <c r="K20" i="47" s="1"/>
  <c r="E20" i="47" s="1"/>
  <c r="E11" i="47" l="1"/>
  <c r="F11" i="47"/>
  <c r="L13" i="47"/>
  <c r="K13" i="47"/>
  <c r="O10" i="47"/>
  <c r="L10" i="47" s="1"/>
  <c r="F10" i="47" s="1"/>
  <c r="N10" i="47"/>
  <c r="K10" i="47" s="1"/>
  <c r="E10" i="47" s="1"/>
  <c r="O12" i="47"/>
  <c r="L12" i="47" s="1"/>
  <c r="F12" i="47" s="1"/>
  <c r="N12" i="47"/>
  <c r="K12" i="47" s="1"/>
  <c r="E12" i="47" s="1"/>
  <c r="O9" i="47"/>
  <c r="L9" i="47" s="1"/>
  <c r="F9" i="47" s="1"/>
  <c r="N9" i="47"/>
  <c r="K9" i="47" s="1"/>
  <c r="E9" i="47" s="1"/>
  <c r="O8" i="47"/>
  <c r="L8" i="47" s="1"/>
  <c r="F8" i="47" s="1"/>
  <c r="N8" i="47"/>
  <c r="K8" i="47" s="1"/>
  <c r="E8" i="47" s="1"/>
  <c r="O7" i="47"/>
  <c r="N7" i="47"/>
  <c r="O6" i="47"/>
  <c r="L6" i="47" s="1"/>
  <c r="F6" i="47" s="1"/>
  <c r="N6" i="47"/>
  <c r="K6" i="47" s="1"/>
  <c r="E6" i="47" s="1"/>
  <c r="AL62" i="46"/>
  <c r="O62" i="46"/>
  <c r="L62" i="46" s="1"/>
  <c r="F62" i="46" s="1"/>
  <c r="N62" i="46"/>
  <c r="K62" i="46"/>
  <c r="E62" i="46" s="1"/>
  <c r="AL61" i="46"/>
  <c r="O61" i="46"/>
  <c r="L61" i="46" s="1"/>
  <c r="F61" i="46" s="1"/>
  <c r="N61" i="46"/>
  <c r="K61" i="46"/>
  <c r="E61" i="46" s="1"/>
  <c r="AL60" i="46"/>
  <c r="O60" i="46"/>
  <c r="L60" i="46" s="1"/>
  <c r="F60" i="46" s="1"/>
  <c r="N60" i="46"/>
  <c r="K60" i="46" s="1"/>
  <c r="E60" i="46" s="1"/>
  <c r="AL59" i="46"/>
  <c r="O59" i="46"/>
  <c r="N59" i="46"/>
  <c r="K59" i="46" s="1"/>
  <c r="E59" i="46" s="1"/>
  <c r="L59" i="46"/>
  <c r="F59" i="46" s="1"/>
  <c r="AL58" i="46"/>
  <c r="O58" i="46"/>
  <c r="N58" i="46"/>
  <c r="L58" i="46"/>
  <c r="F58" i="46" s="1"/>
  <c r="K58" i="46"/>
  <c r="E58" i="46" s="1"/>
  <c r="AL54" i="46"/>
  <c r="O54" i="46"/>
  <c r="L54" i="46" s="1"/>
  <c r="F54" i="46" s="1"/>
  <c r="N54" i="46"/>
  <c r="K54" i="46" s="1"/>
  <c r="E54" i="46" s="1"/>
  <c r="AL51" i="46"/>
  <c r="AC51" i="46" s="1"/>
  <c r="AD51" i="46"/>
  <c r="O51" i="46"/>
  <c r="L51" i="46" s="1"/>
  <c r="F51" i="46" s="1"/>
  <c r="N51" i="46"/>
  <c r="K51" i="46" s="1"/>
  <c r="E51" i="46" s="1"/>
  <c r="AL50" i="46"/>
  <c r="AD50" i="46" s="1"/>
  <c r="O50" i="46"/>
  <c r="L50" i="46" s="1"/>
  <c r="F50" i="46" s="1"/>
  <c r="N50" i="46"/>
  <c r="K50" i="46" s="1"/>
  <c r="E50" i="46" s="1"/>
  <c r="AL49" i="46"/>
  <c r="AC49" i="46" s="1"/>
  <c r="AD49" i="46"/>
  <c r="O49" i="46"/>
  <c r="L49" i="46" s="1"/>
  <c r="F49" i="46" s="1"/>
  <c r="N49" i="46"/>
  <c r="K49" i="46" s="1"/>
  <c r="E49" i="46" s="1"/>
  <c r="AL48" i="46"/>
  <c r="O48" i="46"/>
  <c r="L48" i="46" s="1"/>
  <c r="F48" i="46" s="1"/>
  <c r="N48" i="46"/>
  <c r="K48" i="46" s="1"/>
  <c r="E48" i="46" s="1"/>
  <c r="O45" i="46"/>
  <c r="L45" i="46" s="1"/>
  <c r="N45" i="46"/>
  <c r="K45" i="46" s="1"/>
  <c r="E45" i="46" s="1"/>
  <c r="AL44" i="46"/>
  <c r="O44" i="46"/>
  <c r="L44" i="46" s="1"/>
  <c r="F44" i="46" s="1"/>
  <c r="N44" i="46"/>
  <c r="K44" i="46" s="1"/>
  <c r="E44" i="46" s="1"/>
  <c r="AL43" i="46"/>
  <c r="O43" i="46"/>
  <c r="L43" i="46" s="1"/>
  <c r="F43" i="46" s="1"/>
  <c r="N43" i="46"/>
  <c r="K43" i="46" s="1"/>
  <c r="E43" i="46" s="1"/>
  <c r="AL42" i="46"/>
  <c r="O42" i="46"/>
  <c r="L42" i="46" s="1"/>
  <c r="F42" i="46" s="1"/>
  <c r="N42" i="46"/>
  <c r="K42" i="46" s="1"/>
  <c r="E42" i="46" s="1"/>
  <c r="AL41" i="46"/>
  <c r="O41" i="46"/>
  <c r="L41" i="46" s="1"/>
  <c r="F41" i="46" s="1"/>
  <c r="N41" i="46"/>
  <c r="K41" i="46" s="1"/>
  <c r="E41" i="46" s="1"/>
  <c r="AL40" i="46"/>
  <c r="O40" i="46"/>
  <c r="L40" i="46" s="1"/>
  <c r="F40" i="46" s="1"/>
  <c r="N40" i="46"/>
  <c r="K40" i="46" s="1"/>
  <c r="E40" i="46" s="1"/>
  <c r="AL37" i="46"/>
  <c r="O37" i="46"/>
  <c r="N37" i="46"/>
  <c r="K37" i="46" s="1"/>
  <c r="E37" i="46" s="1"/>
  <c r="L37" i="46"/>
  <c r="F37" i="46" s="1"/>
  <c r="AL36" i="46"/>
  <c r="O36" i="46"/>
  <c r="L36" i="46" s="1"/>
  <c r="F36" i="46" s="1"/>
  <c r="N36" i="46"/>
  <c r="K36" i="46" s="1"/>
  <c r="E36" i="46" s="1"/>
  <c r="AL35" i="46"/>
  <c r="O35" i="46"/>
  <c r="L35" i="46" s="1"/>
  <c r="F35" i="46" s="1"/>
  <c r="N35" i="46"/>
  <c r="K35" i="46" s="1"/>
  <c r="E35" i="46" s="1"/>
  <c r="L34" i="46"/>
  <c r="K34" i="46"/>
  <c r="L33" i="46"/>
  <c r="K33" i="46"/>
  <c r="AL32" i="46"/>
  <c r="O32" i="46"/>
  <c r="N32" i="46"/>
  <c r="K32" i="46" s="1"/>
  <c r="E32" i="46" s="1"/>
  <c r="L32" i="46"/>
  <c r="F32" i="46" s="1"/>
  <c r="AL31" i="46"/>
  <c r="O31" i="46"/>
  <c r="L31" i="46" s="1"/>
  <c r="F31" i="46" s="1"/>
  <c r="N31" i="46"/>
  <c r="K31" i="46" s="1"/>
  <c r="E31" i="46" s="1"/>
  <c r="AL30" i="46"/>
  <c r="O30" i="46"/>
  <c r="L30" i="46" s="1"/>
  <c r="F30" i="46" s="1"/>
  <c r="N30" i="46"/>
  <c r="K30" i="46" s="1"/>
  <c r="E30" i="46" s="1"/>
  <c r="L29" i="46"/>
  <c r="K29" i="46"/>
  <c r="L28" i="46"/>
  <c r="K28" i="46"/>
  <c r="AL27" i="46"/>
  <c r="O27" i="46"/>
  <c r="L27" i="46" s="1"/>
  <c r="F27" i="46" s="1"/>
  <c r="N27" i="46"/>
  <c r="K27" i="46" s="1"/>
  <c r="E27" i="46" s="1"/>
  <c r="AL26" i="46"/>
  <c r="O26" i="46"/>
  <c r="L26" i="46" s="1"/>
  <c r="F26" i="46" s="1"/>
  <c r="N26" i="46"/>
  <c r="K26" i="46" s="1"/>
  <c r="E26" i="46" s="1"/>
  <c r="AL25" i="46"/>
  <c r="O25" i="46"/>
  <c r="L25" i="46" s="1"/>
  <c r="F25" i="46" s="1"/>
  <c r="N25" i="46"/>
  <c r="K25" i="46" s="1"/>
  <c r="E25" i="46" s="1"/>
  <c r="L24" i="46"/>
  <c r="K24" i="46"/>
  <c r="L23" i="46"/>
  <c r="K23" i="46"/>
  <c r="AL22" i="46"/>
  <c r="O22" i="46"/>
  <c r="L22" i="46" s="1"/>
  <c r="F22" i="46" s="1"/>
  <c r="N22" i="46"/>
  <c r="K22" i="46"/>
  <c r="E22" i="46" s="1"/>
  <c r="AL21" i="46"/>
  <c r="O21" i="46"/>
  <c r="L21" i="46" s="1"/>
  <c r="F21" i="46" s="1"/>
  <c r="N21" i="46"/>
  <c r="K21" i="46" s="1"/>
  <c r="E21" i="46" s="1"/>
  <c r="AL20" i="46"/>
  <c r="O20" i="46"/>
  <c r="L20" i="46" s="1"/>
  <c r="F20" i="46" s="1"/>
  <c r="N20" i="46"/>
  <c r="K20" i="46" s="1"/>
  <c r="E20" i="46" s="1"/>
  <c r="L19" i="46"/>
  <c r="K19" i="46"/>
  <c r="L18" i="46"/>
  <c r="K18" i="46"/>
  <c r="L17" i="46"/>
  <c r="K17" i="46"/>
  <c r="L16" i="46"/>
  <c r="K16" i="46"/>
  <c r="AL15" i="46"/>
  <c r="O15" i="46"/>
  <c r="N15" i="46"/>
  <c r="K15" i="46" s="1"/>
  <c r="E15" i="46" s="1"/>
  <c r="L15" i="46"/>
  <c r="F15" i="46" s="1"/>
  <c r="AL14" i="46"/>
  <c r="O14" i="46"/>
  <c r="L14" i="46" s="1"/>
  <c r="F14" i="46" s="1"/>
  <c r="N14" i="46"/>
  <c r="K14" i="46" s="1"/>
  <c r="E14" i="46" s="1"/>
  <c r="AL13" i="46"/>
  <c r="O13" i="46"/>
  <c r="L13" i="46" s="1"/>
  <c r="F13" i="46" s="1"/>
  <c r="N13" i="46"/>
  <c r="K13" i="46" s="1"/>
  <c r="E13" i="46" s="1"/>
  <c r="AL12" i="46"/>
  <c r="O12" i="46"/>
  <c r="N12" i="46"/>
  <c r="K12" i="46" s="1"/>
  <c r="E12" i="46" s="1"/>
  <c r="L12" i="46"/>
  <c r="F12" i="46" s="1"/>
  <c r="AL11" i="46"/>
  <c r="O11" i="46"/>
  <c r="L11" i="46" s="1"/>
  <c r="F11" i="46" s="1"/>
  <c r="N11" i="46"/>
  <c r="K11" i="46" s="1"/>
  <c r="E11" i="46" s="1"/>
  <c r="AL10" i="46"/>
  <c r="O10" i="46"/>
  <c r="L10" i="46" s="1"/>
  <c r="F10" i="46" s="1"/>
  <c r="N10" i="46"/>
  <c r="K10" i="46" s="1"/>
  <c r="E10" i="46" s="1"/>
  <c r="AL9" i="46"/>
  <c r="O9" i="46"/>
  <c r="L9" i="46" s="1"/>
  <c r="F9" i="46" s="1"/>
  <c r="N9" i="46"/>
  <c r="K9" i="46" s="1"/>
  <c r="E9" i="46" s="1"/>
  <c r="AL8" i="46"/>
  <c r="O8" i="46"/>
  <c r="L8" i="46" s="1"/>
  <c r="F8" i="46" s="1"/>
  <c r="N8" i="46"/>
  <c r="K8" i="46" s="1"/>
  <c r="E8" i="46" s="1"/>
  <c r="AL7" i="46"/>
  <c r="O7" i="46"/>
  <c r="L7" i="46" s="1"/>
  <c r="F7" i="46" s="1"/>
  <c r="N7" i="46"/>
  <c r="K7" i="46" s="1"/>
  <c r="E7" i="46" s="1"/>
  <c r="AL6" i="46"/>
  <c r="O6" i="46"/>
  <c r="L6" i="46" s="1"/>
  <c r="F6" i="46" s="1"/>
  <c r="N6" i="46"/>
  <c r="K6" i="46"/>
  <c r="E6" i="46" s="1"/>
  <c r="AK7" i="45"/>
  <c r="AK8" i="45"/>
  <c r="AK9" i="45"/>
  <c r="AK10" i="45"/>
  <c r="AK11" i="45"/>
  <c r="AK12" i="45"/>
  <c r="AK13" i="45"/>
  <c r="AK14" i="45"/>
  <c r="AK15" i="45"/>
  <c r="AK20" i="45"/>
  <c r="AK21" i="45"/>
  <c r="AK22" i="45"/>
  <c r="AK25" i="45"/>
  <c r="AK26" i="45"/>
  <c r="AK27" i="45"/>
  <c r="AK30" i="45"/>
  <c r="AK31" i="45"/>
  <c r="AK32" i="45"/>
  <c r="AK35" i="45"/>
  <c r="AK36" i="45"/>
  <c r="AK37" i="45"/>
  <c r="AK40" i="45"/>
  <c r="AK41" i="45"/>
  <c r="AK42" i="45"/>
  <c r="AK43" i="45"/>
  <c r="AK44" i="45"/>
  <c r="AK48" i="45"/>
  <c r="AK49" i="45"/>
  <c r="AK50" i="45"/>
  <c r="AC50" i="45" s="1"/>
  <c r="AK51" i="45"/>
  <c r="AC51" i="45" s="1"/>
  <c r="AK54" i="45"/>
  <c r="AK58" i="45"/>
  <c r="AK59" i="45"/>
  <c r="AK60" i="45"/>
  <c r="AK61" i="45"/>
  <c r="AK62" i="45"/>
  <c r="AK6" i="45"/>
  <c r="O62" i="45"/>
  <c r="N62" i="45"/>
  <c r="K62" i="45" s="1"/>
  <c r="E62" i="45" s="1"/>
  <c r="L62" i="45"/>
  <c r="F62" i="45" s="1"/>
  <c r="O61" i="45"/>
  <c r="L61" i="45" s="1"/>
  <c r="F61" i="45" s="1"/>
  <c r="N61" i="45"/>
  <c r="K61" i="45" s="1"/>
  <c r="E61" i="45" s="1"/>
  <c r="O60" i="45"/>
  <c r="L60" i="45" s="1"/>
  <c r="F60" i="45" s="1"/>
  <c r="N60" i="45"/>
  <c r="K60" i="45"/>
  <c r="E60" i="45" s="1"/>
  <c r="O59" i="45"/>
  <c r="L59" i="45" s="1"/>
  <c r="F59" i="45" s="1"/>
  <c r="N59" i="45"/>
  <c r="K59" i="45" s="1"/>
  <c r="E59" i="45" s="1"/>
  <c r="O58" i="45"/>
  <c r="N58" i="45"/>
  <c r="L58" i="45"/>
  <c r="F58" i="45" s="1"/>
  <c r="K58" i="45"/>
  <c r="E58" i="45" s="1"/>
  <c r="L57" i="45"/>
  <c r="K57" i="45"/>
  <c r="L56" i="45"/>
  <c r="K56" i="45"/>
  <c r="L55" i="45"/>
  <c r="K55" i="45"/>
  <c r="O54" i="45"/>
  <c r="L54" i="45" s="1"/>
  <c r="F54" i="45" s="1"/>
  <c r="N54" i="45"/>
  <c r="K54" i="45" s="1"/>
  <c r="E54" i="45" s="1"/>
  <c r="L53" i="45"/>
  <c r="K53" i="45"/>
  <c r="L52" i="45"/>
  <c r="K52" i="45"/>
  <c r="AB51" i="45"/>
  <c r="O51" i="45"/>
  <c r="N51" i="45"/>
  <c r="L51" i="45"/>
  <c r="F51" i="45" s="1"/>
  <c r="K51" i="45"/>
  <c r="E51" i="45" s="1"/>
  <c r="O50" i="45"/>
  <c r="N50" i="45"/>
  <c r="L50" i="45"/>
  <c r="F50" i="45" s="1"/>
  <c r="K50" i="45"/>
  <c r="E50" i="45" s="1"/>
  <c r="AC49" i="45"/>
  <c r="AB49" i="45"/>
  <c r="O49" i="45"/>
  <c r="L49" i="45" s="1"/>
  <c r="F49" i="45" s="1"/>
  <c r="N49" i="45"/>
  <c r="K49" i="45" s="1"/>
  <c r="E49" i="45" s="1"/>
  <c r="O48" i="45"/>
  <c r="L48" i="45" s="1"/>
  <c r="F48" i="45" s="1"/>
  <c r="N48" i="45"/>
  <c r="K48" i="45" s="1"/>
  <c r="E48" i="45" s="1"/>
  <c r="L47" i="45"/>
  <c r="K47" i="45"/>
  <c r="L46" i="45"/>
  <c r="K46" i="45"/>
  <c r="O45" i="45"/>
  <c r="N45" i="45"/>
  <c r="L45" i="45"/>
  <c r="K45" i="45"/>
  <c r="O44" i="45"/>
  <c r="L44" i="45" s="1"/>
  <c r="F44" i="45" s="1"/>
  <c r="N44" i="45"/>
  <c r="K44" i="45"/>
  <c r="E44" i="45" s="1"/>
  <c r="O43" i="45"/>
  <c r="L43" i="45" s="1"/>
  <c r="F43" i="45" s="1"/>
  <c r="N43" i="45"/>
  <c r="K43" i="45" s="1"/>
  <c r="E43" i="45" s="1"/>
  <c r="O42" i="45"/>
  <c r="N42" i="45"/>
  <c r="K42" i="45" s="1"/>
  <c r="E42" i="45" s="1"/>
  <c r="L42" i="45"/>
  <c r="F42" i="45" s="1"/>
  <c r="O41" i="45"/>
  <c r="L41" i="45" s="1"/>
  <c r="F41" i="45" s="1"/>
  <c r="N41" i="45"/>
  <c r="K41" i="45" s="1"/>
  <c r="E41" i="45" s="1"/>
  <c r="O40" i="45"/>
  <c r="L40" i="45" s="1"/>
  <c r="F40" i="45" s="1"/>
  <c r="N40" i="45"/>
  <c r="K40" i="45"/>
  <c r="E40" i="45" s="1"/>
  <c r="L39" i="45"/>
  <c r="K39" i="45"/>
  <c r="L38" i="45"/>
  <c r="K38" i="45"/>
  <c r="O37" i="45"/>
  <c r="L37" i="45" s="1"/>
  <c r="F37" i="45" s="1"/>
  <c r="N37" i="45"/>
  <c r="K37" i="45" s="1"/>
  <c r="E37" i="45" s="1"/>
  <c r="O36" i="45"/>
  <c r="L36" i="45" s="1"/>
  <c r="F36" i="45" s="1"/>
  <c r="N36" i="45"/>
  <c r="K36" i="45" s="1"/>
  <c r="E36" i="45" s="1"/>
  <c r="O35" i="45"/>
  <c r="L35" i="45" s="1"/>
  <c r="F35" i="45" s="1"/>
  <c r="N35" i="45"/>
  <c r="K35" i="45" s="1"/>
  <c r="E35" i="45" s="1"/>
  <c r="L34" i="45"/>
  <c r="K34" i="45"/>
  <c r="L33" i="45"/>
  <c r="K33" i="45"/>
  <c r="O32" i="45"/>
  <c r="L32" i="45" s="1"/>
  <c r="F32" i="45" s="1"/>
  <c r="N32" i="45"/>
  <c r="K32" i="45"/>
  <c r="E32" i="45" s="1"/>
  <c r="O31" i="45"/>
  <c r="L31" i="45" s="1"/>
  <c r="F31" i="45" s="1"/>
  <c r="N31" i="45"/>
  <c r="K31" i="45" s="1"/>
  <c r="E31" i="45" s="1"/>
  <c r="O30" i="45"/>
  <c r="N30" i="45"/>
  <c r="K30" i="45" s="1"/>
  <c r="E30" i="45" s="1"/>
  <c r="L30" i="45"/>
  <c r="F30" i="45" s="1"/>
  <c r="L29" i="45"/>
  <c r="K29" i="45"/>
  <c r="L28" i="45"/>
  <c r="K28" i="45"/>
  <c r="O27" i="45"/>
  <c r="L27" i="45" s="1"/>
  <c r="F27" i="45" s="1"/>
  <c r="N27" i="45"/>
  <c r="K27" i="45" s="1"/>
  <c r="E27" i="45" s="1"/>
  <c r="O26" i="45"/>
  <c r="L26" i="45" s="1"/>
  <c r="F26" i="45" s="1"/>
  <c r="N26" i="45"/>
  <c r="K26" i="45"/>
  <c r="E26" i="45" s="1"/>
  <c r="O25" i="45"/>
  <c r="L25" i="45" s="1"/>
  <c r="F25" i="45" s="1"/>
  <c r="N25" i="45"/>
  <c r="K25" i="45" s="1"/>
  <c r="E25" i="45" s="1"/>
  <c r="L24" i="45"/>
  <c r="K24" i="45"/>
  <c r="L23" i="45"/>
  <c r="K23" i="45"/>
  <c r="O22" i="45"/>
  <c r="N22" i="45"/>
  <c r="L22" i="45"/>
  <c r="F22" i="45" s="1"/>
  <c r="K22" i="45"/>
  <c r="E22" i="45" s="1"/>
  <c r="O21" i="45"/>
  <c r="L21" i="45" s="1"/>
  <c r="F21" i="45" s="1"/>
  <c r="N21" i="45"/>
  <c r="K21" i="45" s="1"/>
  <c r="E21" i="45" s="1"/>
  <c r="O20" i="45"/>
  <c r="L20" i="45" s="1"/>
  <c r="F20" i="45" s="1"/>
  <c r="N20" i="45"/>
  <c r="K20" i="45" s="1"/>
  <c r="E20" i="45" s="1"/>
  <c r="L19" i="45"/>
  <c r="K19" i="45"/>
  <c r="L18" i="45"/>
  <c r="K18" i="45"/>
  <c r="L17" i="45"/>
  <c r="K17" i="45"/>
  <c r="L16" i="45"/>
  <c r="K16" i="45"/>
  <c r="O15" i="45"/>
  <c r="L15" i="45" s="1"/>
  <c r="F15" i="45" s="1"/>
  <c r="N15" i="45"/>
  <c r="K15" i="45" s="1"/>
  <c r="E15" i="45" s="1"/>
  <c r="O14" i="45"/>
  <c r="L14" i="45" s="1"/>
  <c r="F14" i="45" s="1"/>
  <c r="N14" i="45"/>
  <c r="K14" i="45" s="1"/>
  <c r="E14" i="45" s="1"/>
  <c r="O13" i="45"/>
  <c r="L13" i="45" s="1"/>
  <c r="F13" i="45" s="1"/>
  <c r="N13" i="45"/>
  <c r="K13" i="45" s="1"/>
  <c r="E13" i="45" s="1"/>
  <c r="O12" i="45"/>
  <c r="N12" i="45"/>
  <c r="L12" i="45"/>
  <c r="F12" i="45" s="1"/>
  <c r="K12" i="45"/>
  <c r="E12" i="45" s="1"/>
  <c r="O11" i="45"/>
  <c r="L11" i="45" s="1"/>
  <c r="F11" i="45" s="1"/>
  <c r="N11" i="45"/>
  <c r="K11" i="45" s="1"/>
  <c r="E11" i="45" s="1"/>
  <c r="O10" i="45"/>
  <c r="L10" i="45" s="1"/>
  <c r="F10" i="45" s="1"/>
  <c r="N10" i="45"/>
  <c r="K10" i="45" s="1"/>
  <c r="E10" i="45" s="1"/>
  <c r="O9" i="45"/>
  <c r="L9" i="45" s="1"/>
  <c r="F9" i="45" s="1"/>
  <c r="N9" i="45"/>
  <c r="K9" i="45" s="1"/>
  <c r="E9" i="45" s="1"/>
  <c r="O8" i="45"/>
  <c r="N8" i="45"/>
  <c r="L8" i="45"/>
  <c r="F8" i="45" s="1"/>
  <c r="K8" i="45"/>
  <c r="E8" i="45" s="1"/>
  <c r="O7" i="45"/>
  <c r="L7" i="45" s="1"/>
  <c r="F7" i="45" s="1"/>
  <c r="N7" i="45"/>
  <c r="K7" i="45" s="1"/>
  <c r="E7" i="45" s="1"/>
  <c r="O6" i="45"/>
  <c r="L6" i="45" s="1"/>
  <c r="F6" i="45" s="1"/>
  <c r="N6" i="45"/>
  <c r="K6" i="45" s="1"/>
  <c r="E6" i="45" s="1"/>
  <c r="K16" i="44"/>
  <c r="L16" i="44"/>
  <c r="K17" i="44"/>
  <c r="L17" i="44"/>
  <c r="K18" i="44"/>
  <c r="L18" i="44"/>
  <c r="K19" i="44"/>
  <c r="L19" i="44"/>
  <c r="K23" i="44"/>
  <c r="L23" i="44"/>
  <c r="K24" i="44"/>
  <c r="L24" i="44"/>
  <c r="K28" i="44"/>
  <c r="L28" i="44"/>
  <c r="K29" i="44"/>
  <c r="L29" i="44"/>
  <c r="K33" i="44"/>
  <c r="L33" i="44"/>
  <c r="K34" i="44"/>
  <c r="L34" i="44"/>
  <c r="K38" i="44"/>
  <c r="L38" i="44"/>
  <c r="K39" i="44"/>
  <c r="L39" i="44"/>
  <c r="K46" i="44"/>
  <c r="L46" i="44"/>
  <c r="K47" i="44"/>
  <c r="L47" i="44"/>
  <c r="K52" i="44"/>
  <c r="L52" i="44"/>
  <c r="K53" i="44"/>
  <c r="L53" i="44"/>
  <c r="K55" i="44"/>
  <c r="L55" i="44"/>
  <c r="K56" i="44"/>
  <c r="L56" i="44"/>
  <c r="K57" i="44"/>
  <c r="L57" i="44"/>
  <c r="L7" i="47" l="1"/>
  <c r="F7" i="47" s="1"/>
  <c r="K7" i="47"/>
  <c r="E7" i="47" s="1"/>
  <c r="AC50" i="46"/>
  <c r="AB50" i="45"/>
  <c r="O62" i="44"/>
  <c r="N62" i="44"/>
  <c r="O61" i="44"/>
  <c r="N61" i="44"/>
  <c r="O60" i="44"/>
  <c r="N60" i="44"/>
  <c r="O59" i="44"/>
  <c r="N59" i="44"/>
  <c r="O58" i="44"/>
  <c r="N58" i="44"/>
  <c r="O54" i="44"/>
  <c r="N54" i="44"/>
  <c r="AC51" i="44"/>
  <c r="AB51" i="44"/>
  <c r="O51" i="44"/>
  <c r="L51" i="44" s="1"/>
  <c r="F51" i="44" s="1"/>
  <c r="N51" i="44"/>
  <c r="AC50" i="44"/>
  <c r="AB50" i="44"/>
  <c r="O50" i="44"/>
  <c r="L50" i="44" s="1"/>
  <c r="F50" i="44" s="1"/>
  <c r="N50" i="44"/>
  <c r="AC49" i="44"/>
  <c r="AB49" i="44"/>
  <c r="O49" i="44"/>
  <c r="N49" i="44"/>
  <c r="O48" i="44"/>
  <c r="N48" i="44"/>
  <c r="K48" i="44" s="1"/>
  <c r="E48" i="44" s="1"/>
  <c r="O45" i="44"/>
  <c r="L45" i="44" s="1"/>
  <c r="N45" i="44"/>
  <c r="K45" i="44" s="1"/>
  <c r="O44" i="44"/>
  <c r="N44" i="44"/>
  <c r="O43" i="44"/>
  <c r="N43" i="44"/>
  <c r="O42" i="44"/>
  <c r="N42" i="44"/>
  <c r="O41" i="44"/>
  <c r="N41" i="44"/>
  <c r="O40" i="44"/>
  <c r="N40" i="44"/>
  <c r="O37" i="44"/>
  <c r="N37" i="44"/>
  <c r="O36" i="44"/>
  <c r="L36" i="44" s="1"/>
  <c r="F36" i="44" s="1"/>
  <c r="N36" i="44"/>
  <c r="O35" i="44"/>
  <c r="N35" i="44"/>
  <c r="K35" i="44" s="1"/>
  <c r="E35" i="44" s="1"/>
  <c r="O32" i="44"/>
  <c r="N32" i="44"/>
  <c r="O31" i="44"/>
  <c r="N31" i="44"/>
  <c r="O30" i="44"/>
  <c r="N30" i="44"/>
  <c r="O27" i="44"/>
  <c r="N27" i="44"/>
  <c r="O26" i="44"/>
  <c r="N26" i="44"/>
  <c r="O25" i="44"/>
  <c r="N25" i="44"/>
  <c r="O22" i="44"/>
  <c r="L22" i="44" s="1"/>
  <c r="N22" i="44"/>
  <c r="F22" i="44"/>
  <c r="O21" i="44"/>
  <c r="N21" i="44"/>
  <c r="K21" i="44" s="1"/>
  <c r="E21" i="44" s="1"/>
  <c r="O20" i="44"/>
  <c r="N20" i="44"/>
  <c r="O15" i="44"/>
  <c r="N15" i="44"/>
  <c r="O14" i="44"/>
  <c r="N14" i="44"/>
  <c r="O13" i="44"/>
  <c r="N13" i="44"/>
  <c r="O12" i="44"/>
  <c r="N12" i="44"/>
  <c r="O11" i="44"/>
  <c r="N11" i="44"/>
  <c r="O10" i="44"/>
  <c r="L10" i="44" s="1"/>
  <c r="F10" i="44" s="1"/>
  <c r="N10" i="44"/>
  <c r="O9" i="44"/>
  <c r="N9" i="44"/>
  <c r="K9" i="44" s="1"/>
  <c r="E9" i="44" s="1"/>
  <c r="O8" i="44"/>
  <c r="N8" i="44"/>
  <c r="O7" i="44"/>
  <c r="N7" i="44"/>
  <c r="O6" i="44"/>
  <c r="N6" i="44"/>
  <c r="L12" i="44" l="1"/>
  <c r="F12" i="44" s="1"/>
  <c r="L20" i="44"/>
  <c r="F20" i="44" s="1"/>
  <c r="L25" i="44"/>
  <c r="F25" i="44" s="1"/>
  <c r="L27" i="44"/>
  <c r="F27" i="44" s="1"/>
  <c r="L31" i="44"/>
  <c r="F31" i="44" s="1"/>
  <c r="L40" i="44"/>
  <c r="F40" i="44" s="1"/>
  <c r="K59" i="44"/>
  <c r="E59" i="44" s="1"/>
  <c r="K6" i="44"/>
  <c r="E6" i="44" s="1"/>
  <c r="K8" i="44"/>
  <c r="E8" i="44" s="1"/>
  <c r="L9" i="44"/>
  <c r="F9" i="44" s="1"/>
  <c r="K11" i="44"/>
  <c r="E11" i="44" s="1"/>
  <c r="K13" i="44"/>
  <c r="E13" i="44" s="1"/>
  <c r="K15" i="44"/>
  <c r="E15" i="44" s="1"/>
  <c r="K22" i="44"/>
  <c r="E22" i="44" s="1"/>
  <c r="K26" i="44"/>
  <c r="E26" i="44" s="1"/>
  <c r="K30" i="44"/>
  <c r="E30" i="44" s="1"/>
  <c r="K32" i="44"/>
  <c r="E32" i="44" s="1"/>
  <c r="L35" i="44"/>
  <c r="F35" i="44" s="1"/>
  <c r="K37" i="44"/>
  <c r="E37" i="44" s="1"/>
  <c r="K41" i="44"/>
  <c r="E41" i="44" s="1"/>
  <c r="K43" i="44"/>
  <c r="E43" i="44" s="1"/>
  <c r="L48" i="44"/>
  <c r="F48" i="44" s="1"/>
  <c r="L54" i="44"/>
  <c r="F54" i="44" s="1"/>
  <c r="L59" i="44"/>
  <c r="F59" i="44" s="1"/>
  <c r="L61" i="44"/>
  <c r="F61" i="44" s="1"/>
  <c r="L7" i="44"/>
  <c r="F7" i="44" s="1"/>
  <c r="L14" i="44"/>
  <c r="F14" i="44" s="1"/>
  <c r="L42" i="44"/>
  <c r="F42" i="44" s="1"/>
  <c r="K51" i="44"/>
  <c r="E51" i="44" s="1"/>
  <c r="K54" i="44"/>
  <c r="E54" i="44" s="1"/>
  <c r="L6" i="44"/>
  <c r="F6" i="44" s="1"/>
  <c r="L8" i="44"/>
  <c r="F8" i="44" s="1"/>
  <c r="L11" i="44"/>
  <c r="F11" i="44" s="1"/>
  <c r="L13" i="44"/>
  <c r="F13" i="44" s="1"/>
  <c r="L15" i="44"/>
  <c r="F15" i="44" s="1"/>
  <c r="L26" i="44"/>
  <c r="F26" i="44" s="1"/>
  <c r="L30" i="44"/>
  <c r="F30" i="44" s="1"/>
  <c r="L32" i="44"/>
  <c r="F32" i="44" s="1"/>
  <c r="L37" i="44"/>
  <c r="F37" i="44" s="1"/>
  <c r="L41" i="44"/>
  <c r="F41" i="44" s="1"/>
  <c r="L43" i="44"/>
  <c r="F43" i="44" s="1"/>
  <c r="K49" i="44"/>
  <c r="E49" i="44" s="1"/>
  <c r="K58" i="44"/>
  <c r="E58" i="44" s="1"/>
  <c r="K60" i="44"/>
  <c r="E60" i="44" s="1"/>
  <c r="K62" i="44"/>
  <c r="E62" i="44" s="1"/>
  <c r="L44" i="44"/>
  <c r="F44" i="44" s="1"/>
  <c r="K61" i="44"/>
  <c r="E61" i="44" s="1"/>
  <c r="K7" i="44"/>
  <c r="E7" i="44" s="1"/>
  <c r="K10" i="44"/>
  <c r="E10" i="44" s="1"/>
  <c r="K12" i="44"/>
  <c r="E12" i="44" s="1"/>
  <c r="K14" i="44"/>
  <c r="E14" i="44" s="1"/>
  <c r="K20" i="44"/>
  <c r="E20" i="44" s="1"/>
  <c r="L21" i="44"/>
  <c r="F21" i="44" s="1"/>
  <c r="K25" i="44"/>
  <c r="E25" i="44" s="1"/>
  <c r="K27" i="44"/>
  <c r="E27" i="44" s="1"/>
  <c r="K31" i="44"/>
  <c r="E31" i="44" s="1"/>
  <c r="K36" i="44"/>
  <c r="E36" i="44" s="1"/>
  <c r="K40" i="44"/>
  <c r="E40" i="44" s="1"/>
  <c r="K42" i="44"/>
  <c r="E42" i="44" s="1"/>
  <c r="K44" i="44"/>
  <c r="E44" i="44" s="1"/>
  <c r="L49" i="44"/>
  <c r="F49" i="44" s="1"/>
  <c r="K50" i="44"/>
  <c r="E50" i="44" s="1"/>
  <c r="L58" i="44"/>
  <c r="F58" i="44" s="1"/>
  <c r="L60" i="44"/>
  <c r="F60" i="44" s="1"/>
  <c r="L62" i="44"/>
  <c r="F62" i="44" s="1"/>
  <c r="O56" i="43"/>
  <c r="L56" i="43" s="1"/>
  <c r="F56" i="43" s="1"/>
  <c r="N56" i="43"/>
  <c r="K56" i="43" s="1"/>
  <c r="E56" i="43" s="1"/>
  <c r="O60" i="43"/>
  <c r="N60" i="43"/>
  <c r="L60" i="43"/>
  <c r="F60" i="43" s="1"/>
  <c r="K60" i="43"/>
  <c r="E60" i="43" s="1"/>
  <c r="O59" i="43"/>
  <c r="L59" i="43" s="1"/>
  <c r="F59" i="43" s="1"/>
  <c r="N59" i="43"/>
  <c r="K59" i="43" s="1"/>
  <c r="E59" i="43"/>
  <c r="O58" i="43"/>
  <c r="L58" i="43" s="1"/>
  <c r="F58" i="43" s="1"/>
  <c r="N58" i="43"/>
  <c r="K58" i="43"/>
  <c r="E58" i="43" s="1"/>
  <c r="O57" i="43"/>
  <c r="L57" i="43" s="1"/>
  <c r="F57" i="43" s="1"/>
  <c r="N57" i="43"/>
  <c r="K57" i="43" s="1"/>
  <c r="E57" i="43" s="1"/>
  <c r="O52" i="43"/>
  <c r="L52" i="43" s="1"/>
  <c r="F52" i="43" s="1"/>
  <c r="N52" i="43"/>
  <c r="K52" i="43" s="1"/>
  <c r="E52" i="43" s="1"/>
  <c r="AA49" i="43"/>
  <c r="Z49" i="43"/>
  <c r="O49" i="43"/>
  <c r="N49" i="43"/>
  <c r="K49" i="43" s="1"/>
  <c r="E49" i="43" s="1"/>
  <c r="L49" i="43"/>
  <c r="F49" i="43" s="1"/>
  <c r="AA48" i="43"/>
  <c r="Z48" i="43"/>
  <c r="O48" i="43"/>
  <c r="L48" i="43" s="1"/>
  <c r="F48" i="43" s="1"/>
  <c r="N48" i="43"/>
  <c r="K48" i="43" s="1"/>
  <c r="E48" i="43" s="1"/>
  <c r="AA47" i="43"/>
  <c r="Z47" i="43"/>
  <c r="O47" i="43"/>
  <c r="L47" i="43" s="1"/>
  <c r="F47" i="43" s="1"/>
  <c r="N47" i="43"/>
  <c r="K47" i="43"/>
  <c r="E47" i="43" s="1"/>
  <c r="O46" i="43"/>
  <c r="L46" i="43" s="1"/>
  <c r="F46" i="43" s="1"/>
  <c r="N46" i="43"/>
  <c r="K46" i="43" s="1"/>
  <c r="E46" i="43" s="1"/>
  <c r="O43" i="43"/>
  <c r="L43" i="43" s="1"/>
  <c r="N43" i="43"/>
  <c r="K43" i="43" s="1"/>
  <c r="O42" i="43"/>
  <c r="L42" i="43" s="1"/>
  <c r="F42" i="43" s="1"/>
  <c r="N42" i="43"/>
  <c r="K42" i="43"/>
  <c r="E42" i="43" s="1"/>
  <c r="O41" i="43"/>
  <c r="L41" i="43" s="1"/>
  <c r="F41" i="43" s="1"/>
  <c r="N41" i="43"/>
  <c r="K41" i="43" s="1"/>
  <c r="E41" i="43" s="1"/>
  <c r="O40" i="43"/>
  <c r="L40" i="43" s="1"/>
  <c r="F40" i="43" s="1"/>
  <c r="N40" i="43"/>
  <c r="K40" i="43" s="1"/>
  <c r="E40" i="43" s="1"/>
  <c r="O39" i="43"/>
  <c r="L39" i="43" s="1"/>
  <c r="F39" i="43" s="1"/>
  <c r="N39" i="43"/>
  <c r="K39" i="43" s="1"/>
  <c r="E39" i="43" s="1"/>
  <c r="O38" i="43"/>
  <c r="L38" i="43" s="1"/>
  <c r="F38" i="43" s="1"/>
  <c r="N38" i="43"/>
  <c r="K38" i="43" s="1"/>
  <c r="E38" i="43" s="1"/>
  <c r="O35" i="43"/>
  <c r="L35" i="43" s="1"/>
  <c r="F35" i="43" s="1"/>
  <c r="N35" i="43"/>
  <c r="K35" i="43" s="1"/>
  <c r="E35" i="43" s="1"/>
  <c r="O34" i="43"/>
  <c r="L34" i="43" s="1"/>
  <c r="F34" i="43" s="1"/>
  <c r="N34" i="43"/>
  <c r="K34" i="43" s="1"/>
  <c r="E34" i="43" s="1"/>
  <c r="O33" i="43"/>
  <c r="L33" i="43" s="1"/>
  <c r="F33" i="43" s="1"/>
  <c r="N33" i="43"/>
  <c r="K33" i="43" s="1"/>
  <c r="E33" i="43" s="1"/>
  <c r="O30" i="43"/>
  <c r="L30" i="43" s="1"/>
  <c r="F30" i="43" s="1"/>
  <c r="N30" i="43"/>
  <c r="K30" i="43" s="1"/>
  <c r="E30" i="43" s="1"/>
  <c r="O29" i="43"/>
  <c r="L29" i="43" s="1"/>
  <c r="F29" i="43" s="1"/>
  <c r="N29" i="43"/>
  <c r="K29" i="43" s="1"/>
  <c r="E29" i="43" s="1"/>
  <c r="O28" i="43"/>
  <c r="N28" i="43"/>
  <c r="K28" i="43" s="1"/>
  <c r="E28" i="43" s="1"/>
  <c r="L28" i="43"/>
  <c r="F28" i="43" s="1"/>
  <c r="O25" i="43"/>
  <c r="L25" i="43" s="1"/>
  <c r="F25" i="43" s="1"/>
  <c r="N25" i="43"/>
  <c r="K25" i="43" s="1"/>
  <c r="E25" i="43" s="1"/>
  <c r="O24" i="43"/>
  <c r="L24" i="43" s="1"/>
  <c r="F24" i="43" s="1"/>
  <c r="N24" i="43"/>
  <c r="K24" i="43"/>
  <c r="E24" i="43" s="1"/>
  <c r="O23" i="43"/>
  <c r="L23" i="43" s="1"/>
  <c r="F23" i="43" s="1"/>
  <c r="N23" i="43"/>
  <c r="K23" i="43" s="1"/>
  <c r="E23" i="43" s="1"/>
  <c r="O20" i="43"/>
  <c r="L20" i="43" s="1"/>
  <c r="F20" i="43" s="1"/>
  <c r="N20" i="43"/>
  <c r="K20" i="43" s="1"/>
  <c r="E20" i="43" s="1"/>
  <c r="O19" i="43"/>
  <c r="L19" i="43" s="1"/>
  <c r="F19" i="43" s="1"/>
  <c r="N19" i="43"/>
  <c r="K19" i="43" s="1"/>
  <c r="E19" i="43" s="1"/>
  <c r="O18" i="43"/>
  <c r="L18" i="43" s="1"/>
  <c r="F18" i="43" s="1"/>
  <c r="N18" i="43"/>
  <c r="K18" i="43" s="1"/>
  <c r="E18" i="43" s="1"/>
  <c r="O14" i="43"/>
  <c r="L14" i="43" s="1"/>
  <c r="F14" i="43" s="1"/>
  <c r="N14" i="43"/>
  <c r="K14" i="43" s="1"/>
  <c r="E14" i="43" s="1"/>
  <c r="O13" i="43"/>
  <c r="L13" i="43" s="1"/>
  <c r="F13" i="43" s="1"/>
  <c r="N13" i="43"/>
  <c r="K13" i="43" s="1"/>
  <c r="E13" i="43" s="1"/>
  <c r="O12" i="43"/>
  <c r="L12" i="43" s="1"/>
  <c r="F12" i="43" s="1"/>
  <c r="N12" i="43"/>
  <c r="K12" i="43" s="1"/>
  <c r="E12" i="43" s="1"/>
  <c r="O11" i="43"/>
  <c r="L11" i="43" s="1"/>
  <c r="F11" i="43" s="1"/>
  <c r="N11" i="43"/>
  <c r="K11" i="43" s="1"/>
  <c r="E11" i="43" s="1"/>
  <c r="O10" i="43"/>
  <c r="L10" i="43" s="1"/>
  <c r="F10" i="43" s="1"/>
  <c r="N10" i="43"/>
  <c r="K10" i="43" s="1"/>
  <c r="E10" i="43" s="1"/>
  <c r="O9" i="43"/>
  <c r="L9" i="43" s="1"/>
  <c r="F9" i="43" s="1"/>
  <c r="N9" i="43"/>
  <c r="K9" i="43" s="1"/>
  <c r="E9" i="43" s="1"/>
  <c r="O8" i="43"/>
  <c r="L8" i="43" s="1"/>
  <c r="F8" i="43" s="1"/>
  <c r="N8" i="43"/>
  <c r="K8" i="43" s="1"/>
  <c r="E8" i="43" s="1"/>
  <c r="O7" i="43"/>
  <c r="L7" i="43" s="1"/>
  <c r="F7" i="43" s="1"/>
  <c r="N7" i="43"/>
  <c r="K7" i="43"/>
  <c r="E7" i="43" s="1"/>
  <c r="O6" i="43"/>
  <c r="L6" i="43" s="1"/>
  <c r="F6" i="43" s="1"/>
  <c r="N6" i="43"/>
  <c r="K6" i="43" s="1"/>
  <c r="E6" i="43" s="1"/>
  <c r="O5" i="43"/>
  <c r="L5" i="43" s="1"/>
  <c r="F5" i="43" s="1"/>
  <c r="N5" i="43"/>
  <c r="K5" i="43" s="1"/>
  <c r="E5" i="43" s="1"/>
  <c r="O59" i="42" l="1"/>
  <c r="L59" i="42" s="1"/>
  <c r="F59" i="42" s="1"/>
  <c r="N59" i="42"/>
  <c r="K59" i="42"/>
  <c r="E59" i="42" s="1"/>
  <c r="O58" i="42"/>
  <c r="L58" i="42" s="1"/>
  <c r="F58" i="42" s="1"/>
  <c r="N58" i="42"/>
  <c r="K58" i="42" s="1"/>
  <c r="E58" i="42" s="1"/>
  <c r="O57" i="42"/>
  <c r="L57" i="42" s="1"/>
  <c r="F57" i="42" s="1"/>
  <c r="N57" i="42"/>
  <c r="K57" i="42" s="1"/>
  <c r="E57" i="42" s="1"/>
  <c r="O56" i="42"/>
  <c r="L56" i="42" s="1"/>
  <c r="F56" i="42" s="1"/>
  <c r="N56" i="42"/>
  <c r="K56" i="42" s="1"/>
  <c r="E56" i="42" s="1"/>
  <c r="O52" i="42"/>
  <c r="L52" i="42" s="1"/>
  <c r="F52" i="42" s="1"/>
  <c r="N52" i="42"/>
  <c r="K52" i="42" s="1"/>
  <c r="E52" i="42" s="1"/>
  <c r="Z49" i="42"/>
  <c r="Y49" i="42"/>
  <c r="O49" i="42"/>
  <c r="L49" i="42" s="1"/>
  <c r="F49" i="42" s="1"/>
  <c r="N49" i="42"/>
  <c r="K49" i="42" s="1"/>
  <c r="E49" i="42" s="1"/>
  <c r="Z48" i="42"/>
  <c r="Y48" i="42"/>
  <c r="O48" i="42"/>
  <c r="L48" i="42" s="1"/>
  <c r="F48" i="42" s="1"/>
  <c r="N48" i="42"/>
  <c r="K48" i="42" s="1"/>
  <c r="E48" i="42" s="1"/>
  <c r="Z47" i="42"/>
  <c r="Y47" i="42"/>
  <c r="O47" i="42"/>
  <c r="L47" i="42" s="1"/>
  <c r="F47" i="42" s="1"/>
  <c r="N47" i="42"/>
  <c r="K47" i="42"/>
  <c r="E47" i="42" s="1"/>
  <c r="O46" i="42"/>
  <c r="L46" i="42" s="1"/>
  <c r="F46" i="42" s="1"/>
  <c r="N46" i="42"/>
  <c r="K46" i="42" s="1"/>
  <c r="E46" i="42" s="1"/>
  <c r="O43" i="42"/>
  <c r="L43" i="42" s="1"/>
  <c r="N43" i="42"/>
  <c r="K43" i="42" s="1"/>
  <c r="O42" i="42"/>
  <c r="L42" i="42" s="1"/>
  <c r="F42" i="42" s="1"/>
  <c r="N42" i="42"/>
  <c r="K42" i="42" s="1"/>
  <c r="E42" i="42" s="1"/>
  <c r="O41" i="42"/>
  <c r="L41" i="42" s="1"/>
  <c r="F41" i="42" s="1"/>
  <c r="N41" i="42"/>
  <c r="K41" i="42" s="1"/>
  <c r="E41" i="42" s="1"/>
  <c r="O40" i="42"/>
  <c r="N40" i="42"/>
  <c r="K40" i="42" s="1"/>
  <c r="E40" i="42" s="1"/>
  <c r="L40" i="42"/>
  <c r="F40" i="42" s="1"/>
  <c r="O39" i="42"/>
  <c r="L39" i="42" s="1"/>
  <c r="F39" i="42" s="1"/>
  <c r="N39" i="42"/>
  <c r="K39" i="42" s="1"/>
  <c r="E39" i="42" s="1"/>
  <c r="O38" i="42"/>
  <c r="L38" i="42" s="1"/>
  <c r="F38" i="42" s="1"/>
  <c r="N38" i="42"/>
  <c r="K38" i="42"/>
  <c r="E38" i="42" s="1"/>
  <c r="O35" i="42"/>
  <c r="L35" i="42" s="1"/>
  <c r="F35" i="42" s="1"/>
  <c r="N35" i="42"/>
  <c r="K35" i="42" s="1"/>
  <c r="E35" i="42" s="1"/>
  <c r="O34" i="42"/>
  <c r="L34" i="42" s="1"/>
  <c r="F34" i="42" s="1"/>
  <c r="N34" i="42"/>
  <c r="K34" i="42" s="1"/>
  <c r="E34" i="42" s="1"/>
  <c r="O33" i="42"/>
  <c r="L33" i="42" s="1"/>
  <c r="F33" i="42" s="1"/>
  <c r="N33" i="42"/>
  <c r="K33" i="42" s="1"/>
  <c r="E33" i="42" s="1"/>
  <c r="O30" i="42"/>
  <c r="L30" i="42" s="1"/>
  <c r="F30" i="42" s="1"/>
  <c r="N30" i="42"/>
  <c r="K30" i="42" s="1"/>
  <c r="E30" i="42" s="1"/>
  <c r="O29" i="42"/>
  <c r="L29" i="42" s="1"/>
  <c r="F29" i="42" s="1"/>
  <c r="N29" i="42"/>
  <c r="K29" i="42" s="1"/>
  <c r="E29" i="42" s="1"/>
  <c r="O28" i="42"/>
  <c r="L28" i="42" s="1"/>
  <c r="F28" i="42" s="1"/>
  <c r="N28" i="42"/>
  <c r="K28" i="42" s="1"/>
  <c r="E28" i="42" s="1"/>
  <c r="O25" i="42"/>
  <c r="L25" i="42" s="1"/>
  <c r="F25" i="42" s="1"/>
  <c r="N25" i="42"/>
  <c r="K25" i="42" s="1"/>
  <c r="E25" i="42" s="1"/>
  <c r="O24" i="42"/>
  <c r="L24" i="42" s="1"/>
  <c r="F24" i="42" s="1"/>
  <c r="N24" i="42"/>
  <c r="K24" i="42" s="1"/>
  <c r="E24" i="42" s="1"/>
  <c r="O23" i="42"/>
  <c r="L23" i="42" s="1"/>
  <c r="F23" i="42" s="1"/>
  <c r="N23" i="42"/>
  <c r="K23" i="42" s="1"/>
  <c r="E23" i="42" s="1"/>
  <c r="O20" i="42"/>
  <c r="L20" i="42" s="1"/>
  <c r="F20" i="42" s="1"/>
  <c r="N20" i="42"/>
  <c r="K20" i="42" s="1"/>
  <c r="E20" i="42" s="1"/>
  <c r="O19" i="42"/>
  <c r="L19" i="42" s="1"/>
  <c r="F19" i="42" s="1"/>
  <c r="N19" i="42"/>
  <c r="K19" i="42" s="1"/>
  <c r="E19" i="42" s="1"/>
  <c r="O18" i="42"/>
  <c r="N18" i="42"/>
  <c r="K18" i="42" s="1"/>
  <c r="E18" i="42" s="1"/>
  <c r="L18" i="42"/>
  <c r="F18" i="42" s="1"/>
  <c r="O14" i="42"/>
  <c r="L14" i="42" s="1"/>
  <c r="F14" i="42" s="1"/>
  <c r="N14" i="42"/>
  <c r="K14" i="42" s="1"/>
  <c r="E14" i="42" s="1"/>
  <c r="O13" i="42"/>
  <c r="L13" i="42" s="1"/>
  <c r="F13" i="42" s="1"/>
  <c r="N13" i="42"/>
  <c r="K13" i="42" s="1"/>
  <c r="E13" i="42" s="1"/>
  <c r="O12" i="42"/>
  <c r="L12" i="42" s="1"/>
  <c r="F12" i="42" s="1"/>
  <c r="N12" i="42"/>
  <c r="K12" i="42" s="1"/>
  <c r="E12" i="42" s="1"/>
  <c r="O11" i="42"/>
  <c r="L11" i="42" s="1"/>
  <c r="F11" i="42" s="1"/>
  <c r="N11" i="42"/>
  <c r="K11" i="42" s="1"/>
  <c r="E11" i="42" s="1"/>
  <c r="O10" i="42"/>
  <c r="L10" i="42" s="1"/>
  <c r="F10" i="42" s="1"/>
  <c r="N10" i="42"/>
  <c r="K10" i="42" s="1"/>
  <c r="E10" i="42" s="1"/>
  <c r="O9" i="42"/>
  <c r="L9" i="42" s="1"/>
  <c r="F9" i="42" s="1"/>
  <c r="N9" i="42"/>
  <c r="K9" i="42" s="1"/>
  <c r="E9" i="42" s="1"/>
  <c r="O8" i="42"/>
  <c r="L8" i="42" s="1"/>
  <c r="F8" i="42" s="1"/>
  <c r="N8" i="42"/>
  <c r="K8" i="42" s="1"/>
  <c r="E8" i="42" s="1"/>
  <c r="O7" i="42"/>
  <c r="L7" i="42" s="1"/>
  <c r="F7" i="42" s="1"/>
  <c r="N7" i="42"/>
  <c r="K7" i="42"/>
  <c r="E7" i="42" s="1"/>
  <c r="O6" i="42"/>
  <c r="L6" i="42" s="1"/>
  <c r="F6" i="42" s="1"/>
  <c r="N6" i="42"/>
  <c r="K6" i="42" s="1"/>
  <c r="E6" i="42" s="1"/>
  <c r="O5" i="42"/>
  <c r="L5" i="42" s="1"/>
  <c r="F5" i="42" s="1"/>
  <c r="N5" i="42"/>
  <c r="K5" i="42" s="1"/>
  <c r="E5" i="42" s="1"/>
  <c r="O59" i="41"/>
  <c r="L59" i="41" s="1"/>
  <c r="F59" i="41" s="1"/>
  <c r="N59" i="41"/>
  <c r="K59" i="41" s="1"/>
  <c r="E59" i="41" s="1"/>
  <c r="O58" i="41"/>
  <c r="L58" i="41" s="1"/>
  <c r="F58" i="41" s="1"/>
  <c r="N58" i="41"/>
  <c r="K58" i="41" s="1"/>
  <c r="E58" i="41" s="1"/>
  <c r="O57" i="41"/>
  <c r="L57" i="41" s="1"/>
  <c r="F57" i="41" s="1"/>
  <c r="N57" i="41"/>
  <c r="K57" i="41"/>
  <c r="E57" i="41" s="1"/>
  <c r="O56" i="41"/>
  <c r="L56" i="41" s="1"/>
  <c r="F56" i="41" s="1"/>
  <c r="N56" i="41"/>
  <c r="K56" i="41" s="1"/>
  <c r="E56" i="41" s="1"/>
  <c r="O52" i="41"/>
  <c r="L52" i="41" s="1"/>
  <c r="F52" i="41" s="1"/>
  <c r="N52" i="41"/>
  <c r="K52" i="41" s="1"/>
  <c r="E52" i="41" s="1"/>
  <c r="Y49" i="41"/>
  <c r="X49" i="41"/>
  <c r="O49" i="41"/>
  <c r="L49" i="41" s="1"/>
  <c r="F49" i="41" s="1"/>
  <c r="N49" i="41"/>
  <c r="K49" i="41" s="1"/>
  <c r="E49" i="41" s="1"/>
  <c r="Y48" i="41"/>
  <c r="X48" i="41"/>
  <c r="O48" i="41"/>
  <c r="L48" i="41" s="1"/>
  <c r="F48" i="41" s="1"/>
  <c r="N48" i="41"/>
  <c r="K48" i="41" s="1"/>
  <c r="E48" i="41" s="1"/>
  <c r="Y47" i="41"/>
  <c r="X47" i="41"/>
  <c r="O47" i="41"/>
  <c r="L47" i="41" s="1"/>
  <c r="F47" i="41" s="1"/>
  <c r="N47" i="41"/>
  <c r="K47" i="41" s="1"/>
  <c r="E47" i="41" s="1"/>
  <c r="O46" i="41"/>
  <c r="L46" i="41" s="1"/>
  <c r="F46" i="41" s="1"/>
  <c r="N46" i="41"/>
  <c r="K46" i="41" s="1"/>
  <c r="E46" i="41" s="1"/>
  <c r="O43" i="41"/>
  <c r="L43" i="41" s="1"/>
  <c r="N43" i="41"/>
  <c r="K43" i="41" s="1"/>
  <c r="O42" i="41"/>
  <c r="L42" i="41" s="1"/>
  <c r="F42" i="41" s="1"/>
  <c r="N42" i="41"/>
  <c r="K42" i="41" s="1"/>
  <c r="E42" i="41" s="1"/>
  <c r="O41" i="41"/>
  <c r="L41" i="41" s="1"/>
  <c r="F41" i="41" s="1"/>
  <c r="N41" i="41"/>
  <c r="K41" i="41" s="1"/>
  <c r="E41" i="41" s="1"/>
  <c r="O40" i="41"/>
  <c r="L40" i="41" s="1"/>
  <c r="F40" i="41" s="1"/>
  <c r="N40" i="41"/>
  <c r="K40" i="41" s="1"/>
  <c r="E40" i="41" s="1"/>
  <c r="O39" i="41"/>
  <c r="L39" i="41" s="1"/>
  <c r="F39" i="41" s="1"/>
  <c r="N39" i="41"/>
  <c r="K39" i="41" s="1"/>
  <c r="E39" i="41" s="1"/>
  <c r="O38" i="41"/>
  <c r="L38" i="41" s="1"/>
  <c r="F38" i="41" s="1"/>
  <c r="N38" i="41"/>
  <c r="K38" i="41" s="1"/>
  <c r="E38" i="41" s="1"/>
  <c r="O35" i="41"/>
  <c r="L35" i="41" s="1"/>
  <c r="F35" i="41" s="1"/>
  <c r="N35" i="41"/>
  <c r="K35" i="41" s="1"/>
  <c r="E35" i="41" s="1"/>
  <c r="O34" i="41"/>
  <c r="L34" i="41" s="1"/>
  <c r="F34" i="41" s="1"/>
  <c r="N34" i="41"/>
  <c r="K34" i="41" s="1"/>
  <c r="E34" i="41" s="1"/>
  <c r="O33" i="41"/>
  <c r="L33" i="41" s="1"/>
  <c r="F33" i="41" s="1"/>
  <c r="N33" i="41"/>
  <c r="K33" i="41" s="1"/>
  <c r="E33" i="41" s="1"/>
  <c r="O30" i="41"/>
  <c r="N30" i="41"/>
  <c r="K30" i="41" s="1"/>
  <c r="E30" i="41" s="1"/>
  <c r="L30" i="41"/>
  <c r="F30" i="41" s="1"/>
  <c r="O29" i="41"/>
  <c r="L29" i="41" s="1"/>
  <c r="F29" i="41" s="1"/>
  <c r="N29" i="41"/>
  <c r="K29" i="41" s="1"/>
  <c r="E29" i="41" s="1"/>
  <c r="O28" i="41"/>
  <c r="L28" i="41" s="1"/>
  <c r="F28" i="41" s="1"/>
  <c r="N28" i="41"/>
  <c r="K28" i="41" s="1"/>
  <c r="E28" i="41" s="1"/>
  <c r="O25" i="41"/>
  <c r="L25" i="41" s="1"/>
  <c r="F25" i="41" s="1"/>
  <c r="N25" i="41"/>
  <c r="K25" i="41" s="1"/>
  <c r="E25" i="41" s="1"/>
  <c r="O24" i="41"/>
  <c r="L24" i="41" s="1"/>
  <c r="F24" i="41" s="1"/>
  <c r="N24" i="41"/>
  <c r="K24" i="41" s="1"/>
  <c r="E24" i="41" s="1"/>
  <c r="O23" i="41"/>
  <c r="L23" i="41" s="1"/>
  <c r="F23" i="41" s="1"/>
  <c r="N23" i="41"/>
  <c r="K23" i="41" s="1"/>
  <c r="E23" i="41" s="1"/>
  <c r="O20" i="41"/>
  <c r="L20" i="41" s="1"/>
  <c r="F20" i="41" s="1"/>
  <c r="N20" i="41"/>
  <c r="K20" i="41" s="1"/>
  <c r="E20" i="41" s="1"/>
  <c r="O19" i="41"/>
  <c r="L19" i="41" s="1"/>
  <c r="F19" i="41" s="1"/>
  <c r="N19" i="41"/>
  <c r="K19" i="41" s="1"/>
  <c r="E19" i="41" s="1"/>
  <c r="O18" i="41"/>
  <c r="L18" i="41" s="1"/>
  <c r="F18" i="41" s="1"/>
  <c r="N18" i="41"/>
  <c r="K18" i="41" s="1"/>
  <c r="E18" i="41" s="1"/>
  <c r="O14" i="41"/>
  <c r="L14" i="41" s="1"/>
  <c r="F14" i="41" s="1"/>
  <c r="N14" i="41"/>
  <c r="K14" i="41"/>
  <c r="E14" i="41" s="1"/>
  <c r="O13" i="41"/>
  <c r="L13" i="41" s="1"/>
  <c r="F13" i="41" s="1"/>
  <c r="N13" i="41"/>
  <c r="K13" i="41" s="1"/>
  <c r="E13" i="41" s="1"/>
  <c r="O12" i="41"/>
  <c r="L12" i="41" s="1"/>
  <c r="F12" i="41" s="1"/>
  <c r="N12" i="41"/>
  <c r="K12" i="41" s="1"/>
  <c r="E12" i="41" s="1"/>
  <c r="O11" i="41"/>
  <c r="L11" i="41" s="1"/>
  <c r="F11" i="41" s="1"/>
  <c r="N11" i="41"/>
  <c r="K11" i="41" s="1"/>
  <c r="E11" i="41" s="1"/>
  <c r="O10" i="41"/>
  <c r="N10" i="41"/>
  <c r="K10" i="41" s="1"/>
  <c r="E10" i="41" s="1"/>
  <c r="L10" i="41"/>
  <c r="F10" i="41" s="1"/>
  <c r="O9" i="41"/>
  <c r="L9" i="41" s="1"/>
  <c r="F9" i="41" s="1"/>
  <c r="N9" i="41"/>
  <c r="K9" i="41" s="1"/>
  <c r="E9" i="41" s="1"/>
  <c r="O8" i="41"/>
  <c r="L8" i="41" s="1"/>
  <c r="F8" i="41" s="1"/>
  <c r="N8" i="41"/>
  <c r="K8" i="41" s="1"/>
  <c r="E8" i="41" s="1"/>
  <c r="O7" i="41"/>
  <c r="L7" i="41" s="1"/>
  <c r="F7" i="41" s="1"/>
  <c r="N7" i="41"/>
  <c r="K7" i="41" s="1"/>
  <c r="E7" i="41" s="1"/>
  <c r="O6" i="41"/>
  <c r="L6" i="41" s="1"/>
  <c r="F6" i="41" s="1"/>
  <c r="N6" i="41"/>
  <c r="K6" i="41" s="1"/>
  <c r="E6" i="41" s="1"/>
  <c r="O5" i="41"/>
  <c r="L5" i="41" s="1"/>
  <c r="F5" i="41" s="1"/>
  <c r="N5" i="41"/>
  <c r="K5" i="41" s="1"/>
  <c r="E5" i="41" s="1"/>
  <c r="N5" i="39"/>
  <c r="K5" i="39" s="1"/>
  <c r="E5" i="39" s="1"/>
  <c r="O5" i="39"/>
  <c r="O89" i="39"/>
  <c r="L89" i="39" s="1"/>
  <c r="F89" i="39" s="1"/>
  <c r="N89" i="39"/>
  <c r="K89" i="39" s="1"/>
  <c r="E89" i="39" s="1"/>
  <c r="O85" i="39"/>
  <c r="L85" i="39" s="1"/>
  <c r="F85" i="39" s="1"/>
  <c r="N85" i="39"/>
  <c r="K85" i="39" s="1"/>
  <c r="E85" i="39" s="1"/>
  <c r="O84" i="39"/>
  <c r="L84" i="39" s="1"/>
  <c r="F84" i="39" s="1"/>
  <c r="N84" i="39"/>
  <c r="K84" i="39" s="1"/>
  <c r="E84" i="39" s="1"/>
  <c r="O83" i="39"/>
  <c r="L83" i="39" s="1"/>
  <c r="F83" i="39" s="1"/>
  <c r="N83" i="39"/>
  <c r="K83" i="39" s="1"/>
  <c r="E83" i="39" s="1"/>
  <c r="X82" i="39"/>
  <c r="O82" i="39"/>
  <c r="L82" i="39" s="1"/>
  <c r="F82" i="39" s="1"/>
  <c r="N82" i="39"/>
  <c r="K82" i="39" s="1"/>
  <c r="E82" i="39" s="1"/>
  <c r="X81" i="39"/>
  <c r="O81" i="39"/>
  <c r="L81" i="39" s="1"/>
  <c r="F81" i="39" s="1"/>
  <c r="N81" i="39"/>
  <c r="K81" i="39" s="1"/>
  <c r="E81" i="39" s="1"/>
  <c r="X78" i="39"/>
  <c r="O78" i="39"/>
  <c r="L78" i="39" s="1"/>
  <c r="F78" i="39" s="1"/>
  <c r="N78" i="39"/>
  <c r="K78" i="39" s="1"/>
  <c r="E78" i="39" s="1"/>
  <c r="X77" i="39"/>
  <c r="O77" i="39"/>
  <c r="L77" i="39" s="1"/>
  <c r="F77" i="39" s="1"/>
  <c r="N77" i="39"/>
  <c r="K77" i="39" s="1"/>
  <c r="E77" i="39" s="1"/>
  <c r="X76" i="39"/>
  <c r="O76" i="39"/>
  <c r="L76" i="39" s="1"/>
  <c r="F76" i="39" s="1"/>
  <c r="N76" i="39"/>
  <c r="K76" i="39" s="1"/>
  <c r="E76" i="39" s="1"/>
  <c r="O75" i="39"/>
  <c r="L75" i="39" s="1"/>
  <c r="F75" i="39" s="1"/>
  <c r="N75" i="39"/>
  <c r="K75" i="39" s="1"/>
  <c r="E75" i="39" s="1"/>
  <c r="O72" i="39"/>
  <c r="N72" i="39"/>
  <c r="O71" i="39"/>
  <c r="L71" i="39" s="1"/>
  <c r="F71" i="39" s="1"/>
  <c r="N71" i="39"/>
  <c r="K71" i="39" s="1"/>
  <c r="E71" i="39" s="1"/>
  <c r="O68" i="39"/>
  <c r="L68" i="39" s="1"/>
  <c r="F68" i="39" s="1"/>
  <c r="N68" i="39"/>
  <c r="K68" i="39" s="1"/>
  <c r="E68" i="39" s="1"/>
  <c r="O67" i="39"/>
  <c r="L67" i="39" s="1"/>
  <c r="F67" i="39" s="1"/>
  <c r="N67" i="39"/>
  <c r="K67" i="39" s="1"/>
  <c r="E67" i="39" s="1"/>
  <c r="O66" i="39"/>
  <c r="L66" i="39" s="1"/>
  <c r="F66" i="39" s="1"/>
  <c r="N66" i="39"/>
  <c r="K66" i="39" s="1"/>
  <c r="E66" i="39" s="1"/>
  <c r="O65" i="39"/>
  <c r="L65" i="39" s="1"/>
  <c r="F65" i="39" s="1"/>
  <c r="N65" i="39"/>
  <c r="K65" i="39" s="1"/>
  <c r="E65" i="39" s="1"/>
  <c r="O64" i="39"/>
  <c r="L64" i="39" s="1"/>
  <c r="F64" i="39" s="1"/>
  <c r="N64" i="39"/>
  <c r="K64" i="39" s="1"/>
  <c r="E64" i="39" s="1"/>
  <c r="O63" i="39"/>
  <c r="L63" i="39" s="1"/>
  <c r="F63" i="39" s="1"/>
  <c r="N63" i="39"/>
  <c r="K63" i="39" s="1"/>
  <c r="E63" i="39" s="1"/>
  <c r="O62" i="39"/>
  <c r="L62" i="39" s="1"/>
  <c r="F62" i="39" s="1"/>
  <c r="N62" i="39"/>
  <c r="K62" i="39" s="1"/>
  <c r="E62" i="39" s="1"/>
  <c r="O59" i="39"/>
  <c r="L59" i="39" s="1"/>
  <c r="F59" i="39" s="1"/>
  <c r="N59" i="39"/>
  <c r="K59" i="39" s="1"/>
  <c r="E59" i="39" s="1"/>
  <c r="O58" i="39"/>
  <c r="L58" i="39" s="1"/>
  <c r="F58" i="39" s="1"/>
  <c r="N58" i="39"/>
  <c r="K58" i="39" s="1"/>
  <c r="E58" i="39" s="1"/>
  <c r="O57" i="39"/>
  <c r="L57" i="39" s="1"/>
  <c r="F57" i="39" s="1"/>
  <c r="N57" i="39"/>
  <c r="K57" i="39" s="1"/>
  <c r="E57" i="39" s="1"/>
  <c r="O56" i="39"/>
  <c r="L56" i="39" s="1"/>
  <c r="F56" i="39" s="1"/>
  <c r="N56" i="39"/>
  <c r="K56" i="39" s="1"/>
  <c r="E56" i="39" s="1"/>
  <c r="O52" i="39"/>
  <c r="L52" i="39" s="1"/>
  <c r="F52" i="39" s="1"/>
  <c r="N52" i="39"/>
  <c r="K52" i="39" s="1"/>
  <c r="E52" i="39" s="1"/>
  <c r="X49" i="39"/>
  <c r="W49" i="39"/>
  <c r="O49" i="39"/>
  <c r="L49" i="39" s="1"/>
  <c r="F49" i="39" s="1"/>
  <c r="N49" i="39"/>
  <c r="K49" i="39" s="1"/>
  <c r="E49" i="39" s="1"/>
  <c r="X48" i="39"/>
  <c r="W48" i="39"/>
  <c r="O48" i="39"/>
  <c r="L48" i="39" s="1"/>
  <c r="F48" i="39" s="1"/>
  <c r="N48" i="39"/>
  <c r="K48" i="39" s="1"/>
  <c r="E48" i="39" s="1"/>
  <c r="X47" i="39"/>
  <c r="W47" i="39"/>
  <c r="O47" i="39"/>
  <c r="L47" i="39" s="1"/>
  <c r="F47" i="39" s="1"/>
  <c r="N47" i="39"/>
  <c r="K47" i="39" s="1"/>
  <c r="E47" i="39" s="1"/>
  <c r="O46" i="39"/>
  <c r="L46" i="39" s="1"/>
  <c r="F46" i="39" s="1"/>
  <c r="N46" i="39"/>
  <c r="K46" i="39" s="1"/>
  <c r="E46" i="39" s="1"/>
  <c r="O43" i="39"/>
  <c r="L43" i="39" s="1"/>
  <c r="N43" i="39"/>
  <c r="K43" i="39" s="1"/>
  <c r="O42" i="39"/>
  <c r="L42" i="39" s="1"/>
  <c r="F42" i="39" s="1"/>
  <c r="N42" i="39"/>
  <c r="K42" i="39" s="1"/>
  <c r="E42" i="39" s="1"/>
  <c r="O41" i="39"/>
  <c r="L41" i="39" s="1"/>
  <c r="F41" i="39" s="1"/>
  <c r="N41" i="39"/>
  <c r="K41" i="39" s="1"/>
  <c r="E41" i="39" s="1"/>
  <c r="O40" i="39"/>
  <c r="L40" i="39" s="1"/>
  <c r="F40" i="39" s="1"/>
  <c r="N40" i="39"/>
  <c r="K40" i="39" s="1"/>
  <c r="E40" i="39" s="1"/>
  <c r="O39" i="39"/>
  <c r="L39" i="39" s="1"/>
  <c r="F39" i="39" s="1"/>
  <c r="N39" i="39"/>
  <c r="K39" i="39" s="1"/>
  <c r="E39" i="39" s="1"/>
  <c r="O38" i="39"/>
  <c r="L38" i="39" s="1"/>
  <c r="F38" i="39" s="1"/>
  <c r="N38" i="39"/>
  <c r="K38" i="39" s="1"/>
  <c r="E38" i="39" s="1"/>
  <c r="O35" i="39"/>
  <c r="L35" i="39" s="1"/>
  <c r="F35" i="39" s="1"/>
  <c r="N35" i="39"/>
  <c r="K35" i="39" s="1"/>
  <c r="E35" i="39" s="1"/>
  <c r="O34" i="39"/>
  <c r="L34" i="39" s="1"/>
  <c r="F34" i="39" s="1"/>
  <c r="N34" i="39"/>
  <c r="K34" i="39" s="1"/>
  <c r="E34" i="39" s="1"/>
  <c r="O33" i="39"/>
  <c r="L33" i="39" s="1"/>
  <c r="F33" i="39" s="1"/>
  <c r="N33" i="39"/>
  <c r="K33" i="39" s="1"/>
  <c r="E33" i="39" s="1"/>
  <c r="O30" i="39"/>
  <c r="L30" i="39" s="1"/>
  <c r="F30" i="39" s="1"/>
  <c r="N30" i="39"/>
  <c r="K30" i="39" s="1"/>
  <c r="E30" i="39" s="1"/>
  <c r="O29" i="39"/>
  <c r="L29" i="39" s="1"/>
  <c r="F29" i="39" s="1"/>
  <c r="N29" i="39"/>
  <c r="K29" i="39" s="1"/>
  <c r="E29" i="39" s="1"/>
  <c r="O28" i="39"/>
  <c r="L28" i="39" s="1"/>
  <c r="F28" i="39" s="1"/>
  <c r="N28" i="39"/>
  <c r="K28" i="39" s="1"/>
  <c r="E28" i="39" s="1"/>
  <c r="O25" i="39"/>
  <c r="L25" i="39" s="1"/>
  <c r="F25" i="39" s="1"/>
  <c r="N25" i="39"/>
  <c r="K25" i="39" s="1"/>
  <c r="E25" i="39" s="1"/>
  <c r="O24" i="39"/>
  <c r="L24" i="39" s="1"/>
  <c r="F24" i="39" s="1"/>
  <c r="N24" i="39"/>
  <c r="K24" i="39" s="1"/>
  <c r="E24" i="39" s="1"/>
  <c r="O23" i="39"/>
  <c r="L23" i="39" s="1"/>
  <c r="F23" i="39" s="1"/>
  <c r="N23" i="39"/>
  <c r="K23" i="39"/>
  <c r="E23" i="39" s="1"/>
  <c r="O20" i="39"/>
  <c r="L20" i="39" s="1"/>
  <c r="F20" i="39" s="1"/>
  <c r="N20" i="39"/>
  <c r="K20" i="39" s="1"/>
  <c r="E20" i="39" s="1"/>
  <c r="O19" i="39"/>
  <c r="L19" i="39" s="1"/>
  <c r="F19" i="39" s="1"/>
  <c r="N19" i="39"/>
  <c r="K19" i="39" s="1"/>
  <c r="E19" i="39" s="1"/>
  <c r="O18" i="39"/>
  <c r="L18" i="39" s="1"/>
  <c r="F18" i="39" s="1"/>
  <c r="N18" i="39"/>
  <c r="K18" i="39" s="1"/>
  <c r="E18" i="39" s="1"/>
  <c r="O14" i="39"/>
  <c r="L14" i="39" s="1"/>
  <c r="F14" i="39" s="1"/>
  <c r="N14" i="39"/>
  <c r="K14" i="39" s="1"/>
  <c r="E14" i="39" s="1"/>
  <c r="O13" i="39"/>
  <c r="N13" i="39"/>
  <c r="K13" i="39" s="1"/>
  <c r="E13" i="39" s="1"/>
  <c r="L13" i="39"/>
  <c r="F13" i="39" s="1"/>
  <c r="O12" i="39"/>
  <c r="L12" i="39" s="1"/>
  <c r="F12" i="39" s="1"/>
  <c r="N12" i="39"/>
  <c r="K12" i="39"/>
  <c r="E12" i="39" s="1"/>
  <c r="O11" i="39"/>
  <c r="L11" i="39" s="1"/>
  <c r="F11" i="39" s="1"/>
  <c r="N11" i="39"/>
  <c r="K11" i="39" s="1"/>
  <c r="E11" i="39" s="1"/>
  <c r="O10" i="39"/>
  <c r="L10" i="39" s="1"/>
  <c r="F10" i="39" s="1"/>
  <c r="N10" i="39"/>
  <c r="K10" i="39" s="1"/>
  <c r="E10" i="39" s="1"/>
  <c r="O9" i="39"/>
  <c r="L9" i="39" s="1"/>
  <c r="F9" i="39" s="1"/>
  <c r="N9" i="39"/>
  <c r="K9" i="39" s="1"/>
  <c r="E9" i="39" s="1"/>
  <c r="O8" i="39"/>
  <c r="L8" i="39" s="1"/>
  <c r="F8" i="39" s="1"/>
  <c r="N8" i="39"/>
  <c r="K8" i="39" s="1"/>
  <c r="E8" i="39" s="1"/>
  <c r="O7" i="39"/>
  <c r="L7" i="39" s="1"/>
  <c r="F7" i="39" s="1"/>
  <c r="N7" i="39"/>
  <c r="K7" i="39" s="1"/>
  <c r="E7" i="39" s="1"/>
  <c r="O6" i="39"/>
  <c r="L6" i="39" s="1"/>
  <c r="F6" i="39" s="1"/>
  <c r="N6" i="39"/>
  <c r="K6" i="39" s="1"/>
  <c r="E6" i="39" s="1"/>
  <c r="L5" i="39"/>
  <c r="F5" i="39" s="1"/>
  <c r="O89" i="34" l="1"/>
  <c r="L89" i="34" s="1"/>
  <c r="F89" i="34" s="1"/>
  <c r="N89" i="34"/>
  <c r="K89" i="34" s="1"/>
  <c r="O85" i="34"/>
  <c r="L85" i="34" s="1"/>
  <c r="F85" i="34" s="1"/>
  <c r="N85" i="34"/>
  <c r="K85" i="34" s="1"/>
  <c r="E85" i="34" s="1"/>
  <c r="O84" i="34"/>
  <c r="L84" i="34" s="1"/>
  <c r="F84" i="34" s="1"/>
  <c r="N84" i="34"/>
  <c r="K84" i="34" s="1"/>
  <c r="E84" i="34" s="1"/>
  <c r="O83" i="34"/>
  <c r="L83" i="34" s="1"/>
  <c r="F83" i="34" s="1"/>
  <c r="N83" i="34"/>
  <c r="K83" i="34" s="1"/>
  <c r="E83" i="34" s="1"/>
  <c r="W82" i="34"/>
  <c r="O82" i="34"/>
  <c r="L82" i="34" s="1"/>
  <c r="F82" i="34" s="1"/>
  <c r="N82" i="34"/>
  <c r="K82" i="34" s="1"/>
  <c r="E82" i="34" s="1"/>
  <c r="W81" i="34"/>
  <c r="O81" i="34"/>
  <c r="L81" i="34" s="1"/>
  <c r="F81" i="34" s="1"/>
  <c r="N81" i="34"/>
  <c r="K81" i="34" s="1"/>
  <c r="E81" i="34" s="1"/>
  <c r="W78" i="34"/>
  <c r="O78" i="34"/>
  <c r="L78" i="34" s="1"/>
  <c r="F78" i="34" s="1"/>
  <c r="N78" i="34"/>
  <c r="K78" i="34" s="1"/>
  <c r="E78" i="34" s="1"/>
  <c r="W77" i="34"/>
  <c r="O77" i="34"/>
  <c r="L77" i="34" s="1"/>
  <c r="F77" i="34" s="1"/>
  <c r="N77" i="34"/>
  <c r="K77" i="34" s="1"/>
  <c r="E77" i="34" s="1"/>
  <c r="W76" i="34"/>
  <c r="O76" i="34"/>
  <c r="L76" i="34" s="1"/>
  <c r="F76" i="34" s="1"/>
  <c r="N76" i="34"/>
  <c r="K76" i="34" s="1"/>
  <c r="E76" i="34" s="1"/>
  <c r="O75" i="34"/>
  <c r="L75" i="34" s="1"/>
  <c r="F75" i="34" s="1"/>
  <c r="N75" i="34"/>
  <c r="K75" i="34" s="1"/>
  <c r="E75" i="34" s="1"/>
  <c r="O72" i="34"/>
  <c r="N72" i="34"/>
  <c r="O71" i="34"/>
  <c r="L71" i="34" s="1"/>
  <c r="F71" i="34" s="1"/>
  <c r="N71" i="34"/>
  <c r="K71" i="34" s="1"/>
  <c r="E71" i="34" s="1"/>
  <c r="O68" i="34"/>
  <c r="L68" i="34" s="1"/>
  <c r="F68" i="34" s="1"/>
  <c r="N68" i="34"/>
  <c r="K68" i="34" s="1"/>
  <c r="E68" i="34" s="1"/>
  <c r="O67" i="34"/>
  <c r="L67" i="34" s="1"/>
  <c r="F67" i="34" s="1"/>
  <c r="N67" i="34"/>
  <c r="K67" i="34" s="1"/>
  <c r="E67" i="34" s="1"/>
  <c r="O66" i="34"/>
  <c r="L66" i="34" s="1"/>
  <c r="F66" i="34" s="1"/>
  <c r="N66" i="34"/>
  <c r="K66" i="34" s="1"/>
  <c r="E66" i="34" s="1"/>
  <c r="O65" i="34"/>
  <c r="L65" i="34" s="1"/>
  <c r="F65" i="34" s="1"/>
  <c r="N65" i="34"/>
  <c r="K65" i="34" s="1"/>
  <c r="E65" i="34" s="1"/>
  <c r="O64" i="34"/>
  <c r="L64" i="34" s="1"/>
  <c r="F64" i="34" s="1"/>
  <c r="N64" i="34"/>
  <c r="K64" i="34" s="1"/>
  <c r="E64" i="34" s="1"/>
  <c r="O63" i="34"/>
  <c r="L63" i="34" s="1"/>
  <c r="F63" i="34" s="1"/>
  <c r="N63" i="34"/>
  <c r="K63" i="34" s="1"/>
  <c r="E63" i="34" s="1"/>
  <c r="O62" i="34"/>
  <c r="L62" i="34" s="1"/>
  <c r="F62" i="34" s="1"/>
  <c r="N62" i="34"/>
  <c r="K62" i="34" s="1"/>
  <c r="E62" i="34" s="1"/>
  <c r="O59" i="34"/>
  <c r="L59" i="34" s="1"/>
  <c r="F59" i="34" s="1"/>
  <c r="N59" i="34"/>
  <c r="K59" i="34" s="1"/>
  <c r="E59" i="34" s="1"/>
  <c r="O58" i="34"/>
  <c r="L58" i="34" s="1"/>
  <c r="F58" i="34" s="1"/>
  <c r="N58" i="34"/>
  <c r="K58" i="34" s="1"/>
  <c r="E58" i="34" s="1"/>
  <c r="O57" i="34"/>
  <c r="L57" i="34" s="1"/>
  <c r="F57" i="34" s="1"/>
  <c r="N57" i="34"/>
  <c r="K57" i="34" s="1"/>
  <c r="E57" i="34" s="1"/>
  <c r="O56" i="34"/>
  <c r="L56" i="34" s="1"/>
  <c r="F56" i="34" s="1"/>
  <c r="N56" i="34"/>
  <c r="K56" i="34" s="1"/>
  <c r="E56" i="34" s="1"/>
  <c r="O52" i="34"/>
  <c r="L52" i="34" s="1"/>
  <c r="F52" i="34" s="1"/>
  <c r="N52" i="34"/>
  <c r="K52" i="34" s="1"/>
  <c r="E52" i="34" s="1"/>
  <c r="W49" i="34"/>
  <c r="V49" i="34"/>
  <c r="O49" i="34"/>
  <c r="L49" i="34" s="1"/>
  <c r="F49" i="34" s="1"/>
  <c r="N49" i="34"/>
  <c r="K49" i="34" s="1"/>
  <c r="E49" i="34" s="1"/>
  <c r="W48" i="34"/>
  <c r="V48" i="34"/>
  <c r="O48" i="34"/>
  <c r="L48" i="34" s="1"/>
  <c r="F48" i="34" s="1"/>
  <c r="N48" i="34"/>
  <c r="K48" i="34" s="1"/>
  <c r="E48" i="34" s="1"/>
  <c r="W47" i="34"/>
  <c r="V47" i="34"/>
  <c r="O47" i="34"/>
  <c r="L47" i="34" s="1"/>
  <c r="F47" i="34" s="1"/>
  <c r="N47" i="34"/>
  <c r="K47" i="34" s="1"/>
  <c r="E47" i="34" s="1"/>
  <c r="O46" i="34"/>
  <c r="L46" i="34" s="1"/>
  <c r="F46" i="34" s="1"/>
  <c r="N46" i="34"/>
  <c r="K46" i="34" s="1"/>
  <c r="E46" i="34" s="1"/>
  <c r="O43" i="34"/>
  <c r="L43" i="34" s="1"/>
  <c r="N43" i="34"/>
  <c r="K43" i="34" s="1"/>
  <c r="O42" i="34"/>
  <c r="L42" i="34" s="1"/>
  <c r="F42" i="34" s="1"/>
  <c r="N42" i="34"/>
  <c r="K42" i="34" s="1"/>
  <c r="E42" i="34" s="1"/>
  <c r="O41" i="34"/>
  <c r="L41" i="34" s="1"/>
  <c r="F41" i="34" s="1"/>
  <c r="N41" i="34"/>
  <c r="K41" i="34" s="1"/>
  <c r="E41" i="34" s="1"/>
  <c r="O40" i="34"/>
  <c r="L40" i="34" s="1"/>
  <c r="F40" i="34" s="1"/>
  <c r="N40" i="34"/>
  <c r="K40" i="34" s="1"/>
  <c r="E40" i="34" s="1"/>
  <c r="O39" i="34"/>
  <c r="L39" i="34" s="1"/>
  <c r="F39" i="34" s="1"/>
  <c r="N39" i="34"/>
  <c r="K39" i="34" s="1"/>
  <c r="E39" i="34" s="1"/>
  <c r="O38" i="34"/>
  <c r="L38" i="34" s="1"/>
  <c r="F38" i="34" s="1"/>
  <c r="N38" i="34"/>
  <c r="K38" i="34" s="1"/>
  <c r="E38" i="34" s="1"/>
  <c r="O35" i="34"/>
  <c r="L35" i="34" s="1"/>
  <c r="F35" i="34" s="1"/>
  <c r="N35" i="34"/>
  <c r="K35" i="34" s="1"/>
  <c r="E35" i="34" s="1"/>
  <c r="O34" i="34"/>
  <c r="L34" i="34" s="1"/>
  <c r="F34" i="34" s="1"/>
  <c r="N34" i="34"/>
  <c r="K34" i="34" s="1"/>
  <c r="E34" i="34" s="1"/>
  <c r="O33" i="34"/>
  <c r="L33" i="34" s="1"/>
  <c r="F33" i="34" s="1"/>
  <c r="N33" i="34"/>
  <c r="K33" i="34" s="1"/>
  <c r="E33" i="34" s="1"/>
  <c r="O30" i="34"/>
  <c r="L30" i="34" s="1"/>
  <c r="F30" i="34" s="1"/>
  <c r="N30" i="34"/>
  <c r="K30" i="34" s="1"/>
  <c r="E30" i="34" s="1"/>
  <c r="O29" i="34"/>
  <c r="L29" i="34" s="1"/>
  <c r="F29" i="34" s="1"/>
  <c r="N29" i="34"/>
  <c r="K29" i="34" s="1"/>
  <c r="E29" i="34" s="1"/>
  <c r="O28" i="34"/>
  <c r="L28" i="34" s="1"/>
  <c r="F28" i="34" s="1"/>
  <c r="N28" i="34"/>
  <c r="K28" i="34" s="1"/>
  <c r="E28" i="34" s="1"/>
  <c r="O25" i="34"/>
  <c r="L25" i="34" s="1"/>
  <c r="F25" i="34" s="1"/>
  <c r="N25" i="34"/>
  <c r="K25" i="34" s="1"/>
  <c r="E25" i="34" s="1"/>
  <c r="O24" i="34"/>
  <c r="L24" i="34" s="1"/>
  <c r="F24" i="34" s="1"/>
  <c r="N24" i="34"/>
  <c r="K24" i="34" s="1"/>
  <c r="E24" i="34" s="1"/>
  <c r="O23" i="34"/>
  <c r="L23" i="34" s="1"/>
  <c r="F23" i="34" s="1"/>
  <c r="N23" i="34"/>
  <c r="K23" i="34" s="1"/>
  <c r="E23" i="34" s="1"/>
  <c r="O20" i="34"/>
  <c r="L20" i="34" s="1"/>
  <c r="F20" i="34" s="1"/>
  <c r="N20" i="34"/>
  <c r="K20" i="34" s="1"/>
  <c r="E20" i="34" s="1"/>
  <c r="O19" i="34"/>
  <c r="L19" i="34" s="1"/>
  <c r="F19" i="34" s="1"/>
  <c r="N19" i="34"/>
  <c r="K19" i="34" s="1"/>
  <c r="E19" i="34" s="1"/>
  <c r="O18" i="34"/>
  <c r="L18" i="34" s="1"/>
  <c r="F18" i="34" s="1"/>
  <c r="N18" i="34"/>
  <c r="K18" i="34" s="1"/>
  <c r="E18" i="34" s="1"/>
  <c r="O14" i="34"/>
  <c r="L14" i="34" s="1"/>
  <c r="F14" i="34" s="1"/>
  <c r="N14" i="34"/>
  <c r="K14" i="34" s="1"/>
  <c r="E14" i="34" s="1"/>
  <c r="O13" i="34"/>
  <c r="L13" i="34" s="1"/>
  <c r="F13" i="34" s="1"/>
  <c r="N13" i="34"/>
  <c r="K13" i="34" s="1"/>
  <c r="E13" i="34" s="1"/>
  <c r="O12" i="34"/>
  <c r="L12" i="34" s="1"/>
  <c r="F12" i="34" s="1"/>
  <c r="N12" i="34"/>
  <c r="K12" i="34" s="1"/>
  <c r="E12" i="34" s="1"/>
  <c r="O11" i="34"/>
  <c r="L11" i="34" s="1"/>
  <c r="F11" i="34" s="1"/>
  <c r="N11" i="34"/>
  <c r="K11" i="34" s="1"/>
  <c r="E11" i="34" s="1"/>
  <c r="O10" i="34"/>
  <c r="L10" i="34" s="1"/>
  <c r="F10" i="34" s="1"/>
  <c r="N10" i="34"/>
  <c r="K10" i="34" s="1"/>
  <c r="E10" i="34" s="1"/>
  <c r="O9" i="34"/>
  <c r="L9" i="34" s="1"/>
  <c r="F9" i="34" s="1"/>
  <c r="N9" i="34"/>
  <c r="K9" i="34" s="1"/>
  <c r="E9" i="34" s="1"/>
  <c r="O8" i="34"/>
  <c r="L8" i="34" s="1"/>
  <c r="F8" i="34" s="1"/>
  <c r="N8" i="34"/>
  <c r="K8" i="34" s="1"/>
  <c r="E8" i="34" s="1"/>
  <c r="O7" i="34"/>
  <c r="L7" i="34" s="1"/>
  <c r="F7" i="34" s="1"/>
  <c r="N7" i="34"/>
  <c r="K7" i="34" s="1"/>
  <c r="E7" i="34" s="1"/>
  <c r="O6" i="34"/>
  <c r="L6" i="34" s="1"/>
  <c r="F6" i="34" s="1"/>
  <c r="N6" i="34"/>
  <c r="K6" i="34" s="1"/>
  <c r="E6" i="34" s="1"/>
  <c r="O5" i="34"/>
  <c r="L5" i="34" s="1"/>
  <c r="F5" i="34" s="1"/>
  <c r="N5" i="34"/>
  <c r="K5" i="34" s="1"/>
  <c r="E5" i="34" s="1"/>
  <c r="E89" i="3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<sst xmlns="http://schemas.openxmlformats.org/spreadsheetml/2006/main" count="586" uniqueCount="113">
  <si>
    <t>PIECITOS NORDICOS</t>
  </si>
  <si>
    <t>MM-CO-30</t>
  </si>
  <si>
    <t>MM-PN-50</t>
  </si>
  <si>
    <t>MM-PN-70</t>
  </si>
  <si>
    <t>Madera</t>
  </si>
  <si>
    <t>COLGANTES COCO</t>
  </si>
  <si>
    <t>COLGANTE COCO 30cm(Hierro)</t>
  </si>
  <si>
    <t>COLGANTE COCO 30cm (Plástico)</t>
  </si>
  <si>
    <t>LLAMADOR CHICO 5 cañas</t>
  </si>
  <si>
    <t>LLAMADOR CHICO 8 cañas</t>
  </si>
  <si>
    <t>LLAMADOR GRANDE 8 cañas</t>
  </si>
  <si>
    <t>MACETERO COLGANTE</t>
  </si>
  <si>
    <t>LLAMADORES  CAÑA</t>
  </si>
  <si>
    <t>MACETEROS  CAÑA</t>
  </si>
  <si>
    <t>MACETERO de PIE 60 cm</t>
  </si>
  <si>
    <t>MACETERO de PIE 80 cm</t>
  </si>
  <si>
    <t>MACETERO de PIE 90 cm</t>
  </si>
  <si>
    <t>COCO SOPORTE NEGRO 20(BsAs)</t>
  </si>
  <si>
    <t>COCO SOPORTE NEGRO 25(BsAs)</t>
  </si>
  <si>
    <t>COCO SOPORTE NEGRO 30(BsAs)</t>
  </si>
  <si>
    <t>ROLLOS DE JUNCOS</t>
  </si>
  <si>
    <t>Rollo 10 m largo x 0,80 m ALTO</t>
  </si>
  <si>
    <t>Rollo 10 m largo x 1,00 m ALTO</t>
  </si>
  <si>
    <t>Rollo 10 m largo x 1,20 m ALTO</t>
  </si>
  <si>
    <t>Rollo 10 m largo x 1,50 m ALTO</t>
  </si>
  <si>
    <t>CERCOS de CAÑAS</t>
  </si>
  <si>
    <t>LLAMADOR GRANDE 10 cañas</t>
  </si>
  <si>
    <t>LLAMADOR MED Tallado 8 cañas</t>
  </si>
  <si>
    <t>CAÑAS INDIVIDUALES</t>
  </si>
  <si>
    <t>TUTORES con MUSGO</t>
  </si>
  <si>
    <t>Tutores con Musgo  0,40 m</t>
  </si>
  <si>
    <t>Tutores con Musgo 0,60 m</t>
  </si>
  <si>
    <t>Tutores con Musgo 0,80 m</t>
  </si>
  <si>
    <t>Tutores con Musgo 1,40 m</t>
  </si>
  <si>
    <t>Tutores con Musgo 1,60 m</t>
  </si>
  <si>
    <t>TUTORES de Madera</t>
  </si>
  <si>
    <t>Tutores de Madera  2 m</t>
  </si>
  <si>
    <t>MADERERA</t>
  </si>
  <si>
    <t>TUTORES HASTA 100 CM</t>
  </si>
  <si>
    <t>ARTICULO</t>
  </si>
  <si>
    <t>P. UNITARIO</t>
  </si>
  <si>
    <t>X 10 U</t>
  </si>
  <si>
    <t xml:space="preserve"> TUTOR 40 CM</t>
  </si>
  <si>
    <t>TUTOR 60 CM</t>
  </si>
  <si>
    <t>TUTOR 80 CM</t>
  </si>
  <si>
    <t>Tutores con Musgo 1,00 m</t>
  </si>
  <si>
    <t>Tutores con Musgo 1,20 m</t>
  </si>
  <si>
    <t>CAÑAS, JUNCOS, MADERAS y TUTORES</t>
  </si>
  <si>
    <t>ANTORCHAS  CAÑA</t>
  </si>
  <si>
    <t>ANTORCHAS c/CITRONELLA</t>
  </si>
  <si>
    <t>Cerco 100 x 100</t>
  </si>
  <si>
    <t>Cerco Cañas VERDES</t>
  </si>
  <si>
    <t xml:space="preserve">Cañas Quemadas c/ CETOL  </t>
  </si>
  <si>
    <t xml:space="preserve">Cerco Cañas QUEMADAS </t>
  </si>
  <si>
    <t>Cerco 150x100</t>
  </si>
  <si>
    <t>Cerco 180x100</t>
  </si>
  <si>
    <t>Cerco 200x100</t>
  </si>
  <si>
    <t>Caña GRUESA QUEMADA 2 m</t>
  </si>
  <si>
    <t>Caña GRUESA VERDE 2 m</t>
  </si>
  <si>
    <t>Caña QUEMADA 2 m</t>
  </si>
  <si>
    <t>Caña VERDE 2 m</t>
  </si>
  <si>
    <t>Caña QUEMADA 1,8 m</t>
  </si>
  <si>
    <t>Caña VERDE 1,8 m</t>
  </si>
  <si>
    <t>Caña QUEMADA 1,5 m</t>
  </si>
  <si>
    <t>Caña VERDE 1,5 m</t>
  </si>
  <si>
    <t>Caña QUEMADA 1 m</t>
  </si>
  <si>
    <t>Caña VERDE 1 m</t>
  </si>
  <si>
    <t>Cañas sin</t>
  </si>
  <si>
    <t>Aumentos</t>
  </si>
  <si>
    <t>X 2,5</t>
  </si>
  <si>
    <t>X1,52</t>
  </si>
  <si>
    <t>LLAMADOR MATE cañas</t>
  </si>
  <si>
    <t>30 cm</t>
  </si>
  <si>
    <t>40 cm</t>
  </si>
  <si>
    <t>50 cm</t>
  </si>
  <si>
    <t>60 cm</t>
  </si>
  <si>
    <t>MMM010224</t>
  </si>
  <si>
    <t>COLGANTE PORTAMACETAS HILO BLANCOS</t>
  </si>
  <si>
    <t>x 2</t>
  </si>
  <si>
    <t>X1,5</t>
  </si>
  <si>
    <t>Boleta270224</t>
  </si>
  <si>
    <t>Macetx020624</t>
  </si>
  <si>
    <t>Macetx120624</t>
  </si>
  <si>
    <r>
      <t xml:space="preserve">Caña </t>
    </r>
    <r>
      <rPr>
        <b/>
        <sz val="16"/>
        <color rgb="FF000000"/>
        <rFont val="Calibri"/>
        <family val="2"/>
        <scheme val="minor"/>
      </rPr>
      <t>GRUESA</t>
    </r>
    <r>
      <rPr>
        <sz val="16"/>
        <color rgb="FF000000"/>
        <rFont val="Calibri"/>
        <family val="2"/>
        <scheme val="minor"/>
      </rPr>
      <t xml:space="preserve"> VERDE 2 m</t>
    </r>
  </si>
  <si>
    <r>
      <t xml:space="preserve">Caña </t>
    </r>
    <r>
      <rPr>
        <b/>
        <sz val="16"/>
        <color rgb="FF000000"/>
        <rFont val="Calibri"/>
        <family val="2"/>
        <scheme val="minor"/>
      </rPr>
      <t>GRUESA</t>
    </r>
    <r>
      <rPr>
        <sz val="16"/>
        <color rgb="FF000000"/>
        <rFont val="Calibri"/>
        <family val="2"/>
        <scheme val="minor"/>
      </rPr>
      <t xml:space="preserve"> QUEMADA 2 m</t>
    </r>
  </si>
  <si>
    <t>javiTutores</t>
  </si>
  <si>
    <t>Rollo Junco 5 mt JAVI</t>
  </si>
  <si>
    <t>MaderaCesteria</t>
  </si>
  <si>
    <t>Cañas190824</t>
  </si>
  <si>
    <t xml:space="preserve">Rollo 10 m largo x 0,80 m </t>
  </si>
  <si>
    <t xml:space="preserve">Rollo 10 m largo x 1,00 m </t>
  </si>
  <si>
    <t xml:space="preserve">Rollo 10 m largo x 1,20 m </t>
  </si>
  <si>
    <t xml:space="preserve">Rollo 10 m largo x 1,50 m </t>
  </si>
  <si>
    <t>Redond $100</t>
  </si>
  <si>
    <t>Cañas141124</t>
  </si>
  <si>
    <t>(BoletaC Productos+10%)</t>
  </si>
  <si>
    <t>MANDALAS CERAMICA CAÑAS</t>
  </si>
  <si>
    <t>Lista</t>
  </si>
  <si>
    <r>
      <t xml:space="preserve">Caña </t>
    </r>
    <r>
      <rPr>
        <b/>
        <sz val="16"/>
        <color rgb="FF000000"/>
        <rFont val="Calibri"/>
        <family val="2"/>
        <scheme val="minor"/>
      </rPr>
      <t>GRUESA</t>
    </r>
    <r>
      <rPr>
        <sz val="16"/>
        <color rgb="FF000000"/>
        <rFont val="Calibri"/>
        <family val="2"/>
        <scheme val="minor"/>
      </rPr>
      <t xml:space="preserve">  3 m</t>
    </r>
  </si>
  <si>
    <t>TUTORES</t>
  </si>
  <si>
    <t>Caña  5 m</t>
  </si>
  <si>
    <t>Caña</t>
  </si>
  <si>
    <t>Caña 3 m</t>
  </si>
  <si>
    <t>Caña  fina</t>
  </si>
  <si>
    <t>TUTORES CHAPA KREDA grandes</t>
  </si>
  <si>
    <t>TUTORES CHAPA KREDA chicos</t>
  </si>
  <si>
    <t>TUTORES de Metal</t>
  </si>
  <si>
    <t>TUTORES de FUNDICIÓN</t>
  </si>
  <si>
    <t>javi</t>
  </si>
  <si>
    <t>Tutores de Fundición</t>
  </si>
  <si>
    <t>CAÑAS</t>
  </si>
  <si>
    <t>X</t>
  </si>
  <si>
    <t>MACETERO de PIE 70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</si>
</sst>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FF00"/>
      <name val="Arial Black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5" tint="0.39997558519241921"/>
      <name val="Arial Black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Arial Black"/>
      <family val="2"/>
    </font>
    <font>
      <b/>
      <sz val="16"/>
      <color rgb="FFFF33CC"/>
      <name val="Arial Black"/>
      <family val="2"/>
    </font>
    <font>
      <sz val="14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sz val="18"/>
      <color theme="1"/>
      <name val="Calibri"/>
      <family val="2"/>
      <scheme val="minor"/>
    </font>
    <font>
      <sz val="14"/>
      <color rgb="FFFF33CC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33CC"/>
      <name val="Arial"/>
      <family val="2"/>
    </font>
    <font>
      <sz val="14"/>
      <color theme="9"/>
      <name val="Calibri"/>
      <family val="2"/>
      <scheme val="minor"/>
    </font>
    <font>
      <b/>
      <sz val="16"/>
      <color theme="9"/>
      <name val="Arial Black"/>
      <family val="2"/>
    </font>
    <font>
      <sz val="11"/>
      <color theme="4" tint="0.39997558519241921"/>
      <name val="Calibri"/>
      <family val="2"/>
      <scheme val="minor"/>
    </font>
    <font>
      <b/>
      <sz val="16"/>
      <color theme="4" tint="0.39997558519241921"/>
      <name val="Arial Black"/>
      <family val="2"/>
    </font>
    <font>
      <b/>
      <sz val="14"/>
      <color theme="4" tint="0.39997558519241921"/>
      <name val="Arial Black"/>
      <family val="2"/>
    </font>
    <font>
      <b/>
      <sz val="12"/>
      <color theme="4" tint="0.39997558519241921"/>
      <name val="Arial Black"/>
      <family val="2"/>
    </font>
    <font>
      <b/>
      <sz val="14"/>
      <color theme="4" tint="0.39997558519241921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16"/>
      <color theme="0" tint="-0.14999847407452621"/>
      <name val="Arial Black"/>
      <family val="2"/>
    </font>
    <font>
      <b/>
      <sz val="14"/>
      <color theme="0" tint="-0.14999847407452621"/>
      <name val="Arial Black"/>
      <family val="2"/>
    </font>
    <font>
      <b/>
      <sz val="12"/>
      <color theme="0" tint="-0.14999847407452621"/>
      <name val="Arial Black"/>
      <family val="2"/>
    </font>
    <font>
      <b/>
      <sz val="14"/>
      <color theme="0" tint="-0.14999847407452621"/>
      <name val="Arial"/>
      <family val="2"/>
    </font>
    <font>
      <sz val="11"/>
      <color theme="5" tint="-0.249977111117893"/>
      <name val="Calibri"/>
      <family val="2"/>
      <scheme val="minor"/>
    </font>
    <font>
      <b/>
      <sz val="16"/>
      <color theme="5" tint="-0.249977111117893"/>
      <name val="Arial Black"/>
      <family val="2"/>
    </font>
    <font>
      <b/>
      <sz val="14"/>
      <color theme="5" tint="-0.249977111117893"/>
      <name val="Arial Black"/>
      <family val="2"/>
    </font>
    <font>
      <b/>
      <sz val="12"/>
      <color theme="5" tint="-0.249977111117893"/>
      <name val="Arial Black"/>
      <family val="2"/>
    </font>
    <font>
      <b/>
      <sz val="14"/>
      <color theme="5" tint="-0.249977111117893"/>
      <name val="Arial"/>
      <family val="2"/>
    </font>
    <font>
      <b/>
      <sz val="16"/>
      <color theme="8" tint="-0.249977111117893"/>
      <name val="Arial Black"/>
      <family val="2"/>
    </font>
    <font>
      <b/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2"/>
      <color theme="5" tint="0.39997558519241921"/>
      <name val="Arial Black"/>
      <family val="2"/>
    </font>
    <font>
      <b/>
      <u/>
      <sz val="16"/>
      <color theme="5" tint="-0.249977111117893"/>
      <name val="Arial Black"/>
      <family val="2"/>
    </font>
    <font>
      <b/>
      <sz val="12"/>
      <color theme="0"/>
      <name val="Arial Black"/>
      <family val="2"/>
    </font>
    <font>
      <b/>
      <sz val="12"/>
      <color theme="4"/>
      <name val="Arial Black"/>
      <family val="2"/>
    </font>
    <font>
      <b/>
      <sz val="14"/>
      <color theme="4" tint="-0.249977111117893"/>
      <name val="Arial"/>
      <family val="2"/>
    </font>
    <font>
      <sz val="12"/>
      <color theme="1"/>
      <name val="Calibri"/>
      <family val="2"/>
      <scheme val="minor"/>
    </font>
    <font>
      <b/>
      <sz val="8"/>
      <color theme="4" tint="0.39997558519241921"/>
      <name val="Arial Black"/>
      <family val="2"/>
    </font>
    <font>
      <sz val="14"/>
      <color theme="4" tint="0.39997558519241921"/>
      <name val="Calibri"/>
      <family val="2"/>
      <scheme val="minor"/>
    </font>
    <font>
      <b/>
      <sz val="11"/>
      <color theme="5" tint="-0.249977111117893"/>
      <name val="Arial Black"/>
      <family val="2"/>
    </font>
    <font>
      <b/>
      <sz val="16"/>
      <color theme="4" tint="-0.249977111117893"/>
      <name val="Arial Black"/>
      <family val="2"/>
    </font>
    <font>
      <b/>
      <sz val="11"/>
      <color theme="4" tint="-0.249977111117893"/>
      <name val="Arial Black"/>
      <family val="2"/>
    </font>
    <font>
      <b/>
      <sz val="8"/>
      <color theme="4" tint="-0.249977111117893"/>
      <name val="Arial Black"/>
      <family val="2"/>
    </font>
    <font>
      <b/>
      <sz val="12"/>
      <color theme="4" tint="-0.249977111117893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3">
    <xf numFmtId="0" fontId="0" fillId="0" borderId="0"/>
    <xf numFmtId="0" fontId="7" fillId="0" borderId="0"/>
    <xf numFmtId="1" fontId="8" fillId="6" borderId="1">
      <alignment horizontal="center"/>
    </xf>
  </cellStyleXfs>
  <cellXfs count="1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9" fillId="5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4" fillId="5" borderId="3" xfId="0" applyNumberFormat="1" applyFont="1" applyFill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2" fontId="19" fillId="5" borderId="3" xfId="0" applyNumberFormat="1" applyFont="1" applyFill="1" applyBorder="1" applyAlignment="1">
      <alignment horizontal="center" vertical="center"/>
    </xf>
    <xf numFmtId="2" fontId="20" fillId="5" borderId="3" xfId="0" applyNumberFormat="1" applyFont="1" applyFill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2" fontId="22" fillId="5" borderId="3" xfId="0" applyNumberFormat="1" applyFon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24" fillId="5" borderId="3" xfId="0" applyNumberFormat="1" applyFont="1" applyFill="1" applyBorder="1" applyAlignment="1">
      <alignment horizontal="center" vertical="center"/>
    </xf>
    <xf numFmtId="2" fontId="25" fillId="5" borderId="3" xfId="0" applyNumberFormat="1" applyFont="1" applyFill="1" applyBorder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2" fontId="27" fillId="5" borderId="3" xfId="0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2" fontId="28" fillId="8" borderId="0" xfId="0" applyNumberFormat="1" applyFont="1" applyFill="1" applyAlignment="1">
      <alignment horizontal="center" vertical="center"/>
    </xf>
    <xf numFmtId="2" fontId="29" fillId="8" borderId="3" xfId="0" applyNumberFormat="1" applyFont="1" applyFill="1" applyBorder="1" applyAlignment="1">
      <alignment horizontal="center" vertical="center"/>
    </xf>
    <xf numFmtId="2" fontId="30" fillId="8" borderId="3" xfId="0" applyNumberFormat="1" applyFont="1" applyFill="1" applyBorder="1" applyAlignment="1">
      <alignment horizontal="center" vertical="center"/>
    </xf>
    <xf numFmtId="2" fontId="32" fillId="8" borderId="3" xfId="0" applyNumberFormat="1" applyFont="1" applyFill="1" applyBorder="1" applyAlignment="1">
      <alignment horizontal="center" vertical="center"/>
    </xf>
    <xf numFmtId="2" fontId="33" fillId="8" borderId="0" xfId="0" applyNumberFormat="1" applyFont="1" applyFill="1" applyAlignment="1">
      <alignment horizontal="center" vertical="center"/>
    </xf>
    <xf numFmtId="2" fontId="34" fillId="8" borderId="3" xfId="0" applyNumberFormat="1" applyFont="1" applyFill="1" applyBorder="1" applyAlignment="1">
      <alignment horizontal="center" vertical="center"/>
    </xf>
    <xf numFmtId="2" fontId="35" fillId="8" borderId="3" xfId="0" applyNumberFormat="1" applyFont="1" applyFill="1" applyBorder="1" applyAlignment="1">
      <alignment horizontal="center" vertical="center"/>
    </xf>
    <xf numFmtId="2" fontId="37" fillId="8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8" fillId="8" borderId="3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29" fillId="0" borderId="3" xfId="0" applyNumberFormat="1" applyFont="1" applyBorder="1" applyAlignment="1">
      <alignment horizontal="center" vertical="center"/>
    </xf>
    <xf numFmtId="2" fontId="34" fillId="0" borderId="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2" fontId="38" fillId="0" borderId="3" xfId="0" applyNumberFormat="1" applyFont="1" applyBorder="1" applyAlignment="1">
      <alignment horizontal="center" vertical="center"/>
    </xf>
    <xf numFmtId="2" fontId="22" fillId="0" borderId="3" xfId="0" applyNumberFormat="1" applyFont="1" applyBorder="1" applyAlignment="1">
      <alignment horizontal="center" vertical="center"/>
    </xf>
    <xf numFmtId="2" fontId="33" fillId="9" borderId="0" xfId="0" applyNumberFormat="1" applyFont="1" applyFill="1" applyAlignment="1">
      <alignment horizontal="center" vertical="center"/>
    </xf>
    <xf numFmtId="2" fontId="34" fillId="9" borderId="3" xfId="0" applyNumberFormat="1" applyFont="1" applyFill="1" applyBorder="1" applyAlignment="1">
      <alignment horizontal="center" vertical="center"/>
    </xf>
    <xf numFmtId="2" fontId="35" fillId="9" borderId="3" xfId="0" applyNumberFormat="1" applyFont="1" applyFill="1" applyBorder="1" applyAlignment="1">
      <alignment horizontal="center" vertical="center"/>
    </xf>
    <xf numFmtId="2" fontId="37" fillId="9" borderId="3" xfId="0" applyNumberFormat="1" applyFont="1" applyFill="1" applyBorder="1" applyAlignment="1">
      <alignment horizontal="center" vertical="center"/>
    </xf>
    <xf numFmtId="2" fontId="38" fillId="9" borderId="3" xfId="0" applyNumberFormat="1" applyFont="1" applyFill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 vertical="center"/>
    </xf>
    <xf numFmtId="2" fontId="32" fillId="0" borderId="3" xfId="0" applyNumberFormat="1" applyFont="1" applyBorder="1" applyAlignment="1">
      <alignment horizontal="center" vertical="center"/>
    </xf>
    <xf numFmtId="14" fontId="36" fillId="0" borderId="3" xfId="0" applyNumberFormat="1" applyFont="1" applyBorder="1" applyAlignment="1">
      <alignment horizontal="center" vertical="center"/>
    </xf>
    <xf numFmtId="14" fontId="31" fillId="0" borderId="3" xfId="0" applyNumberFormat="1" applyFont="1" applyBorder="1" applyAlignment="1">
      <alignment horizontal="center" vertical="center"/>
    </xf>
    <xf numFmtId="2" fontId="40" fillId="7" borderId="0" xfId="0" applyNumberFormat="1" applyFont="1" applyFill="1" applyAlignment="1">
      <alignment horizontal="center" vertical="center"/>
    </xf>
    <xf numFmtId="2" fontId="33" fillId="10" borderId="0" xfId="0" applyNumberFormat="1" applyFont="1" applyFill="1" applyAlignment="1">
      <alignment horizontal="center" vertical="center"/>
    </xf>
    <xf numFmtId="2" fontId="34" fillId="10" borderId="3" xfId="0" applyNumberFormat="1" applyFont="1" applyFill="1" applyBorder="1" applyAlignment="1">
      <alignment horizontal="center" vertical="center"/>
    </xf>
    <xf numFmtId="2" fontId="35" fillId="10" borderId="3" xfId="0" applyNumberFormat="1" applyFont="1" applyFill="1" applyBorder="1" applyAlignment="1">
      <alignment horizontal="center" vertical="center"/>
    </xf>
    <xf numFmtId="14" fontId="36" fillId="10" borderId="3" xfId="0" applyNumberFormat="1" applyFont="1" applyFill="1" applyBorder="1" applyAlignment="1">
      <alignment horizontal="center" vertical="center"/>
    </xf>
    <xf numFmtId="2" fontId="37" fillId="10" borderId="3" xfId="0" applyNumberFormat="1" applyFont="1" applyFill="1" applyBorder="1" applyAlignment="1">
      <alignment horizontal="center" vertical="center"/>
    </xf>
    <xf numFmtId="2" fontId="38" fillId="10" borderId="3" xfId="0" applyNumberFormat="1" applyFont="1" applyFill="1" applyBorder="1" applyAlignment="1">
      <alignment horizontal="center" vertical="center"/>
    </xf>
    <xf numFmtId="2" fontId="36" fillId="10" borderId="3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right" vertical="center"/>
    </xf>
    <xf numFmtId="2" fontId="9" fillId="10" borderId="3" xfId="0" applyNumberFormat="1" applyFont="1" applyFill="1" applyBorder="1" applyAlignment="1">
      <alignment horizontal="center" vertical="center"/>
    </xf>
    <xf numFmtId="2" fontId="41" fillId="10" borderId="3" xfId="0" applyNumberFormat="1" applyFont="1" applyFill="1" applyBorder="1" applyAlignment="1">
      <alignment horizontal="center" vertical="center"/>
    </xf>
    <xf numFmtId="0" fontId="42" fillId="10" borderId="3" xfId="0" applyFont="1" applyFill="1" applyBorder="1" applyAlignment="1">
      <alignment horizontal="center" vertical="center"/>
    </xf>
    <xf numFmtId="2" fontId="43" fillId="11" borderId="3" xfId="0" applyNumberFormat="1" applyFont="1" applyFill="1" applyBorder="1" applyAlignment="1">
      <alignment horizontal="center" vertical="center"/>
    </xf>
    <xf numFmtId="2" fontId="44" fillId="10" borderId="3" xfId="0" applyNumberFormat="1" applyFont="1" applyFill="1" applyBorder="1" applyAlignment="1">
      <alignment horizontal="center" vertical="center"/>
    </xf>
    <xf numFmtId="14" fontId="45" fillId="7" borderId="3" xfId="0" applyNumberFormat="1" applyFont="1" applyFill="1" applyBorder="1" applyAlignment="1">
      <alignment horizontal="center" vertical="center"/>
    </xf>
    <xf numFmtId="2" fontId="45" fillId="7" borderId="3" xfId="0" applyNumberFormat="1" applyFont="1" applyFill="1" applyBorder="1" applyAlignment="1">
      <alignment horizontal="center" vertical="center"/>
    </xf>
    <xf numFmtId="2" fontId="26" fillId="7" borderId="3" xfId="0" applyNumberFormat="1" applyFont="1" applyFill="1" applyBorder="1" applyAlignment="1">
      <alignment horizontal="center" vertical="center"/>
    </xf>
    <xf numFmtId="2" fontId="24" fillId="7" borderId="3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 vertical="center"/>
    </xf>
    <xf numFmtId="2" fontId="26" fillId="10" borderId="3" xfId="0" applyNumberFormat="1" applyFont="1" applyFill="1" applyBorder="1" applyAlignment="1">
      <alignment horizontal="center" vertical="center"/>
    </xf>
    <xf numFmtId="2" fontId="24" fillId="10" borderId="3" xfId="0" applyNumberFormat="1" applyFont="1" applyFill="1" applyBorder="1" applyAlignment="1">
      <alignment horizontal="center" vertical="center"/>
    </xf>
    <xf numFmtId="14" fontId="27" fillId="10" borderId="3" xfId="0" applyNumberFormat="1" applyFont="1" applyFill="1" applyBorder="1" applyAlignment="1">
      <alignment horizontal="center" vertical="center"/>
    </xf>
    <xf numFmtId="2" fontId="27" fillId="10" borderId="3" xfId="0" applyNumberFormat="1" applyFont="1" applyFill="1" applyBorder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2" fontId="47" fillId="10" borderId="3" xfId="0" applyNumberFormat="1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 vertical="center"/>
    </xf>
    <xf numFmtId="14" fontId="49" fillId="10" borderId="3" xfId="0" applyNumberFormat="1" applyFont="1" applyFill="1" applyBorder="1" applyAlignment="1">
      <alignment horizontal="center" vertical="center"/>
    </xf>
    <xf numFmtId="14" fontId="26" fillId="10" borderId="3" xfId="0" applyNumberFormat="1" applyFont="1" applyFill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2" fontId="35" fillId="0" borderId="3" xfId="0" applyNumberFormat="1" applyFont="1" applyBorder="1" applyAlignment="1">
      <alignment horizontal="center" vertical="center"/>
    </xf>
    <xf numFmtId="2" fontId="50" fillId="0" borderId="3" xfId="0" applyNumberFormat="1" applyFont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7" fillId="3" borderId="3" xfId="0" applyNumberFormat="1" applyFont="1" applyFill="1" applyBorder="1" applyAlignment="1">
      <alignment horizontal="center" vertical="center"/>
    </xf>
    <xf numFmtId="2" fontId="45" fillId="3" borderId="3" xfId="0" applyNumberFormat="1" applyFont="1" applyFill="1" applyBorder="1" applyAlignment="1">
      <alignment horizontal="center" vertical="center"/>
    </xf>
    <xf numFmtId="2" fontId="24" fillId="3" borderId="3" xfId="0" applyNumberFormat="1" applyFont="1" applyFill="1" applyBorder="1" applyAlignment="1">
      <alignment horizontal="center" vertical="center"/>
    </xf>
    <xf numFmtId="14" fontId="51" fillId="0" borderId="3" xfId="0" applyNumberFormat="1" applyFont="1" applyBorder="1" applyAlignment="1">
      <alignment horizontal="center" vertical="center"/>
    </xf>
    <xf numFmtId="2" fontId="52" fillId="0" borderId="3" xfId="0" applyNumberFormat="1" applyFont="1" applyBorder="1" applyAlignment="1">
      <alignment horizontal="center" vertical="center"/>
    </xf>
    <xf numFmtId="14" fontId="53" fillId="0" borderId="3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Estilo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9.png"/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616553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23" name="AutoShape 2" descr="C:\Users\PC\Desktop\BALCONERA.webp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309086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5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0879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26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9194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30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86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26046</xdr:rowOff>
    </xdr:to>
    <xdr:sp macro="" textlink="">
      <xdr:nvSpPr>
        <xdr:cNvPr id="3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0758487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46</xdr:row>
      <xdr:rowOff>95250</xdr:rowOff>
    </xdr:from>
    <xdr:to>
      <xdr:col>7</xdr:col>
      <xdr:colOff>609600</xdr:colOff>
      <xdr:row>48</xdr:row>
      <xdr:rowOff>213612</xdr:rowOff>
    </xdr:to>
    <xdr:pic>
      <xdr:nvPicPr>
        <xdr:cNvPr id="33" name="Imagen 4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07394375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35</xdr:col>
      <xdr:colOff>52917</xdr:colOff>
      <xdr:row>0</xdr:row>
      <xdr:rowOff>0</xdr:rowOff>
    </xdr:from>
    <xdr:to>
      <xdr:col>40</xdr:col>
      <xdr:colOff>719154</xdr:colOff>
      <xdr:row>31</xdr:row>
      <xdr:rowOff>102595</xdr:rowOff>
    </xdr:to>
    <xdr:pic>
      <xdr:nvPicPr>
        <xdr:cNvPr id="43" name="3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3017" y="89425991"/>
          <a:ext cx="4476237" cy="85226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21167</xdr:rowOff>
    </xdr:from>
    <xdr:to>
      <xdr:col>7</xdr:col>
      <xdr:colOff>561975</xdr:colOff>
      <xdr:row>41</xdr:row>
      <xdr:rowOff>114549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05034292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19720</xdr:colOff>
      <xdr:row>82</xdr:row>
      <xdr:rowOff>33561</xdr:rowOff>
    </xdr:from>
    <xdr:ext cx="2089098" cy="704098"/>
    <xdr:pic>
      <xdr:nvPicPr>
        <xdr:cNvPr id="45" name="Imagen 5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24816" t="35185" r="-41853" b="16667"/>
        <a:stretch/>
      </xdr:blipFill>
      <xdr:spPr>
        <a:xfrm>
          <a:off x="7001545" y="22988811"/>
          <a:ext cx="2089098" cy="704098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4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104423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55</xdr:row>
      <xdr:rowOff>159245</xdr:rowOff>
    </xdr:from>
    <xdr:to>
      <xdr:col>8</xdr:col>
      <xdr:colOff>0</xdr:colOff>
      <xdr:row>58</xdr:row>
      <xdr:rowOff>20203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10030120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8</xdr:row>
      <xdr:rowOff>42337</xdr:rowOff>
    </xdr:from>
    <xdr:to>
      <xdr:col>8</xdr:col>
      <xdr:colOff>467097</xdr:colOff>
      <xdr:row>13</xdr:row>
      <xdr:rowOff>118286</xdr:rowOff>
    </xdr:to>
    <xdr:pic>
      <xdr:nvPicPr>
        <xdr:cNvPr id="50" name="Imagen 6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96844912"/>
          <a:ext cx="1550838" cy="1504699"/>
        </a:xfrm>
        <a:prstGeom prst="rect">
          <a:avLst/>
        </a:prstGeom>
      </xdr:spPr>
    </xdr:pic>
    <xdr:clientData/>
  </xdr:twoCellAnchor>
  <xdr:oneCellAnchor>
    <xdr:from>
      <xdr:col>6</xdr:col>
      <xdr:colOff>273342</xdr:colOff>
      <xdr:row>70</xdr:row>
      <xdr:rowOff>71226</xdr:rowOff>
    </xdr:from>
    <xdr:ext cx="1266695" cy="608014"/>
    <xdr:pic>
      <xdr:nvPicPr>
        <xdr:cNvPr id="51" name="Imagen 65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55167" y="114228351"/>
          <a:ext cx="1266695" cy="608014"/>
        </a:xfrm>
        <a:prstGeom prst="rect">
          <a:avLst/>
        </a:prstGeom>
      </xdr:spPr>
    </xdr:pic>
    <xdr:clientData/>
  </xdr:oneCellAnchor>
  <xdr:oneCellAnchor>
    <xdr:from>
      <xdr:col>7</xdr:col>
      <xdr:colOff>33858</xdr:colOff>
      <xdr:row>74</xdr:row>
      <xdr:rowOff>77878</xdr:rowOff>
    </xdr:from>
    <xdr:ext cx="579430" cy="695327"/>
    <xdr:pic>
      <xdr:nvPicPr>
        <xdr:cNvPr id="56" name="Imagen 1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663383" y="115378003"/>
          <a:ext cx="579430" cy="695327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58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178022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12419"/>
    <xdr:sp macro="" textlink="">
      <xdr:nvSpPr>
        <xdr:cNvPr id="5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090136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89</xdr:row>
      <xdr:rowOff>0</xdr:rowOff>
    </xdr:from>
    <xdr:ext cx="304800" cy="312419"/>
    <xdr:sp macro="" textlink="">
      <xdr:nvSpPr>
        <xdr:cNvPr id="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3827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95400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46</xdr:row>
      <xdr:rowOff>95250</xdr:rowOff>
    </xdr:from>
    <xdr:to>
      <xdr:col>7</xdr:col>
      <xdr:colOff>609600</xdr:colOff>
      <xdr:row>48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2763500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36</xdr:col>
      <xdr:colOff>52917</xdr:colOff>
      <xdr:row>0</xdr:row>
      <xdr:rowOff>0</xdr:rowOff>
    </xdr:from>
    <xdr:to>
      <xdr:col>41</xdr:col>
      <xdr:colOff>719154</xdr:colOff>
      <xdr:row>31</xdr:row>
      <xdr:rowOff>102595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3017" y="0"/>
          <a:ext cx="4476237" cy="85226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21167</xdr:rowOff>
    </xdr:from>
    <xdr:to>
      <xdr:col>7</xdr:col>
      <xdr:colOff>561975</xdr:colOff>
      <xdr:row>41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0403417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19720</xdr:colOff>
      <xdr:row>82</xdr:row>
      <xdr:rowOff>33561</xdr:rowOff>
    </xdr:from>
    <xdr:ext cx="2089098" cy="704098"/>
    <xdr:pic>
      <xdr:nvPicPr>
        <xdr:cNvPr id="11" name="Imagen 5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24816" t="35185" r="-41853" b="16667"/>
        <a:stretch/>
      </xdr:blipFill>
      <xdr:spPr>
        <a:xfrm>
          <a:off x="7001545" y="22988811"/>
          <a:ext cx="2089098" cy="704098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5811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55</xdr:row>
      <xdr:rowOff>159245</xdr:rowOff>
    </xdr:from>
    <xdr:to>
      <xdr:col>8</xdr:col>
      <xdr:colOff>0</xdr:colOff>
      <xdr:row>58</xdr:row>
      <xdr:rowOff>20203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5399245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8</xdr:row>
      <xdr:rowOff>42337</xdr:rowOff>
    </xdr:from>
    <xdr:to>
      <xdr:col>8</xdr:col>
      <xdr:colOff>467097</xdr:colOff>
      <xdr:row>13</xdr:row>
      <xdr:rowOff>118286</xdr:rowOff>
    </xdr:to>
    <xdr:pic>
      <xdr:nvPicPr>
        <xdr:cNvPr id="14" name="Imagen 6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2214037"/>
          <a:ext cx="1550838" cy="1504699"/>
        </a:xfrm>
        <a:prstGeom prst="rect">
          <a:avLst/>
        </a:prstGeom>
      </xdr:spPr>
    </xdr:pic>
    <xdr:clientData/>
  </xdr:twoCellAnchor>
  <xdr:oneCellAnchor>
    <xdr:from>
      <xdr:col>6</xdr:col>
      <xdr:colOff>273342</xdr:colOff>
      <xdr:row>70</xdr:row>
      <xdr:rowOff>71226</xdr:rowOff>
    </xdr:from>
    <xdr:ext cx="1266695" cy="608014"/>
    <xdr:pic>
      <xdr:nvPicPr>
        <xdr:cNvPr id="15" name="Imagen 6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55167" y="19597476"/>
          <a:ext cx="1266695" cy="608014"/>
        </a:xfrm>
        <a:prstGeom prst="rect">
          <a:avLst/>
        </a:prstGeom>
      </xdr:spPr>
    </xdr:pic>
    <xdr:clientData/>
  </xdr:oneCellAnchor>
  <xdr:oneCellAnchor>
    <xdr:from>
      <xdr:col>7</xdr:col>
      <xdr:colOff>33858</xdr:colOff>
      <xdr:row>74</xdr:row>
      <xdr:rowOff>77878</xdr:rowOff>
    </xdr:from>
    <xdr:ext cx="579430" cy="695327"/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663383" y="20747128"/>
          <a:ext cx="579430" cy="695327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12419"/>
    <xdr:sp macro="" textlink="">
      <xdr:nvSpPr>
        <xdr:cNvPr id="18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3827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89</xdr:row>
      <xdr:rowOff>0</xdr:rowOff>
    </xdr:from>
    <xdr:ext cx="304800" cy="312419"/>
    <xdr:sp macro="" textlink="">
      <xdr:nvSpPr>
        <xdr:cNvPr id="1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24955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95400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46</xdr:row>
      <xdr:rowOff>95250</xdr:rowOff>
    </xdr:from>
    <xdr:to>
      <xdr:col>7</xdr:col>
      <xdr:colOff>609600</xdr:colOff>
      <xdr:row>48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2763500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37</xdr:col>
      <xdr:colOff>52917</xdr:colOff>
      <xdr:row>0</xdr:row>
      <xdr:rowOff>0</xdr:rowOff>
    </xdr:from>
    <xdr:to>
      <xdr:col>42</xdr:col>
      <xdr:colOff>719154</xdr:colOff>
      <xdr:row>31</xdr:row>
      <xdr:rowOff>102595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0742" y="0"/>
          <a:ext cx="4476237" cy="85226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21167</xdr:rowOff>
    </xdr:from>
    <xdr:to>
      <xdr:col>7</xdr:col>
      <xdr:colOff>561975</xdr:colOff>
      <xdr:row>41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0403417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5811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55</xdr:row>
      <xdr:rowOff>159245</xdr:rowOff>
    </xdr:from>
    <xdr:to>
      <xdr:col>8</xdr:col>
      <xdr:colOff>0</xdr:colOff>
      <xdr:row>58</xdr:row>
      <xdr:rowOff>20203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5399245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8</xdr:row>
      <xdr:rowOff>42337</xdr:rowOff>
    </xdr:from>
    <xdr:to>
      <xdr:col>8</xdr:col>
      <xdr:colOff>467097</xdr:colOff>
      <xdr:row>13</xdr:row>
      <xdr:rowOff>118286</xdr:rowOff>
    </xdr:to>
    <xdr:pic>
      <xdr:nvPicPr>
        <xdr:cNvPr id="14" name="Imagen 6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2214037"/>
          <a:ext cx="1550838" cy="150469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12419"/>
    <xdr:sp macro="" textlink="">
      <xdr:nvSpPr>
        <xdr:cNvPr id="18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3827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12419"/>
    <xdr:sp macro="" textlink="">
      <xdr:nvSpPr>
        <xdr:cNvPr id="1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24955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95400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46</xdr:row>
      <xdr:rowOff>95250</xdr:rowOff>
    </xdr:from>
    <xdr:to>
      <xdr:col>7</xdr:col>
      <xdr:colOff>609600</xdr:colOff>
      <xdr:row>48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2763500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38</xdr:col>
      <xdr:colOff>52917</xdr:colOff>
      <xdr:row>0</xdr:row>
      <xdr:rowOff>0</xdr:rowOff>
    </xdr:from>
    <xdr:to>
      <xdr:col>43</xdr:col>
      <xdr:colOff>719154</xdr:colOff>
      <xdr:row>31</xdr:row>
      <xdr:rowOff>102595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4217" y="0"/>
          <a:ext cx="4476237" cy="85226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21167</xdr:rowOff>
    </xdr:from>
    <xdr:to>
      <xdr:col>7</xdr:col>
      <xdr:colOff>561975</xdr:colOff>
      <xdr:row>41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0403417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57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5811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55</xdr:row>
      <xdr:rowOff>159245</xdr:rowOff>
    </xdr:from>
    <xdr:to>
      <xdr:col>8</xdr:col>
      <xdr:colOff>0</xdr:colOff>
      <xdr:row>58</xdr:row>
      <xdr:rowOff>20203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5399245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8</xdr:row>
      <xdr:rowOff>42337</xdr:rowOff>
    </xdr:from>
    <xdr:to>
      <xdr:col>8</xdr:col>
      <xdr:colOff>467097</xdr:colOff>
      <xdr:row>13</xdr:row>
      <xdr:rowOff>118286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2214037"/>
          <a:ext cx="1550838" cy="150469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3827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6954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20125" y="0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3114020"/>
          <a:ext cx="304800" cy="31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46</xdr:row>
      <xdr:rowOff>95250</xdr:rowOff>
    </xdr:from>
    <xdr:to>
      <xdr:col>7</xdr:col>
      <xdr:colOff>609600</xdr:colOff>
      <xdr:row>48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880984" y="12919710"/>
          <a:ext cx="561976" cy="697482"/>
        </a:xfrm>
        <a:prstGeom prst="rect">
          <a:avLst/>
        </a:prstGeom>
      </xdr:spPr>
    </xdr:pic>
    <xdr:clientData/>
  </xdr:twoCellAnchor>
  <xdr:twoCellAnchor editAs="oneCell">
    <xdr:from>
      <xdr:col>39</xdr:col>
      <xdr:colOff>52917</xdr:colOff>
      <xdr:row>0</xdr:row>
      <xdr:rowOff>0</xdr:rowOff>
    </xdr:from>
    <xdr:to>
      <xdr:col>44</xdr:col>
      <xdr:colOff>719154</xdr:colOff>
      <xdr:row>31</xdr:row>
      <xdr:rowOff>102595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8217" y="0"/>
          <a:ext cx="4590537" cy="862175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21167</xdr:rowOff>
    </xdr:from>
    <xdr:to>
      <xdr:col>7</xdr:col>
      <xdr:colOff>561975</xdr:colOff>
      <xdr:row>41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8610" y="10529147"/>
          <a:ext cx="466725" cy="96206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58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600962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56</xdr:row>
      <xdr:rowOff>159245</xdr:rowOff>
    </xdr:from>
    <xdr:to>
      <xdr:col>8</xdr:col>
      <xdr:colOff>0</xdr:colOff>
      <xdr:row>59</xdr:row>
      <xdr:rowOff>20203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2506" y="15589745"/>
          <a:ext cx="743794" cy="72963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8</xdr:row>
      <xdr:rowOff>42337</xdr:rowOff>
    </xdr:from>
    <xdr:to>
      <xdr:col>8</xdr:col>
      <xdr:colOff>467097</xdr:colOff>
      <xdr:row>13</xdr:row>
      <xdr:rowOff>118286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2079" y="2236897"/>
          <a:ext cx="1581318" cy="152374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456182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62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716786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20125" y="0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3114020"/>
          <a:ext cx="304800" cy="31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48</xdr:row>
      <xdr:rowOff>95250</xdr:rowOff>
    </xdr:from>
    <xdr:to>
      <xdr:col>7</xdr:col>
      <xdr:colOff>609600</xdr:colOff>
      <xdr:row>50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880984" y="12919710"/>
          <a:ext cx="561976" cy="697482"/>
        </a:xfrm>
        <a:prstGeom prst="rect">
          <a:avLst/>
        </a:prstGeom>
      </xdr:spPr>
    </xdr:pic>
    <xdr:clientData/>
  </xdr:twoCellAnchor>
  <xdr:twoCellAnchor editAs="oneCell">
    <xdr:from>
      <xdr:col>41</xdr:col>
      <xdr:colOff>52917</xdr:colOff>
      <xdr:row>0</xdr:row>
      <xdr:rowOff>0</xdr:rowOff>
    </xdr:from>
    <xdr:to>
      <xdr:col>46</xdr:col>
      <xdr:colOff>719154</xdr:colOff>
      <xdr:row>33</xdr:row>
      <xdr:rowOff>182605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297" y="0"/>
          <a:ext cx="4590537" cy="862175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40</xdr:row>
      <xdr:rowOff>21167</xdr:rowOff>
    </xdr:from>
    <xdr:to>
      <xdr:col>7</xdr:col>
      <xdr:colOff>561975</xdr:colOff>
      <xdr:row>43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8610" y="10529147"/>
          <a:ext cx="466725" cy="96206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60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629918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58</xdr:row>
      <xdr:rowOff>159245</xdr:rowOff>
    </xdr:from>
    <xdr:to>
      <xdr:col>8</xdr:col>
      <xdr:colOff>0</xdr:colOff>
      <xdr:row>61</xdr:row>
      <xdr:rowOff>20203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2506" y="15879305"/>
          <a:ext cx="743794" cy="72963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9</xdr:row>
      <xdr:rowOff>42337</xdr:rowOff>
    </xdr:from>
    <xdr:to>
      <xdr:col>8</xdr:col>
      <xdr:colOff>467097</xdr:colOff>
      <xdr:row>14</xdr:row>
      <xdr:rowOff>118286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2079" y="2236897"/>
          <a:ext cx="1581318" cy="152374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456182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64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745742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6D97C648-2555-48FD-BE55-7BCEB172892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5670EACA-EBE5-4E76-BC0A-36F7EEF2E3F2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A14609D8-CC68-4292-BB1E-10E7A6AD43A3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E7CAC88D-C181-488B-9EE1-9DB216AE1C82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7E376DFB-2EC6-4DC8-9B5E-AD81549D495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D25163AA-AFE9-4C1F-BD81-283E215FE19A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8587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48</xdr:row>
      <xdr:rowOff>95250</xdr:rowOff>
    </xdr:from>
    <xdr:to>
      <xdr:col>7</xdr:col>
      <xdr:colOff>609600</xdr:colOff>
      <xdr:row>50</xdr:row>
      <xdr:rowOff>213612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3C694788-0EE9-4F3E-88AC-539FDA7DE1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2668250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41</xdr:col>
      <xdr:colOff>52917</xdr:colOff>
      <xdr:row>0</xdr:row>
      <xdr:rowOff>0</xdr:rowOff>
    </xdr:from>
    <xdr:to>
      <xdr:col>46</xdr:col>
      <xdr:colOff>719154</xdr:colOff>
      <xdr:row>33</xdr:row>
      <xdr:rowOff>182605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F27D7000-9F12-49DC-9157-B4AE9CE3A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0917" y="0"/>
          <a:ext cx="4476237" cy="850745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40</xdr:row>
      <xdr:rowOff>21167</xdr:rowOff>
    </xdr:from>
    <xdr:to>
      <xdr:col>7</xdr:col>
      <xdr:colOff>561975</xdr:colOff>
      <xdr:row>43</xdr:row>
      <xdr:rowOff>114549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2C95047-0792-4E02-95B9-3F1EEFEA6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10308167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60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B0B66E18-2089-4ABD-83D4-810D168104D8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6002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58</xdr:row>
      <xdr:rowOff>159245</xdr:rowOff>
    </xdr:from>
    <xdr:to>
      <xdr:col>8</xdr:col>
      <xdr:colOff>0</xdr:colOff>
      <xdr:row>61</xdr:row>
      <xdr:rowOff>20203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6937349-A78D-4846-87E1-7C787305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5589745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9</xdr:row>
      <xdr:rowOff>42337</xdr:rowOff>
    </xdr:from>
    <xdr:to>
      <xdr:col>8</xdr:col>
      <xdr:colOff>467097</xdr:colOff>
      <xdr:row>14</xdr:row>
      <xdr:rowOff>118286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365DDAEC-B197-454A-BF20-D4D409793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2309287"/>
          <a:ext cx="1550838" cy="150469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9E604689-7FC3-42D3-B24B-45E65731B0B6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D776B6E-86D2-4B83-AD20-508F78539564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87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64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ACCD2FCC-6EF4-4C6E-947D-BB4A45469BE5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7145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EFBC1890-88B7-438B-B81B-A17E09CD75B9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9C38F9B6-C523-435B-83A1-B6AF6A244E4E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EC2465B7-68F7-40B3-A070-48544536959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8054B8D3-273F-4C21-B8D8-D4E94D14597E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CB3B81C8-F152-4454-8A20-07BCA3FD4F8F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3C85920E-5B12-4A62-AD82-48BFFD7A1DDF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8587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47624</xdr:colOff>
      <xdr:row>47</xdr:row>
      <xdr:rowOff>209550</xdr:rowOff>
    </xdr:from>
    <xdr:to>
      <xdr:col>7</xdr:col>
      <xdr:colOff>609600</xdr:colOff>
      <xdr:row>50</xdr:row>
      <xdr:rowOff>42162</xdr:rowOff>
    </xdr:to>
    <xdr:pic>
      <xdr:nvPicPr>
        <xdr:cNvPr id="8" name="Imagen 43">
          <a:extLst>
            <a:ext uri="{FF2B5EF4-FFF2-40B4-BE49-F238E27FC236}">
              <a16:creationId xmlns:a16="http://schemas.microsoft.com/office/drawing/2014/main" id="{41E2E998-8FB7-481A-8F94-84082611B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24588" b="-22894"/>
        <a:stretch/>
      </xdr:blipFill>
      <xdr:spPr>
        <a:xfrm>
          <a:off x="7677149" y="12496800"/>
          <a:ext cx="561976" cy="689862"/>
        </a:xfrm>
        <a:prstGeom prst="rect">
          <a:avLst/>
        </a:prstGeom>
      </xdr:spPr>
    </xdr:pic>
    <xdr:clientData/>
  </xdr:twoCellAnchor>
  <xdr:twoCellAnchor editAs="oneCell">
    <xdr:from>
      <xdr:col>42</xdr:col>
      <xdr:colOff>52917</xdr:colOff>
      <xdr:row>0</xdr:row>
      <xdr:rowOff>0</xdr:rowOff>
    </xdr:from>
    <xdr:to>
      <xdr:col>47</xdr:col>
      <xdr:colOff>719154</xdr:colOff>
      <xdr:row>33</xdr:row>
      <xdr:rowOff>182605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5F02C314-3B74-470D-BB8B-62CE7C88B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6717" y="0"/>
          <a:ext cx="4476237" cy="8507455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39</xdr:row>
      <xdr:rowOff>144992</xdr:rowOff>
    </xdr:from>
    <xdr:to>
      <xdr:col>7</xdr:col>
      <xdr:colOff>133350</xdr:colOff>
      <xdr:row>42</xdr:row>
      <xdr:rowOff>238374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2F76FC2-849A-40DC-9758-AEB6D3219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0146242"/>
          <a:ext cx="466725" cy="95063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60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32382F90-2FD5-4AFD-8F49-D903D95E7F64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6002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582086</xdr:colOff>
      <xdr:row>58</xdr:row>
      <xdr:rowOff>159245</xdr:rowOff>
    </xdr:from>
    <xdr:to>
      <xdr:col>8</xdr:col>
      <xdr:colOff>0</xdr:colOff>
      <xdr:row>61</xdr:row>
      <xdr:rowOff>20203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C5FB847-56D9-4524-9DDA-6A302626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911" y="15589745"/>
          <a:ext cx="713314" cy="71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211659</xdr:colOff>
      <xdr:row>9</xdr:row>
      <xdr:rowOff>42337</xdr:rowOff>
    </xdr:from>
    <xdr:to>
      <xdr:col>8</xdr:col>
      <xdr:colOff>467097</xdr:colOff>
      <xdr:row>14</xdr:row>
      <xdr:rowOff>118286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750FC466-D66C-45AF-A0B5-C4F53A37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484" y="2309287"/>
          <a:ext cx="1550838" cy="150469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A0F42B8F-1E2B-48E2-A0BA-6EF62F06632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54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6ACF6409-0839-4FBE-A4FD-F5CCB2A8CDCF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87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64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20DC224A-15C8-4364-A13F-C1650B5AAA56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7145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60D72AD7-DA1B-4707-BB7E-4FE0A868D76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1B8ADF67-1BE2-469C-A483-E9F9D4ED569E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9AAA2FFD-5217-44FF-B91F-6305152D9D8D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4C84A3D3-A8C4-4579-93B4-BE3FE6BFD456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BE50AA6B-BC58-4063-9C01-00EC9A5FD087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ED0A8E51-753F-4646-B90E-CFF1D2FDC07D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85875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29</xdr:row>
      <xdr:rowOff>0</xdr:rowOff>
    </xdr:from>
    <xdr:ext cx="304800" cy="312419"/>
    <xdr:sp macro="" textlink="">
      <xdr:nvSpPr>
        <xdr:cNvPr id="11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390713F9-8290-47DA-8BC8-8E7783E5BFAB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6002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125934</xdr:colOff>
      <xdr:row>6</xdr:row>
      <xdr:rowOff>47625</xdr:rowOff>
    </xdr:from>
    <xdr:to>
      <xdr:col>8</xdr:col>
      <xdr:colOff>381372</xdr:colOff>
      <xdr:row>11</xdr:row>
      <xdr:rowOff>123574</xdr:rowOff>
    </xdr:to>
    <xdr:pic>
      <xdr:nvPicPr>
        <xdr:cNvPr id="13" name="Imagen 64">
          <a:extLst>
            <a:ext uri="{FF2B5EF4-FFF2-40B4-BE49-F238E27FC236}">
              <a16:creationId xmlns:a16="http://schemas.microsoft.com/office/drawing/2014/main" id="{8454265E-BC90-4CC9-BCB4-98CDB20F4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7759" y="1457325"/>
          <a:ext cx="1550838" cy="1504699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4" name="AutoShape 2" descr="Imagen 1 de 7 de Soporte Colgante Fibra De Coco Bols N 20">
          <a:extLst>
            <a:ext uri="{FF2B5EF4-FFF2-40B4-BE49-F238E27FC236}">
              <a16:creationId xmlns:a16="http://schemas.microsoft.com/office/drawing/2014/main" id="{5F994CDA-AA3A-4E42-9CA8-AE71C3445AC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2CC623F-C2B5-4789-8BCC-7161AE25279D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287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12419"/>
    <xdr:sp macro="" textlink="">
      <xdr:nvSpPr>
        <xdr:cNvPr id="16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D3F9A871-58EF-458B-9315-98C68982C82C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71450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64770</xdr:rowOff>
    </xdr:to>
    <xdr:sp macro="" textlink="">
      <xdr:nvSpPr>
        <xdr:cNvPr id="17" name="AutoShape 2" descr="Imagen 1 de 4 de Plato De Plastico 60x20 Resistente">
          <a:extLst>
            <a:ext uri="{FF2B5EF4-FFF2-40B4-BE49-F238E27FC236}">
              <a16:creationId xmlns:a16="http://schemas.microsoft.com/office/drawing/2014/main" id="{D98A8D0E-FAE6-4DA2-9F22-AB6982E72E8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17</xdr:row>
      <xdr:rowOff>0</xdr:rowOff>
    </xdr:from>
    <xdr:to>
      <xdr:col>8</xdr:col>
      <xdr:colOff>428625</xdr:colOff>
      <xdr:row>18</xdr:row>
      <xdr:rowOff>64769</xdr:rowOff>
    </xdr:to>
    <xdr:sp macro="" textlink="">
      <xdr:nvSpPr>
        <xdr:cNvPr id="18" name="AutoShape 2" descr="C:\Users\PC\Desktop\BALCONERA.webp">
          <a:extLst>
            <a:ext uri="{FF2B5EF4-FFF2-40B4-BE49-F238E27FC236}">
              <a16:creationId xmlns:a16="http://schemas.microsoft.com/office/drawing/2014/main" id="{4A642C95-7AA0-4D22-8B02-5382C51FF308}"/>
            </a:ext>
          </a:extLst>
        </xdr:cNvPr>
        <xdr:cNvSpPr>
          <a:spLocks noChangeAspect="1" noChangeArrowheads="1"/>
        </xdr:cNvSpPr>
      </xdr:nvSpPr>
      <xdr:spPr bwMode="auto">
        <a:xfrm>
          <a:off x="8401050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64770</xdr:rowOff>
    </xdr:to>
    <xdr:sp macro="" textlink="">
      <xdr:nvSpPr>
        <xdr:cNvPr id="19" name="AutoShape 2" descr="Imagen 1 de 7 de Soporte Colgante Fibra De Coco Bols N 20">
          <a:extLst>
            <a:ext uri="{FF2B5EF4-FFF2-40B4-BE49-F238E27FC236}">
              <a16:creationId xmlns:a16="http://schemas.microsoft.com/office/drawing/2014/main" id="{CA28B618-F909-492E-B169-D32C5C71675D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57150</xdr:rowOff>
    </xdr:to>
    <xdr:sp macro="" textlink="">
      <xdr:nvSpPr>
        <xdr:cNvPr id="20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4487956-1BA1-4DF0-BA84-3D16F3F4EB1C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38100</xdr:colOff>
      <xdr:row>16</xdr:row>
      <xdr:rowOff>152400</xdr:rowOff>
    </xdr:from>
    <xdr:to>
      <xdr:col>7</xdr:col>
      <xdr:colOff>342900</xdr:colOff>
      <xdr:row>17</xdr:row>
      <xdr:rowOff>209550</xdr:rowOff>
    </xdr:to>
    <xdr:sp macro="" textlink="">
      <xdr:nvSpPr>
        <xdr:cNvPr id="21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7B71D647-8CD0-47E6-B48C-4BC96DF1A83D}"/>
            </a:ext>
          </a:extLst>
        </xdr:cNvPr>
        <xdr:cNvSpPr>
          <a:spLocks noChangeAspect="1" noChangeArrowheads="1"/>
        </xdr:cNvSpPr>
      </xdr:nvSpPr>
      <xdr:spPr bwMode="auto">
        <a:xfrm>
          <a:off x="7667625" y="4248150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64146</xdr:rowOff>
    </xdr:to>
    <xdr:sp macro="" textlink="">
      <xdr:nvSpPr>
        <xdr:cNvPr id="2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B90641EF-0CE8-40D6-8447-AA73935A026F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17</xdr:row>
      <xdr:rowOff>0</xdr:rowOff>
    </xdr:from>
    <xdr:ext cx="304800" cy="312419"/>
    <xdr:sp macro="" textlink="">
      <xdr:nvSpPr>
        <xdr:cNvPr id="23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B99117D6-50A4-470E-867B-B0776C104A7D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12420"/>
    <xdr:sp macro="" textlink="">
      <xdr:nvSpPr>
        <xdr:cNvPr id="24" name="AutoShape 2" descr="Imagen 1 de 7 de Soporte Colgante Fibra De Coco Bols N 20">
          <a:extLst>
            <a:ext uri="{FF2B5EF4-FFF2-40B4-BE49-F238E27FC236}">
              <a16:creationId xmlns:a16="http://schemas.microsoft.com/office/drawing/2014/main" id="{556AE52D-A93D-4E9F-9709-17A521DFC2B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12419"/>
    <xdr:sp macro="" textlink="">
      <xdr:nvSpPr>
        <xdr:cNvPr id="2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C12A9F9A-3F6B-41F2-AC0E-6C3F0E7576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273342</xdr:colOff>
      <xdr:row>14</xdr:row>
      <xdr:rowOff>42651</xdr:rowOff>
    </xdr:from>
    <xdr:ext cx="1266695" cy="608014"/>
    <xdr:pic>
      <xdr:nvPicPr>
        <xdr:cNvPr id="26" name="Imagen 65">
          <a:extLst>
            <a:ext uri="{FF2B5EF4-FFF2-40B4-BE49-F238E27FC236}">
              <a16:creationId xmlns:a16="http://schemas.microsoft.com/office/drawing/2014/main" id="{8175EBA4-CCA0-473F-8070-A9D766A3C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4800" r="94400">
                      <a14:foregroundMark x1="91200" y1="46667" x2="91200" y2="46667"/>
                      <a14:foregroundMark x1="90400" y1="65000" x2="90400" y2="65000"/>
                      <a14:foregroundMark x1="84000" y1="75000" x2="84000" y2="75000"/>
                      <a14:foregroundMark x1="81600" y1="80000" x2="77600" y2="80000"/>
                      <a14:foregroundMark x1="69600" y1="80000" x2="69600" y2="80000"/>
                      <a14:foregroundMark x1="71200" y1="80000" x2="71200" y2="80000"/>
                      <a14:foregroundMark x1="81600" y1="78333" x2="81600" y2="78333"/>
                      <a14:foregroundMark x1="88000" y1="78333" x2="88000" y2="78333"/>
                      <a14:foregroundMark x1="84800" y1="78333" x2="84800" y2="78333"/>
                      <a14:foregroundMark x1="93600" y1="73333" x2="93600" y2="73333"/>
                      <a14:foregroundMark x1="90400" y1="65000" x2="90400" y2="65000"/>
                      <a14:foregroundMark x1="94400" y1="60000" x2="94400" y2="60000"/>
                      <a14:foregroundMark x1="92000" y1="51667" x2="92000" y2="51667"/>
                      <a14:foregroundMark x1="92800" y1="51667" x2="92800" y2="51667"/>
                      <a14:foregroundMark x1="93600" y1="35000" x2="93600" y2="35000"/>
                      <a14:foregroundMark x1="93600" y1="40000" x2="93600" y2="46667"/>
                      <a14:foregroundMark x1="93600" y1="55000" x2="93600" y2="55000"/>
                      <a14:foregroundMark x1="92000" y1="25000" x2="92000" y2="25000"/>
                      <a14:foregroundMark x1="87200" y1="25000" x2="87200" y2="25000"/>
                      <a14:foregroundMark x1="84000" y1="25000" x2="84000" y2="25000"/>
                      <a14:foregroundMark x1="88800" y1="23333" x2="88800" y2="23333"/>
                      <a14:foregroundMark x1="82400" y1="23333" x2="82400" y2="23333"/>
                      <a14:foregroundMark x1="84000" y1="21667" x2="84000" y2="21667"/>
                      <a14:foregroundMark x1="87200" y1="21667" x2="87200" y2="21667"/>
                      <a14:foregroundMark x1="88800" y1="75000" x2="88800" y2="75000"/>
                      <a14:foregroundMark x1="90400" y1="78333" x2="90400" y2="78333"/>
                      <a14:foregroundMark x1="65600" y1="80000" x2="65600" y2="80000"/>
                      <a14:foregroundMark x1="60800" y1="80000" x2="60800" y2="80000"/>
                      <a14:foregroundMark x1="53600" y1="83333" x2="53600" y2="83333"/>
                      <a14:foregroundMark x1="54400" y1="80000" x2="54400" y2="80000"/>
                      <a14:foregroundMark x1="54400" y1="78333" x2="44800" y2="78333"/>
                      <a14:foregroundMark x1="40000" y1="78333" x2="12800" y2="78333"/>
                      <a14:foregroundMark x1="9600" y1="76667" x2="11200" y2="43333"/>
                      <a14:foregroundMark x1="8000" y1="78333" x2="13600" y2="48333"/>
                      <a14:foregroundMark x1="77600" y1="23333" x2="10400" y2="48333"/>
                      <a14:foregroundMark x1="4800" y1="73333" x2="8000" y2="4666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93161">
          <a:off x="7255167" y="3728826"/>
          <a:ext cx="1266695" cy="608014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L90"/>
  <sheetViews>
    <sheetView topLeftCell="C25" zoomScaleNormal="100" workbookViewId="0">
      <selection activeCell="K1" sqref="K1:P1048576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18" width="14.85546875" style="79" customWidth="1"/>
    <col min="19" max="19" width="14.85546875" style="69" customWidth="1"/>
    <col min="20" max="20" width="14.85546875" style="54" hidden="1" customWidth="1"/>
    <col min="21" max="21" width="14.85546875" style="50" hidden="1" customWidth="1"/>
    <col min="22" max="22" width="14.85546875" style="41" hidden="1" customWidth="1"/>
    <col min="23" max="29" width="14.85546875" style="24" hidden="1" customWidth="1"/>
    <col min="30" max="30" width="14.85546875" style="3" hidden="1" customWidth="1"/>
    <col min="31" max="31" width="11.42578125" style="49" customWidth="1"/>
    <col min="32" max="32" width="14.7109375" style="18" customWidth="1"/>
    <col min="33" max="34" width="11.42578125" style="6" customWidth="1"/>
    <col min="35" max="16384" width="11.42578125" style="6"/>
  </cols>
  <sheetData>
    <row r="1" spans="1:34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62"/>
      <c r="T1" s="62"/>
      <c r="U1" s="61"/>
      <c r="V1" s="42"/>
      <c r="W1" s="26"/>
      <c r="X1" s="26"/>
      <c r="Y1" s="26">
        <v>0</v>
      </c>
      <c r="Z1" s="26">
        <v>0</v>
      </c>
      <c r="AA1" s="26">
        <v>0</v>
      </c>
      <c r="AB1" s="26">
        <v>0</v>
      </c>
      <c r="AC1" s="26">
        <v>0</v>
      </c>
      <c r="AD1" s="23"/>
      <c r="AE1" s="60"/>
    </row>
    <row r="2" spans="1:34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25"/>
      <c r="L2" s="25"/>
      <c r="M2" s="1"/>
      <c r="N2" s="4"/>
      <c r="O2" s="4"/>
      <c r="P2" s="1"/>
      <c r="Q2" s="80"/>
      <c r="R2" s="80"/>
      <c r="S2" s="62" t="s">
        <v>67</v>
      </c>
      <c r="T2" s="62"/>
      <c r="U2" s="61"/>
      <c r="V2" s="42"/>
      <c r="W2" s="26"/>
      <c r="X2" s="26"/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0"/>
      <c r="AE2" s="60"/>
      <c r="AG2" s="6"/>
      <c r="AH2" s="6"/>
    </row>
    <row r="3" spans="1:34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85" t="s">
        <v>76</v>
      </c>
      <c r="R3" s="81" t="s">
        <v>68</v>
      </c>
      <c r="S3" s="62" t="s">
        <v>68</v>
      </c>
      <c r="T3" s="62"/>
      <c r="U3" s="61"/>
      <c r="V3" s="44"/>
      <c r="W3" s="29"/>
      <c r="X3" s="29"/>
      <c r="Y3" s="29"/>
      <c r="Z3" s="29"/>
      <c r="AA3" s="29"/>
      <c r="AB3" s="29"/>
      <c r="AC3" s="29"/>
      <c r="AD3" s="32"/>
      <c r="AE3" s="60"/>
      <c r="AG3" s="6"/>
      <c r="AH3" s="6"/>
    </row>
    <row r="4" spans="1:34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80"/>
      <c r="R4" s="80"/>
      <c r="S4" s="62"/>
      <c r="T4" s="62"/>
      <c r="U4" s="61"/>
      <c r="V4" s="42"/>
      <c r="W4" s="26"/>
      <c r="X4" s="26"/>
      <c r="Y4" s="26"/>
      <c r="Z4" s="26"/>
      <c r="AA4" s="26"/>
      <c r="AB4" s="26"/>
      <c r="AC4" s="26"/>
      <c r="AD4" s="20"/>
      <c r="AE4" s="60"/>
      <c r="AG4" s="6"/>
      <c r="AH4" s="6"/>
    </row>
    <row r="5" spans="1:34" s="18" customFormat="1" ht="23.1" customHeight="1" x14ac:dyDescent="0.25">
      <c r="A5" s="1"/>
      <c r="B5" s="1"/>
      <c r="C5" s="1"/>
      <c r="D5" s="64" t="s">
        <v>66</v>
      </c>
      <c r="E5" s="13">
        <f>K5</f>
        <v>1200</v>
      </c>
      <c r="F5" s="14">
        <f>L5</f>
        <v>750</v>
      </c>
      <c r="G5" s="10"/>
      <c r="H5" s="1"/>
      <c r="I5" s="1"/>
      <c r="J5" s="5"/>
      <c r="K5" s="25">
        <f>MROUND(N5+25,50)</f>
        <v>1200</v>
      </c>
      <c r="L5" s="25">
        <f>MROUND(O5+25,50)</f>
        <v>750</v>
      </c>
      <c r="M5" s="8"/>
      <c r="N5" s="4">
        <f t="shared" ref="N5:N14" si="0">Q5*2.3</f>
        <v>1191.3999999999999</v>
      </c>
      <c r="O5" s="4">
        <f t="shared" ref="O5:O14" si="1">Q5*1.4</f>
        <v>725.19999999999993</v>
      </c>
      <c r="P5" s="8"/>
      <c r="Q5" s="80">
        <v>518</v>
      </c>
      <c r="R5" s="80">
        <v>300</v>
      </c>
      <c r="S5" s="70">
        <v>300</v>
      </c>
      <c r="T5" s="55">
        <v>300</v>
      </c>
      <c r="U5" s="51">
        <v>300</v>
      </c>
      <c r="V5" s="42">
        <v>300</v>
      </c>
      <c r="W5" s="26">
        <v>300</v>
      </c>
      <c r="X5" s="26">
        <v>300</v>
      </c>
      <c r="Y5" s="26">
        <v>300</v>
      </c>
      <c r="Z5" s="26">
        <v>300</v>
      </c>
      <c r="AA5" s="26">
        <v>300</v>
      </c>
      <c r="AB5" s="26"/>
      <c r="AC5" s="26"/>
      <c r="AD5" s="20">
        <v>108.173</v>
      </c>
      <c r="AE5" s="60"/>
      <c r="AG5" s="6"/>
      <c r="AH5" s="6"/>
    </row>
    <row r="6" spans="1:34" s="18" customFormat="1" ht="23.1" customHeight="1" x14ac:dyDescent="0.25">
      <c r="A6" s="1"/>
      <c r="B6" s="1"/>
      <c r="C6" s="1"/>
      <c r="D6" s="64" t="s">
        <v>65</v>
      </c>
      <c r="E6" s="13">
        <f t="shared" ref="E6:E14" si="2">K6</f>
        <v>1800</v>
      </c>
      <c r="F6" s="14">
        <f t="shared" ref="F6:F14" si="3">L6</f>
        <v>1100</v>
      </c>
      <c r="G6" s="10"/>
      <c r="H6" s="1"/>
      <c r="I6" s="1"/>
      <c r="J6" s="5"/>
      <c r="K6" s="25">
        <f t="shared" ref="K6:K14" si="4">MROUND(N6+25,50)</f>
        <v>1800</v>
      </c>
      <c r="L6" s="25">
        <f t="shared" ref="L6:L14" si="5">MROUND(O6+25,50)</f>
        <v>1100</v>
      </c>
      <c r="M6" s="8"/>
      <c r="N6" s="4">
        <f t="shared" si="0"/>
        <v>1787.1</v>
      </c>
      <c r="O6" s="4">
        <f t="shared" si="1"/>
        <v>1087.8</v>
      </c>
      <c r="P6" s="8"/>
      <c r="Q6" s="80">
        <v>777</v>
      </c>
      <c r="R6" s="80">
        <v>450</v>
      </c>
      <c r="S6" s="70">
        <v>450</v>
      </c>
      <c r="T6" s="55">
        <v>450</v>
      </c>
      <c r="U6" s="51">
        <v>450</v>
      </c>
      <c r="V6" s="42">
        <v>450</v>
      </c>
      <c r="W6" s="26">
        <v>450</v>
      </c>
      <c r="X6" s="26">
        <v>450</v>
      </c>
      <c r="Y6" s="26">
        <v>450</v>
      </c>
      <c r="Z6" s="26">
        <v>450</v>
      </c>
      <c r="AA6" s="26">
        <v>450</v>
      </c>
      <c r="AB6" s="26">
        <v>135.21625</v>
      </c>
      <c r="AC6" s="26">
        <v>135.21625</v>
      </c>
      <c r="AD6" s="20">
        <v>108.173</v>
      </c>
      <c r="AE6" s="60"/>
      <c r="AG6" s="6"/>
      <c r="AH6" s="6"/>
    </row>
    <row r="7" spans="1:34" s="18" customFormat="1" ht="23.1" customHeight="1" x14ac:dyDescent="0.25">
      <c r="A7" s="1"/>
      <c r="B7" s="1"/>
      <c r="C7" s="1"/>
      <c r="D7" s="64" t="s">
        <v>64</v>
      </c>
      <c r="E7" s="13">
        <f t="shared" si="2"/>
        <v>1800</v>
      </c>
      <c r="F7" s="14">
        <f t="shared" si="3"/>
        <v>1100</v>
      </c>
      <c r="G7" s="10"/>
      <c r="H7" s="1"/>
      <c r="I7" s="1"/>
      <c r="J7" s="5"/>
      <c r="K7" s="25">
        <f t="shared" si="4"/>
        <v>1800</v>
      </c>
      <c r="L7" s="25">
        <f t="shared" si="5"/>
        <v>1100</v>
      </c>
      <c r="M7" s="8"/>
      <c r="N7" s="4">
        <f t="shared" si="0"/>
        <v>1787.1</v>
      </c>
      <c r="O7" s="4">
        <f t="shared" si="1"/>
        <v>1087.8</v>
      </c>
      <c r="P7" s="8"/>
      <c r="Q7" s="80">
        <v>777</v>
      </c>
      <c r="R7" s="80">
        <v>400</v>
      </c>
      <c r="S7" s="70">
        <v>400</v>
      </c>
      <c r="T7" s="55">
        <v>400</v>
      </c>
      <c r="U7" s="51">
        <v>400</v>
      </c>
      <c r="V7" s="42">
        <v>400</v>
      </c>
      <c r="W7" s="26">
        <v>400</v>
      </c>
      <c r="X7" s="26">
        <v>400</v>
      </c>
      <c r="Y7" s="26">
        <v>400</v>
      </c>
      <c r="Z7" s="26">
        <v>400</v>
      </c>
      <c r="AA7" s="26">
        <v>400</v>
      </c>
      <c r="AB7" s="26"/>
      <c r="AC7" s="26"/>
      <c r="AD7" s="20">
        <v>162.2595</v>
      </c>
      <c r="AE7" s="60"/>
      <c r="AG7" s="6"/>
      <c r="AH7" s="6"/>
    </row>
    <row r="8" spans="1:34" s="18" customFormat="1" ht="23.1" customHeight="1" x14ac:dyDescent="0.25">
      <c r="A8" s="1"/>
      <c r="B8" s="1"/>
      <c r="C8" s="1"/>
      <c r="D8" s="64" t="s">
        <v>63</v>
      </c>
      <c r="E8" s="13">
        <f t="shared" si="2"/>
        <v>2600</v>
      </c>
      <c r="F8" s="14">
        <f t="shared" si="3"/>
        <v>1600</v>
      </c>
      <c r="G8" s="10"/>
      <c r="H8" s="1"/>
      <c r="I8" s="1"/>
      <c r="J8" s="5"/>
      <c r="K8" s="25">
        <f t="shared" si="4"/>
        <v>2600</v>
      </c>
      <c r="L8" s="25">
        <f t="shared" si="5"/>
        <v>1600</v>
      </c>
      <c r="M8" s="8"/>
      <c r="N8" s="4">
        <f t="shared" si="0"/>
        <v>2566.7999999999997</v>
      </c>
      <c r="O8" s="4">
        <f t="shared" si="1"/>
        <v>1562.3999999999999</v>
      </c>
      <c r="P8" s="8"/>
      <c r="Q8" s="80">
        <v>1116</v>
      </c>
      <c r="R8" s="80">
        <v>600</v>
      </c>
      <c r="S8" s="70">
        <v>600</v>
      </c>
      <c r="T8" s="55">
        <v>600</v>
      </c>
      <c r="U8" s="51">
        <v>600</v>
      </c>
      <c r="V8" s="42">
        <v>600</v>
      </c>
      <c r="W8" s="26">
        <v>600</v>
      </c>
      <c r="X8" s="26">
        <v>600</v>
      </c>
      <c r="Y8" s="26">
        <v>600</v>
      </c>
      <c r="Z8" s="26">
        <v>600</v>
      </c>
      <c r="AA8" s="26">
        <v>600</v>
      </c>
      <c r="AB8" s="26">
        <v>202.824375</v>
      </c>
      <c r="AC8" s="26">
        <v>202.824375</v>
      </c>
      <c r="AD8" s="20">
        <v>162.2595</v>
      </c>
      <c r="AE8" s="60"/>
      <c r="AG8" s="6"/>
      <c r="AH8" s="6"/>
    </row>
    <row r="9" spans="1:34" s="18" customFormat="1" ht="23.1" customHeight="1" x14ac:dyDescent="0.25">
      <c r="A9" s="1"/>
      <c r="B9" s="1"/>
      <c r="C9" s="1"/>
      <c r="D9" s="64" t="s">
        <v>62</v>
      </c>
      <c r="E9" s="13">
        <f t="shared" si="2"/>
        <v>2150</v>
      </c>
      <c r="F9" s="14">
        <f t="shared" si="3"/>
        <v>1350</v>
      </c>
      <c r="G9" s="10"/>
      <c r="H9" s="1"/>
      <c r="I9" s="1"/>
      <c r="J9" s="5"/>
      <c r="K9" s="25">
        <f t="shared" si="4"/>
        <v>2150</v>
      </c>
      <c r="L9" s="25">
        <f t="shared" si="5"/>
        <v>1350</v>
      </c>
      <c r="M9" s="8"/>
      <c r="N9" s="4">
        <f t="shared" si="0"/>
        <v>2143.6</v>
      </c>
      <c r="O9" s="4">
        <f t="shared" si="1"/>
        <v>1304.8</v>
      </c>
      <c r="P9" s="8"/>
      <c r="Q9" s="80">
        <v>932</v>
      </c>
      <c r="R9" s="80">
        <v>460</v>
      </c>
      <c r="S9" s="70">
        <v>460</v>
      </c>
      <c r="T9" s="55">
        <v>460</v>
      </c>
      <c r="U9" s="51">
        <v>460</v>
      </c>
      <c r="V9" s="42">
        <v>460</v>
      </c>
      <c r="W9" s="26">
        <v>460</v>
      </c>
      <c r="X9" s="26">
        <v>460</v>
      </c>
      <c r="Y9" s="26">
        <v>460</v>
      </c>
      <c r="Z9" s="26">
        <v>460</v>
      </c>
      <c r="AA9" s="26">
        <v>460</v>
      </c>
      <c r="AB9" s="26"/>
      <c r="AC9" s="26"/>
      <c r="AD9" s="20">
        <v>194.71140000000003</v>
      </c>
      <c r="AE9" s="60"/>
      <c r="AG9" s="6"/>
      <c r="AH9" s="6"/>
    </row>
    <row r="10" spans="1:34" s="18" customFormat="1" ht="23.1" customHeight="1" x14ac:dyDescent="0.25">
      <c r="A10" s="1"/>
      <c r="B10" s="1"/>
      <c r="C10" s="1"/>
      <c r="D10" s="64" t="s">
        <v>61</v>
      </c>
      <c r="E10" s="13">
        <f t="shared" si="2"/>
        <v>3250</v>
      </c>
      <c r="F10" s="14">
        <f t="shared" si="3"/>
        <v>2000</v>
      </c>
      <c r="G10" s="10"/>
      <c r="H10" s="1"/>
      <c r="I10" s="1"/>
      <c r="J10" s="5"/>
      <c r="K10" s="25">
        <f t="shared" si="4"/>
        <v>3250</v>
      </c>
      <c r="L10" s="25">
        <f t="shared" si="5"/>
        <v>2000</v>
      </c>
      <c r="M10" s="8"/>
      <c r="N10" s="4">
        <f t="shared" si="0"/>
        <v>3213.1</v>
      </c>
      <c r="O10" s="4">
        <f t="shared" si="1"/>
        <v>1955.8</v>
      </c>
      <c r="P10" s="8"/>
      <c r="Q10" s="80">
        <v>1397</v>
      </c>
      <c r="R10" s="80">
        <v>690</v>
      </c>
      <c r="S10" s="70">
        <v>690</v>
      </c>
      <c r="T10" s="55">
        <v>690</v>
      </c>
      <c r="U10" s="51">
        <v>690</v>
      </c>
      <c r="V10" s="42">
        <v>690</v>
      </c>
      <c r="W10" s="26">
        <v>690</v>
      </c>
      <c r="X10" s="26">
        <v>690</v>
      </c>
      <c r="Y10" s="26">
        <v>690</v>
      </c>
      <c r="Z10" s="26">
        <v>690</v>
      </c>
      <c r="AA10" s="26">
        <v>690</v>
      </c>
      <c r="AB10" s="26">
        <v>243.38925000000003</v>
      </c>
      <c r="AC10" s="26">
        <v>243.38925000000003</v>
      </c>
      <c r="AD10" s="20">
        <v>194.71140000000003</v>
      </c>
      <c r="AE10" s="60"/>
      <c r="AG10" s="6"/>
      <c r="AH10" s="6"/>
    </row>
    <row r="11" spans="1:34" s="18" customFormat="1" ht="23.1" customHeight="1" x14ac:dyDescent="0.25">
      <c r="A11" s="1"/>
      <c r="B11" s="1"/>
      <c r="C11" s="1"/>
      <c r="D11" s="64" t="s">
        <v>60</v>
      </c>
      <c r="E11" s="13">
        <f t="shared" si="2"/>
        <v>2400</v>
      </c>
      <c r="F11" s="14">
        <f t="shared" si="3"/>
        <v>1450</v>
      </c>
      <c r="G11" s="10"/>
      <c r="H11" s="1"/>
      <c r="I11" s="1"/>
      <c r="J11" s="5"/>
      <c r="K11" s="25">
        <f t="shared" si="4"/>
        <v>2400</v>
      </c>
      <c r="L11" s="25">
        <f t="shared" si="5"/>
        <v>1450</v>
      </c>
      <c r="M11" s="8"/>
      <c r="N11" s="4">
        <f t="shared" si="0"/>
        <v>2380.5</v>
      </c>
      <c r="O11" s="4">
        <f t="shared" si="1"/>
        <v>1449</v>
      </c>
      <c r="P11" s="8"/>
      <c r="Q11" s="80">
        <v>1035</v>
      </c>
      <c r="R11" s="80">
        <v>500</v>
      </c>
      <c r="S11" s="70">
        <v>500</v>
      </c>
      <c r="T11" s="55">
        <v>500</v>
      </c>
      <c r="U11" s="51">
        <v>500</v>
      </c>
      <c r="V11" s="42">
        <v>500</v>
      </c>
      <c r="W11" s="26">
        <v>500</v>
      </c>
      <c r="X11" s="26">
        <v>500</v>
      </c>
      <c r="Y11" s="26">
        <v>500</v>
      </c>
      <c r="Z11" s="26">
        <v>500</v>
      </c>
      <c r="AA11" s="26">
        <v>500</v>
      </c>
      <c r="AB11" s="26"/>
      <c r="AC11" s="26"/>
      <c r="AD11" s="20">
        <v>216.346</v>
      </c>
      <c r="AE11" s="60"/>
      <c r="AG11" s="6"/>
      <c r="AH11" s="6"/>
    </row>
    <row r="12" spans="1:34" s="18" customFormat="1" ht="23.1" customHeight="1" thickBot="1" x14ac:dyDescent="0.3">
      <c r="A12" s="1"/>
      <c r="B12" s="1"/>
      <c r="C12" s="1"/>
      <c r="D12" s="66" t="s">
        <v>59</v>
      </c>
      <c r="E12" s="13">
        <f t="shared" si="2"/>
        <v>3600</v>
      </c>
      <c r="F12" s="14">
        <f t="shared" si="3"/>
        <v>2200</v>
      </c>
      <c r="G12" s="10"/>
      <c r="H12" s="1"/>
      <c r="I12" s="1"/>
      <c r="J12" s="5"/>
      <c r="K12" s="25">
        <f t="shared" si="4"/>
        <v>3600</v>
      </c>
      <c r="L12" s="25">
        <f t="shared" si="5"/>
        <v>2200</v>
      </c>
      <c r="M12" s="8"/>
      <c r="N12" s="4">
        <f t="shared" si="0"/>
        <v>3571.8999999999996</v>
      </c>
      <c r="O12" s="4">
        <f t="shared" si="1"/>
        <v>2174.1999999999998</v>
      </c>
      <c r="P12" s="8"/>
      <c r="Q12" s="80">
        <v>1553</v>
      </c>
      <c r="R12" s="80">
        <v>750</v>
      </c>
      <c r="S12" s="70">
        <v>750</v>
      </c>
      <c r="T12" s="55">
        <v>750</v>
      </c>
      <c r="U12" s="51">
        <v>750</v>
      </c>
      <c r="V12" s="42">
        <v>750</v>
      </c>
      <c r="W12" s="26">
        <v>750</v>
      </c>
      <c r="X12" s="26">
        <v>750</v>
      </c>
      <c r="Y12" s="26">
        <v>750</v>
      </c>
      <c r="Z12" s="26">
        <v>750</v>
      </c>
      <c r="AA12" s="26">
        <v>750</v>
      </c>
      <c r="AB12" s="26">
        <v>270.4325</v>
      </c>
      <c r="AC12" s="26">
        <v>270.4325</v>
      </c>
      <c r="AD12" s="20">
        <v>216.346</v>
      </c>
      <c r="AE12" s="60"/>
      <c r="AG12" s="6"/>
      <c r="AH12" s="6"/>
    </row>
    <row r="13" spans="1:34" s="18" customFormat="1" ht="23.1" customHeight="1" x14ac:dyDescent="0.25">
      <c r="A13" s="1"/>
      <c r="B13" s="1"/>
      <c r="C13" s="1"/>
      <c r="D13" s="65" t="s">
        <v>58</v>
      </c>
      <c r="E13" s="13">
        <f t="shared" si="2"/>
        <v>3200</v>
      </c>
      <c r="F13" s="14">
        <f t="shared" si="3"/>
        <v>1950</v>
      </c>
      <c r="G13" s="10"/>
      <c r="H13" s="1"/>
      <c r="I13" s="1"/>
      <c r="J13" s="5"/>
      <c r="K13" s="25">
        <f t="shared" si="4"/>
        <v>3200</v>
      </c>
      <c r="L13" s="25">
        <f t="shared" si="5"/>
        <v>1950</v>
      </c>
      <c r="M13" s="8"/>
      <c r="N13" s="4">
        <f t="shared" si="0"/>
        <v>3173.9999999999995</v>
      </c>
      <c r="O13" s="4">
        <f t="shared" si="1"/>
        <v>1931.9999999999998</v>
      </c>
      <c r="P13" s="8"/>
      <c r="Q13" s="80">
        <v>1380</v>
      </c>
      <c r="R13" s="80">
        <v>800</v>
      </c>
      <c r="S13" s="70">
        <v>800</v>
      </c>
      <c r="T13" s="55">
        <v>800</v>
      </c>
      <c r="U13" s="51">
        <v>800</v>
      </c>
      <c r="V13" s="42">
        <v>800</v>
      </c>
      <c r="W13" s="26">
        <v>800</v>
      </c>
      <c r="X13" s="26">
        <v>800</v>
      </c>
      <c r="Y13" s="26">
        <v>800</v>
      </c>
      <c r="Z13" s="26">
        <v>800</v>
      </c>
      <c r="AA13" s="26">
        <v>800</v>
      </c>
      <c r="AB13" s="26"/>
      <c r="AC13" s="26"/>
      <c r="AD13" s="20">
        <v>216.346</v>
      </c>
      <c r="AE13" s="60"/>
      <c r="AG13" s="6"/>
      <c r="AH13" s="6"/>
    </row>
    <row r="14" spans="1:34" s="18" customFormat="1" ht="23.1" customHeight="1" x14ac:dyDescent="0.25">
      <c r="A14" s="1"/>
      <c r="B14" s="1"/>
      <c r="C14" s="1"/>
      <c r="D14" s="64" t="s">
        <v>57</v>
      </c>
      <c r="E14" s="13">
        <f t="shared" si="2"/>
        <v>4800</v>
      </c>
      <c r="F14" s="14">
        <f t="shared" si="3"/>
        <v>2900</v>
      </c>
      <c r="G14" s="10"/>
      <c r="H14" s="1"/>
      <c r="I14" s="1"/>
      <c r="J14" s="5"/>
      <c r="K14" s="25">
        <f t="shared" si="4"/>
        <v>4800</v>
      </c>
      <c r="L14" s="25">
        <f t="shared" si="5"/>
        <v>2900</v>
      </c>
      <c r="M14" s="8"/>
      <c r="N14" s="4">
        <f t="shared" si="0"/>
        <v>4761</v>
      </c>
      <c r="O14" s="4">
        <f t="shared" si="1"/>
        <v>2898</v>
      </c>
      <c r="P14" s="8"/>
      <c r="Q14" s="80">
        <v>2070</v>
      </c>
      <c r="R14" s="80">
        <v>1200</v>
      </c>
      <c r="S14" s="70">
        <v>1200</v>
      </c>
      <c r="T14" s="55">
        <v>1200</v>
      </c>
      <c r="U14" s="51">
        <v>1200</v>
      </c>
      <c r="V14" s="42">
        <v>1200</v>
      </c>
      <c r="W14" s="26">
        <v>1200</v>
      </c>
      <c r="X14" s="26">
        <v>1200</v>
      </c>
      <c r="Y14" s="26">
        <v>1200</v>
      </c>
      <c r="Z14" s="26">
        <v>1200</v>
      </c>
      <c r="AA14" s="26">
        <v>1200</v>
      </c>
      <c r="AB14" s="26"/>
      <c r="AC14" s="26"/>
      <c r="AD14" s="20">
        <v>216.346</v>
      </c>
      <c r="AE14" s="60"/>
      <c r="AG14" s="6"/>
      <c r="AH14" s="6"/>
    </row>
    <row r="15" spans="1:34" s="18" customFormat="1" ht="20.10000000000000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5"/>
      <c r="L15" s="25"/>
      <c r="M15" s="8"/>
      <c r="N15" s="4"/>
      <c r="O15" s="4"/>
      <c r="P15" s="8"/>
      <c r="Q15" s="80"/>
      <c r="R15" s="80"/>
      <c r="S15" s="70"/>
      <c r="T15" s="55"/>
      <c r="U15" s="51"/>
      <c r="V15" s="42"/>
      <c r="W15" s="26"/>
      <c r="X15" s="26"/>
      <c r="Y15" s="26"/>
      <c r="Z15" s="26"/>
      <c r="AA15" s="26"/>
      <c r="AB15" s="26"/>
      <c r="AC15" s="26"/>
      <c r="AD15" s="20"/>
      <c r="AE15" s="60"/>
      <c r="AG15" s="6"/>
      <c r="AH15" s="6"/>
    </row>
    <row r="16" spans="1:34" s="18" customFormat="1" ht="23.1" customHeight="1" x14ac:dyDescent="0.25">
      <c r="A16" s="1"/>
      <c r="B16" s="1"/>
      <c r="C16" s="1"/>
      <c r="D16" s="122" t="s">
        <v>25</v>
      </c>
      <c r="E16" s="122"/>
      <c r="F16" s="122"/>
      <c r="G16" s="122"/>
      <c r="H16" s="122"/>
      <c r="I16" s="123"/>
      <c r="J16" s="6"/>
      <c r="K16" s="25"/>
      <c r="L16" s="25"/>
      <c r="M16" s="1"/>
      <c r="N16" s="4"/>
      <c r="O16" s="4"/>
      <c r="P16" s="1"/>
      <c r="Q16" s="80"/>
      <c r="R16" s="80"/>
      <c r="S16" s="62"/>
      <c r="T16" s="62"/>
      <c r="U16" s="61"/>
      <c r="V16" s="42"/>
      <c r="W16" s="26"/>
      <c r="X16" s="26"/>
      <c r="Y16" s="26"/>
      <c r="Z16" s="26"/>
      <c r="AA16" s="26"/>
      <c r="AB16" s="26"/>
      <c r="AC16" s="26"/>
      <c r="AD16" s="9"/>
      <c r="AE16" s="60"/>
      <c r="AG16" s="6"/>
      <c r="AH16" s="6"/>
    </row>
    <row r="17" spans="1:34" s="18" customFormat="1" ht="23.1" customHeight="1" x14ac:dyDescent="0.25">
      <c r="A17" s="1"/>
      <c r="B17" s="1"/>
      <c r="C17" s="1"/>
      <c r="D17" s="63" t="s">
        <v>50</v>
      </c>
      <c r="E17" s="16"/>
      <c r="F17" s="17"/>
      <c r="G17" s="11"/>
      <c r="H17" s="1"/>
      <c r="I17" s="1"/>
      <c r="J17" s="5"/>
      <c r="K17" s="25"/>
      <c r="L17" s="25"/>
      <c r="M17" s="8"/>
      <c r="N17" s="4"/>
      <c r="O17" s="4"/>
      <c r="P17" s="8"/>
      <c r="Q17" s="80"/>
      <c r="R17" s="80"/>
      <c r="S17" s="70"/>
      <c r="T17" s="55"/>
      <c r="U17" s="51"/>
      <c r="V17" s="42"/>
      <c r="W17" s="26"/>
      <c r="X17" s="26"/>
      <c r="Y17" s="26"/>
      <c r="Z17" s="26"/>
      <c r="AA17" s="26"/>
      <c r="AB17" s="26"/>
      <c r="AC17" s="26"/>
      <c r="AD17" s="9"/>
      <c r="AE17" s="60"/>
      <c r="AG17" s="6"/>
      <c r="AH17" s="6"/>
    </row>
    <row r="18" spans="1:34" s="18" customFormat="1" ht="23.1" customHeight="1" x14ac:dyDescent="0.25">
      <c r="A18" s="1"/>
      <c r="B18" s="1"/>
      <c r="C18" s="28">
        <v>45196</v>
      </c>
      <c r="D18" s="2" t="s">
        <v>51</v>
      </c>
      <c r="E18" s="13">
        <f t="shared" ref="E18" si="6">K18</f>
        <v>18550</v>
      </c>
      <c r="F18" s="14">
        <f t="shared" ref="F18" si="7">L18</f>
        <v>11300</v>
      </c>
      <c r="G18" s="11"/>
      <c r="H18" s="1" t="e" vm="1">
        <v>#VALUE!</v>
      </c>
      <c r="I18" s="1"/>
      <c r="J18" s="5"/>
      <c r="K18" s="25">
        <f t="shared" ref="K18" si="8">MROUND(N18+25,50)</f>
        <v>18550</v>
      </c>
      <c r="L18" s="25">
        <f t="shared" ref="L18" si="9">MROUND(O18+25,50)</f>
        <v>11300</v>
      </c>
      <c r="M18" s="8"/>
      <c r="N18" s="4">
        <f>Q18*2.3</f>
        <v>18515</v>
      </c>
      <c r="O18" s="4">
        <f t="shared" ref="O18:O33" si="10">Q18*1.4</f>
        <v>11270</v>
      </c>
      <c r="P18" s="8"/>
      <c r="Q18" s="85">
        <v>8050</v>
      </c>
      <c r="R18" s="80">
        <v>2700</v>
      </c>
      <c r="S18" s="70">
        <v>2700</v>
      </c>
      <c r="T18" s="55">
        <v>2700</v>
      </c>
      <c r="U18" s="51">
        <v>2700</v>
      </c>
      <c r="V18" s="42">
        <v>2700</v>
      </c>
      <c r="W18" s="26">
        <v>2700</v>
      </c>
      <c r="X18" s="26">
        <v>2700</v>
      </c>
      <c r="Y18" s="26">
        <v>2700</v>
      </c>
      <c r="Z18" s="26">
        <v>2700</v>
      </c>
      <c r="AA18" s="26">
        <v>2700</v>
      </c>
      <c r="AB18" s="26"/>
      <c r="AC18" s="26"/>
      <c r="AD18" s="20">
        <v>2249.9983999999999</v>
      </c>
      <c r="AE18" s="60"/>
      <c r="AG18" s="6"/>
      <c r="AH18" s="6"/>
    </row>
    <row r="19" spans="1:34" s="18" customFormat="1" ht="23.1" customHeight="1" x14ac:dyDescent="0.25">
      <c r="A19" s="1"/>
      <c r="B19" s="1"/>
      <c r="C19" s="1"/>
      <c r="D19" s="2" t="s">
        <v>53</v>
      </c>
      <c r="E19" s="13">
        <f t="shared" ref="E19:E20" si="11">K19</f>
        <v>27800</v>
      </c>
      <c r="F19" s="14">
        <f t="shared" ref="F19:F20" si="12">L19</f>
        <v>16950</v>
      </c>
      <c r="G19" s="11"/>
      <c r="H19" s="1" t="e" vm="2">
        <v>#VALUE!</v>
      </c>
      <c r="I19" s="1"/>
      <c r="J19" s="5"/>
      <c r="K19" s="25">
        <f t="shared" ref="K19:K20" si="13">MROUND(N19+25,50)</f>
        <v>27800</v>
      </c>
      <c r="L19" s="25">
        <f t="shared" ref="L19:L20" si="14">MROUND(O19+25,50)</f>
        <v>16950</v>
      </c>
      <c r="M19" s="8"/>
      <c r="N19" s="4">
        <f>Q19*2.3</f>
        <v>27772.499999999996</v>
      </c>
      <c r="O19" s="4">
        <f>Q19*1.4</f>
        <v>16905</v>
      </c>
      <c r="P19" s="8"/>
      <c r="Q19" s="85">
        <v>12075</v>
      </c>
      <c r="R19" s="80">
        <v>4050</v>
      </c>
      <c r="S19" s="70">
        <v>4050</v>
      </c>
      <c r="T19" s="55">
        <v>4050</v>
      </c>
      <c r="U19" s="51">
        <v>4050</v>
      </c>
      <c r="V19" s="42">
        <v>4050</v>
      </c>
      <c r="W19" s="26">
        <v>4050</v>
      </c>
      <c r="X19" s="26">
        <v>4050</v>
      </c>
      <c r="Y19" s="26">
        <v>4050</v>
      </c>
      <c r="Z19" s="26">
        <v>4050</v>
      </c>
      <c r="AA19" s="26">
        <v>4050</v>
      </c>
      <c r="AB19" s="26">
        <v>2812.498</v>
      </c>
      <c r="AC19" s="26">
        <v>2812.498</v>
      </c>
      <c r="AD19" s="20">
        <v>2249.9983999999999</v>
      </c>
      <c r="AE19" s="60"/>
      <c r="AG19" s="6"/>
      <c r="AH19" s="6"/>
    </row>
    <row r="20" spans="1:34" s="18" customFormat="1" ht="23.1" customHeight="1" x14ac:dyDescent="0.25">
      <c r="A20" s="1"/>
      <c r="B20" s="1"/>
      <c r="C20" s="1"/>
      <c r="D20" s="2" t="s">
        <v>52</v>
      </c>
      <c r="E20" s="13">
        <f t="shared" si="11"/>
        <v>55550</v>
      </c>
      <c r="F20" s="14">
        <f t="shared" si="12"/>
        <v>33850</v>
      </c>
      <c r="G20" s="11"/>
      <c r="H20" s="1" t="e" vm="3">
        <v>#VALUE!</v>
      </c>
      <c r="I20" s="1"/>
      <c r="J20" s="5"/>
      <c r="K20" s="25">
        <f t="shared" si="13"/>
        <v>55550</v>
      </c>
      <c r="L20" s="25">
        <f t="shared" si="14"/>
        <v>33850</v>
      </c>
      <c r="M20" s="8"/>
      <c r="N20" s="4">
        <f>Q20*2.3</f>
        <v>55544.999999999993</v>
      </c>
      <c r="O20" s="4">
        <f>Q20*1.4</f>
        <v>33810</v>
      </c>
      <c r="P20" s="8"/>
      <c r="Q20" s="85">
        <v>24150</v>
      </c>
      <c r="R20" s="81">
        <v>8100</v>
      </c>
      <c r="S20" s="71">
        <v>8100</v>
      </c>
      <c r="T20" s="56">
        <v>8100</v>
      </c>
      <c r="U20" s="52">
        <v>8100</v>
      </c>
      <c r="V20" s="43">
        <v>8100</v>
      </c>
      <c r="W20" s="26">
        <v>4050</v>
      </c>
      <c r="X20" s="26">
        <v>4050</v>
      </c>
      <c r="Y20" s="26">
        <v>4050</v>
      </c>
      <c r="Z20" s="26">
        <v>4050</v>
      </c>
      <c r="AA20" s="26">
        <v>4050</v>
      </c>
      <c r="AB20" s="26">
        <v>2812.498</v>
      </c>
      <c r="AC20" s="26">
        <v>2812.498</v>
      </c>
      <c r="AD20" s="20">
        <v>2249.9983999999999</v>
      </c>
      <c r="AE20" s="60"/>
      <c r="AG20" s="6"/>
      <c r="AH20" s="6"/>
    </row>
    <row r="21" spans="1:34" s="18" customFormat="1" ht="15" customHeight="1" x14ac:dyDescent="0.25">
      <c r="A21" s="1"/>
      <c r="B21" s="1"/>
      <c r="C21" s="1"/>
      <c r="D21" s="15"/>
      <c r="E21" s="16"/>
      <c r="F21" s="17"/>
      <c r="G21" s="11"/>
      <c r="H21" s="1"/>
      <c r="I21" s="1"/>
      <c r="J21" s="5"/>
      <c r="K21" s="25"/>
      <c r="L21" s="25"/>
      <c r="M21" s="8"/>
      <c r="N21" s="4"/>
      <c r="O21" s="4"/>
      <c r="P21" s="8"/>
      <c r="Q21" s="81"/>
      <c r="R21" s="81"/>
      <c r="S21" s="71"/>
      <c r="T21" s="56"/>
      <c r="U21" s="52"/>
      <c r="V21" s="43"/>
      <c r="W21" s="26"/>
      <c r="X21" s="26"/>
      <c r="Y21" s="26"/>
      <c r="Z21" s="26"/>
      <c r="AA21" s="26"/>
      <c r="AB21" s="26"/>
      <c r="AC21" s="26"/>
      <c r="AD21" s="20"/>
      <c r="AE21" s="60"/>
      <c r="AG21" s="6"/>
      <c r="AH21" s="6"/>
    </row>
    <row r="22" spans="1:34" s="18" customFormat="1" ht="23.1" customHeight="1" x14ac:dyDescent="0.25">
      <c r="A22" s="1"/>
      <c r="B22" s="1"/>
      <c r="C22" s="1"/>
      <c r="D22" s="63" t="s">
        <v>54</v>
      </c>
      <c r="E22" s="16"/>
      <c r="F22" s="17"/>
      <c r="G22" s="11"/>
      <c r="H22" s="1"/>
      <c r="I22" s="1"/>
      <c r="J22" s="5"/>
      <c r="K22" s="25"/>
      <c r="L22" s="25"/>
      <c r="M22" s="8"/>
      <c r="N22" s="4"/>
      <c r="O22" s="4"/>
      <c r="P22" s="8"/>
      <c r="Q22" s="81"/>
      <c r="R22" s="81"/>
      <c r="S22" s="71"/>
      <c r="T22" s="56"/>
      <c r="U22" s="52"/>
      <c r="V22" s="43"/>
      <c r="W22" s="26"/>
      <c r="X22" s="26"/>
      <c r="Y22" s="26"/>
      <c r="Z22" s="26"/>
      <c r="AA22" s="26"/>
      <c r="AB22" s="26"/>
      <c r="AC22" s="26"/>
      <c r="AD22" s="20"/>
      <c r="AE22" s="60"/>
      <c r="AG22" s="6"/>
      <c r="AH22" s="6"/>
    </row>
    <row r="23" spans="1:34" s="18" customFormat="1" ht="23.1" customHeight="1" x14ac:dyDescent="0.25">
      <c r="A23" s="1"/>
      <c r="B23" s="1"/>
      <c r="C23" s="1"/>
      <c r="D23" s="2" t="s">
        <v>51</v>
      </c>
      <c r="E23" s="13">
        <f t="shared" ref="E23:E25" si="15">K23</f>
        <v>27800</v>
      </c>
      <c r="F23" s="14">
        <f t="shared" ref="F23:F25" si="16">L23</f>
        <v>16950</v>
      </c>
      <c r="G23" s="11"/>
      <c r="H23" s="1" t="e" vm="1">
        <v>#VALUE!</v>
      </c>
      <c r="I23" s="22"/>
      <c r="J23" s="5"/>
      <c r="K23" s="25">
        <f t="shared" ref="K23:K25" si="17">MROUND(N23+25,50)</f>
        <v>27800</v>
      </c>
      <c r="L23" s="25">
        <f t="shared" ref="L23:L25" si="18">MROUND(O23+25,50)</f>
        <v>16950</v>
      </c>
      <c r="M23" s="8"/>
      <c r="N23" s="4">
        <f t="shared" ref="N23:N33" si="19">Q23*2.3</f>
        <v>27772.499999999996</v>
      </c>
      <c r="O23" s="4">
        <f t="shared" si="10"/>
        <v>16905</v>
      </c>
      <c r="P23" s="8"/>
      <c r="Q23" s="85">
        <v>12075</v>
      </c>
      <c r="R23" s="80">
        <v>4050</v>
      </c>
      <c r="S23" s="70">
        <v>4050</v>
      </c>
      <c r="T23" s="55">
        <v>4050</v>
      </c>
      <c r="U23" s="51">
        <v>4050</v>
      </c>
      <c r="V23" s="42">
        <v>4050</v>
      </c>
      <c r="W23" s="26">
        <v>4050</v>
      </c>
      <c r="X23" s="26">
        <v>4050</v>
      </c>
      <c r="Y23" s="26">
        <v>4050</v>
      </c>
      <c r="Z23" s="26">
        <v>4050</v>
      </c>
      <c r="AA23" s="26">
        <v>4050</v>
      </c>
      <c r="AB23" s="26"/>
      <c r="AC23" s="26"/>
      <c r="AD23" s="20">
        <v>3374.9976000000001</v>
      </c>
      <c r="AE23" s="60"/>
      <c r="AG23" s="6"/>
      <c r="AH23" s="6"/>
    </row>
    <row r="24" spans="1:34" s="18" customFormat="1" ht="23.1" customHeight="1" x14ac:dyDescent="0.25">
      <c r="A24" s="1"/>
      <c r="B24" s="1"/>
      <c r="C24" s="1"/>
      <c r="D24" s="2" t="s">
        <v>53</v>
      </c>
      <c r="E24" s="13">
        <f t="shared" si="15"/>
        <v>41700</v>
      </c>
      <c r="F24" s="14">
        <f t="shared" si="16"/>
        <v>25400</v>
      </c>
      <c r="G24" s="10"/>
      <c r="H24" s="1" t="e" vm="2">
        <v>#VALUE!</v>
      </c>
      <c r="I24" s="22"/>
      <c r="J24" s="5"/>
      <c r="K24" s="25">
        <f t="shared" si="17"/>
        <v>41700</v>
      </c>
      <c r="L24" s="25">
        <f t="shared" si="18"/>
        <v>25400</v>
      </c>
      <c r="M24" s="8"/>
      <c r="N24" s="4">
        <f>Q24*2.3</f>
        <v>41659.899999999994</v>
      </c>
      <c r="O24" s="4">
        <f>Q24*1.4</f>
        <v>25358.199999999997</v>
      </c>
      <c r="P24" s="8"/>
      <c r="Q24" s="85">
        <v>18113</v>
      </c>
      <c r="R24" s="80">
        <v>6075</v>
      </c>
      <c r="S24" s="70">
        <v>6075</v>
      </c>
      <c r="T24" s="55">
        <v>6075</v>
      </c>
      <c r="U24" s="51">
        <v>6075</v>
      </c>
      <c r="V24" s="42">
        <v>6075</v>
      </c>
      <c r="W24" s="26">
        <v>6075</v>
      </c>
      <c r="X24" s="26">
        <v>6075</v>
      </c>
      <c r="Y24" s="26">
        <v>6075</v>
      </c>
      <c r="Z24" s="26">
        <v>6075</v>
      </c>
      <c r="AA24" s="26">
        <v>6075</v>
      </c>
      <c r="AB24" s="26">
        <v>4218.7470000000003</v>
      </c>
      <c r="AC24" s="26">
        <v>4218.7470000000003</v>
      </c>
      <c r="AD24" s="20">
        <v>3374.9976000000001</v>
      </c>
      <c r="AE24" s="60"/>
      <c r="AG24" s="6"/>
      <c r="AH24" s="6"/>
    </row>
    <row r="25" spans="1:34" s="18" customFormat="1" ht="23.1" customHeight="1" x14ac:dyDescent="0.25">
      <c r="A25" s="1"/>
      <c r="B25" s="1"/>
      <c r="C25" s="1"/>
      <c r="D25" s="2" t="s">
        <v>52</v>
      </c>
      <c r="E25" s="13">
        <f t="shared" si="15"/>
        <v>83350</v>
      </c>
      <c r="F25" s="14">
        <f t="shared" si="16"/>
        <v>50750</v>
      </c>
      <c r="G25" s="10"/>
      <c r="H25" s="1" t="e" vm="3">
        <v>#VALUE!</v>
      </c>
      <c r="I25" s="22"/>
      <c r="J25" s="5"/>
      <c r="K25" s="25">
        <f t="shared" si="17"/>
        <v>83350</v>
      </c>
      <c r="L25" s="25">
        <f t="shared" si="18"/>
        <v>50750</v>
      </c>
      <c r="M25" s="8"/>
      <c r="N25" s="4">
        <f>Q25*2.3</f>
        <v>83317.5</v>
      </c>
      <c r="O25" s="4">
        <f>Q25*1.4</f>
        <v>50715</v>
      </c>
      <c r="P25" s="8"/>
      <c r="Q25" s="85">
        <v>36225</v>
      </c>
      <c r="R25" s="81">
        <v>12150</v>
      </c>
      <c r="S25" s="71">
        <v>12150</v>
      </c>
      <c r="T25" s="56">
        <v>12150</v>
      </c>
      <c r="U25" s="52">
        <v>12150</v>
      </c>
      <c r="V25" s="43">
        <v>12150</v>
      </c>
      <c r="W25" s="26">
        <v>6075</v>
      </c>
      <c r="X25" s="26">
        <v>6075</v>
      </c>
      <c r="Y25" s="26">
        <v>6075</v>
      </c>
      <c r="Z25" s="26">
        <v>6075</v>
      </c>
      <c r="AA25" s="26">
        <v>6075</v>
      </c>
      <c r="AB25" s="26">
        <v>4218.7470000000003</v>
      </c>
      <c r="AC25" s="26">
        <v>4218.7470000000003</v>
      </c>
      <c r="AD25" s="20">
        <v>3374.9976000000001</v>
      </c>
      <c r="AE25" s="60"/>
      <c r="AG25" s="6"/>
      <c r="AH25" s="6"/>
    </row>
    <row r="26" spans="1:34" s="18" customFormat="1" ht="15" customHeight="1" x14ac:dyDescent="0.25">
      <c r="A26" s="1"/>
      <c r="B26" s="1"/>
      <c r="C26" s="1"/>
      <c r="D26" s="15"/>
      <c r="E26" s="16"/>
      <c r="F26" s="17"/>
      <c r="G26" s="10"/>
      <c r="H26" s="1"/>
      <c r="I26" s="22"/>
      <c r="J26" s="5"/>
      <c r="K26" s="25"/>
      <c r="L26" s="25"/>
      <c r="M26" s="8"/>
      <c r="N26" s="4"/>
      <c r="O26" s="4"/>
      <c r="P26" s="8"/>
      <c r="Q26" s="85"/>
      <c r="R26" s="81"/>
      <c r="S26" s="71"/>
      <c r="T26" s="56"/>
      <c r="U26" s="52"/>
      <c r="V26" s="43"/>
      <c r="W26" s="26"/>
      <c r="X26" s="26"/>
      <c r="Y26" s="26"/>
      <c r="Z26" s="26"/>
      <c r="AA26" s="26"/>
      <c r="AB26" s="26"/>
      <c r="AC26" s="26"/>
      <c r="AD26" s="20"/>
      <c r="AE26" s="60"/>
      <c r="AG26" s="6"/>
      <c r="AH26" s="6"/>
    </row>
    <row r="27" spans="1:34" s="18" customFormat="1" ht="23.1" customHeight="1" x14ac:dyDescent="0.25">
      <c r="A27" s="1"/>
      <c r="B27" s="1"/>
      <c r="C27" s="1"/>
      <c r="D27" s="63" t="s">
        <v>55</v>
      </c>
      <c r="E27" s="16"/>
      <c r="F27" s="17"/>
      <c r="G27" s="10"/>
      <c r="H27" s="1"/>
      <c r="I27" s="22"/>
      <c r="J27" s="5"/>
      <c r="K27" s="25"/>
      <c r="L27" s="25"/>
      <c r="M27" s="8"/>
      <c r="N27" s="4"/>
      <c r="O27" s="4"/>
      <c r="P27" s="8"/>
      <c r="Q27" s="85"/>
      <c r="R27" s="81"/>
      <c r="S27" s="71"/>
      <c r="T27" s="56"/>
      <c r="U27" s="52"/>
      <c r="V27" s="43"/>
      <c r="W27" s="26"/>
      <c r="X27" s="26"/>
      <c r="Y27" s="26"/>
      <c r="Z27" s="26"/>
      <c r="AA27" s="26"/>
      <c r="AB27" s="26"/>
      <c r="AC27" s="26"/>
      <c r="AD27" s="20"/>
      <c r="AE27" s="60"/>
      <c r="AG27" s="6"/>
      <c r="AH27" s="6"/>
    </row>
    <row r="28" spans="1:34" s="18" customFormat="1" ht="23.1" customHeight="1" x14ac:dyDescent="0.25">
      <c r="A28" s="1"/>
      <c r="B28" s="1"/>
      <c r="C28" s="1"/>
      <c r="D28" s="2" t="s">
        <v>51</v>
      </c>
      <c r="E28" s="13">
        <f t="shared" ref="E28:E30" si="20">K28</f>
        <v>33350</v>
      </c>
      <c r="F28" s="14">
        <f t="shared" ref="F28:F30" si="21">L28</f>
        <v>20300</v>
      </c>
      <c r="G28" s="11"/>
      <c r="H28" s="1" t="e" vm="1">
        <v>#VALUE!</v>
      </c>
      <c r="I28" s="22"/>
      <c r="J28" s="5"/>
      <c r="K28" s="25">
        <f t="shared" ref="K28:K30" si="22">MROUND(N28+25,50)</f>
        <v>33350</v>
      </c>
      <c r="L28" s="25">
        <f t="shared" ref="L28:L30" si="23">MROUND(O28+25,50)</f>
        <v>20300</v>
      </c>
      <c r="M28" s="8"/>
      <c r="N28" s="4">
        <f t="shared" si="19"/>
        <v>33327</v>
      </c>
      <c r="O28" s="4">
        <f t="shared" si="10"/>
        <v>20286</v>
      </c>
      <c r="P28" s="8"/>
      <c r="Q28" s="85">
        <v>14490</v>
      </c>
      <c r="R28" s="80">
        <v>4860</v>
      </c>
      <c r="S28" s="70">
        <v>4860</v>
      </c>
      <c r="T28" s="55">
        <v>4860</v>
      </c>
      <c r="U28" s="51">
        <v>4860</v>
      </c>
      <c r="V28" s="42">
        <v>4860</v>
      </c>
      <c r="W28" s="26">
        <v>4860</v>
      </c>
      <c r="X28" s="26">
        <v>4860</v>
      </c>
      <c r="Y28" s="26">
        <v>4860</v>
      </c>
      <c r="Z28" s="26">
        <v>4860</v>
      </c>
      <c r="AA28" s="26">
        <v>4860</v>
      </c>
      <c r="AB28" s="26"/>
      <c r="AC28" s="26"/>
      <c r="AD28" s="20">
        <v>4049.9971200000005</v>
      </c>
      <c r="AE28" s="60"/>
      <c r="AG28" s="6"/>
      <c r="AH28" s="6"/>
    </row>
    <row r="29" spans="1:34" s="18" customFormat="1" ht="23.1" customHeight="1" x14ac:dyDescent="0.25">
      <c r="A29" s="1"/>
      <c r="B29" s="1"/>
      <c r="C29" s="1"/>
      <c r="D29" s="2" t="s">
        <v>53</v>
      </c>
      <c r="E29" s="13">
        <f t="shared" si="20"/>
        <v>50000</v>
      </c>
      <c r="F29" s="14">
        <f t="shared" si="21"/>
        <v>30450</v>
      </c>
      <c r="G29" s="10"/>
      <c r="H29" s="1" t="e" vm="2">
        <v>#VALUE!</v>
      </c>
      <c r="I29" s="22"/>
      <c r="J29" s="5"/>
      <c r="K29" s="25">
        <f t="shared" si="22"/>
        <v>50000</v>
      </c>
      <c r="L29" s="25">
        <f t="shared" si="23"/>
        <v>30450</v>
      </c>
      <c r="M29" s="8"/>
      <c r="N29" s="4">
        <f>Q29*2.3</f>
        <v>49990.499999999993</v>
      </c>
      <c r="O29" s="4">
        <f>Q29*1.4</f>
        <v>30428.999999999996</v>
      </c>
      <c r="P29" s="8"/>
      <c r="Q29" s="85">
        <v>21735</v>
      </c>
      <c r="R29" s="80">
        <v>7290</v>
      </c>
      <c r="S29" s="70">
        <v>7290</v>
      </c>
      <c r="T29" s="55">
        <v>7290</v>
      </c>
      <c r="U29" s="51">
        <v>7290</v>
      </c>
      <c r="V29" s="42">
        <v>7290</v>
      </c>
      <c r="W29" s="26">
        <v>7290</v>
      </c>
      <c r="X29" s="26">
        <v>7290</v>
      </c>
      <c r="Y29" s="26">
        <v>7290</v>
      </c>
      <c r="Z29" s="26">
        <v>7290</v>
      </c>
      <c r="AA29" s="26">
        <v>7290</v>
      </c>
      <c r="AB29" s="26">
        <v>5062.4964000000009</v>
      </c>
      <c r="AC29" s="26">
        <v>5062.4964000000009</v>
      </c>
      <c r="AD29" s="20">
        <v>4049.9971200000005</v>
      </c>
      <c r="AE29" s="60"/>
      <c r="AG29" s="6"/>
      <c r="AH29" s="6"/>
    </row>
    <row r="30" spans="1:34" s="18" customFormat="1" ht="23.1" customHeight="1" x14ac:dyDescent="0.25">
      <c r="A30" s="1"/>
      <c r="B30" s="1"/>
      <c r="C30" s="1"/>
      <c r="D30" s="2" t="s">
        <v>52</v>
      </c>
      <c r="E30" s="86">
        <f t="shared" si="20"/>
        <v>100000</v>
      </c>
      <c r="F30" s="14">
        <f t="shared" si="21"/>
        <v>60900</v>
      </c>
      <c r="G30" s="10"/>
      <c r="H30" s="1" t="e" vm="3">
        <v>#VALUE!</v>
      </c>
      <c r="I30" s="22"/>
      <c r="J30" s="5"/>
      <c r="K30" s="25">
        <f t="shared" si="22"/>
        <v>100000</v>
      </c>
      <c r="L30" s="25">
        <f t="shared" si="23"/>
        <v>60900</v>
      </c>
      <c r="M30" s="8"/>
      <c r="N30" s="4">
        <f>Q30*2.3</f>
        <v>99980.999999999985</v>
      </c>
      <c r="O30" s="4">
        <f>Q30*1.4</f>
        <v>60857.999999999993</v>
      </c>
      <c r="P30" s="8"/>
      <c r="Q30" s="85">
        <v>43470</v>
      </c>
      <c r="R30" s="81">
        <v>14580</v>
      </c>
      <c r="S30" s="71">
        <v>14580</v>
      </c>
      <c r="T30" s="56">
        <v>14580</v>
      </c>
      <c r="U30" s="52">
        <v>14580</v>
      </c>
      <c r="V30" s="43">
        <v>14580</v>
      </c>
      <c r="W30" s="26">
        <v>7290</v>
      </c>
      <c r="X30" s="26">
        <v>7290</v>
      </c>
      <c r="Y30" s="26">
        <v>7290</v>
      </c>
      <c r="Z30" s="26">
        <v>7290</v>
      </c>
      <c r="AA30" s="26">
        <v>7290</v>
      </c>
      <c r="AB30" s="26">
        <v>5062.4964000000009</v>
      </c>
      <c r="AC30" s="26">
        <v>5062.4964000000009</v>
      </c>
      <c r="AD30" s="20">
        <v>4049.9971200000005</v>
      </c>
      <c r="AE30" s="60"/>
      <c r="AG30" s="6"/>
      <c r="AH30" s="6"/>
    </row>
    <row r="31" spans="1:34" s="18" customFormat="1" ht="15" customHeight="1" x14ac:dyDescent="0.25">
      <c r="A31" s="1"/>
      <c r="B31" s="1"/>
      <c r="C31" s="1"/>
      <c r="D31" s="15"/>
      <c r="E31" s="16"/>
      <c r="F31" s="17"/>
      <c r="G31" s="10"/>
      <c r="H31" s="1"/>
      <c r="I31" s="22"/>
      <c r="J31" s="5"/>
      <c r="K31" s="25"/>
      <c r="L31" s="25"/>
      <c r="M31" s="8"/>
      <c r="N31" s="4"/>
      <c r="O31" s="4"/>
      <c r="P31" s="8"/>
      <c r="Q31" s="85"/>
      <c r="R31" s="81"/>
      <c r="S31" s="71"/>
      <c r="T31" s="56"/>
      <c r="U31" s="52"/>
      <c r="V31" s="43"/>
      <c r="W31" s="26"/>
      <c r="X31" s="26"/>
      <c r="Y31" s="26"/>
      <c r="Z31" s="26"/>
      <c r="AA31" s="26"/>
      <c r="AB31" s="26"/>
      <c r="AC31" s="26"/>
      <c r="AD31" s="20"/>
      <c r="AE31" s="60"/>
      <c r="AG31" s="6"/>
      <c r="AH31" s="6"/>
    </row>
    <row r="32" spans="1:34" s="18" customFormat="1" ht="23.1" customHeight="1" x14ac:dyDescent="0.25">
      <c r="A32" s="1"/>
      <c r="B32" s="1"/>
      <c r="C32" s="1"/>
      <c r="D32" s="63" t="s">
        <v>56</v>
      </c>
      <c r="E32" s="16"/>
      <c r="F32" s="17"/>
      <c r="G32" s="10"/>
      <c r="H32" s="1"/>
      <c r="I32" s="22"/>
      <c r="J32" s="5"/>
      <c r="K32" s="25"/>
      <c r="L32" s="25"/>
      <c r="M32" s="8"/>
      <c r="N32" s="4"/>
      <c r="O32" s="4"/>
      <c r="P32" s="8"/>
      <c r="Q32" s="85"/>
      <c r="R32" s="81"/>
      <c r="S32" s="71"/>
      <c r="T32" s="56"/>
      <c r="U32" s="52"/>
      <c r="V32" s="43"/>
      <c r="W32" s="26"/>
      <c r="X32" s="26"/>
      <c r="Y32" s="26"/>
      <c r="Z32" s="26"/>
      <c r="AA32" s="26"/>
      <c r="AB32" s="26"/>
      <c r="AC32" s="26"/>
      <c r="AD32" s="20"/>
      <c r="AE32" s="60"/>
      <c r="AG32" s="6"/>
      <c r="AH32" s="6"/>
    </row>
    <row r="33" spans="1:34" s="18" customFormat="1" ht="23.1" customHeight="1" x14ac:dyDescent="0.25">
      <c r="A33" s="1"/>
      <c r="B33" s="1"/>
      <c r="C33" s="1"/>
      <c r="D33" s="2" t="s">
        <v>51</v>
      </c>
      <c r="E33" s="13">
        <f t="shared" ref="E33:E35" si="24">K33</f>
        <v>37050</v>
      </c>
      <c r="F33" s="14">
        <f t="shared" ref="F33:F35" si="25">L33</f>
        <v>22550</v>
      </c>
      <c r="G33" s="11"/>
      <c r="H33" s="1" t="e" vm="1">
        <v>#VALUE!</v>
      </c>
      <c r="I33" s="1"/>
      <c r="J33" s="5"/>
      <c r="K33" s="25">
        <f t="shared" ref="K33:K35" si="26">MROUND(N33+25,50)</f>
        <v>37050</v>
      </c>
      <c r="L33" s="25">
        <f t="shared" ref="L33:L35" si="27">MROUND(O33+25,50)</f>
        <v>22550</v>
      </c>
      <c r="M33" s="8"/>
      <c r="N33" s="4">
        <f t="shared" si="19"/>
        <v>37030</v>
      </c>
      <c r="O33" s="4">
        <f t="shared" si="10"/>
        <v>22540</v>
      </c>
      <c r="P33" s="8"/>
      <c r="Q33" s="85">
        <v>16100</v>
      </c>
      <c r="R33" s="80">
        <v>5400</v>
      </c>
      <c r="S33" s="70">
        <v>5400</v>
      </c>
      <c r="T33" s="55">
        <v>5400</v>
      </c>
      <c r="U33" s="51">
        <v>5400</v>
      </c>
      <c r="V33" s="42">
        <v>5400</v>
      </c>
      <c r="W33" s="26">
        <v>5400</v>
      </c>
      <c r="X33" s="26">
        <v>5400</v>
      </c>
      <c r="Y33" s="26">
        <v>5400</v>
      </c>
      <c r="Z33" s="26">
        <v>5400</v>
      </c>
      <c r="AA33" s="26">
        <v>5400</v>
      </c>
      <c r="AB33" s="26"/>
      <c r="AC33" s="26"/>
      <c r="AD33" s="20">
        <v>4499.9967999999999</v>
      </c>
      <c r="AE33" s="60"/>
      <c r="AG33" s="6"/>
      <c r="AH33" s="6"/>
    </row>
    <row r="34" spans="1:34" s="18" customFormat="1" ht="23.1" customHeight="1" x14ac:dyDescent="0.25">
      <c r="A34" s="1"/>
      <c r="B34" s="1"/>
      <c r="C34" s="1"/>
      <c r="D34" s="2" t="s">
        <v>53</v>
      </c>
      <c r="E34" s="13">
        <f t="shared" si="24"/>
        <v>55550</v>
      </c>
      <c r="F34" s="14">
        <f t="shared" si="25"/>
        <v>33850</v>
      </c>
      <c r="G34" s="10"/>
      <c r="H34" s="1" t="e" vm="2">
        <v>#VALUE!</v>
      </c>
      <c r="I34" s="1"/>
      <c r="J34" s="5"/>
      <c r="K34" s="25">
        <f t="shared" si="26"/>
        <v>55550</v>
      </c>
      <c r="L34" s="25">
        <f t="shared" si="27"/>
        <v>33850</v>
      </c>
      <c r="M34" s="8"/>
      <c r="N34" s="4">
        <f>Q34*2.3</f>
        <v>55544.999999999993</v>
      </c>
      <c r="O34" s="4">
        <f>Q34*1.4</f>
        <v>33810</v>
      </c>
      <c r="P34" s="8"/>
      <c r="Q34" s="85">
        <v>24150</v>
      </c>
      <c r="R34" s="80">
        <v>8100</v>
      </c>
      <c r="S34" s="70">
        <v>8100</v>
      </c>
      <c r="T34" s="55">
        <v>8100</v>
      </c>
      <c r="U34" s="51">
        <v>8100</v>
      </c>
      <c r="V34" s="42">
        <v>8100</v>
      </c>
      <c r="W34" s="26">
        <v>8100</v>
      </c>
      <c r="X34" s="26">
        <v>8100</v>
      </c>
      <c r="Y34" s="26">
        <v>8100</v>
      </c>
      <c r="Z34" s="26">
        <v>8100</v>
      </c>
      <c r="AA34" s="26">
        <v>8100</v>
      </c>
      <c r="AB34" s="26">
        <v>5624.9960000000001</v>
      </c>
      <c r="AC34" s="26">
        <v>5624.9960000000001</v>
      </c>
      <c r="AD34" s="20">
        <v>4499.9967999999999</v>
      </c>
      <c r="AE34" s="60"/>
      <c r="AG34" s="6"/>
      <c r="AH34" s="6"/>
    </row>
    <row r="35" spans="1:34" s="18" customFormat="1" ht="23.1" customHeight="1" x14ac:dyDescent="0.25">
      <c r="A35" s="1"/>
      <c r="B35" s="1"/>
      <c r="C35" s="1"/>
      <c r="D35" s="2" t="s">
        <v>52</v>
      </c>
      <c r="E35" s="86">
        <f t="shared" si="24"/>
        <v>111100</v>
      </c>
      <c r="F35" s="14">
        <f t="shared" si="25"/>
        <v>67650</v>
      </c>
      <c r="G35" s="10"/>
      <c r="H35" s="1" t="e" vm="3">
        <v>#VALUE!</v>
      </c>
      <c r="I35" s="1"/>
      <c r="J35" s="5"/>
      <c r="K35" s="25">
        <f t="shared" si="26"/>
        <v>111100</v>
      </c>
      <c r="L35" s="25">
        <f t="shared" si="27"/>
        <v>67650</v>
      </c>
      <c r="M35" s="8"/>
      <c r="N35" s="4">
        <f>Q35*2.3</f>
        <v>111089.99999999999</v>
      </c>
      <c r="O35" s="4">
        <f>Q35*1.4</f>
        <v>67620</v>
      </c>
      <c r="P35" s="8"/>
      <c r="Q35" s="85">
        <v>48300</v>
      </c>
      <c r="R35" s="81">
        <v>16200</v>
      </c>
      <c r="S35" s="71">
        <v>16200</v>
      </c>
      <c r="T35" s="56">
        <v>16200</v>
      </c>
      <c r="U35" s="52">
        <v>16200</v>
      </c>
      <c r="V35" s="43">
        <v>16200</v>
      </c>
      <c r="W35" s="26">
        <v>8100</v>
      </c>
      <c r="X35" s="26">
        <v>8100</v>
      </c>
      <c r="Y35" s="26">
        <v>8100</v>
      </c>
      <c r="Z35" s="26">
        <v>8100</v>
      </c>
      <c r="AA35" s="26">
        <v>8100</v>
      </c>
      <c r="AB35" s="26">
        <v>5624.9960000000001</v>
      </c>
      <c r="AC35" s="26">
        <v>5624.9960000000001</v>
      </c>
      <c r="AD35" s="20">
        <v>4499.9967999999999</v>
      </c>
      <c r="AE35" s="60"/>
      <c r="AG35" s="6"/>
      <c r="AH35" s="6"/>
    </row>
    <row r="36" spans="1:34" s="18" customFormat="1" ht="20.100000000000001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5"/>
      <c r="K36" s="25"/>
      <c r="L36" s="25"/>
      <c r="M36" s="8"/>
      <c r="N36" s="4"/>
      <c r="O36" s="4"/>
      <c r="P36" s="8"/>
      <c r="Q36" s="80"/>
      <c r="R36" s="80"/>
      <c r="S36" s="70"/>
      <c r="T36" s="55"/>
      <c r="U36" s="51"/>
      <c r="V36" s="42"/>
      <c r="W36" s="26"/>
      <c r="X36" s="26"/>
      <c r="Y36" s="26"/>
      <c r="Z36" s="26"/>
      <c r="AA36" s="26"/>
      <c r="AB36" s="26"/>
      <c r="AC36" s="26"/>
      <c r="AD36" s="20"/>
      <c r="AE36" s="60"/>
      <c r="AG36" s="6"/>
      <c r="AH36" s="6"/>
    </row>
    <row r="37" spans="1:34" s="18" customFormat="1" ht="23.1" customHeight="1" x14ac:dyDescent="0.25">
      <c r="A37" s="1"/>
      <c r="B37" s="1"/>
      <c r="C37" s="1"/>
      <c r="D37" s="120" t="s">
        <v>12</v>
      </c>
      <c r="E37" s="120"/>
      <c r="F37" s="120"/>
      <c r="G37" s="120"/>
      <c r="H37" s="120"/>
      <c r="I37" s="121"/>
      <c r="J37" s="6"/>
      <c r="K37" s="25"/>
      <c r="L37" s="25"/>
      <c r="M37" s="1"/>
      <c r="N37" s="4"/>
      <c r="O37" s="4"/>
      <c r="P37" s="1"/>
      <c r="Q37" s="82"/>
      <c r="R37" s="82"/>
      <c r="S37" s="76"/>
      <c r="T37" s="76"/>
      <c r="U37" s="77"/>
      <c r="V37" s="45"/>
      <c r="W37" s="35">
        <v>45219</v>
      </c>
      <c r="X37" s="35">
        <v>45219</v>
      </c>
      <c r="Y37" s="35">
        <v>45219</v>
      </c>
      <c r="Z37" s="29"/>
      <c r="AA37" s="29"/>
      <c r="AB37" s="29"/>
      <c r="AC37" s="29"/>
      <c r="AD37" s="32"/>
      <c r="AE37" s="60"/>
      <c r="AG37" s="6"/>
      <c r="AH37" s="6"/>
    </row>
    <row r="38" spans="1:34" s="18" customFormat="1" ht="23.1" customHeight="1" x14ac:dyDescent="0.25">
      <c r="A38" s="1"/>
      <c r="B38" s="1"/>
      <c r="C38" s="36">
        <v>45219</v>
      </c>
      <c r="D38" s="2" t="s">
        <v>8</v>
      </c>
      <c r="E38" s="13">
        <f>K38</f>
        <v>1600</v>
      </c>
      <c r="F38" s="14">
        <f>L38</f>
        <v>1000</v>
      </c>
      <c r="G38" s="11"/>
      <c r="H38" s="33"/>
      <c r="I38" s="49"/>
      <c r="J38" s="5"/>
      <c r="K38" s="25">
        <f t="shared" ref="K38" si="28">MROUND(N38+25,50)</f>
        <v>1600</v>
      </c>
      <c r="L38" s="25">
        <f t="shared" ref="L38" si="29">MROUND(O38+25,50)</f>
        <v>1000</v>
      </c>
      <c r="M38" s="8"/>
      <c r="N38" s="4">
        <f t="shared" ref="N38:N49" si="30">Q38*2.3</f>
        <v>1586.9999999999998</v>
      </c>
      <c r="O38" s="4">
        <f>Q38*1.4</f>
        <v>965.99999999999989</v>
      </c>
      <c r="P38" s="8"/>
      <c r="Q38" s="80">
        <v>690</v>
      </c>
      <c r="R38" s="80">
        <v>690</v>
      </c>
      <c r="S38" s="70">
        <v>690</v>
      </c>
      <c r="T38" s="55">
        <v>690</v>
      </c>
      <c r="U38" s="51">
        <v>690</v>
      </c>
      <c r="V38" s="42">
        <v>690</v>
      </c>
      <c r="W38" s="34">
        <v>690</v>
      </c>
      <c r="X38" s="34">
        <v>690</v>
      </c>
      <c r="Y38" s="34">
        <v>690</v>
      </c>
      <c r="Z38" s="26">
        <v>1132.3051948051948</v>
      </c>
      <c r="AA38" s="26">
        <v>1132.3051948051948</v>
      </c>
      <c r="AB38" s="26">
        <v>1132.3051948051948</v>
      </c>
      <c r="AC38" s="26">
        <v>1132.3051948051948</v>
      </c>
      <c r="AD38" s="9">
        <v>905.84415584415592</v>
      </c>
      <c r="AE38" s="60"/>
      <c r="AG38" s="6"/>
      <c r="AH38" s="6"/>
    </row>
    <row r="39" spans="1:34" s="18" customFormat="1" ht="23.1" customHeight="1" x14ac:dyDescent="0.25">
      <c r="A39" s="1"/>
      <c r="B39" s="1"/>
      <c r="C39" s="36">
        <v>45219</v>
      </c>
      <c r="D39" s="2" t="s">
        <v>9</v>
      </c>
      <c r="E39" s="13">
        <f t="shared" ref="E39:E42" si="31">K39</f>
        <v>2550</v>
      </c>
      <c r="F39" s="14">
        <f t="shared" ref="F39:F42" si="32">L39</f>
        <v>1550</v>
      </c>
      <c r="G39" s="10"/>
      <c r="H39" s="1"/>
      <c r="I39" s="1"/>
      <c r="J39" s="5"/>
      <c r="K39" s="25">
        <f t="shared" ref="K39:K43" si="33">MROUND(N39+25,50)</f>
        <v>2550</v>
      </c>
      <c r="L39" s="25">
        <f t="shared" ref="L39:L43" si="34">MROUND(O39+25,50)</f>
        <v>1550</v>
      </c>
      <c r="M39" s="8"/>
      <c r="N39" s="4">
        <f t="shared" si="30"/>
        <v>2530</v>
      </c>
      <c r="O39" s="4">
        <f>Q39*1.4</f>
        <v>1540</v>
      </c>
      <c r="P39" s="8"/>
      <c r="Q39" s="80">
        <v>1100</v>
      </c>
      <c r="R39" s="80">
        <v>1100</v>
      </c>
      <c r="S39" s="70">
        <v>1100</v>
      </c>
      <c r="T39" s="55">
        <v>1100</v>
      </c>
      <c r="U39" s="51">
        <v>1100</v>
      </c>
      <c r="V39" s="42">
        <v>1100</v>
      </c>
      <c r="W39" s="34">
        <v>1100</v>
      </c>
      <c r="X39" s="34">
        <v>1100</v>
      </c>
      <c r="Y39" s="34">
        <v>1100</v>
      </c>
      <c r="Z39" s="26">
        <v>1507.3051948051948</v>
      </c>
      <c r="AA39" s="26">
        <v>1507.3051948051948</v>
      </c>
      <c r="AB39" s="26">
        <v>1507.3051948051948</v>
      </c>
      <c r="AC39" s="26">
        <v>1507.3051948051948</v>
      </c>
      <c r="AD39" s="9">
        <v>1205.8441558441559</v>
      </c>
      <c r="AE39" s="60"/>
      <c r="AG39" s="6"/>
      <c r="AH39" s="6"/>
    </row>
    <row r="40" spans="1:34" s="18" customFormat="1" ht="23.1" customHeight="1" x14ac:dyDescent="0.25">
      <c r="A40" s="1"/>
      <c r="B40" s="1"/>
      <c r="C40" s="36">
        <v>45219</v>
      </c>
      <c r="D40" s="2" t="s">
        <v>27</v>
      </c>
      <c r="E40" s="13">
        <f t="shared" si="31"/>
        <v>3000</v>
      </c>
      <c r="F40" s="14">
        <f t="shared" si="32"/>
        <v>1850</v>
      </c>
      <c r="G40" s="10"/>
      <c r="H40" s="1"/>
      <c r="I40" s="1"/>
      <c r="J40" s="5"/>
      <c r="K40" s="25">
        <f t="shared" si="33"/>
        <v>3000</v>
      </c>
      <c r="L40" s="25">
        <f t="shared" si="34"/>
        <v>1850</v>
      </c>
      <c r="M40" s="8"/>
      <c r="N40" s="4">
        <f t="shared" si="30"/>
        <v>2989.9999999999995</v>
      </c>
      <c r="O40" s="4">
        <f>Q40*1.4</f>
        <v>1819.9999999999998</v>
      </c>
      <c r="P40" s="8"/>
      <c r="Q40" s="80">
        <v>1300</v>
      </c>
      <c r="R40" s="80">
        <v>1300</v>
      </c>
      <c r="S40" s="70">
        <v>1300</v>
      </c>
      <c r="T40" s="55">
        <v>1300</v>
      </c>
      <c r="U40" s="51">
        <v>1300</v>
      </c>
      <c r="V40" s="42">
        <v>1300</v>
      </c>
      <c r="W40" s="34">
        <v>1300</v>
      </c>
      <c r="X40" s="34">
        <v>1300</v>
      </c>
      <c r="Y40" s="34">
        <v>1300</v>
      </c>
      <c r="Z40" s="26">
        <v>1507.3051948051948</v>
      </c>
      <c r="AA40" s="26">
        <v>1507.3051948051948</v>
      </c>
      <c r="AB40" s="26">
        <v>1507.3051948051948</v>
      </c>
      <c r="AC40" s="26">
        <v>1507.3051948051948</v>
      </c>
      <c r="AD40" s="9">
        <v>1205.8441558441559</v>
      </c>
      <c r="AE40" s="60"/>
      <c r="AG40" s="6"/>
      <c r="AH40" s="6"/>
    </row>
    <row r="41" spans="1:34" s="18" customFormat="1" ht="23.1" customHeight="1" x14ac:dyDescent="0.25">
      <c r="A41" s="1"/>
      <c r="B41" s="1"/>
      <c r="C41" s="36">
        <v>45219</v>
      </c>
      <c r="D41" s="2" t="s">
        <v>10</v>
      </c>
      <c r="E41" s="13">
        <f t="shared" si="31"/>
        <v>5000</v>
      </c>
      <c r="F41" s="14">
        <f t="shared" si="32"/>
        <v>3500</v>
      </c>
      <c r="G41" s="10"/>
      <c r="H41" s="1"/>
      <c r="I41" s="1"/>
      <c r="J41" s="5"/>
      <c r="K41" s="25">
        <f t="shared" si="33"/>
        <v>5000</v>
      </c>
      <c r="L41" s="25">
        <f t="shared" si="34"/>
        <v>3500</v>
      </c>
      <c r="M41" s="8"/>
      <c r="N41" s="58">
        <f t="shared" si="30"/>
        <v>4991</v>
      </c>
      <c r="O41" s="58">
        <f>Q41*1.61</f>
        <v>3493.7000000000003</v>
      </c>
      <c r="P41" s="8"/>
      <c r="Q41" s="80">
        <v>2170</v>
      </c>
      <c r="R41" s="80">
        <v>2170</v>
      </c>
      <c r="S41" s="70">
        <v>2170</v>
      </c>
      <c r="T41" s="55">
        <v>2100</v>
      </c>
      <c r="U41" s="51">
        <v>2100</v>
      </c>
      <c r="V41" s="42">
        <v>2100</v>
      </c>
      <c r="W41" s="34">
        <v>2100</v>
      </c>
      <c r="X41" s="34">
        <v>2100</v>
      </c>
      <c r="Y41" s="34">
        <v>2100</v>
      </c>
      <c r="Z41" s="26">
        <v>1507.3051948051948</v>
      </c>
      <c r="AA41" s="26">
        <v>1507.3051948051948</v>
      </c>
      <c r="AB41" s="26">
        <v>1507.3051948051948</v>
      </c>
      <c r="AC41" s="26">
        <v>1507.3051948051948</v>
      </c>
      <c r="AD41" s="9">
        <v>1205.8441558441559</v>
      </c>
      <c r="AE41" s="60"/>
      <c r="AG41" s="6"/>
      <c r="AH41" s="6"/>
    </row>
    <row r="42" spans="1:34" s="18" customFormat="1" ht="23.1" customHeight="1" x14ac:dyDescent="0.25">
      <c r="A42" s="1"/>
      <c r="B42" s="1"/>
      <c r="C42" s="36">
        <v>45277</v>
      </c>
      <c r="D42" s="2" t="s">
        <v>71</v>
      </c>
      <c r="E42" s="13">
        <f t="shared" si="31"/>
        <v>5000</v>
      </c>
      <c r="F42" s="14">
        <f t="shared" si="32"/>
        <v>3500</v>
      </c>
      <c r="G42" s="10"/>
      <c r="H42" s="1"/>
      <c r="I42" s="1"/>
      <c r="J42" s="5"/>
      <c r="K42" s="25">
        <f t="shared" si="33"/>
        <v>5000</v>
      </c>
      <c r="L42" s="25">
        <f t="shared" si="34"/>
        <v>3500</v>
      </c>
      <c r="M42" s="8"/>
      <c r="N42" s="58">
        <f t="shared" si="30"/>
        <v>4991</v>
      </c>
      <c r="O42" s="58">
        <f>Q42*1.61</f>
        <v>3493.7000000000003</v>
      </c>
      <c r="P42" s="8"/>
      <c r="Q42" s="80">
        <v>2170</v>
      </c>
      <c r="R42" s="80">
        <v>2170</v>
      </c>
      <c r="S42" s="70">
        <v>2170</v>
      </c>
      <c r="T42" s="55"/>
      <c r="U42" s="51"/>
      <c r="V42" s="42"/>
      <c r="W42" s="34"/>
      <c r="X42" s="34"/>
      <c r="Y42" s="34"/>
      <c r="Z42" s="26"/>
      <c r="AA42" s="26"/>
      <c r="AB42" s="26"/>
      <c r="AC42" s="26"/>
      <c r="AD42" s="9"/>
      <c r="AE42" s="60"/>
      <c r="AG42" s="6"/>
      <c r="AH42" s="6"/>
    </row>
    <row r="43" spans="1:34" s="18" customFormat="1" ht="23.1" customHeight="1" x14ac:dyDescent="0.25">
      <c r="A43" s="1"/>
      <c r="B43" s="1"/>
      <c r="C43" s="36"/>
      <c r="D43" s="2" t="s">
        <v>26</v>
      </c>
      <c r="E43" s="13"/>
      <c r="F43" s="14"/>
      <c r="G43" s="10"/>
      <c r="H43" s="1"/>
      <c r="I43" s="1"/>
      <c r="J43" s="5"/>
      <c r="K43" s="25">
        <f t="shared" si="33"/>
        <v>50</v>
      </c>
      <c r="L43" s="25">
        <f t="shared" si="34"/>
        <v>50</v>
      </c>
      <c r="M43" s="8"/>
      <c r="N43" s="4">
        <f t="shared" si="30"/>
        <v>0</v>
      </c>
      <c r="O43" s="4">
        <f>Q43*1.4</f>
        <v>0</v>
      </c>
      <c r="P43" s="8"/>
      <c r="Q43" s="80"/>
      <c r="R43" s="80"/>
      <c r="S43" s="70"/>
      <c r="T43" s="55"/>
      <c r="U43" s="51"/>
      <c r="V43" s="42"/>
      <c r="W43" s="34"/>
      <c r="X43" s="34"/>
      <c r="Y43" s="34"/>
      <c r="Z43" s="26"/>
      <c r="AA43" s="26"/>
      <c r="AB43" s="26"/>
      <c r="AC43" s="26"/>
      <c r="AD43" s="9"/>
      <c r="AE43" s="60"/>
      <c r="AG43" s="6"/>
      <c r="AH43" s="6"/>
    </row>
    <row r="44" spans="1:34" s="18" customFormat="1" ht="23.1" customHeight="1" x14ac:dyDescent="0.25">
      <c r="A44" s="1"/>
      <c r="B44" s="1"/>
      <c r="C44" s="36"/>
      <c r="D44" s="15"/>
      <c r="E44" s="16"/>
      <c r="F44" s="17"/>
      <c r="G44" s="10"/>
      <c r="H44" s="1"/>
      <c r="I44" s="1"/>
      <c r="J44" s="5"/>
      <c r="K44" s="25"/>
      <c r="L44" s="25"/>
      <c r="M44" s="8"/>
      <c r="N44" s="4"/>
      <c r="O44" s="4"/>
      <c r="P44" s="8"/>
      <c r="Q44" s="80"/>
      <c r="R44" s="80"/>
      <c r="S44" s="70"/>
      <c r="T44" s="55"/>
      <c r="U44" s="51"/>
      <c r="V44" s="42"/>
      <c r="W44" s="34"/>
      <c r="X44" s="34"/>
      <c r="Y44" s="34"/>
      <c r="Z44" s="26"/>
      <c r="AA44" s="26"/>
      <c r="AB44" s="26"/>
      <c r="AC44" s="26"/>
      <c r="AD44" s="9"/>
      <c r="AE44" s="60"/>
      <c r="AG44" s="6"/>
      <c r="AH44" s="6"/>
    </row>
    <row r="45" spans="1:34" s="18" customFormat="1" ht="23.1" customHeight="1" x14ac:dyDescent="0.25">
      <c r="A45" s="1"/>
      <c r="B45" s="1"/>
      <c r="C45" s="36"/>
      <c r="D45" s="120" t="s">
        <v>13</v>
      </c>
      <c r="E45" s="120"/>
      <c r="F45" s="120"/>
      <c r="G45" s="120"/>
      <c r="H45" s="120"/>
      <c r="I45" s="121"/>
      <c r="J45" s="6"/>
      <c r="K45" s="25"/>
      <c r="L45" s="25"/>
      <c r="M45" s="1"/>
      <c r="N45" s="4"/>
      <c r="O45" s="4"/>
      <c r="P45" s="1"/>
      <c r="Q45" s="80"/>
      <c r="R45" s="80"/>
      <c r="S45" s="62"/>
      <c r="T45" s="62"/>
      <c r="U45" s="61"/>
      <c r="V45" s="42"/>
      <c r="W45" s="34"/>
      <c r="X45" s="34"/>
      <c r="Y45" s="34"/>
      <c r="Z45" s="26"/>
      <c r="AA45" s="26"/>
      <c r="AB45" s="26"/>
      <c r="AC45" s="26"/>
      <c r="AD45" s="9"/>
      <c r="AE45" s="60"/>
      <c r="AG45" s="6"/>
      <c r="AH45" s="6"/>
    </row>
    <row r="46" spans="1:34" s="18" customFormat="1" ht="23.1" customHeight="1" x14ac:dyDescent="0.25">
      <c r="A46" s="1"/>
      <c r="B46" s="1"/>
      <c r="C46" s="36">
        <v>45219</v>
      </c>
      <c r="D46" s="2" t="s">
        <v>11</v>
      </c>
      <c r="E46" s="13">
        <f t="shared" ref="E46" si="35">K46</f>
        <v>3450</v>
      </c>
      <c r="F46" s="14">
        <f t="shared" ref="F46" si="36">L46</f>
        <v>2150</v>
      </c>
      <c r="G46" s="11"/>
      <c r="H46" s="7"/>
      <c r="I46" s="7"/>
      <c r="J46" s="5"/>
      <c r="K46" s="25">
        <f t="shared" ref="K46:K49" si="37">MROUND(N46+25,50)</f>
        <v>3450</v>
      </c>
      <c r="L46" s="25">
        <f t="shared" ref="L46:L49" si="38">MROUND(O46+25,50)</f>
        <v>2150</v>
      </c>
      <c r="M46" s="8"/>
      <c r="N46" s="4">
        <f t="shared" si="30"/>
        <v>3449.9999999999995</v>
      </c>
      <c r="O46" s="4">
        <f>Q46*1.4</f>
        <v>2100</v>
      </c>
      <c r="P46" s="8"/>
      <c r="Q46" s="80">
        <v>1500</v>
      </c>
      <c r="R46" s="80">
        <v>1500</v>
      </c>
      <c r="S46" s="70">
        <v>1500</v>
      </c>
      <c r="T46" s="55">
        <v>1500</v>
      </c>
      <c r="U46" s="51">
        <v>1500</v>
      </c>
      <c r="V46" s="42">
        <v>1500</v>
      </c>
      <c r="W46" s="34">
        <v>1500</v>
      </c>
      <c r="X46" s="34">
        <v>1500</v>
      </c>
      <c r="Y46" s="34">
        <v>1500</v>
      </c>
      <c r="Z46" s="26">
        <v>1075.487012987013</v>
      </c>
      <c r="AA46" s="26">
        <v>1075.487012987013</v>
      </c>
      <c r="AB46" s="26">
        <v>1075.487012987013</v>
      </c>
      <c r="AC46" s="26">
        <v>1075.487012987013</v>
      </c>
      <c r="AD46" s="9">
        <v>860.38961038961043</v>
      </c>
      <c r="AE46" s="60"/>
      <c r="AG46" s="6"/>
      <c r="AH46" s="6"/>
    </row>
    <row r="47" spans="1:34" s="18" customFormat="1" ht="23.1" customHeight="1" x14ac:dyDescent="0.25">
      <c r="A47" s="1"/>
      <c r="B47" s="1"/>
      <c r="C47" s="1"/>
      <c r="D47" s="2" t="s">
        <v>14</v>
      </c>
      <c r="E47" s="13">
        <f t="shared" ref="E47:E49" si="39">K47</f>
        <v>3300</v>
      </c>
      <c r="F47" s="14">
        <f t="shared" ref="F47:F49" si="40">L47</f>
        <v>2050</v>
      </c>
      <c r="G47" s="10"/>
      <c r="H47" s="1"/>
      <c r="I47" s="22"/>
      <c r="J47" s="5"/>
      <c r="K47" s="25">
        <f t="shared" si="37"/>
        <v>3300</v>
      </c>
      <c r="L47" s="25">
        <f t="shared" si="38"/>
        <v>2050</v>
      </c>
      <c r="M47" s="8"/>
      <c r="N47" s="4">
        <f t="shared" si="30"/>
        <v>3286.6477272727266</v>
      </c>
      <c r="O47" s="4">
        <f>Q47*1.4</f>
        <v>2000.5681818181813</v>
      </c>
      <c r="P47" s="8"/>
      <c r="Q47" s="80">
        <v>1428.9772727272725</v>
      </c>
      <c r="R47" s="80">
        <v>1428.9772727272725</v>
      </c>
      <c r="S47" s="70">
        <v>1428.9772727272725</v>
      </c>
      <c r="T47" s="55">
        <v>1428.9772727272725</v>
      </c>
      <c r="U47" s="51">
        <v>1428.9772727272725</v>
      </c>
      <c r="V47" s="42">
        <f t="shared" ref="V47:V49" si="41">AE47*1.25</f>
        <v>0</v>
      </c>
      <c r="W47" s="26">
        <f t="shared" ref="W47:W49" si="42">AE47*1.25</f>
        <v>0</v>
      </c>
      <c r="X47" s="26">
        <v>1428.9772727272725</v>
      </c>
      <c r="Y47" s="26">
        <v>1428.9772727272725</v>
      </c>
      <c r="Z47" s="26">
        <v>1428.9772727272725</v>
      </c>
      <c r="AA47" s="26">
        <v>1428.9772727272725</v>
      </c>
      <c r="AB47" s="26">
        <v>1428.9772727272725</v>
      </c>
      <c r="AC47" s="26">
        <v>1428.9772727272725</v>
      </c>
      <c r="AD47" s="9">
        <v>1143.181818181818</v>
      </c>
      <c r="AE47" s="60"/>
      <c r="AG47" s="6"/>
      <c r="AH47" s="6"/>
    </row>
    <row r="48" spans="1:34" s="18" customFormat="1" ht="23.1" customHeight="1" x14ac:dyDescent="0.25">
      <c r="A48" s="1"/>
      <c r="B48" s="1"/>
      <c r="C48" s="1"/>
      <c r="D48" s="2" t="s">
        <v>15</v>
      </c>
      <c r="E48" s="13">
        <f t="shared" si="39"/>
        <v>3650</v>
      </c>
      <c r="F48" s="14">
        <f t="shared" si="40"/>
        <v>2250</v>
      </c>
      <c r="G48" s="10"/>
      <c r="H48" s="1"/>
      <c r="I48" s="22"/>
      <c r="J48" s="5"/>
      <c r="K48" s="25">
        <f t="shared" si="37"/>
        <v>3650</v>
      </c>
      <c r="L48" s="25">
        <f t="shared" si="38"/>
        <v>2250</v>
      </c>
      <c r="M48" s="8"/>
      <c r="N48" s="4">
        <f t="shared" si="30"/>
        <v>3633.8879870129863</v>
      </c>
      <c r="O48" s="4">
        <f>Q48*1.4</f>
        <v>2211.931818181818</v>
      </c>
      <c r="P48" s="8"/>
      <c r="Q48" s="80">
        <v>1579.9512987012986</v>
      </c>
      <c r="R48" s="80">
        <v>1579.9512987012986</v>
      </c>
      <c r="S48" s="70">
        <v>1579.9512987012986</v>
      </c>
      <c r="T48" s="55">
        <v>1579.9512987012986</v>
      </c>
      <c r="U48" s="51">
        <v>1579.9512987012986</v>
      </c>
      <c r="V48" s="42">
        <f t="shared" si="41"/>
        <v>0</v>
      </c>
      <c r="W48" s="26">
        <f t="shared" si="42"/>
        <v>0</v>
      </c>
      <c r="X48" s="26">
        <v>1579.9512987012986</v>
      </c>
      <c r="Y48" s="26">
        <v>1579.9512987012986</v>
      </c>
      <c r="Z48" s="26">
        <v>1579.9512987012986</v>
      </c>
      <c r="AA48" s="26">
        <v>1579.9512987012986</v>
      </c>
      <c r="AB48" s="26">
        <v>1579.9512987012986</v>
      </c>
      <c r="AC48" s="26">
        <v>1579.9512987012986</v>
      </c>
      <c r="AD48" s="9">
        <v>1263.9610389610389</v>
      </c>
      <c r="AE48" s="60"/>
      <c r="AG48" s="6"/>
      <c r="AH48" s="6"/>
    </row>
    <row r="49" spans="1:38" s="18" customFormat="1" ht="23.1" customHeight="1" x14ac:dyDescent="0.25">
      <c r="A49" s="1"/>
      <c r="B49" s="1"/>
      <c r="C49" s="1"/>
      <c r="D49" s="2" t="s">
        <v>16</v>
      </c>
      <c r="E49" s="13">
        <f t="shared" si="39"/>
        <v>3950</v>
      </c>
      <c r="F49" s="14">
        <f t="shared" si="40"/>
        <v>2400</v>
      </c>
      <c r="G49" s="10"/>
      <c r="H49" s="1"/>
      <c r="I49" s="1"/>
      <c r="J49" s="5"/>
      <c r="K49" s="25">
        <f t="shared" si="37"/>
        <v>3950</v>
      </c>
      <c r="L49" s="25">
        <f t="shared" si="38"/>
        <v>2400</v>
      </c>
      <c r="M49" s="8"/>
      <c r="N49" s="4">
        <f t="shared" si="30"/>
        <v>3941.923701298701</v>
      </c>
      <c r="O49" s="4">
        <f>Q49*1.4</f>
        <v>2399.431818181818</v>
      </c>
      <c r="P49" s="8"/>
      <c r="Q49" s="80">
        <v>1713.8798701298701</v>
      </c>
      <c r="R49" s="80">
        <v>1713.8798701298701</v>
      </c>
      <c r="S49" s="70">
        <v>1713.8798701298701</v>
      </c>
      <c r="T49" s="55">
        <v>1713.8798701298701</v>
      </c>
      <c r="U49" s="51">
        <v>1713.8798701298701</v>
      </c>
      <c r="V49" s="42">
        <f t="shared" si="41"/>
        <v>0</v>
      </c>
      <c r="W49" s="26">
        <f t="shared" si="42"/>
        <v>0</v>
      </c>
      <c r="X49" s="26">
        <v>1713.8798701298701</v>
      </c>
      <c r="Y49" s="26">
        <v>1713.8798701298701</v>
      </c>
      <c r="Z49" s="26">
        <v>1713.8798701298701</v>
      </c>
      <c r="AA49" s="26">
        <v>1713.8798701298701</v>
      </c>
      <c r="AB49" s="26">
        <v>1713.8798701298701</v>
      </c>
      <c r="AC49" s="26">
        <v>1713.8798701298701</v>
      </c>
      <c r="AD49" s="9">
        <v>1371.1038961038962</v>
      </c>
      <c r="AE49" s="60"/>
      <c r="AG49" s="6"/>
      <c r="AH49" s="6"/>
    </row>
    <row r="50" spans="1:38" s="18" customFormat="1" ht="23.1" customHeight="1" x14ac:dyDescent="0.25">
      <c r="A50" s="1"/>
      <c r="B50" s="1"/>
      <c r="C50" s="1"/>
      <c r="D50" s="15"/>
      <c r="E50" s="16"/>
      <c r="F50" s="17"/>
      <c r="G50" s="10"/>
      <c r="H50" s="1"/>
      <c r="I50" s="1"/>
      <c r="J50" s="5"/>
      <c r="K50" s="25"/>
      <c r="L50" s="25"/>
      <c r="M50" s="8"/>
      <c r="N50" s="4"/>
      <c r="O50" s="4"/>
      <c r="P50" s="8"/>
      <c r="Q50" s="80"/>
      <c r="R50" s="80"/>
      <c r="S50" s="70"/>
      <c r="T50" s="55"/>
      <c r="U50" s="51"/>
      <c r="V50" s="42"/>
      <c r="W50" s="26"/>
      <c r="X50" s="26"/>
      <c r="Y50" s="26"/>
      <c r="Z50" s="26"/>
      <c r="AA50" s="26"/>
      <c r="AB50" s="26"/>
      <c r="AC50" s="26"/>
      <c r="AD50" s="9"/>
      <c r="AE50" s="60"/>
      <c r="AG50" s="6"/>
      <c r="AH50" s="6"/>
    </row>
    <row r="51" spans="1:38" s="18" customFormat="1" ht="23.1" customHeight="1" x14ac:dyDescent="0.25">
      <c r="A51" s="1"/>
      <c r="B51" s="1"/>
      <c r="C51" s="36"/>
      <c r="D51" s="120" t="s">
        <v>48</v>
      </c>
      <c r="E51" s="120"/>
      <c r="F51" s="120"/>
      <c r="G51" s="120"/>
      <c r="H51" s="120"/>
      <c r="I51" s="121"/>
      <c r="J51" s="6"/>
      <c r="K51" s="25"/>
      <c r="L51" s="25"/>
      <c r="M51" s="1"/>
      <c r="N51" s="78" t="s">
        <v>69</v>
      </c>
      <c r="O51" s="78" t="s">
        <v>70</v>
      </c>
      <c r="P51" s="1"/>
      <c r="Q51" s="80"/>
      <c r="R51" s="80"/>
      <c r="S51" s="62"/>
      <c r="T51" s="62"/>
      <c r="U51" s="61"/>
      <c r="V51" s="42"/>
      <c r="W51" s="34"/>
      <c r="X51" s="34"/>
      <c r="Y51" s="34"/>
      <c r="Z51" s="26"/>
      <c r="AA51" s="26"/>
      <c r="AB51" s="26"/>
      <c r="AC51" s="26"/>
      <c r="AD51" s="9"/>
      <c r="AE51" s="60"/>
      <c r="AG51" s="6"/>
      <c r="AH51" s="6"/>
    </row>
    <row r="52" spans="1:38" s="18" customFormat="1" ht="23.1" customHeight="1" x14ac:dyDescent="0.25">
      <c r="A52" s="1"/>
      <c r="B52" s="1"/>
      <c r="C52" s="36">
        <v>45268</v>
      </c>
      <c r="D52" s="2" t="s">
        <v>49</v>
      </c>
      <c r="E52" s="13">
        <f t="shared" ref="E52" si="43">K52</f>
        <v>11900</v>
      </c>
      <c r="F52" s="14">
        <f t="shared" ref="F52" si="44">L52</f>
        <v>7250</v>
      </c>
      <c r="G52" s="11"/>
      <c r="H52" s="7"/>
      <c r="I52" s="7"/>
      <c r="J52" s="5"/>
      <c r="K52" s="25">
        <f t="shared" ref="K52" si="45">MROUND(N52+25,50)</f>
        <v>11900</v>
      </c>
      <c r="L52" s="25">
        <f t="shared" ref="L52" si="46">MROUND(O52+25,50)</f>
        <v>7250</v>
      </c>
      <c r="M52" s="8"/>
      <c r="N52" s="4">
        <f>Q52*2.5</f>
        <v>11875</v>
      </c>
      <c r="O52" s="4">
        <f>Q52*1.52</f>
        <v>7220</v>
      </c>
      <c r="P52" s="8"/>
      <c r="Q52" s="80">
        <v>4750</v>
      </c>
      <c r="R52" s="80">
        <v>4750</v>
      </c>
      <c r="S52" s="70">
        <v>4750</v>
      </c>
      <c r="T52" s="55">
        <v>4750</v>
      </c>
      <c r="U52" s="51"/>
      <c r="V52" s="42"/>
      <c r="W52" s="34"/>
      <c r="X52" s="34"/>
      <c r="Y52" s="34"/>
      <c r="Z52" s="26"/>
      <c r="AA52" s="26"/>
      <c r="AB52" s="26"/>
      <c r="AC52" s="26"/>
      <c r="AD52" s="9"/>
      <c r="AE52" s="60"/>
      <c r="AG52" s="6"/>
      <c r="AH52" s="6"/>
    </row>
    <row r="53" spans="1:38" s="18" customFormat="1" ht="23.1" customHeight="1" x14ac:dyDescent="0.25">
      <c r="A53" s="1"/>
      <c r="B53" s="1"/>
      <c r="C53" s="1"/>
      <c r="D53" s="15"/>
      <c r="E53" s="16"/>
      <c r="F53" s="17"/>
      <c r="G53" s="10"/>
      <c r="H53" s="1"/>
      <c r="I53" s="1"/>
      <c r="J53" s="5"/>
      <c r="K53" s="25"/>
      <c r="L53" s="25"/>
      <c r="M53" s="8"/>
      <c r="N53" s="4"/>
      <c r="O53" s="4"/>
      <c r="P53" s="8"/>
      <c r="Q53" s="80"/>
      <c r="R53" s="80"/>
      <c r="S53" s="70"/>
      <c r="T53" s="55"/>
      <c r="U53" s="51"/>
      <c r="V53" s="42"/>
      <c r="W53" s="26"/>
      <c r="X53" s="26"/>
      <c r="Y53" s="26"/>
      <c r="Z53" s="26"/>
      <c r="AA53" s="26"/>
      <c r="AB53" s="26"/>
      <c r="AC53" s="26"/>
      <c r="AD53" s="9"/>
      <c r="AE53" s="60"/>
      <c r="AG53" s="6"/>
      <c r="AH53" s="6"/>
    </row>
    <row r="54" spans="1:38" s="18" customFormat="1" ht="23.1" customHeight="1" x14ac:dyDescent="0.25">
      <c r="A54" s="1"/>
      <c r="B54" s="1"/>
      <c r="C54" s="1"/>
      <c r="D54" s="15"/>
      <c r="E54" s="16"/>
      <c r="F54" s="17"/>
      <c r="G54" s="10"/>
      <c r="H54" s="1"/>
      <c r="I54" s="1"/>
      <c r="J54" s="5"/>
      <c r="K54" s="25"/>
      <c r="L54" s="25"/>
      <c r="M54" s="8"/>
      <c r="N54" s="4"/>
      <c r="O54" s="4"/>
      <c r="P54" s="8"/>
      <c r="Q54" s="80"/>
      <c r="R54" s="80"/>
      <c r="S54" s="70"/>
      <c r="T54" s="55"/>
      <c r="U54" s="51"/>
      <c r="V54" s="42"/>
      <c r="W54" s="26"/>
      <c r="X54" s="26"/>
      <c r="Y54" s="26"/>
      <c r="Z54" s="26"/>
      <c r="AA54" s="26"/>
      <c r="AB54" s="26"/>
      <c r="AC54" s="26"/>
      <c r="AD54" s="9"/>
      <c r="AE54" s="60"/>
      <c r="AG54" s="6"/>
      <c r="AH54" s="6"/>
    </row>
    <row r="55" spans="1:38" s="18" customFormat="1" ht="23.1" customHeight="1" x14ac:dyDescent="0.25">
      <c r="A55" s="1"/>
      <c r="B55" s="1"/>
      <c r="C55" s="1"/>
      <c r="D55" s="120" t="s">
        <v>20</v>
      </c>
      <c r="E55" s="120"/>
      <c r="F55" s="120"/>
      <c r="G55" s="120"/>
      <c r="H55" s="120"/>
      <c r="I55" s="121"/>
      <c r="J55" s="6"/>
      <c r="K55" s="25"/>
      <c r="L55" s="25"/>
      <c r="M55" s="1"/>
      <c r="N55" s="4"/>
      <c r="O55" s="4"/>
      <c r="P55" s="1"/>
      <c r="Q55" s="83"/>
      <c r="R55" s="83"/>
      <c r="S55" s="74"/>
      <c r="T55" s="74"/>
      <c r="U55" s="75"/>
      <c r="V55" s="46"/>
      <c r="W55" s="37"/>
      <c r="X55" s="37"/>
      <c r="Y55" s="37"/>
      <c r="Z55" s="27"/>
      <c r="AA55" s="27"/>
      <c r="AB55" s="26"/>
      <c r="AC55" s="26"/>
      <c r="AD55" s="20"/>
      <c r="AE55" s="60"/>
      <c r="AG55" s="6"/>
      <c r="AH55" s="6"/>
    </row>
    <row r="56" spans="1:38" s="18" customFormat="1" ht="23.1" customHeight="1" x14ac:dyDescent="0.25">
      <c r="A56" s="1"/>
      <c r="B56" s="1"/>
      <c r="C56" s="39">
        <v>45227</v>
      </c>
      <c r="D56" s="2" t="s">
        <v>21</v>
      </c>
      <c r="E56" s="13">
        <f t="shared" ref="E56:E59" si="47">K56</f>
        <v>37150</v>
      </c>
      <c r="F56" s="14">
        <f t="shared" ref="F56:F59" si="48">L56</f>
        <v>22650</v>
      </c>
      <c r="G56" s="11"/>
      <c r="H56" s="7"/>
      <c r="I56" s="7"/>
      <c r="J56" s="5"/>
      <c r="K56" s="25">
        <f t="shared" ref="K56" si="49">MROUND(N56+25,50)</f>
        <v>37150</v>
      </c>
      <c r="L56" s="25">
        <f t="shared" ref="L56" si="50">MROUND(O56+25,50)</f>
        <v>22650</v>
      </c>
      <c r="M56" s="8"/>
      <c r="N56" s="4">
        <f t="shared" ref="N56:N68" si="51">Q56*2.3</f>
        <v>37145</v>
      </c>
      <c r="O56" s="4">
        <f t="shared" ref="O56:O68" si="52">Q56*1.4</f>
        <v>22610</v>
      </c>
      <c r="P56" s="8"/>
      <c r="Q56" s="83">
        <v>16150</v>
      </c>
      <c r="R56" s="83">
        <v>16150</v>
      </c>
      <c r="S56" s="72">
        <v>16150</v>
      </c>
      <c r="T56" s="57">
        <v>16150</v>
      </c>
      <c r="U56" s="53">
        <v>16150</v>
      </c>
      <c r="V56" s="46">
        <v>16150</v>
      </c>
      <c r="W56" s="38">
        <v>16150</v>
      </c>
      <c r="X56" s="38">
        <v>16150</v>
      </c>
      <c r="Y56" s="38">
        <v>16150</v>
      </c>
      <c r="Z56" s="27"/>
      <c r="AA56" s="27"/>
      <c r="AB56" s="26"/>
      <c r="AC56" s="26"/>
      <c r="AD56" s="9"/>
      <c r="AE56" s="60"/>
      <c r="AG56" s="6"/>
      <c r="AH56" s="6"/>
    </row>
    <row r="57" spans="1:38" s="18" customFormat="1" ht="23.1" customHeight="1" x14ac:dyDescent="0.25">
      <c r="A57" s="1"/>
      <c r="B57" s="1"/>
      <c r="C57" s="1"/>
      <c r="D57" s="2" t="s">
        <v>22</v>
      </c>
      <c r="E57" s="13">
        <f t="shared" si="47"/>
        <v>41100</v>
      </c>
      <c r="F57" s="14">
        <f t="shared" si="48"/>
        <v>25000</v>
      </c>
      <c r="G57" s="10"/>
      <c r="H57" s="1"/>
      <c r="I57" s="22"/>
      <c r="J57" s="5"/>
      <c r="K57" s="25">
        <f t="shared" ref="K57:K59" si="53">MROUND(N57+25,50)</f>
        <v>41100</v>
      </c>
      <c r="L57" s="25">
        <f t="shared" ref="L57:L59" si="54">MROUND(O57+25,50)</f>
        <v>25000</v>
      </c>
      <c r="M57" s="8"/>
      <c r="N57" s="4">
        <f t="shared" si="51"/>
        <v>41055</v>
      </c>
      <c r="O57" s="4">
        <f t="shared" si="52"/>
        <v>24990</v>
      </c>
      <c r="P57" s="8"/>
      <c r="Q57" s="83">
        <v>17850</v>
      </c>
      <c r="R57" s="83">
        <v>17850</v>
      </c>
      <c r="S57" s="72">
        <v>17850</v>
      </c>
      <c r="T57" s="57">
        <v>17850</v>
      </c>
      <c r="U57" s="53">
        <v>17850</v>
      </c>
      <c r="V57" s="46">
        <v>17850</v>
      </c>
      <c r="W57" s="37">
        <v>17850</v>
      </c>
      <c r="X57" s="37">
        <v>17850</v>
      </c>
      <c r="Y57" s="37">
        <v>17850</v>
      </c>
      <c r="Z57" s="27"/>
      <c r="AA57" s="27"/>
      <c r="AB57" s="26"/>
      <c r="AC57" s="26"/>
      <c r="AD57" s="9"/>
      <c r="AE57" s="60"/>
      <c r="AG57" s="6"/>
      <c r="AH57" s="6"/>
    </row>
    <row r="58" spans="1:38" s="18" customFormat="1" ht="23.1" customHeight="1" x14ac:dyDescent="0.25">
      <c r="A58" s="1"/>
      <c r="B58" s="1"/>
      <c r="C58" s="1"/>
      <c r="D58" s="2" t="s">
        <v>23</v>
      </c>
      <c r="E58" s="13">
        <f t="shared" si="47"/>
        <v>48900</v>
      </c>
      <c r="F58" s="14">
        <f t="shared" si="48"/>
        <v>29750</v>
      </c>
      <c r="G58" s="10"/>
      <c r="H58" s="1"/>
      <c r="I58" s="22"/>
      <c r="J58" s="5"/>
      <c r="K58" s="25">
        <f t="shared" si="53"/>
        <v>48900</v>
      </c>
      <c r="L58" s="25">
        <f t="shared" si="54"/>
        <v>29750</v>
      </c>
      <c r="M58" s="8"/>
      <c r="N58" s="4">
        <f t="shared" si="51"/>
        <v>48874.999999999993</v>
      </c>
      <c r="O58" s="4">
        <f t="shared" si="52"/>
        <v>29749.999999999996</v>
      </c>
      <c r="P58" s="8"/>
      <c r="Q58" s="83">
        <v>21250</v>
      </c>
      <c r="R58" s="83">
        <v>21250</v>
      </c>
      <c r="S58" s="72">
        <v>21250</v>
      </c>
      <c r="T58" s="57">
        <v>21250</v>
      </c>
      <c r="U58" s="53">
        <v>21250</v>
      </c>
      <c r="V58" s="46">
        <v>21250</v>
      </c>
      <c r="W58" s="37">
        <v>21250</v>
      </c>
      <c r="X58" s="37">
        <v>21250</v>
      </c>
      <c r="Y58" s="37">
        <v>21250</v>
      </c>
      <c r="Z58" s="27"/>
      <c r="AA58" s="27"/>
      <c r="AB58" s="26"/>
      <c r="AC58" s="26"/>
      <c r="AD58" s="9"/>
      <c r="AE58" s="60"/>
      <c r="AG58" s="6"/>
      <c r="AH58" s="6"/>
    </row>
    <row r="59" spans="1:38" s="18" customFormat="1" ht="23.1" customHeight="1" x14ac:dyDescent="0.25">
      <c r="A59" s="1"/>
      <c r="B59" s="1"/>
      <c r="C59" s="1"/>
      <c r="D59" s="2" t="s">
        <v>24</v>
      </c>
      <c r="E59" s="13">
        <f t="shared" si="47"/>
        <v>56700</v>
      </c>
      <c r="F59" s="14">
        <f t="shared" si="48"/>
        <v>34550</v>
      </c>
      <c r="G59" s="10"/>
      <c r="H59" s="1"/>
      <c r="I59" s="1"/>
      <c r="J59" s="5"/>
      <c r="K59" s="25">
        <f t="shared" si="53"/>
        <v>56700</v>
      </c>
      <c r="L59" s="25">
        <f t="shared" si="54"/>
        <v>34550</v>
      </c>
      <c r="M59" s="8"/>
      <c r="N59" s="4">
        <f t="shared" si="51"/>
        <v>56694.999999999993</v>
      </c>
      <c r="O59" s="4">
        <f t="shared" si="52"/>
        <v>34510</v>
      </c>
      <c r="P59" s="8"/>
      <c r="Q59" s="83">
        <v>24650</v>
      </c>
      <c r="R59" s="83">
        <v>24650</v>
      </c>
      <c r="S59" s="72">
        <v>24650</v>
      </c>
      <c r="T59" s="57">
        <v>24650</v>
      </c>
      <c r="U59" s="53">
        <v>24650</v>
      </c>
      <c r="V59" s="46">
        <v>24650</v>
      </c>
      <c r="W59" s="37">
        <v>24650</v>
      </c>
      <c r="X59" s="37">
        <v>24650</v>
      </c>
      <c r="Y59" s="37">
        <v>24650</v>
      </c>
      <c r="Z59" s="27"/>
      <c r="AA59" s="27"/>
      <c r="AB59" s="26"/>
      <c r="AC59" s="26"/>
      <c r="AD59" s="9"/>
      <c r="AE59" s="60"/>
      <c r="AG59" s="6"/>
      <c r="AH59" s="6"/>
    </row>
    <row r="60" spans="1:38" s="18" customFormat="1" ht="23.1" customHeight="1" x14ac:dyDescent="0.25">
      <c r="A60" s="1"/>
      <c r="B60" s="1"/>
      <c r="C60" s="1"/>
      <c r="D60" s="15"/>
      <c r="E60" s="16"/>
      <c r="F60" s="17"/>
      <c r="G60" s="10"/>
      <c r="H60" s="1"/>
      <c r="I60" s="1"/>
      <c r="J60" s="5"/>
      <c r="K60" s="25"/>
      <c r="L60" s="25"/>
      <c r="M60" s="8"/>
      <c r="N60" s="4"/>
      <c r="O60" s="4"/>
      <c r="P60" s="8"/>
      <c r="Q60" s="83"/>
      <c r="R60" s="83"/>
      <c r="S60" s="72"/>
      <c r="T60" s="57"/>
      <c r="U60" s="53"/>
      <c r="V60" s="46"/>
      <c r="W60" s="37"/>
      <c r="X60" s="37"/>
      <c r="Y60" s="37"/>
      <c r="Z60" s="27"/>
      <c r="AA60" s="27"/>
      <c r="AB60" s="26"/>
      <c r="AC60" s="26"/>
      <c r="AD60" s="9"/>
      <c r="AE60" s="60"/>
      <c r="AG60" s="6"/>
      <c r="AH60" s="6"/>
    </row>
    <row r="61" spans="1:38" s="18" customFormat="1" ht="23.1" customHeight="1" x14ac:dyDescent="0.25">
      <c r="A61" s="1"/>
      <c r="B61" s="1"/>
      <c r="C61" s="1"/>
      <c r="D61" s="120" t="s">
        <v>29</v>
      </c>
      <c r="E61" s="120"/>
      <c r="F61" s="120"/>
      <c r="G61" s="120"/>
      <c r="H61" s="120"/>
      <c r="I61" s="121"/>
      <c r="J61" s="6"/>
      <c r="K61" s="25"/>
      <c r="L61" s="25"/>
      <c r="M61" s="1"/>
      <c r="N61" s="4"/>
      <c r="O61" s="4"/>
      <c r="P61" s="1"/>
      <c r="Q61" s="83"/>
      <c r="R61" s="83"/>
      <c r="S61" s="74"/>
      <c r="T61" s="74"/>
      <c r="U61" s="75"/>
      <c r="V61" s="46"/>
      <c r="W61" s="37"/>
      <c r="X61" s="37"/>
      <c r="Y61" s="37"/>
      <c r="Z61" s="27"/>
      <c r="AA61" s="27"/>
      <c r="AB61" s="26"/>
      <c r="AC61" s="26"/>
      <c r="AD61" s="9"/>
      <c r="AE61" s="60"/>
      <c r="AG61" s="6"/>
      <c r="AI61" s="6"/>
    </row>
    <row r="62" spans="1:38" s="18" customFormat="1" ht="23.1" customHeight="1" x14ac:dyDescent="0.25">
      <c r="A62" s="1"/>
      <c r="B62" s="1"/>
      <c r="C62" s="47">
        <v>45257</v>
      </c>
      <c r="D62" s="2" t="s">
        <v>30</v>
      </c>
      <c r="E62" s="13">
        <f t="shared" ref="E62" si="55">K62</f>
        <v>700</v>
      </c>
      <c r="F62" s="14">
        <f t="shared" ref="F62" si="56">L62</f>
        <v>450</v>
      </c>
      <c r="G62" s="10"/>
      <c r="H62" s="1"/>
      <c r="I62" s="1"/>
      <c r="J62" s="5"/>
      <c r="K62" s="25">
        <f t="shared" ref="K62" si="57">MROUND(N62+25,50)</f>
        <v>700</v>
      </c>
      <c r="L62" s="25">
        <f t="shared" ref="L62" si="58">MROUND(O62+25,50)</f>
        <v>450</v>
      </c>
      <c r="M62" s="8"/>
      <c r="N62" s="4">
        <f t="shared" si="51"/>
        <v>690</v>
      </c>
      <c r="O62" s="4">
        <f t="shared" si="52"/>
        <v>420</v>
      </c>
      <c r="P62" s="8"/>
      <c r="Q62" s="84">
        <v>300</v>
      </c>
      <c r="R62" s="84">
        <v>300</v>
      </c>
      <c r="S62" s="73">
        <v>300</v>
      </c>
      <c r="T62" s="59">
        <v>300</v>
      </c>
      <c r="U62" s="51">
        <v>280</v>
      </c>
      <c r="V62" s="40"/>
      <c r="W62" s="26">
        <v>300</v>
      </c>
      <c r="X62" s="26">
        <v>300</v>
      </c>
      <c r="Y62" s="26">
        <v>300</v>
      </c>
      <c r="Z62" s="26">
        <v>300</v>
      </c>
      <c r="AA62" s="26">
        <v>300</v>
      </c>
      <c r="AB62" s="26"/>
      <c r="AC62" s="26"/>
      <c r="AD62" s="20">
        <v>108.173</v>
      </c>
      <c r="AE62" s="60"/>
      <c r="AG62" s="6"/>
      <c r="AI62" s="6"/>
      <c r="AJ62" s="18" t="s">
        <v>38</v>
      </c>
    </row>
    <row r="63" spans="1:38" s="18" customFormat="1" ht="23.1" customHeight="1" x14ac:dyDescent="0.25">
      <c r="A63" s="1"/>
      <c r="B63" s="1"/>
      <c r="C63" s="1"/>
      <c r="D63" s="2" t="s">
        <v>31</v>
      </c>
      <c r="E63" s="13">
        <f t="shared" ref="E63:E68" si="59">K63</f>
        <v>800</v>
      </c>
      <c r="F63" s="14">
        <f t="shared" ref="F63:F68" si="60">L63</f>
        <v>500</v>
      </c>
      <c r="G63" s="10"/>
      <c r="H63" s="1"/>
      <c r="I63" s="1"/>
      <c r="J63" s="5"/>
      <c r="K63" s="25">
        <f t="shared" ref="K63:K68" si="61">MROUND(N63+25,50)</f>
        <v>800</v>
      </c>
      <c r="L63" s="25">
        <f t="shared" ref="L63:L68" si="62">MROUND(O63+25,50)</f>
        <v>500</v>
      </c>
      <c r="M63" s="8"/>
      <c r="N63" s="4">
        <f t="shared" si="51"/>
        <v>772.8</v>
      </c>
      <c r="O63" s="4">
        <f t="shared" si="52"/>
        <v>470.4</v>
      </c>
      <c r="P63" s="8"/>
      <c r="Q63" s="84">
        <v>336</v>
      </c>
      <c r="R63" s="84">
        <v>336</v>
      </c>
      <c r="S63" s="73">
        <v>336</v>
      </c>
      <c r="T63" s="59">
        <v>336</v>
      </c>
      <c r="U63" s="51">
        <v>310</v>
      </c>
      <c r="V63" s="40"/>
      <c r="W63" s="26">
        <v>400</v>
      </c>
      <c r="X63" s="26">
        <v>400</v>
      </c>
      <c r="Y63" s="26">
        <v>400</v>
      </c>
      <c r="Z63" s="26">
        <v>400</v>
      </c>
      <c r="AA63" s="26">
        <v>400</v>
      </c>
      <c r="AB63" s="26"/>
      <c r="AC63" s="26"/>
      <c r="AD63" s="20">
        <v>162.2595</v>
      </c>
      <c r="AE63" s="60"/>
      <c r="AG63" s="6"/>
      <c r="AI63" s="6"/>
      <c r="AJ63" s="18" t="s">
        <v>39</v>
      </c>
      <c r="AK63" s="18" t="s">
        <v>40</v>
      </c>
      <c r="AL63" s="18" t="s">
        <v>41</v>
      </c>
    </row>
    <row r="64" spans="1:38" s="18" customFormat="1" ht="23.1" customHeight="1" x14ac:dyDescent="0.25">
      <c r="A64" s="1"/>
      <c r="B64" s="1"/>
      <c r="C64" s="1"/>
      <c r="D64" s="2" t="s">
        <v>32</v>
      </c>
      <c r="E64" s="13">
        <f t="shared" si="59"/>
        <v>850</v>
      </c>
      <c r="F64" s="14">
        <f t="shared" si="60"/>
        <v>550</v>
      </c>
      <c r="G64" s="10"/>
      <c r="H64" s="1"/>
      <c r="I64" s="1"/>
      <c r="J64" s="5"/>
      <c r="K64" s="25">
        <f t="shared" si="61"/>
        <v>850</v>
      </c>
      <c r="L64" s="25">
        <f t="shared" si="62"/>
        <v>550</v>
      </c>
      <c r="M64" s="8"/>
      <c r="N64" s="4">
        <f t="shared" si="51"/>
        <v>827.99999999999989</v>
      </c>
      <c r="O64" s="4">
        <f t="shared" si="52"/>
        <v>503.99999999999994</v>
      </c>
      <c r="P64" s="8"/>
      <c r="Q64" s="84">
        <v>360</v>
      </c>
      <c r="R64" s="84">
        <v>360</v>
      </c>
      <c r="S64" s="73">
        <v>360</v>
      </c>
      <c r="T64" s="59">
        <v>360</v>
      </c>
      <c r="U64" s="51">
        <v>330</v>
      </c>
      <c r="V64" s="40"/>
      <c r="W64" s="26">
        <v>460</v>
      </c>
      <c r="X64" s="26">
        <v>460</v>
      </c>
      <c r="Y64" s="26">
        <v>460</v>
      </c>
      <c r="Z64" s="26">
        <v>460</v>
      </c>
      <c r="AA64" s="26">
        <v>460</v>
      </c>
      <c r="AB64" s="26"/>
      <c r="AC64" s="26"/>
      <c r="AD64" s="20">
        <v>194.71140000000003</v>
      </c>
      <c r="AE64" s="60"/>
      <c r="AG64" s="6"/>
      <c r="AI64" s="6"/>
      <c r="AJ64" s="18" t="s">
        <v>42</v>
      </c>
      <c r="AK64" s="18">
        <v>300</v>
      </c>
      <c r="AL64" s="18">
        <v>3000</v>
      </c>
    </row>
    <row r="65" spans="1:38" s="18" customFormat="1" ht="23.1" customHeight="1" x14ac:dyDescent="0.25">
      <c r="A65" s="1"/>
      <c r="B65" s="1"/>
      <c r="C65" s="1"/>
      <c r="D65" s="2" t="s">
        <v>45</v>
      </c>
      <c r="E65" s="13">
        <f t="shared" si="59"/>
        <v>900</v>
      </c>
      <c r="F65" s="14">
        <f t="shared" si="60"/>
        <v>550</v>
      </c>
      <c r="G65" s="10"/>
      <c r="H65" s="1"/>
      <c r="I65" s="1"/>
      <c r="J65" s="5"/>
      <c r="K65" s="25">
        <f t="shared" si="61"/>
        <v>900</v>
      </c>
      <c r="L65" s="25">
        <f t="shared" si="62"/>
        <v>550</v>
      </c>
      <c r="M65" s="8"/>
      <c r="N65" s="4">
        <f t="shared" si="51"/>
        <v>883.19999999999993</v>
      </c>
      <c r="O65" s="4">
        <f t="shared" si="52"/>
        <v>537.59999999999991</v>
      </c>
      <c r="P65" s="8"/>
      <c r="Q65" s="84">
        <v>384</v>
      </c>
      <c r="R65" s="84">
        <v>384</v>
      </c>
      <c r="S65" s="73">
        <v>384</v>
      </c>
      <c r="T65" s="59">
        <v>384</v>
      </c>
      <c r="U65" s="51">
        <v>550</v>
      </c>
      <c r="V65" s="40"/>
      <c r="W65" s="26">
        <v>500</v>
      </c>
      <c r="X65" s="26">
        <v>500</v>
      </c>
      <c r="Y65" s="26">
        <v>500</v>
      </c>
      <c r="Z65" s="26">
        <v>500</v>
      </c>
      <c r="AA65" s="26">
        <v>500</v>
      </c>
      <c r="AB65" s="26"/>
      <c r="AC65" s="26"/>
      <c r="AD65" s="20">
        <v>216.346</v>
      </c>
      <c r="AE65" s="60"/>
      <c r="AG65" s="6"/>
      <c r="AI65" s="6"/>
      <c r="AJ65" s="18" t="s">
        <v>43</v>
      </c>
      <c r="AK65" s="18">
        <v>336</v>
      </c>
      <c r="AL65" s="18">
        <v>3360</v>
      </c>
    </row>
    <row r="66" spans="1:38" s="18" customFormat="1" ht="23.1" customHeight="1" x14ac:dyDescent="0.25">
      <c r="A66" s="1"/>
      <c r="B66" s="1"/>
      <c r="C66" s="1"/>
      <c r="D66" s="2" t="s">
        <v>46</v>
      </c>
      <c r="E66" s="13">
        <f t="shared" si="59"/>
        <v>1350</v>
      </c>
      <c r="F66" s="14">
        <f t="shared" si="60"/>
        <v>850</v>
      </c>
      <c r="G66" s="10"/>
      <c r="H66" s="1"/>
      <c r="I66" s="1"/>
      <c r="J66" s="5"/>
      <c r="K66" s="25">
        <f t="shared" si="61"/>
        <v>1350</v>
      </c>
      <c r="L66" s="25">
        <f t="shared" si="62"/>
        <v>850</v>
      </c>
      <c r="M66" s="8"/>
      <c r="N66" s="4">
        <f t="shared" si="51"/>
        <v>1324.8</v>
      </c>
      <c r="O66" s="4">
        <f t="shared" si="52"/>
        <v>806.4</v>
      </c>
      <c r="P66" s="8"/>
      <c r="Q66" s="84">
        <v>576</v>
      </c>
      <c r="R66" s="84">
        <v>576</v>
      </c>
      <c r="S66" s="73">
        <v>576</v>
      </c>
      <c r="T66" s="59">
        <v>576</v>
      </c>
      <c r="U66" s="51">
        <v>580</v>
      </c>
      <c r="V66" s="40"/>
      <c r="W66" s="26">
        <v>800</v>
      </c>
      <c r="X66" s="26">
        <v>800</v>
      </c>
      <c r="Y66" s="26">
        <v>800</v>
      </c>
      <c r="Z66" s="26">
        <v>800</v>
      </c>
      <c r="AA66" s="26">
        <v>800</v>
      </c>
      <c r="AB66" s="26"/>
      <c r="AC66" s="26"/>
      <c r="AD66" s="20">
        <v>216.346</v>
      </c>
      <c r="AE66" s="60"/>
      <c r="AG66" s="6"/>
      <c r="AI66" s="6"/>
      <c r="AJ66" s="18" t="s">
        <v>44</v>
      </c>
      <c r="AK66" s="18">
        <v>360</v>
      </c>
      <c r="AL66" s="18">
        <v>3600</v>
      </c>
    </row>
    <row r="67" spans="1:38" s="18" customFormat="1" ht="23.1" customHeight="1" x14ac:dyDescent="0.25">
      <c r="A67" s="1"/>
      <c r="B67" s="1"/>
      <c r="C67" s="1"/>
      <c r="D67" s="2" t="s">
        <v>33</v>
      </c>
      <c r="E67" s="13">
        <f t="shared" si="59"/>
        <v>1500</v>
      </c>
      <c r="F67" s="14">
        <f t="shared" si="60"/>
        <v>900</v>
      </c>
      <c r="G67" s="10"/>
      <c r="H67" s="1"/>
      <c r="I67" s="1"/>
      <c r="J67" s="5"/>
      <c r="K67" s="25">
        <f t="shared" si="61"/>
        <v>1500</v>
      </c>
      <c r="L67" s="25">
        <f t="shared" si="62"/>
        <v>900</v>
      </c>
      <c r="M67" s="8"/>
      <c r="N67" s="4">
        <f t="shared" si="51"/>
        <v>1462.8</v>
      </c>
      <c r="O67" s="4">
        <f t="shared" si="52"/>
        <v>890.4</v>
      </c>
      <c r="P67" s="8"/>
      <c r="Q67" s="84">
        <v>636</v>
      </c>
      <c r="R67" s="84">
        <v>636</v>
      </c>
      <c r="S67" s="73">
        <v>636</v>
      </c>
      <c r="T67" s="59">
        <v>636</v>
      </c>
      <c r="U67" s="51">
        <v>550</v>
      </c>
      <c r="V67" s="40"/>
      <c r="W67" s="26">
        <v>500</v>
      </c>
      <c r="X67" s="26">
        <v>500</v>
      </c>
      <c r="Y67" s="26">
        <v>500</v>
      </c>
      <c r="Z67" s="26">
        <v>500</v>
      </c>
      <c r="AA67" s="26">
        <v>500</v>
      </c>
      <c r="AB67" s="26"/>
      <c r="AC67" s="26"/>
      <c r="AD67" s="20">
        <v>216.346</v>
      </c>
      <c r="AE67" s="60"/>
      <c r="AG67" s="6"/>
      <c r="AI67" s="6"/>
    </row>
    <row r="68" spans="1:38" s="18" customFormat="1" ht="23.1" customHeight="1" x14ac:dyDescent="0.25">
      <c r="A68" s="1"/>
      <c r="B68" s="1"/>
      <c r="C68" s="1"/>
      <c r="D68" s="2" t="s">
        <v>34</v>
      </c>
      <c r="E68" s="13">
        <f t="shared" si="59"/>
        <v>1650</v>
      </c>
      <c r="F68" s="14">
        <f t="shared" si="60"/>
        <v>1000</v>
      </c>
      <c r="G68" s="10"/>
      <c r="H68" s="1"/>
      <c r="I68" s="1"/>
      <c r="J68" s="5"/>
      <c r="K68" s="25">
        <f t="shared" si="61"/>
        <v>1650</v>
      </c>
      <c r="L68" s="25">
        <f t="shared" si="62"/>
        <v>1000</v>
      </c>
      <c r="M68" s="8"/>
      <c r="N68" s="4">
        <f t="shared" si="51"/>
        <v>1600.8</v>
      </c>
      <c r="O68" s="4">
        <f t="shared" si="52"/>
        <v>974.4</v>
      </c>
      <c r="P68" s="8"/>
      <c r="Q68" s="84">
        <v>696</v>
      </c>
      <c r="R68" s="84">
        <v>696</v>
      </c>
      <c r="S68" s="73">
        <v>696</v>
      </c>
      <c r="T68" s="59">
        <v>696</v>
      </c>
      <c r="U68" s="51">
        <v>580</v>
      </c>
      <c r="V68" s="40"/>
      <c r="W68" s="26">
        <v>800</v>
      </c>
      <c r="X68" s="26">
        <v>800</v>
      </c>
      <c r="Y68" s="26">
        <v>800</v>
      </c>
      <c r="Z68" s="26">
        <v>800</v>
      </c>
      <c r="AA68" s="26">
        <v>800</v>
      </c>
      <c r="AB68" s="26"/>
      <c r="AC68" s="26"/>
      <c r="AD68" s="20">
        <v>216.346</v>
      </c>
      <c r="AE68" s="60"/>
      <c r="AG68" s="6"/>
      <c r="AI68" s="6"/>
    </row>
    <row r="69" spans="1:38" s="18" customFormat="1" ht="23.1" customHeight="1" x14ac:dyDescent="0.25">
      <c r="A69" s="1"/>
      <c r="B69" s="1"/>
      <c r="C69" s="1"/>
      <c r="D69" s="15"/>
      <c r="E69" s="16"/>
      <c r="F69" s="17"/>
      <c r="G69" s="10"/>
      <c r="H69" s="1"/>
      <c r="I69" s="1"/>
      <c r="J69" s="6"/>
      <c r="K69" s="25"/>
      <c r="L69" s="25"/>
      <c r="M69" s="1"/>
      <c r="N69" s="4"/>
      <c r="O69" s="4"/>
      <c r="P69" s="1"/>
      <c r="Q69" s="84"/>
      <c r="R69" s="84"/>
      <c r="S69" s="67"/>
      <c r="T69" s="67"/>
      <c r="U69" s="61"/>
      <c r="V69" s="68"/>
      <c r="W69" s="29"/>
      <c r="X69" s="29"/>
      <c r="Y69" s="29"/>
      <c r="Z69" s="29"/>
      <c r="AA69" s="29"/>
      <c r="AB69" s="29"/>
      <c r="AC69" s="29"/>
      <c r="AD69" s="32"/>
      <c r="AE69" s="60"/>
      <c r="AG69" s="6"/>
      <c r="AI69" s="6"/>
    </row>
    <row r="70" spans="1:38" s="18" customFormat="1" ht="23.1" customHeight="1" x14ac:dyDescent="0.25">
      <c r="A70" s="1"/>
      <c r="B70" s="1"/>
      <c r="C70" s="1"/>
      <c r="D70" s="120" t="s">
        <v>35</v>
      </c>
      <c r="E70" s="120"/>
      <c r="F70" s="120"/>
      <c r="G70" s="120"/>
      <c r="H70" s="120"/>
      <c r="I70" s="121"/>
      <c r="J70" s="5"/>
      <c r="K70" s="25"/>
      <c r="L70" s="25"/>
      <c r="M70" s="8"/>
      <c r="N70" s="4"/>
      <c r="O70" s="4"/>
      <c r="P70" s="8"/>
      <c r="Q70" s="83"/>
      <c r="R70" s="83"/>
      <c r="S70" s="72"/>
      <c r="T70" s="57"/>
      <c r="U70" s="53"/>
      <c r="V70" s="46"/>
      <c r="W70" s="37"/>
      <c r="X70" s="37"/>
      <c r="Y70" s="37"/>
      <c r="Z70" s="27"/>
      <c r="AA70" s="27"/>
      <c r="AB70" s="26"/>
      <c r="AC70" s="26"/>
      <c r="AD70" s="9"/>
      <c r="AE70" s="60"/>
      <c r="AG70" s="6"/>
      <c r="AI70" s="6"/>
      <c r="AJ70" s="18">
        <v>120</v>
      </c>
      <c r="AK70" s="18">
        <v>576</v>
      </c>
    </row>
    <row r="71" spans="1:38" s="18" customFormat="1" ht="23.1" customHeight="1" x14ac:dyDescent="0.25">
      <c r="A71" s="1"/>
      <c r="B71" s="1" t="s">
        <v>37</v>
      </c>
      <c r="C71" s="47">
        <v>45246</v>
      </c>
      <c r="D71" s="2" t="s">
        <v>36</v>
      </c>
      <c r="E71" s="13">
        <f>K71</f>
        <v>650</v>
      </c>
      <c r="F71" s="14">
        <f>L71</f>
        <v>400</v>
      </c>
      <c r="G71" s="10"/>
      <c r="H71" s="1"/>
      <c r="I71" s="1"/>
      <c r="J71" s="5"/>
      <c r="K71" s="25">
        <f t="shared" ref="K71" si="63">MROUND(N71+25,50)</f>
        <v>650</v>
      </c>
      <c r="L71" s="25">
        <f t="shared" ref="L71" si="64">MROUND(O71+25,50)</f>
        <v>400</v>
      </c>
      <c r="M71" s="8"/>
      <c r="N71" s="4">
        <f t="shared" ref="N71:N72" si="65">Q71*2.3</f>
        <v>644</v>
      </c>
      <c r="O71" s="4">
        <f t="shared" ref="O71:O72" si="66">Q71*1.4</f>
        <v>392</v>
      </c>
      <c r="P71" s="8"/>
      <c r="Q71" s="80">
        <v>280</v>
      </c>
      <c r="R71" s="80">
        <v>280</v>
      </c>
      <c r="S71" s="70">
        <v>280</v>
      </c>
      <c r="T71" s="55">
        <v>280</v>
      </c>
      <c r="U71" s="51">
        <v>280</v>
      </c>
      <c r="V71" s="40"/>
      <c r="W71" s="26">
        <v>300</v>
      </c>
      <c r="X71" s="26">
        <v>300</v>
      </c>
      <c r="Y71" s="26">
        <v>300</v>
      </c>
      <c r="Z71" s="26">
        <v>300</v>
      </c>
      <c r="AA71" s="26">
        <v>300</v>
      </c>
      <c r="AB71" s="26"/>
      <c r="AC71" s="26"/>
      <c r="AD71" s="20">
        <v>108.173</v>
      </c>
      <c r="AE71" s="60"/>
      <c r="AG71" s="6"/>
      <c r="AI71" s="6"/>
      <c r="AJ71" s="18">
        <v>140</v>
      </c>
      <c r="AK71" s="18">
        <v>636</v>
      </c>
    </row>
    <row r="72" spans="1:38" s="18" customFormat="1" ht="23.1" customHeight="1" x14ac:dyDescent="0.25">
      <c r="A72" s="1"/>
      <c r="B72" s="1"/>
      <c r="C72" s="1"/>
      <c r="D72" s="2"/>
      <c r="E72" s="13"/>
      <c r="F72" s="14"/>
      <c r="G72" s="10"/>
      <c r="H72" s="1"/>
      <c r="I72" s="1"/>
      <c r="J72" s="5"/>
      <c r="K72" s="25"/>
      <c r="L72" s="25"/>
      <c r="M72" s="8"/>
      <c r="N72" s="4">
        <f t="shared" si="65"/>
        <v>0</v>
      </c>
      <c r="O72" s="4">
        <f t="shared" si="66"/>
        <v>0</v>
      </c>
      <c r="P72" s="8"/>
      <c r="Q72" s="80"/>
      <c r="R72" s="80"/>
      <c r="S72" s="70"/>
      <c r="T72" s="55"/>
      <c r="U72" s="51"/>
      <c r="V72" s="40"/>
      <c r="W72" s="26">
        <v>400</v>
      </c>
      <c r="X72" s="26">
        <v>400</v>
      </c>
      <c r="Y72" s="26">
        <v>400</v>
      </c>
      <c r="Z72" s="26">
        <v>400</v>
      </c>
      <c r="AA72" s="26">
        <v>400</v>
      </c>
      <c r="AB72" s="26"/>
      <c r="AC72" s="26"/>
      <c r="AD72" s="20">
        <v>162.2595</v>
      </c>
      <c r="AE72" s="60"/>
      <c r="AG72" s="6"/>
      <c r="AI72" s="6"/>
      <c r="AJ72" s="18">
        <v>160</v>
      </c>
      <c r="AK72" s="18">
        <v>696</v>
      </c>
    </row>
    <row r="73" spans="1:38" s="18" customFormat="1" ht="23.1" customHeight="1" x14ac:dyDescent="0.25">
      <c r="A73" s="1"/>
      <c r="B73" s="1"/>
      <c r="C73" s="1"/>
      <c r="D73" s="15"/>
      <c r="E73" s="16"/>
      <c r="F73" s="17"/>
      <c r="G73" s="10"/>
      <c r="H73" s="1"/>
      <c r="I73" s="1"/>
      <c r="J73" s="5"/>
      <c r="K73" s="25"/>
      <c r="L73" s="25"/>
      <c r="M73" s="8"/>
      <c r="N73" s="4"/>
      <c r="O73" s="4"/>
      <c r="P73" s="8"/>
      <c r="Q73" s="80"/>
      <c r="R73" s="80"/>
      <c r="S73" s="70"/>
      <c r="T73" s="55"/>
      <c r="U73" s="51"/>
      <c r="V73" s="40"/>
      <c r="W73" s="26"/>
      <c r="X73" s="26"/>
      <c r="Y73" s="26"/>
      <c r="Z73" s="26"/>
      <c r="AA73" s="26"/>
      <c r="AB73" s="26"/>
      <c r="AC73" s="26"/>
      <c r="AD73" s="20"/>
      <c r="AE73" s="60"/>
      <c r="AG73" s="6"/>
      <c r="AI73" s="6"/>
    </row>
    <row r="74" spans="1:38" ht="23.1" customHeight="1" x14ac:dyDescent="0.25">
      <c r="D74" s="122" t="s">
        <v>0</v>
      </c>
      <c r="E74" s="122"/>
      <c r="F74" s="122"/>
      <c r="G74" s="122"/>
      <c r="H74" s="122"/>
      <c r="I74" s="123"/>
      <c r="J74" s="6"/>
      <c r="K74" s="25"/>
      <c r="L74" s="25"/>
      <c r="M74" s="1"/>
      <c r="N74" s="4"/>
      <c r="O74" s="4"/>
      <c r="P74" s="1"/>
      <c r="Q74" s="80"/>
      <c r="R74" s="80"/>
      <c r="S74" s="62"/>
      <c r="T74" s="62"/>
      <c r="U74" s="61"/>
      <c r="V74" s="42"/>
      <c r="W74" s="34"/>
      <c r="X74" s="34"/>
      <c r="Y74" s="34"/>
      <c r="Z74" s="26"/>
      <c r="AA74" s="26"/>
      <c r="AB74" s="26"/>
      <c r="AC74" s="26"/>
      <c r="AD74" s="20"/>
      <c r="AE74" s="60"/>
    </row>
    <row r="75" spans="1:38" ht="23.1" customHeight="1" x14ac:dyDescent="0.25">
      <c r="A75" s="1" t="s">
        <v>4</v>
      </c>
      <c r="B75" s="1">
        <v>1859</v>
      </c>
      <c r="C75" s="1" t="s">
        <v>2</v>
      </c>
      <c r="D75" s="2" t="s">
        <v>72</v>
      </c>
      <c r="E75" s="13">
        <f>K75</f>
        <v>5100</v>
      </c>
      <c r="F75" s="14">
        <f>L75</f>
        <v>3250</v>
      </c>
      <c r="G75" s="11"/>
      <c r="K75" s="25">
        <f t="shared" ref="K75" si="67">MROUND(N75+25,50)</f>
        <v>5100</v>
      </c>
      <c r="L75" s="25">
        <f t="shared" ref="L75" si="68">MROUND(O75+25,50)</f>
        <v>3250</v>
      </c>
      <c r="M75" s="8"/>
      <c r="N75" s="4">
        <f>Q75*2.2</f>
        <v>5060</v>
      </c>
      <c r="O75" s="4">
        <f>Q75*1.4</f>
        <v>3220</v>
      </c>
      <c r="P75" s="8"/>
      <c r="Q75" s="80">
        <v>2300</v>
      </c>
      <c r="R75" s="80">
        <v>2200</v>
      </c>
      <c r="S75" s="70">
        <v>2200</v>
      </c>
      <c r="T75" s="55">
        <v>2200</v>
      </c>
      <c r="U75" s="51">
        <v>2200</v>
      </c>
      <c r="V75" s="42">
        <v>1760</v>
      </c>
      <c r="W75" s="34">
        <v>1760</v>
      </c>
      <c r="X75" s="34">
        <v>1760</v>
      </c>
      <c r="Y75" s="34">
        <v>1760</v>
      </c>
      <c r="Z75" s="26">
        <v>1875</v>
      </c>
      <c r="AA75" s="26">
        <v>1875</v>
      </c>
      <c r="AB75" s="26">
        <v>1875</v>
      </c>
      <c r="AC75" s="26">
        <v>1875</v>
      </c>
      <c r="AD75" s="20">
        <v>1500</v>
      </c>
      <c r="AE75" s="60"/>
    </row>
    <row r="76" spans="1:38" ht="23.1" customHeight="1" x14ac:dyDescent="0.25">
      <c r="B76" s="1">
        <v>1860</v>
      </c>
      <c r="C76" s="1" t="s">
        <v>3</v>
      </c>
      <c r="D76" s="2" t="s">
        <v>73</v>
      </c>
      <c r="E76" s="13">
        <f t="shared" ref="E76:E78" si="69">K76</f>
        <v>5750</v>
      </c>
      <c r="F76" s="14">
        <f t="shared" ref="F76:F78" si="70">L76</f>
        <v>3650</v>
      </c>
      <c r="K76" s="25">
        <f t="shared" ref="K76:K78" si="71">MROUND(N76+25,50)</f>
        <v>5750</v>
      </c>
      <c r="L76" s="25">
        <f t="shared" ref="L76:L78" si="72">MROUND(O76+25,50)</f>
        <v>3650</v>
      </c>
      <c r="M76" s="8"/>
      <c r="N76" s="4">
        <f>Q76*2.2</f>
        <v>5720.0000000000009</v>
      </c>
      <c r="O76" s="4">
        <f>Q76*1.4</f>
        <v>3639.9999999999995</v>
      </c>
      <c r="P76" s="8"/>
      <c r="Q76" s="80">
        <v>2600</v>
      </c>
      <c r="R76" s="80">
        <v>2656.25</v>
      </c>
      <c r="S76" s="70">
        <v>2656.25</v>
      </c>
      <c r="T76" s="55">
        <v>2656.25</v>
      </c>
      <c r="U76" s="51">
        <v>2656.25</v>
      </c>
      <c r="V76" s="42">
        <v>2125</v>
      </c>
      <c r="W76" s="26">
        <f>AE76*1.25</f>
        <v>0</v>
      </c>
      <c r="X76" s="26">
        <v>2125</v>
      </c>
      <c r="Y76" s="26">
        <v>2125</v>
      </c>
      <c r="Z76" s="26">
        <v>2125</v>
      </c>
      <c r="AA76" s="26">
        <v>2125</v>
      </c>
      <c r="AB76" s="26">
        <v>2125</v>
      </c>
      <c r="AC76" s="26">
        <v>2125</v>
      </c>
      <c r="AD76" s="20">
        <v>1700</v>
      </c>
      <c r="AE76" s="60"/>
    </row>
    <row r="77" spans="1:38" ht="23.1" customHeight="1" x14ac:dyDescent="0.25">
      <c r="B77" s="1">
        <v>1860</v>
      </c>
      <c r="C77" s="1" t="s">
        <v>3</v>
      </c>
      <c r="D77" s="2" t="s">
        <v>74</v>
      </c>
      <c r="E77" s="13">
        <f t="shared" si="69"/>
        <v>6200</v>
      </c>
      <c r="F77" s="14">
        <f t="shared" si="70"/>
        <v>3950</v>
      </c>
      <c r="K77" s="25">
        <f t="shared" si="71"/>
        <v>6200</v>
      </c>
      <c r="L77" s="25">
        <f t="shared" si="72"/>
        <v>3950</v>
      </c>
      <c r="M77" s="8"/>
      <c r="N77" s="4">
        <f>Q77*2.2</f>
        <v>6160.0000000000009</v>
      </c>
      <c r="O77" s="4">
        <f>Q77*1.4</f>
        <v>3919.9999999999995</v>
      </c>
      <c r="P77" s="8"/>
      <c r="Q77" s="80">
        <v>2800</v>
      </c>
      <c r="R77" s="80">
        <v>2656.25</v>
      </c>
      <c r="S77" s="70">
        <v>2656.25</v>
      </c>
      <c r="T77" s="55">
        <v>2656.25</v>
      </c>
      <c r="U77" s="51">
        <v>2656.25</v>
      </c>
      <c r="V77" s="42">
        <v>2125</v>
      </c>
      <c r="W77" s="26">
        <f>AE77*1.25</f>
        <v>0</v>
      </c>
      <c r="X77" s="26">
        <v>2125</v>
      </c>
      <c r="Y77" s="26">
        <v>2125</v>
      </c>
      <c r="Z77" s="26">
        <v>2125</v>
      </c>
      <c r="AA77" s="26">
        <v>2125</v>
      </c>
      <c r="AB77" s="26">
        <v>2125</v>
      </c>
      <c r="AC77" s="26">
        <v>2125</v>
      </c>
      <c r="AD77" s="20">
        <v>1700</v>
      </c>
      <c r="AE77" s="60"/>
    </row>
    <row r="78" spans="1:38" ht="23.1" customHeight="1" x14ac:dyDescent="0.25">
      <c r="B78" s="1">
        <v>1860</v>
      </c>
      <c r="C78" s="1" t="s">
        <v>3</v>
      </c>
      <c r="D78" s="2" t="s">
        <v>75</v>
      </c>
      <c r="E78" s="13">
        <f t="shared" si="69"/>
        <v>6650</v>
      </c>
      <c r="F78" s="14">
        <f t="shared" si="70"/>
        <v>4250</v>
      </c>
      <c r="K78" s="25">
        <f t="shared" si="71"/>
        <v>6650</v>
      </c>
      <c r="L78" s="25">
        <f t="shared" si="72"/>
        <v>4250</v>
      </c>
      <c r="M78" s="8"/>
      <c r="N78" s="4">
        <f>Q78*2.2</f>
        <v>6600.0000000000009</v>
      </c>
      <c r="O78" s="4">
        <f>Q78*1.4</f>
        <v>4200</v>
      </c>
      <c r="P78" s="8"/>
      <c r="Q78" s="80">
        <v>3000</v>
      </c>
      <c r="R78" s="80">
        <v>2656.25</v>
      </c>
      <c r="S78" s="70">
        <v>2656.25</v>
      </c>
      <c r="T78" s="55">
        <v>2656.25</v>
      </c>
      <c r="U78" s="51">
        <v>2656.25</v>
      </c>
      <c r="V78" s="42">
        <v>2125</v>
      </c>
      <c r="W78" s="26">
        <f>AE78*1.25</f>
        <v>0</v>
      </c>
      <c r="X78" s="26">
        <v>2125</v>
      </c>
      <c r="Y78" s="26">
        <v>2125</v>
      </c>
      <c r="Z78" s="26">
        <v>2125</v>
      </c>
      <c r="AA78" s="26">
        <v>2125</v>
      </c>
      <c r="AB78" s="26">
        <v>2125</v>
      </c>
      <c r="AC78" s="26">
        <v>2125</v>
      </c>
      <c r="AD78" s="20">
        <v>1700</v>
      </c>
      <c r="AE78" s="60"/>
    </row>
    <row r="79" spans="1:38" ht="23.1" customHeight="1" x14ac:dyDescent="0.25">
      <c r="D79" s="15"/>
      <c r="E79" s="16"/>
      <c r="F79" s="17"/>
      <c r="J79" s="6"/>
      <c r="K79" s="25"/>
      <c r="L79" s="25"/>
      <c r="M79" s="1"/>
      <c r="N79" s="4"/>
      <c r="O79" s="4"/>
      <c r="P79" s="1"/>
      <c r="Q79" s="80"/>
      <c r="R79" s="80"/>
      <c r="S79" s="70"/>
      <c r="T79" s="55"/>
      <c r="U79" s="51"/>
      <c r="V79" s="42"/>
      <c r="W79" s="26"/>
      <c r="X79" s="26"/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3"/>
      <c r="AE79" s="60"/>
    </row>
    <row r="80" spans="1:38" ht="23.1" customHeight="1" x14ac:dyDescent="0.25">
      <c r="D80" s="122" t="s">
        <v>5</v>
      </c>
      <c r="E80" s="122"/>
      <c r="F80" s="122"/>
      <c r="G80" s="122"/>
      <c r="H80" s="122"/>
      <c r="I80" s="122"/>
      <c r="J80" s="6"/>
      <c r="K80" s="25"/>
      <c r="L80" s="25"/>
      <c r="M80" s="8"/>
      <c r="N80" s="4"/>
      <c r="O80" s="4"/>
      <c r="P80" s="1"/>
      <c r="Q80" s="80"/>
      <c r="R80" s="80"/>
      <c r="S80" s="62"/>
      <c r="T80" s="62"/>
      <c r="U80" s="61"/>
      <c r="V80" s="42"/>
      <c r="W80" s="26"/>
      <c r="X80" s="26"/>
      <c r="Y80" s="26"/>
      <c r="Z80" s="26"/>
      <c r="AA80" s="26"/>
      <c r="AB80" s="26"/>
      <c r="AC80" s="26"/>
      <c r="AD80" s="20"/>
      <c r="AE80" s="60"/>
    </row>
    <row r="81" spans="1:35" ht="23.1" customHeight="1" x14ac:dyDescent="0.25">
      <c r="B81" s="1">
        <v>1841</v>
      </c>
      <c r="C81" s="1" t="s">
        <v>1</v>
      </c>
      <c r="D81" s="21" t="s">
        <v>7</v>
      </c>
      <c r="E81" s="13">
        <f>K81</f>
        <v>7750</v>
      </c>
      <c r="F81" s="14">
        <f>L81</f>
        <v>4950</v>
      </c>
      <c r="G81" s="11"/>
      <c r="J81" s="6"/>
      <c r="K81" s="25">
        <f t="shared" ref="K81" si="73">MROUND(N81+25,50)</f>
        <v>7750</v>
      </c>
      <c r="L81" s="25">
        <f t="shared" ref="L81" si="74">MROUND(O81+25,50)</f>
        <v>4950</v>
      </c>
      <c r="M81" s="8"/>
      <c r="N81" s="4">
        <f t="shared" ref="N81:N85" si="75">Q81*2.2</f>
        <v>7734.3750000000009</v>
      </c>
      <c r="O81" s="4">
        <f t="shared" ref="O81:O85" si="76">Q81*1.4</f>
        <v>4921.875</v>
      </c>
      <c r="P81" s="1"/>
      <c r="Q81" s="80">
        <v>3515.625</v>
      </c>
      <c r="R81" s="80">
        <v>3515.625</v>
      </c>
      <c r="S81" s="70">
        <v>3515.625</v>
      </c>
      <c r="T81" s="55">
        <v>3515.625</v>
      </c>
      <c r="U81" s="51">
        <v>3515.625</v>
      </c>
      <c r="V81" s="42">
        <v>2812.5</v>
      </c>
      <c r="W81" s="26">
        <f>AE81*1.25</f>
        <v>0</v>
      </c>
      <c r="X81" s="26">
        <v>2812.5</v>
      </c>
      <c r="Y81" s="26">
        <v>2812.5</v>
      </c>
      <c r="Z81" s="26">
        <v>2812.5</v>
      </c>
      <c r="AA81" s="26">
        <v>2812.5</v>
      </c>
      <c r="AB81" s="26">
        <v>2812.5</v>
      </c>
      <c r="AC81" s="26">
        <v>2812.5</v>
      </c>
      <c r="AD81" s="20">
        <v>2250</v>
      </c>
      <c r="AE81" s="60"/>
    </row>
    <row r="82" spans="1:35" ht="23.1" customHeight="1" x14ac:dyDescent="0.25">
      <c r="D82" s="2" t="s">
        <v>6</v>
      </c>
      <c r="E82" s="13">
        <f t="shared" ref="E82:E85" si="77">K82</f>
        <v>8350</v>
      </c>
      <c r="F82" s="14">
        <f t="shared" ref="F82:F85" si="78">L82</f>
        <v>5300</v>
      </c>
      <c r="G82" s="11"/>
      <c r="J82" s="6"/>
      <c r="K82" s="25">
        <f t="shared" ref="K82:K85" si="79">MROUND(N82+25,50)</f>
        <v>8350</v>
      </c>
      <c r="L82" s="25">
        <f t="shared" ref="L82:L85" si="80">MROUND(O82+25,50)</f>
        <v>5300</v>
      </c>
      <c r="M82" s="8"/>
      <c r="N82" s="4">
        <f t="shared" si="75"/>
        <v>8311.875</v>
      </c>
      <c r="O82" s="4">
        <f t="shared" si="76"/>
        <v>5289.375</v>
      </c>
      <c r="P82" s="1"/>
      <c r="Q82" s="80">
        <v>3778.125</v>
      </c>
      <c r="R82" s="80">
        <v>3778.125</v>
      </c>
      <c r="S82" s="70">
        <v>3778.125</v>
      </c>
      <c r="T82" s="55">
        <v>3778.125</v>
      </c>
      <c r="U82" s="51">
        <v>3778.125</v>
      </c>
      <c r="V82" s="42">
        <v>3022.5</v>
      </c>
      <c r="W82" s="26">
        <f>AE82*1.25</f>
        <v>0</v>
      </c>
      <c r="X82" s="26">
        <v>3022.5</v>
      </c>
      <c r="Y82" s="26">
        <v>3022.5</v>
      </c>
      <c r="Z82" s="26">
        <v>3022.5</v>
      </c>
      <c r="AA82" s="26">
        <v>3022.5</v>
      </c>
      <c r="AB82" s="26">
        <v>3022.5</v>
      </c>
      <c r="AC82" s="26">
        <v>3022.5</v>
      </c>
      <c r="AD82" s="20">
        <v>2418</v>
      </c>
      <c r="AE82" s="60"/>
    </row>
    <row r="83" spans="1:35" ht="23.1" customHeight="1" x14ac:dyDescent="0.25">
      <c r="D83" s="2" t="s">
        <v>17</v>
      </c>
      <c r="E83" s="13">
        <f t="shared" si="77"/>
        <v>8900</v>
      </c>
      <c r="F83" s="14">
        <f t="shared" si="78"/>
        <v>5650</v>
      </c>
      <c r="G83" s="11"/>
      <c r="J83" s="6"/>
      <c r="K83" s="25">
        <f t="shared" si="79"/>
        <v>8900</v>
      </c>
      <c r="L83" s="25">
        <f t="shared" si="80"/>
        <v>5650</v>
      </c>
      <c r="M83" s="8"/>
      <c r="N83" s="4">
        <f t="shared" si="75"/>
        <v>8868.75</v>
      </c>
      <c r="O83" s="4">
        <f t="shared" si="76"/>
        <v>5643.75</v>
      </c>
      <c r="P83" s="1"/>
      <c r="Q83" s="80">
        <v>4031.25</v>
      </c>
      <c r="R83" s="80">
        <v>4031.25</v>
      </c>
      <c r="S83" s="70">
        <v>4031.25</v>
      </c>
      <c r="T83" s="55">
        <v>4031.25</v>
      </c>
      <c r="U83" s="51">
        <v>4031.25</v>
      </c>
      <c r="V83" s="42">
        <v>3225</v>
      </c>
      <c r="W83" s="26">
        <v>3225</v>
      </c>
      <c r="X83" s="26">
        <v>3225</v>
      </c>
      <c r="Y83" s="26">
        <v>3225</v>
      </c>
      <c r="Z83" s="26"/>
      <c r="AA83" s="26"/>
      <c r="AB83" s="26"/>
      <c r="AC83" s="26"/>
      <c r="AD83" s="20"/>
      <c r="AE83" s="60"/>
    </row>
    <row r="84" spans="1:35" ht="23.1" customHeight="1" x14ac:dyDescent="0.25">
      <c r="D84" s="2" t="s">
        <v>18</v>
      </c>
      <c r="E84" s="13">
        <f t="shared" si="77"/>
        <v>9650</v>
      </c>
      <c r="F84" s="14">
        <f t="shared" si="78"/>
        <v>6150</v>
      </c>
      <c r="G84" s="11"/>
      <c r="J84" s="6"/>
      <c r="K84" s="25">
        <f t="shared" si="79"/>
        <v>9650</v>
      </c>
      <c r="L84" s="25">
        <f t="shared" si="80"/>
        <v>6150</v>
      </c>
      <c r="M84" s="8"/>
      <c r="N84" s="4">
        <f t="shared" si="75"/>
        <v>9625</v>
      </c>
      <c r="O84" s="4">
        <f t="shared" si="76"/>
        <v>6125</v>
      </c>
      <c r="P84" s="1"/>
      <c r="Q84" s="80">
        <v>4375</v>
      </c>
      <c r="R84" s="80">
        <v>4375</v>
      </c>
      <c r="S84" s="70">
        <v>4375</v>
      </c>
      <c r="T84" s="55">
        <v>4375</v>
      </c>
      <c r="U84" s="51">
        <v>4375</v>
      </c>
      <c r="V84" s="42">
        <v>3500</v>
      </c>
      <c r="W84" s="26">
        <v>3500</v>
      </c>
      <c r="X84" s="26">
        <v>3500</v>
      </c>
      <c r="Y84" s="26">
        <v>3500</v>
      </c>
      <c r="Z84" s="26"/>
      <c r="AA84" s="26"/>
      <c r="AB84" s="26"/>
      <c r="AC84" s="26"/>
      <c r="AD84" s="20"/>
      <c r="AE84" s="60"/>
    </row>
    <row r="85" spans="1:35" ht="23.1" customHeight="1" x14ac:dyDescent="0.25">
      <c r="D85" s="2" t="s">
        <v>19</v>
      </c>
      <c r="E85" s="13">
        <f t="shared" si="77"/>
        <v>10400</v>
      </c>
      <c r="F85" s="14">
        <f t="shared" si="78"/>
        <v>6650</v>
      </c>
      <c r="G85" s="11"/>
      <c r="J85" s="6"/>
      <c r="K85" s="25">
        <f t="shared" si="79"/>
        <v>10400</v>
      </c>
      <c r="L85" s="25">
        <f t="shared" si="80"/>
        <v>6650</v>
      </c>
      <c r="M85" s="8"/>
      <c r="N85" s="4">
        <f t="shared" si="75"/>
        <v>10381.25</v>
      </c>
      <c r="O85" s="4">
        <f t="shared" si="76"/>
        <v>6606.25</v>
      </c>
      <c r="P85" s="1"/>
      <c r="Q85" s="80">
        <v>4718.75</v>
      </c>
      <c r="R85" s="80">
        <v>4718.75</v>
      </c>
      <c r="S85" s="70">
        <v>4718.75</v>
      </c>
      <c r="T85" s="55">
        <v>4718.75</v>
      </c>
      <c r="U85" s="51">
        <v>4718.75</v>
      </c>
      <c r="V85" s="42">
        <v>3775</v>
      </c>
      <c r="W85" s="26">
        <v>3775</v>
      </c>
      <c r="X85" s="26">
        <v>3775</v>
      </c>
      <c r="Y85" s="26">
        <v>3775</v>
      </c>
      <c r="Z85" s="26"/>
      <c r="AA85" s="26"/>
      <c r="AB85" s="26"/>
      <c r="AC85" s="26"/>
      <c r="AD85" s="20"/>
      <c r="AE85" s="60"/>
    </row>
    <row r="87" spans="1:35" s="18" customFormat="1" ht="23.1" customHeight="1" x14ac:dyDescent="0.25">
      <c r="A87" s="1"/>
      <c r="B87" s="1"/>
      <c r="C87" s="1"/>
      <c r="D87" s="15"/>
      <c r="E87" s="16"/>
      <c r="F87" s="17"/>
      <c r="G87" s="10"/>
      <c r="H87" s="1"/>
      <c r="I87" s="1"/>
      <c r="J87" s="6"/>
      <c r="K87" s="25"/>
      <c r="L87" s="25"/>
      <c r="M87" s="1"/>
      <c r="N87" s="4"/>
      <c r="O87" s="4"/>
      <c r="P87" s="1"/>
      <c r="Q87" s="84"/>
      <c r="R87" s="84"/>
      <c r="S87" s="67"/>
      <c r="T87" s="67"/>
      <c r="U87" s="61"/>
      <c r="V87" s="68"/>
      <c r="W87" s="29"/>
      <c r="X87" s="29"/>
      <c r="Y87" s="29"/>
      <c r="Z87" s="29"/>
      <c r="AA87" s="29"/>
      <c r="AB87" s="29"/>
      <c r="AC87" s="29"/>
      <c r="AD87" s="32"/>
      <c r="AE87" s="60"/>
      <c r="AG87" s="6"/>
      <c r="AI87" s="6"/>
    </row>
    <row r="88" spans="1:35" s="18" customFormat="1" ht="23.1" customHeight="1" x14ac:dyDescent="0.25">
      <c r="A88" s="1"/>
      <c r="B88" s="1"/>
      <c r="C88" s="36"/>
      <c r="D88" s="120" t="s">
        <v>77</v>
      </c>
      <c r="E88" s="120"/>
      <c r="F88" s="120"/>
      <c r="G88" s="120"/>
      <c r="H88" s="120"/>
      <c r="I88" s="121"/>
      <c r="J88" s="6"/>
      <c r="K88" s="25"/>
      <c r="L88" s="25"/>
      <c r="M88" s="1"/>
      <c r="N88" s="78" t="s">
        <v>78</v>
      </c>
      <c r="O88" s="78" t="s">
        <v>79</v>
      </c>
      <c r="P88" s="1"/>
      <c r="Q88" s="80"/>
      <c r="R88" s="80"/>
      <c r="S88" s="62"/>
      <c r="T88" s="62"/>
      <c r="U88" s="61"/>
      <c r="V88" s="42"/>
      <c r="W88" s="34"/>
      <c r="X88" s="34"/>
      <c r="Y88" s="34"/>
      <c r="Z88" s="26"/>
      <c r="AA88" s="26"/>
      <c r="AB88" s="26"/>
      <c r="AC88" s="26"/>
      <c r="AD88" s="9"/>
      <c r="AE88" s="60"/>
      <c r="AG88" s="6"/>
      <c r="AH88" s="6"/>
    </row>
    <row r="89" spans="1:35" s="18" customFormat="1" ht="23.1" customHeight="1" x14ac:dyDescent="0.25">
      <c r="A89" s="1"/>
      <c r="B89" s="1"/>
      <c r="C89" s="36">
        <v>45326</v>
      </c>
      <c r="D89" s="19" t="s">
        <v>77</v>
      </c>
      <c r="E89" s="13">
        <f t="shared" ref="E89" si="81">K89</f>
        <v>5000</v>
      </c>
      <c r="F89" s="14">
        <f t="shared" ref="F89" si="82">L89</f>
        <v>3800</v>
      </c>
      <c r="G89" s="11"/>
      <c r="H89" s="7"/>
      <c r="I89" s="7"/>
      <c r="J89" s="5"/>
      <c r="K89" s="25">
        <f>MROUND(N89+24,50)</f>
        <v>5000</v>
      </c>
      <c r="L89" s="25">
        <f t="shared" ref="L89" si="83">MROUND(O89+25,50)</f>
        <v>3800</v>
      </c>
      <c r="M89" s="8"/>
      <c r="N89" s="4">
        <f>Q89*2</f>
        <v>5000</v>
      </c>
      <c r="O89" s="4">
        <f>Q89*1.5</f>
        <v>3750</v>
      </c>
      <c r="P89" s="8"/>
      <c r="Q89" s="80">
        <v>2500</v>
      </c>
      <c r="R89" s="80">
        <v>4750</v>
      </c>
      <c r="S89" s="70">
        <v>4750</v>
      </c>
      <c r="T89" s="55">
        <v>4750</v>
      </c>
      <c r="U89" s="51"/>
      <c r="V89" s="42"/>
      <c r="W89" s="34"/>
      <c r="X89" s="34"/>
      <c r="Y89" s="34"/>
      <c r="Z89" s="26"/>
      <c r="AA89" s="26"/>
      <c r="AB89" s="26"/>
      <c r="AC89" s="26"/>
      <c r="AD89" s="9"/>
      <c r="AE89" s="60"/>
      <c r="AG89" s="6"/>
      <c r="AH89" s="6"/>
    </row>
    <row r="90" spans="1:35" s="18" customFormat="1" ht="23.1" customHeight="1" x14ac:dyDescent="0.25">
      <c r="A90" s="1"/>
      <c r="B90" s="1"/>
      <c r="C90" s="1"/>
      <c r="D90" s="15"/>
      <c r="E90" s="16"/>
      <c r="F90" s="17"/>
      <c r="G90" s="10"/>
      <c r="H90" s="1"/>
      <c r="I90" s="1"/>
      <c r="J90" s="5"/>
      <c r="K90" s="25"/>
      <c r="L90" s="25"/>
      <c r="M90" s="8"/>
      <c r="N90" s="4"/>
      <c r="O90" s="4"/>
      <c r="P90" s="8"/>
      <c r="Q90" s="80"/>
      <c r="R90" s="80"/>
      <c r="S90" s="70"/>
      <c r="T90" s="55"/>
      <c r="U90" s="51"/>
      <c r="V90" s="42"/>
      <c r="W90" s="26"/>
      <c r="X90" s="26"/>
      <c r="Y90" s="26"/>
      <c r="Z90" s="26"/>
      <c r="AA90" s="26"/>
      <c r="AB90" s="26"/>
      <c r="AC90" s="26"/>
      <c r="AD90" s="9"/>
      <c r="AE90" s="60"/>
      <c r="AG90" s="6"/>
      <c r="AH90" s="6"/>
    </row>
  </sheetData>
  <mergeCells count="12">
    <mergeCell ref="D2:I2"/>
    <mergeCell ref="D61:I61"/>
    <mergeCell ref="D70:I70"/>
    <mergeCell ref="D74:I74"/>
    <mergeCell ref="D88:I88"/>
    <mergeCell ref="D80:I80"/>
    <mergeCell ref="D4:I4"/>
    <mergeCell ref="D16:I16"/>
    <mergeCell ref="D37:I37"/>
    <mergeCell ref="D45:I45"/>
    <mergeCell ref="D51:I51"/>
    <mergeCell ref="D55:I55"/>
  </mergeCells>
  <printOptions horizontalCentered="1"/>
  <pageMargins left="0.70866141732283472" right="0.51181102362204722" top="0.59055118110236227" bottom="0.39370078740157483" header="0.19685039370078741" footer="0.11811023622047245"/>
  <pageSetup scale="98" fitToHeight="0" orientation="portrait" r:id="rId1"/>
  <headerFooter>
    <oddHeader>&amp;LMACETAS DE PLASTICO&amp;R"El Origen"</oddHeader>
    <oddFooter>&amp;L&amp;P&amp;R&amp;D</oddFooter>
  </headerFooter>
  <rowBreaks count="1" manualBreakCount="1">
    <brk id="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M90"/>
  <sheetViews>
    <sheetView topLeftCell="F7" zoomScaleNormal="100" workbookViewId="0">
      <selection activeCell="K4" sqref="K1:P1048576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19" width="14.85546875" style="79" customWidth="1"/>
    <col min="20" max="20" width="14.85546875" style="69" customWidth="1"/>
    <col min="21" max="21" width="14.85546875" style="54" hidden="1" customWidth="1"/>
    <col min="22" max="22" width="14.85546875" style="50" hidden="1" customWidth="1"/>
    <col min="23" max="23" width="14.85546875" style="41" hidden="1" customWidth="1"/>
    <col min="24" max="30" width="14.85546875" style="24" hidden="1" customWidth="1"/>
    <col min="31" max="31" width="14.85546875" style="3" hidden="1" customWidth="1"/>
    <col min="32" max="32" width="11.42578125" style="49" customWidth="1"/>
    <col min="33" max="33" width="14.7109375" style="18" customWidth="1"/>
    <col min="34" max="35" width="11.42578125" style="6" customWidth="1"/>
    <col min="36" max="16384" width="11.42578125" style="6"/>
  </cols>
  <sheetData>
    <row r="1" spans="1:35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62"/>
      <c r="U1" s="62"/>
      <c r="V1" s="61"/>
      <c r="W1" s="42"/>
      <c r="X1" s="26"/>
      <c r="Y1" s="26"/>
      <c r="Z1" s="26">
        <v>0</v>
      </c>
      <c r="AA1" s="26">
        <v>0</v>
      </c>
      <c r="AB1" s="26">
        <v>0</v>
      </c>
      <c r="AC1" s="26">
        <v>0</v>
      </c>
      <c r="AD1" s="26">
        <v>0</v>
      </c>
      <c r="AE1" s="23"/>
      <c r="AF1" s="60"/>
    </row>
    <row r="2" spans="1:35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25"/>
      <c r="L2" s="25"/>
      <c r="M2" s="1"/>
      <c r="N2" s="4"/>
      <c r="O2" s="4"/>
      <c r="P2" s="1"/>
      <c r="Q2" s="80"/>
      <c r="R2" s="80"/>
      <c r="S2" s="80"/>
      <c r="T2" s="62" t="s">
        <v>67</v>
      </c>
      <c r="U2" s="62"/>
      <c r="V2" s="61"/>
      <c r="W2" s="42"/>
      <c r="X2" s="26"/>
      <c r="Y2" s="26"/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0"/>
      <c r="AF2" s="60"/>
      <c r="AH2" s="6"/>
      <c r="AI2" s="6"/>
    </row>
    <row r="3" spans="1:35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88" t="s">
        <v>80</v>
      </c>
      <c r="R3" s="85" t="s">
        <v>76</v>
      </c>
      <c r="S3" s="81" t="s">
        <v>68</v>
      </c>
      <c r="T3" s="62" t="s">
        <v>68</v>
      </c>
      <c r="U3" s="62"/>
      <c r="V3" s="61"/>
      <c r="W3" s="44"/>
      <c r="X3" s="29"/>
      <c r="Y3" s="29"/>
      <c r="Z3" s="29"/>
      <c r="AA3" s="29"/>
      <c r="AB3" s="29"/>
      <c r="AC3" s="29"/>
      <c r="AD3" s="29"/>
      <c r="AE3" s="32"/>
      <c r="AF3" s="60"/>
      <c r="AH3" s="6"/>
      <c r="AI3" s="6"/>
    </row>
    <row r="4" spans="1:35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80"/>
      <c r="R4" s="80"/>
      <c r="S4" s="80"/>
      <c r="T4" s="62"/>
      <c r="U4" s="62"/>
      <c r="V4" s="61"/>
      <c r="W4" s="42"/>
      <c r="X4" s="26"/>
      <c r="Y4" s="26"/>
      <c r="Z4" s="26"/>
      <c r="AA4" s="26"/>
      <c r="AB4" s="26"/>
      <c r="AC4" s="26"/>
      <c r="AD4" s="26"/>
      <c r="AE4" s="20"/>
      <c r="AF4" s="60"/>
      <c r="AH4" s="6"/>
      <c r="AI4" s="6"/>
    </row>
    <row r="5" spans="1:35" s="18" customFormat="1" ht="23.1" customHeight="1" x14ac:dyDescent="0.25">
      <c r="A5" s="1"/>
      <c r="B5" s="1"/>
      <c r="C5" s="1"/>
      <c r="D5" s="64" t="s">
        <v>66</v>
      </c>
      <c r="E5" s="13">
        <f>K5</f>
        <v>1200</v>
      </c>
      <c r="F5" s="14">
        <f>L5</f>
        <v>750</v>
      </c>
      <c r="G5" s="10"/>
      <c r="H5" s="1"/>
      <c r="I5" s="1"/>
      <c r="J5" s="5"/>
      <c r="K5" s="25">
        <f>MROUND(N5+25,50)</f>
        <v>1200</v>
      </c>
      <c r="L5" s="25">
        <f>MROUND(O5+25,50)</f>
        <v>750</v>
      </c>
      <c r="M5" s="8"/>
      <c r="N5" s="4">
        <f>Q5*2.3</f>
        <v>1191.3999999999999</v>
      </c>
      <c r="O5" s="4">
        <f>Q5*1.4</f>
        <v>725.19999999999993</v>
      </c>
      <c r="P5" s="8"/>
      <c r="Q5" s="80">
        <v>518</v>
      </c>
      <c r="R5" s="80">
        <v>518</v>
      </c>
      <c r="S5" s="80">
        <v>300</v>
      </c>
      <c r="T5" s="70">
        <v>300</v>
      </c>
      <c r="U5" s="55">
        <v>300</v>
      </c>
      <c r="V5" s="51">
        <v>300</v>
      </c>
      <c r="W5" s="42">
        <v>300</v>
      </c>
      <c r="X5" s="26">
        <v>300</v>
      </c>
      <c r="Y5" s="26">
        <v>300</v>
      </c>
      <c r="Z5" s="26">
        <v>300</v>
      </c>
      <c r="AA5" s="26">
        <v>300</v>
      </c>
      <c r="AB5" s="26">
        <v>300</v>
      </c>
      <c r="AC5" s="26"/>
      <c r="AD5" s="26"/>
      <c r="AE5" s="20">
        <v>108.173</v>
      </c>
      <c r="AF5" s="60"/>
      <c r="AH5" s="6"/>
      <c r="AI5" s="6"/>
    </row>
    <row r="6" spans="1:35" s="18" customFormat="1" ht="23.1" customHeight="1" x14ac:dyDescent="0.25">
      <c r="A6" s="1"/>
      <c r="B6" s="1"/>
      <c r="C6" s="1"/>
      <c r="D6" s="64" t="s">
        <v>65</v>
      </c>
      <c r="E6" s="13">
        <f t="shared" ref="E6:F14" si="0">K6</f>
        <v>1800</v>
      </c>
      <c r="F6" s="14">
        <f t="shared" si="0"/>
        <v>1100</v>
      </c>
      <c r="G6" s="10"/>
      <c r="H6" s="1"/>
      <c r="I6" s="1"/>
      <c r="J6" s="5"/>
      <c r="K6" s="25">
        <f t="shared" ref="K6:L14" si="1">MROUND(N6+25,50)</f>
        <v>1800</v>
      </c>
      <c r="L6" s="25">
        <f t="shared" si="1"/>
        <v>1100</v>
      </c>
      <c r="M6" s="8"/>
      <c r="N6" s="4">
        <f t="shared" ref="N6:N14" si="2">Q6*2.3</f>
        <v>1787.1</v>
      </c>
      <c r="O6" s="4">
        <f t="shared" ref="O6:O14" si="3">Q6*1.4</f>
        <v>1087.8</v>
      </c>
      <c r="P6" s="8"/>
      <c r="Q6" s="80">
        <v>777</v>
      </c>
      <c r="R6" s="80">
        <v>777</v>
      </c>
      <c r="S6" s="80">
        <v>450</v>
      </c>
      <c r="T6" s="70">
        <v>450</v>
      </c>
      <c r="U6" s="55">
        <v>450</v>
      </c>
      <c r="V6" s="51">
        <v>450</v>
      </c>
      <c r="W6" s="42">
        <v>450</v>
      </c>
      <c r="X6" s="26">
        <v>450</v>
      </c>
      <c r="Y6" s="26">
        <v>450</v>
      </c>
      <c r="Z6" s="26">
        <v>450</v>
      </c>
      <c r="AA6" s="26">
        <v>450</v>
      </c>
      <c r="AB6" s="26">
        <v>450</v>
      </c>
      <c r="AC6" s="26">
        <v>135.21625</v>
      </c>
      <c r="AD6" s="26">
        <v>135.21625</v>
      </c>
      <c r="AE6" s="20">
        <v>108.173</v>
      </c>
      <c r="AF6" s="60"/>
      <c r="AH6" s="6"/>
      <c r="AI6" s="6"/>
    </row>
    <row r="7" spans="1:35" s="18" customFormat="1" ht="23.1" customHeight="1" x14ac:dyDescent="0.25">
      <c r="A7" s="1"/>
      <c r="B7" s="1"/>
      <c r="C7" s="1"/>
      <c r="D7" s="64" t="s">
        <v>64</v>
      </c>
      <c r="E7" s="13">
        <f t="shared" si="0"/>
        <v>1800</v>
      </c>
      <c r="F7" s="14">
        <f t="shared" si="0"/>
        <v>1100</v>
      </c>
      <c r="G7" s="10"/>
      <c r="H7" s="1"/>
      <c r="I7" s="1"/>
      <c r="J7" s="5"/>
      <c r="K7" s="25">
        <f t="shared" si="1"/>
        <v>1800</v>
      </c>
      <c r="L7" s="25">
        <f t="shared" si="1"/>
        <v>1100</v>
      </c>
      <c r="M7" s="8"/>
      <c r="N7" s="4">
        <f t="shared" si="2"/>
        <v>1787.1</v>
      </c>
      <c r="O7" s="4">
        <f t="shared" si="3"/>
        <v>1087.8</v>
      </c>
      <c r="P7" s="8"/>
      <c r="Q7" s="80">
        <v>777</v>
      </c>
      <c r="R7" s="80">
        <v>777</v>
      </c>
      <c r="S7" s="80">
        <v>400</v>
      </c>
      <c r="T7" s="70">
        <v>400</v>
      </c>
      <c r="U7" s="55">
        <v>400</v>
      </c>
      <c r="V7" s="51">
        <v>400</v>
      </c>
      <c r="W7" s="42">
        <v>400</v>
      </c>
      <c r="X7" s="26">
        <v>400</v>
      </c>
      <c r="Y7" s="26">
        <v>400</v>
      </c>
      <c r="Z7" s="26">
        <v>400</v>
      </c>
      <c r="AA7" s="26">
        <v>400</v>
      </c>
      <c r="AB7" s="26">
        <v>400</v>
      </c>
      <c r="AC7" s="26"/>
      <c r="AD7" s="26"/>
      <c r="AE7" s="20">
        <v>162.2595</v>
      </c>
      <c r="AF7" s="60"/>
      <c r="AH7" s="6"/>
      <c r="AI7" s="6"/>
    </row>
    <row r="8" spans="1:35" s="18" customFormat="1" ht="23.1" customHeight="1" x14ac:dyDescent="0.25">
      <c r="A8" s="1"/>
      <c r="B8" s="1"/>
      <c r="C8" s="1"/>
      <c r="D8" s="64" t="s">
        <v>63</v>
      </c>
      <c r="E8" s="13">
        <f t="shared" si="0"/>
        <v>2600</v>
      </c>
      <c r="F8" s="14">
        <f t="shared" si="0"/>
        <v>1600</v>
      </c>
      <c r="G8" s="10"/>
      <c r="H8" s="1"/>
      <c r="I8" s="1"/>
      <c r="J8" s="5"/>
      <c r="K8" s="25">
        <f t="shared" si="1"/>
        <v>2600</v>
      </c>
      <c r="L8" s="25">
        <f t="shared" si="1"/>
        <v>1600</v>
      </c>
      <c r="M8" s="8"/>
      <c r="N8" s="4">
        <f t="shared" si="2"/>
        <v>2566.7999999999997</v>
      </c>
      <c r="O8" s="4">
        <f t="shared" si="3"/>
        <v>1562.3999999999999</v>
      </c>
      <c r="P8" s="8"/>
      <c r="Q8" s="87">
        <v>1116</v>
      </c>
      <c r="R8" s="80">
        <v>1116</v>
      </c>
      <c r="S8" s="80">
        <v>600</v>
      </c>
      <c r="T8" s="70">
        <v>600</v>
      </c>
      <c r="U8" s="55">
        <v>600</v>
      </c>
      <c r="V8" s="51">
        <v>600</v>
      </c>
      <c r="W8" s="42">
        <v>600</v>
      </c>
      <c r="X8" s="26">
        <v>600</v>
      </c>
      <c r="Y8" s="26">
        <v>600</v>
      </c>
      <c r="Z8" s="26">
        <v>600</v>
      </c>
      <c r="AA8" s="26">
        <v>600</v>
      </c>
      <c r="AB8" s="26">
        <v>600</v>
      </c>
      <c r="AC8" s="26">
        <v>202.824375</v>
      </c>
      <c r="AD8" s="26">
        <v>202.824375</v>
      </c>
      <c r="AE8" s="20">
        <v>162.2595</v>
      </c>
      <c r="AF8" s="60"/>
      <c r="AH8" s="6"/>
      <c r="AI8" s="6"/>
    </row>
    <row r="9" spans="1:35" s="18" customFormat="1" ht="23.1" customHeight="1" x14ac:dyDescent="0.25">
      <c r="A9" s="1"/>
      <c r="B9" s="1"/>
      <c r="C9" s="1"/>
      <c r="D9" s="64" t="s">
        <v>62</v>
      </c>
      <c r="E9" s="13">
        <f t="shared" si="0"/>
        <v>2150</v>
      </c>
      <c r="F9" s="14">
        <f t="shared" si="0"/>
        <v>1350</v>
      </c>
      <c r="G9" s="10"/>
      <c r="H9" s="1"/>
      <c r="I9" s="1"/>
      <c r="J9" s="5"/>
      <c r="K9" s="25">
        <f t="shared" si="1"/>
        <v>2150</v>
      </c>
      <c r="L9" s="25">
        <f t="shared" si="1"/>
        <v>1350</v>
      </c>
      <c r="M9" s="8"/>
      <c r="N9" s="4">
        <f t="shared" si="2"/>
        <v>2143.6</v>
      </c>
      <c r="O9" s="4">
        <f t="shared" si="3"/>
        <v>1304.8</v>
      </c>
      <c r="P9" s="8"/>
      <c r="Q9" s="80">
        <v>932</v>
      </c>
      <c r="R9" s="80">
        <v>932</v>
      </c>
      <c r="S9" s="80">
        <v>460</v>
      </c>
      <c r="T9" s="70">
        <v>460</v>
      </c>
      <c r="U9" s="55">
        <v>460</v>
      </c>
      <c r="V9" s="51">
        <v>460</v>
      </c>
      <c r="W9" s="42">
        <v>460</v>
      </c>
      <c r="X9" s="26">
        <v>460</v>
      </c>
      <c r="Y9" s="26">
        <v>460</v>
      </c>
      <c r="Z9" s="26">
        <v>460</v>
      </c>
      <c r="AA9" s="26">
        <v>460</v>
      </c>
      <c r="AB9" s="26">
        <v>460</v>
      </c>
      <c r="AC9" s="26"/>
      <c r="AD9" s="26"/>
      <c r="AE9" s="20">
        <v>194.71140000000003</v>
      </c>
      <c r="AF9" s="60"/>
      <c r="AH9" s="6"/>
      <c r="AI9" s="6"/>
    </row>
    <row r="10" spans="1:35" s="18" customFormat="1" ht="23.1" customHeight="1" x14ac:dyDescent="0.25">
      <c r="A10" s="1"/>
      <c r="B10" s="1"/>
      <c r="C10" s="1"/>
      <c r="D10" s="64" t="s">
        <v>61</v>
      </c>
      <c r="E10" s="13">
        <f t="shared" si="0"/>
        <v>3250</v>
      </c>
      <c r="F10" s="14">
        <f t="shared" si="0"/>
        <v>2000</v>
      </c>
      <c r="G10" s="10"/>
      <c r="H10" s="1"/>
      <c r="I10" s="1"/>
      <c r="J10" s="5"/>
      <c r="K10" s="25">
        <f t="shared" si="1"/>
        <v>3250</v>
      </c>
      <c r="L10" s="25">
        <f t="shared" si="1"/>
        <v>2000</v>
      </c>
      <c r="M10" s="8"/>
      <c r="N10" s="4">
        <f t="shared" si="2"/>
        <v>3213.1</v>
      </c>
      <c r="O10" s="4">
        <f t="shared" si="3"/>
        <v>1955.8</v>
      </c>
      <c r="P10" s="8"/>
      <c r="Q10" s="87">
        <v>1397</v>
      </c>
      <c r="R10" s="80">
        <v>1397</v>
      </c>
      <c r="S10" s="80">
        <v>690</v>
      </c>
      <c r="T10" s="70">
        <v>690</v>
      </c>
      <c r="U10" s="55">
        <v>690</v>
      </c>
      <c r="V10" s="51">
        <v>690</v>
      </c>
      <c r="W10" s="42">
        <v>690</v>
      </c>
      <c r="X10" s="26">
        <v>690</v>
      </c>
      <c r="Y10" s="26">
        <v>690</v>
      </c>
      <c r="Z10" s="26">
        <v>690</v>
      </c>
      <c r="AA10" s="26">
        <v>690</v>
      </c>
      <c r="AB10" s="26">
        <v>690</v>
      </c>
      <c r="AC10" s="26">
        <v>243.38925000000003</v>
      </c>
      <c r="AD10" s="26">
        <v>243.38925000000003</v>
      </c>
      <c r="AE10" s="20">
        <v>194.71140000000003</v>
      </c>
      <c r="AF10" s="60"/>
      <c r="AH10" s="6"/>
      <c r="AI10" s="6"/>
    </row>
    <row r="11" spans="1:35" s="18" customFormat="1" ht="23.1" customHeight="1" x14ac:dyDescent="0.25">
      <c r="A11" s="1"/>
      <c r="B11" s="1"/>
      <c r="C11" s="1"/>
      <c r="D11" s="64" t="s">
        <v>60</v>
      </c>
      <c r="E11" s="13">
        <f t="shared" si="0"/>
        <v>2400</v>
      </c>
      <c r="F11" s="14">
        <f t="shared" si="0"/>
        <v>1450</v>
      </c>
      <c r="G11" s="10"/>
      <c r="H11" s="1"/>
      <c r="I11" s="1"/>
      <c r="J11" s="5"/>
      <c r="K11" s="25">
        <f t="shared" si="1"/>
        <v>2400</v>
      </c>
      <c r="L11" s="25">
        <f t="shared" si="1"/>
        <v>1450</v>
      </c>
      <c r="M11" s="8"/>
      <c r="N11" s="4">
        <f t="shared" si="2"/>
        <v>2380.5</v>
      </c>
      <c r="O11" s="4">
        <f t="shared" si="3"/>
        <v>1449</v>
      </c>
      <c r="P11" s="8"/>
      <c r="Q11" s="80">
        <v>1035</v>
      </c>
      <c r="R11" s="80">
        <v>1035</v>
      </c>
      <c r="S11" s="80">
        <v>500</v>
      </c>
      <c r="T11" s="70">
        <v>500</v>
      </c>
      <c r="U11" s="55">
        <v>500</v>
      </c>
      <c r="V11" s="51">
        <v>500</v>
      </c>
      <c r="W11" s="42">
        <v>500</v>
      </c>
      <c r="X11" s="26">
        <v>500</v>
      </c>
      <c r="Y11" s="26">
        <v>500</v>
      </c>
      <c r="Z11" s="26">
        <v>500</v>
      </c>
      <c r="AA11" s="26">
        <v>500</v>
      </c>
      <c r="AB11" s="26">
        <v>500</v>
      </c>
      <c r="AC11" s="26"/>
      <c r="AD11" s="26"/>
      <c r="AE11" s="20">
        <v>216.346</v>
      </c>
      <c r="AF11" s="60"/>
      <c r="AH11" s="6"/>
      <c r="AI11" s="6"/>
    </row>
    <row r="12" spans="1:35" s="18" customFormat="1" ht="23.1" customHeight="1" thickBot="1" x14ac:dyDescent="0.3">
      <c r="A12" s="1"/>
      <c r="B12" s="1"/>
      <c r="C12" s="1"/>
      <c r="D12" s="66" t="s">
        <v>59</v>
      </c>
      <c r="E12" s="13">
        <f t="shared" si="0"/>
        <v>3600</v>
      </c>
      <c r="F12" s="14">
        <f t="shared" si="0"/>
        <v>2200</v>
      </c>
      <c r="G12" s="10"/>
      <c r="H12" s="1"/>
      <c r="I12" s="1"/>
      <c r="J12" s="5"/>
      <c r="K12" s="25">
        <f t="shared" si="1"/>
        <v>3600</v>
      </c>
      <c r="L12" s="25">
        <f t="shared" si="1"/>
        <v>2200</v>
      </c>
      <c r="M12" s="8"/>
      <c r="N12" s="4">
        <f t="shared" si="2"/>
        <v>3571.8999999999996</v>
      </c>
      <c r="O12" s="4">
        <f t="shared" si="3"/>
        <v>2174.1999999999998</v>
      </c>
      <c r="P12" s="8"/>
      <c r="Q12" s="87">
        <v>1553</v>
      </c>
      <c r="R12" s="80">
        <v>1553</v>
      </c>
      <c r="S12" s="80">
        <v>750</v>
      </c>
      <c r="T12" s="70">
        <v>750</v>
      </c>
      <c r="U12" s="55">
        <v>750</v>
      </c>
      <c r="V12" s="51">
        <v>750</v>
      </c>
      <c r="W12" s="42">
        <v>750</v>
      </c>
      <c r="X12" s="26">
        <v>750</v>
      </c>
      <c r="Y12" s="26">
        <v>750</v>
      </c>
      <c r="Z12" s="26">
        <v>750</v>
      </c>
      <c r="AA12" s="26">
        <v>750</v>
      </c>
      <c r="AB12" s="26">
        <v>750</v>
      </c>
      <c r="AC12" s="26">
        <v>270.4325</v>
      </c>
      <c r="AD12" s="26">
        <v>270.4325</v>
      </c>
      <c r="AE12" s="20">
        <v>216.346</v>
      </c>
      <c r="AF12" s="60"/>
      <c r="AH12" s="6"/>
      <c r="AI12" s="6"/>
    </row>
    <row r="13" spans="1:35" s="18" customFormat="1" ht="23.1" customHeight="1" x14ac:dyDescent="0.25">
      <c r="A13" s="1"/>
      <c r="B13" s="1"/>
      <c r="C13" s="1"/>
      <c r="D13" s="65" t="s">
        <v>58</v>
      </c>
      <c r="E13" s="13">
        <f t="shared" si="0"/>
        <v>3200</v>
      </c>
      <c r="F13" s="14">
        <f t="shared" si="0"/>
        <v>1950</v>
      </c>
      <c r="G13" s="10"/>
      <c r="H13" s="1"/>
      <c r="I13" s="1"/>
      <c r="J13" s="5"/>
      <c r="K13" s="25">
        <f t="shared" si="1"/>
        <v>3200</v>
      </c>
      <c r="L13" s="25">
        <f t="shared" si="1"/>
        <v>1950</v>
      </c>
      <c r="M13" s="8"/>
      <c r="N13" s="4">
        <f t="shared" si="2"/>
        <v>3173.9999999999995</v>
      </c>
      <c r="O13" s="4">
        <f t="shared" si="3"/>
        <v>1931.9999999999998</v>
      </c>
      <c r="P13" s="8"/>
      <c r="Q13" s="80">
        <v>1380</v>
      </c>
      <c r="R13" s="80">
        <v>1380</v>
      </c>
      <c r="S13" s="80">
        <v>800</v>
      </c>
      <c r="T13" s="70">
        <v>800</v>
      </c>
      <c r="U13" s="55">
        <v>800</v>
      </c>
      <c r="V13" s="51">
        <v>800</v>
      </c>
      <c r="W13" s="42">
        <v>800</v>
      </c>
      <c r="X13" s="26">
        <v>800</v>
      </c>
      <c r="Y13" s="26">
        <v>800</v>
      </c>
      <c r="Z13" s="26">
        <v>800</v>
      </c>
      <c r="AA13" s="26">
        <v>800</v>
      </c>
      <c r="AB13" s="26">
        <v>800</v>
      </c>
      <c r="AC13" s="26"/>
      <c r="AD13" s="26"/>
      <c r="AE13" s="20">
        <v>216.346</v>
      </c>
      <c r="AF13" s="60"/>
      <c r="AH13" s="6"/>
      <c r="AI13" s="6"/>
    </row>
    <row r="14" spans="1:35" s="18" customFormat="1" ht="23.1" customHeight="1" x14ac:dyDescent="0.25">
      <c r="A14" s="1"/>
      <c r="B14" s="1"/>
      <c r="C14" s="1"/>
      <c r="D14" s="64" t="s">
        <v>57</v>
      </c>
      <c r="E14" s="13">
        <f t="shared" si="0"/>
        <v>4800</v>
      </c>
      <c r="F14" s="14">
        <f t="shared" si="0"/>
        <v>2900</v>
      </c>
      <c r="G14" s="10"/>
      <c r="H14" s="1"/>
      <c r="I14" s="1"/>
      <c r="J14" s="5"/>
      <c r="K14" s="25">
        <f t="shared" si="1"/>
        <v>4800</v>
      </c>
      <c r="L14" s="25">
        <f t="shared" si="1"/>
        <v>2900</v>
      </c>
      <c r="M14" s="8"/>
      <c r="N14" s="4">
        <f t="shared" si="2"/>
        <v>4761</v>
      </c>
      <c r="O14" s="4">
        <f t="shared" si="3"/>
        <v>2898</v>
      </c>
      <c r="P14" s="8"/>
      <c r="Q14" s="80">
        <v>2070</v>
      </c>
      <c r="R14" s="80">
        <v>2070</v>
      </c>
      <c r="S14" s="80">
        <v>1200</v>
      </c>
      <c r="T14" s="70">
        <v>1200</v>
      </c>
      <c r="U14" s="55">
        <v>1200</v>
      </c>
      <c r="V14" s="51">
        <v>1200</v>
      </c>
      <c r="W14" s="42">
        <v>1200</v>
      </c>
      <c r="X14" s="26">
        <v>1200</v>
      </c>
      <c r="Y14" s="26">
        <v>1200</v>
      </c>
      <c r="Z14" s="26">
        <v>1200</v>
      </c>
      <c r="AA14" s="26">
        <v>1200</v>
      </c>
      <c r="AB14" s="26">
        <v>1200</v>
      </c>
      <c r="AC14" s="26"/>
      <c r="AD14" s="26"/>
      <c r="AE14" s="20">
        <v>216.346</v>
      </c>
      <c r="AF14" s="60"/>
      <c r="AH14" s="6"/>
      <c r="AI14" s="6"/>
    </row>
    <row r="15" spans="1:35" s="18" customFormat="1" ht="20.10000000000000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5"/>
      <c r="L15" s="25"/>
      <c r="M15" s="8"/>
      <c r="N15" s="4"/>
      <c r="O15" s="4"/>
      <c r="P15" s="8"/>
      <c r="Q15" s="80"/>
      <c r="R15" s="80"/>
      <c r="S15" s="80"/>
      <c r="T15" s="70"/>
      <c r="U15" s="55"/>
      <c r="V15" s="51"/>
      <c r="W15" s="42"/>
      <c r="X15" s="26"/>
      <c r="Y15" s="26"/>
      <c r="Z15" s="26"/>
      <c r="AA15" s="26"/>
      <c r="AB15" s="26"/>
      <c r="AC15" s="26"/>
      <c r="AD15" s="26"/>
      <c r="AE15" s="20"/>
      <c r="AF15" s="60"/>
      <c r="AH15" s="6"/>
      <c r="AI15" s="6"/>
    </row>
    <row r="16" spans="1:35" s="18" customFormat="1" ht="23.1" customHeight="1" x14ac:dyDescent="0.25">
      <c r="A16" s="1"/>
      <c r="B16" s="1"/>
      <c r="C16" s="1"/>
      <c r="D16" s="122" t="s">
        <v>25</v>
      </c>
      <c r="E16" s="122"/>
      <c r="F16" s="122"/>
      <c r="G16" s="122"/>
      <c r="H16" s="122"/>
      <c r="I16" s="123"/>
      <c r="J16" s="6"/>
      <c r="K16" s="25"/>
      <c r="L16" s="25"/>
      <c r="M16" s="1"/>
      <c r="N16" s="4"/>
      <c r="O16" s="4"/>
      <c r="P16" s="1"/>
      <c r="Q16" s="80"/>
      <c r="R16" s="80"/>
      <c r="S16" s="80"/>
      <c r="T16" s="62"/>
      <c r="U16" s="62"/>
      <c r="V16" s="61"/>
      <c r="W16" s="42"/>
      <c r="X16" s="26"/>
      <c r="Y16" s="26"/>
      <c r="Z16" s="26"/>
      <c r="AA16" s="26"/>
      <c r="AB16" s="26"/>
      <c r="AC16" s="26"/>
      <c r="AD16" s="26"/>
      <c r="AE16" s="9"/>
      <c r="AF16" s="60"/>
      <c r="AH16" s="6"/>
      <c r="AI16" s="6"/>
    </row>
    <row r="17" spans="1:35" s="18" customFormat="1" ht="23.1" customHeight="1" x14ac:dyDescent="0.25">
      <c r="A17" s="1"/>
      <c r="B17" s="1"/>
      <c r="C17" s="1"/>
      <c r="D17" s="63" t="s">
        <v>50</v>
      </c>
      <c r="E17" s="16"/>
      <c r="F17" s="17"/>
      <c r="G17" s="11"/>
      <c r="H17" s="1"/>
      <c r="I17" s="1"/>
      <c r="J17" s="5"/>
      <c r="K17" s="25"/>
      <c r="L17" s="25"/>
      <c r="M17" s="8"/>
      <c r="N17" s="4"/>
      <c r="O17" s="4"/>
      <c r="P17" s="8"/>
      <c r="Q17" s="80"/>
      <c r="R17" s="80"/>
      <c r="S17" s="80"/>
      <c r="T17" s="70"/>
      <c r="U17" s="55"/>
      <c r="V17" s="51"/>
      <c r="W17" s="42"/>
      <c r="X17" s="26"/>
      <c r="Y17" s="26"/>
      <c r="Z17" s="26"/>
      <c r="AA17" s="26"/>
      <c r="AB17" s="26"/>
      <c r="AC17" s="26"/>
      <c r="AD17" s="26"/>
      <c r="AE17" s="9"/>
      <c r="AF17" s="60"/>
      <c r="AH17" s="6"/>
      <c r="AI17" s="6"/>
    </row>
    <row r="18" spans="1:35" s="18" customFormat="1" ht="23.1" customHeight="1" x14ac:dyDescent="0.25">
      <c r="A18" s="1"/>
      <c r="B18" s="1"/>
      <c r="C18" s="28">
        <v>45196</v>
      </c>
      <c r="D18" s="2" t="s">
        <v>51</v>
      </c>
      <c r="E18" s="13">
        <f t="shared" ref="E18:F20" si="4">K18</f>
        <v>18550</v>
      </c>
      <c r="F18" s="14">
        <f t="shared" si="4"/>
        <v>11300</v>
      </c>
      <c r="G18" s="11"/>
      <c r="H18" s="1" t="e" vm="1">
        <v>#VALUE!</v>
      </c>
      <c r="I18" s="1"/>
      <c r="J18" s="5"/>
      <c r="K18" s="25">
        <f t="shared" ref="K18:L20" si="5">MROUND(N18+25,50)</f>
        <v>18550</v>
      </c>
      <c r="L18" s="25">
        <f t="shared" si="5"/>
        <v>11300</v>
      </c>
      <c r="M18" s="8"/>
      <c r="N18" s="4">
        <f>Q18*2.3</f>
        <v>18515</v>
      </c>
      <c r="O18" s="4">
        <f t="shared" ref="O18:O33" si="6">Q18*1.4</f>
        <v>11270</v>
      </c>
      <c r="P18" s="8"/>
      <c r="Q18" s="85">
        <v>8050</v>
      </c>
      <c r="R18" s="85">
        <v>8050</v>
      </c>
      <c r="S18" s="80">
        <v>2700</v>
      </c>
      <c r="T18" s="70">
        <v>2700</v>
      </c>
      <c r="U18" s="55">
        <v>2700</v>
      </c>
      <c r="V18" s="51">
        <v>2700</v>
      </c>
      <c r="W18" s="42">
        <v>2700</v>
      </c>
      <c r="X18" s="26">
        <v>2700</v>
      </c>
      <c r="Y18" s="26">
        <v>2700</v>
      </c>
      <c r="Z18" s="26">
        <v>2700</v>
      </c>
      <c r="AA18" s="26">
        <v>2700</v>
      </c>
      <c r="AB18" s="26">
        <v>2700</v>
      </c>
      <c r="AC18" s="26"/>
      <c r="AD18" s="26"/>
      <c r="AE18" s="20">
        <v>2249.9983999999999</v>
      </c>
      <c r="AF18" s="60"/>
      <c r="AH18" s="6"/>
      <c r="AI18" s="6"/>
    </row>
    <row r="19" spans="1:35" s="18" customFormat="1" ht="23.1" customHeight="1" x14ac:dyDescent="0.25">
      <c r="A19" s="1"/>
      <c r="B19" s="1"/>
      <c r="C19" s="1"/>
      <c r="D19" s="2" t="s">
        <v>53</v>
      </c>
      <c r="E19" s="13">
        <f t="shared" si="4"/>
        <v>27800</v>
      </c>
      <c r="F19" s="14">
        <f t="shared" si="4"/>
        <v>16950</v>
      </c>
      <c r="G19" s="11"/>
      <c r="H19" s="1" t="e" vm="2">
        <v>#VALUE!</v>
      </c>
      <c r="I19" s="1"/>
      <c r="J19" s="5"/>
      <c r="K19" s="25">
        <f t="shared" si="5"/>
        <v>27800</v>
      </c>
      <c r="L19" s="25">
        <f t="shared" si="5"/>
        <v>16950</v>
      </c>
      <c r="M19" s="8"/>
      <c r="N19" s="4">
        <f>Q19*2.3</f>
        <v>27772.499999999996</v>
      </c>
      <c r="O19" s="4">
        <f>Q19*1.4</f>
        <v>16905</v>
      </c>
      <c r="P19" s="8"/>
      <c r="Q19" s="85">
        <v>12075</v>
      </c>
      <c r="R19" s="85">
        <v>12075</v>
      </c>
      <c r="S19" s="80">
        <v>4050</v>
      </c>
      <c r="T19" s="70">
        <v>4050</v>
      </c>
      <c r="U19" s="55">
        <v>4050</v>
      </c>
      <c r="V19" s="51">
        <v>4050</v>
      </c>
      <c r="W19" s="42">
        <v>4050</v>
      </c>
      <c r="X19" s="26">
        <v>4050</v>
      </c>
      <c r="Y19" s="26">
        <v>4050</v>
      </c>
      <c r="Z19" s="26">
        <v>4050</v>
      </c>
      <c r="AA19" s="26">
        <v>4050</v>
      </c>
      <c r="AB19" s="26">
        <v>4050</v>
      </c>
      <c r="AC19" s="26">
        <v>2812.498</v>
      </c>
      <c r="AD19" s="26">
        <v>2812.498</v>
      </c>
      <c r="AE19" s="20">
        <v>2249.9983999999999</v>
      </c>
      <c r="AF19" s="60"/>
      <c r="AH19" s="6"/>
      <c r="AI19" s="6"/>
    </row>
    <row r="20" spans="1:35" s="18" customFormat="1" ht="23.1" customHeight="1" x14ac:dyDescent="0.25">
      <c r="A20" s="1"/>
      <c r="B20" s="1"/>
      <c r="C20" s="1"/>
      <c r="D20" s="2" t="s">
        <v>52</v>
      </c>
      <c r="E20" s="13">
        <f t="shared" si="4"/>
        <v>55550</v>
      </c>
      <c r="F20" s="14">
        <f t="shared" si="4"/>
        <v>33850</v>
      </c>
      <c r="G20" s="11"/>
      <c r="H20" s="1" t="e" vm="3">
        <v>#VALUE!</v>
      </c>
      <c r="I20" s="1"/>
      <c r="J20" s="5"/>
      <c r="K20" s="25">
        <f t="shared" si="5"/>
        <v>55550</v>
      </c>
      <c r="L20" s="25">
        <f t="shared" si="5"/>
        <v>33850</v>
      </c>
      <c r="M20" s="8"/>
      <c r="N20" s="4">
        <f>Q20*2.3</f>
        <v>55544.999999999993</v>
      </c>
      <c r="O20" s="4">
        <f>Q20*1.4</f>
        <v>33810</v>
      </c>
      <c r="P20" s="8"/>
      <c r="Q20" s="85">
        <v>24150</v>
      </c>
      <c r="R20" s="85">
        <v>24150</v>
      </c>
      <c r="S20" s="81">
        <v>8100</v>
      </c>
      <c r="T20" s="71">
        <v>8100</v>
      </c>
      <c r="U20" s="56">
        <v>8100</v>
      </c>
      <c r="V20" s="52">
        <v>8100</v>
      </c>
      <c r="W20" s="43">
        <v>8100</v>
      </c>
      <c r="X20" s="26">
        <v>4050</v>
      </c>
      <c r="Y20" s="26">
        <v>4050</v>
      </c>
      <c r="Z20" s="26">
        <v>4050</v>
      </c>
      <c r="AA20" s="26">
        <v>4050</v>
      </c>
      <c r="AB20" s="26">
        <v>4050</v>
      </c>
      <c r="AC20" s="26">
        <v>2812.498</v>
      </c>
      <c r="AD20" s="26">
        <v>2812.498</v>
      </c>
      <c r="AE20" s="20">
        <v>2249.9983999999999</v>
      </c>
      <c r="AF20" s="60"/>
      <c r="AH20" s="6"/>
      <c r="AI20" s="6"/>
    </row>
    <row r="21" spans="1:35" s="18" customFormat="1" ht="15" customHeight="1" x14ac:dyDescent="0.25">
      <c r="A21" s="1"/>
      <c r="B21" s="1"/>
      <c r="C21" s="1"/>
      <c r="D21" s="15"/>
      <c r="E21" s="16"/>
      <c r="F21" s="17"/>
      <c r="G21" s="11"/>
      <c r="H21" s="1"/>
      <c r="I21" s="1"/>
      <c r="J21" s="5"/>
      <c r="K21" s="25"/>
      <c r="L21" s="25"/>
      <c r="M21" s="8"/>
      <c r="N21" s="4"/>
      <c r="O21" s="4"/>
      <c r="P21" s="8"/>
      <c r="Q21" s="81"/>
      <c r="R21" s="81"/>
      <c r="S21" s="81"/>
      <c r="T21" s="71"/>
      <c r="U21" s="56"/>
      <c r="V21" s="52"/>
      <c r="W21" s="43"/>
      <c r="X21" s="26"/>
      <c r="Y21" s="26"/>
      <c r="Z21" s="26"/>
      <c r="AA21" s="26"/>
      <c r="AB21" s="26"/>
      <c r="AC21" s="26"/>
      <c r="AD21" s="26"/>
      <c r="AE21" s="20"/>
      <c r="AF21" s="60"/>
      <c r="AH21" s="6"/>
      <c r="AI21" s="6"/>
    </row>
    <row r="22" spans="1:35" s="18" customFormat="1" ht="23.1" customHeight="1" x14ac:dyDescent="0.25">
      <c r="A22" s="1"/>
      <c r="B22" s="1"/>
      <c r="C22" s="1"/>
      <c r="D22" s="63" t="s">
        <v>54</v>
      </c>
      <c r="E22" s="16"/>
      <c r="F22" s="17"/>
      <c r="G22" s="11"/>
      <c r="H22" s="1"/>
      <c r="I22" s="1"/>
      <c r="J22" s="5"/>
      <c r="K22" s="25"/>
      <c r="L22" s="25"/>
      <c r="M22" s="8"/>
      <c r="N22" s="4"/>
      <c r="O22" s="4"/>
      <c r="P22" s="8"/>
      <c r="Q22" s="81"/>
      <c r="R22" s="81"/>
      <c r="S22" s="81"/>
      <c r="T22" s="71"/>
      <c r="U22" s="56"/>
      <c r="V22" s="52"/>
      <c r="W22" s="43"/>
      <c r="X22" s="26"/>
      <c r="Y22" s="26"/>
      <c r="Z22" s="26"/>
      <c r="AA22" s="26"/>
      <c r="AB22" s="26"/>
      <c r="AC22" s="26"/>
      <c r="AD22" s="26"/>
      <c r="AE22" s="20"/>
      <c r="AF22" s="60"/>
      <c r="AH22" s="6"/>
      <c r="AI22" s="6"/>
    </row>
    <row r="23" spans="1:35" s="18" customFormat="1" ht="23.1" customHeight="1" x14ac:dyDescent="0.25">
      <c r="A23" s="1"/>
      <c r="B23" s="1"/>
      <c r="C23" s="1"/>
      <c r="D23" s="2" t="s">
        <v>51</v>
      </c>
      <c r="E23" s="13">
        <f t="shared" ref="E23:F25" si="7">K23</f>
        <v>27800</v>
      </c>
      <c r="F23" s="14">
        <f t="shared" si="7"/>
        <v>16950</v>
      </c>
      <c r="G23" s="11"/>
      <c r="H23" s="1" t="e" vm="1">
        <v>#VALUE!</v>
      </c>
      <c r="I23" s="22"/>
      <c r="J23" s="5"/>
      <c r="K23" s="25">
        <f t="shared" ref="K23:L25" si="8">MROUND(N23+25,50)</f>
        <v>27800</v>
      </c>
      <c r="L23" s="25">
        <f t="shared" si="8"/>
        <v>16950</v>
      </c>
      <c r="M23" s="8"/>
      <c r="N23" s="4">
        <f t="shared" ref="N23:N33" si="9">Q23*2.3</f>
        <v>27772.499999999996</v>
      </c>
      <c r="O23" s="4">
        <f t="shared" si="6"/>
        <v>16905</v>
      </c>
      <c r="P23" s="8"/>
      <c r="Q23" s="85">
        <v>12075</v>
      </c>
      <c r="R23" s="85">
        <v>12075</v>
      </c>
      <c r="S23" s="80">
        <v>4050</v>
      </c>
      <c r="T23" s="70">
        <v>4050</v>
      </c>
      <c r="U23" s="55">
        <v>4050</v>
      </c>
      <c r="V23" s="51">
        <v>4050</v>
      </c>
      <c r="W23" s="42">
        <v>4050</v>
      </c>
      <c r="X23" s="26">
        <v>4050</v>
      </c>
      <c r="Y23" s="26">
        <v>4050</v>
      </c>
      <c r="Z23" s="26">
        <v>4050</v>
      </c>
      <c r="AA23" s="26">
        <v>4050</v>
      </c>
      <c r="AB23" s="26">
        <v>4050</v>
      </c>
      <c r="AC23" s="26"/>
      <c r="AD23" s="26"/>
      <c r="AE23" s="20">
        <v>3374.9976000000001</v>
      </c>
      <c r="AF23" s="60"/>
      <c r="AH23" s="6"/>
      <c r="AI23" s="6"/>
    </row>
    <row r="24" spans="1:35" s="18" customFormat="1" ht="23.1" customHeight="1" x14ac:dyDescent="0.25">
      <c r="A24" s="1"/>
      <c r="B24" s="1"/>
      <c r="C24" s="1"/>
      <c r="D24" s="2" t="s">
        <v>53</v>
      </c>
      <c r="E24" s="13">
        <f t="shared" si="7"/>
        <v>41700</v>
      </c>
      <c r="F24" s="14">
        <f t="shared" si="7"/>
        <v>25400</v>
      </c>
      <c r="G24" s="10"/>
      <c r="H24" s="1" t="e" vm="2">
        <v>#VALUE!</v>
      </c>
      <c r="I24" s="22"/>
      <c r="J24" s="5"/>
      <c r="K24" s="25">
        <f t="shared" si="8"/>
        <v>41700</v>
      </c>
      <c r="L24" s="25">
        <f t="shared" si="8"/>
        <v>25400</v>
      </c>
      <c r="M24" s="8"/>
      <c r="N24" s="4">
        <f>Q24*2.3</f>
        <v>41659.899999999994</v>
      </c>
      <c r="O24" s="4">
        <f>Q24*1.4</f>
        <v>25358.199999999997</v>
      </c>
      <c r="P24" s="8"/>
      <c r="Q24" s="85">
        <v>18113</v>
      </c>
      <c r="R24" s="85">
        <v>18113</v>
      </c>
      <c r="S24" s="80">
        <v>6075</v>
      </c>
      <c r="T24" s="70">
        <v>6075</v>
      </c>
      <c r="U24" s="55">
        <v>6075</v>
      </c>
      <c r="V24" s="51">
        <v>6075</v>
      </c>
      <c r="W24" s="42">
        <v>6075</v>
      </c>
      <c r="X24" s="26">
        <v>6075</v>
      </c>
      <c r="Y24" s="26">
        <v>6075</v>
      </c>
      <c r="Z24" s="26">
        <v>6075</v>
      </c>
      <c r="AA24" s="26">
        <v>6075</v>
      </c>
      <c r="AB24" s="26">
        <v>6075</v>
      </c>
      <c r="AC24" s="26">
        <v>4218.7470000000003</v>
      </c>
      <c r="AD24" s="26">
        <v>4218.7470000000003</v>
      </c>
      <c r="AE24" s="20">
        <v>3374.9976000000001</v>
      </c>
      <c r="AF24" s="60"/>
      <c r="AH24" s="6"/>
      <c r="AI24" s="6"/>
    </row>
    <row r="25" spans="1:35" s="18" customFormat="1" ht="23.1" customHeight="1" x14ac:dyDescent="0.25">
      <c r="A25" s="1"/>
      <c r="B25" s="1"/>
      <c r="C25" s="1"/>
      <c r="D25" s="2" t="s">
        <v>52</v>
      </c>
      <c r="E25" s="13">
        <f t="shared" si="7"/>
        <v>83350</v>
      </c>
      <c r="F25" s="14">
        <f t="shared" si="7"/>
        <v>50750</v>
      </c>
      <c r="G25" s="10"/>
      <c r="H25" s="1" t="e" vm="3">
        <v>#VALUE!</v>
      </c>
      <c r="I25" s="22"/>
      <c r="J25" s="5"/>
      <c r="K25" s="25">
        <f t="shared" si="8"/>
        <v>83350</v>
      </c>
      <c r="L25" s="25">
        <f t="shared" si="8"/>
        <v>50750</v>
      </c>
      <c r="M25" s="8"/>
      <c r="N25" s="4">
        <f>Q25*2.3</f>
        <v>83317.5</v>
      </c>
      <c r="O25" s="4">
        <f>Q25*1.4</f>
        <v>50715</v>
      </c>
      <c r="P25" s="8"/>
      <c r="Q25" s="85">
        <v>36225</v>
      </c>
      <c r="R25" s="85">
        <v>36225</v>
      </c>
      <c r="S25" s="81">
        <v>12150</v>
      </c>
      <c r="T25" s="71">
        <v>12150</v>
      </c>
      <c r="U25" s="56">
        <v>12150</v>
      </c>
      <c r="V25" s="52">
        <v>12150</v>
      </c>
      <c r="W25" s="43">
        <v>12150</v>
      </c>
      <c r="X25" s="26">
        <v>6075</v>
      </c>
      <c r="Y25" s="26">
        <v>6075</v>
      </c>
      <c r="Z25" s="26">
        <v>6075</v>
      </c>
      <c r="AA25" s="26">
        <v>6075</v>
      </c>
      <c r="AB25" s="26">
        <v>6075</v>
      </c>
      <c r="AC25" s="26">
        <v>4218.7470000000003</v>
      </c>
      <c r="AD25" s="26">
        <v>4218.7470000000003</v>
      </c>
      <c r="AE25" s="20">
        <v>3374.9976000000001</v>
      </c>
      <c r="AF25" s="60"/>
      <c r="AH25" s="6"/>
      <c r="AI25" s="6"/>
    </row>
    <row r="26" spans="1:35" s="18" customFormat="1" ht="15" customHeight="1" x14ac:dyDescent="0.25">
      <c r="A26" s="1"/>
      <c r="B26" s="1"/>
      <c r="C26" s="1"/>
      <c r="D26" s="15"/>
      <c r="E26" s="16"/>
      <c r="F26" s="17"/>
      <c r="G26" s="10"/>
      <c r="H26" s="1"/>
      <c r="I26" s="22"/>
      <c r="J26" s="5"/>
      <c r="K26" s="25"/>
      <c r="L26" s="25"/>
      <c r="M26" s="8"/>
      <c r="N26" s="4"/>
      <c r="O26" s="4"/>
      <c r="P26" s="8"/>
      <c r="Q26" s="85"/>
      <c r="R26" s="85"/>
      <c r="S26" s="81"/>
      <c r="T26" s="71"/>
      <c r="U26" s="56"/>
      <c r="V26" s="52"/>
      <c r="W26" s="43"/>
      <c r="X26" s="26"/>
      <c r="Y26" s="26"/>
      <c r="Z26" s="26"/>
      <c r="AA26" s="26"/>
      <c r="AB26" s="26"/>
      <c r="AC26" s="26"/>
      <c r="AD26" s="26"/>
      <c r="AE26" s="20"/>
      <c r="AF26" s="60"/>
      <c r="AH26" s="6"/>
      <c r="AI26" s="6"/>
    </row>
    <row r="27" spans="1:35" s="18" customFormat="1" ht="23.1" customHeight="1" x14ac:dyDescent="0.25">
      <c r="A27" s="1"/>
      <c r="B27" s="1"/>
      <c r="C27" s="1"/>
      <c r="D27" s="63" t="s">
        <v>55</v>
      </c>
      <c r="E27" s="16"/>
      <c r="F27" s="17"/>
      <c r="G27" s="10"/>
      <c r="H27" s="1"/>
      <c r="I27" s="22"/>
      <c r="J27" s="5"/>
      <c r="K27" s="25"/>
      <c r="L27" s="25"/>
      <c r="M27" s="8"/>
      <c r="N27" s="4"/>
      <c r="O27" s="4"/>
      <c r="P27" s="8"/>
      <c r="Q27" s="85"/>
      <c r="R27" s="85"/>
      <c r="S27" s="81"/>
      <c r="T27" s="71"/>
      <c r="U27" s="56"/>
      <c r="V27" s="52"/>
      <c r="W27" s="43"/>
      <c r="X27" s="26"/>
      <c r="Y27" s="26"/>
      <c r="Z27" s="26"/>
      <c r="AA27" s="26"/>
      <c r="AB27" s="26"/>
      <c r="AC27" s="26"/>
      <c r="AD27" s="26"/>
      <c r="AE27" s="20"/>
      <c r="AF27" s="60"/>
      <c r="AH27" s="6"/>
      <c r="AI27" s="6"/>
    </row>
    <row r="28" spans="1:35" s="18" customFormat="1" ht="23.1" customHeight="1" x14ac:dyDescent="0.25">
      <c r="A28" s="1"/>
      <c r="B28" s="1"/>
      <c r="C28" s="1"/>
      <c r="D28" s="2" t="s">
        <v>51</v>
      </c>
      <c r="E28" s="13">
        <f t="shared" ref="E28:F30" si="10">K28</f>
        <v>33350</v>
      </c>
      <c r="F28" s="14">
        <f t="shared" si="10"/>
        <v>20300</v>
      </c>
      <c r="G28" s="11"/>
      <c r="H28" s="1" t="e" vm="1">
        <v>#VALUE!</v>
      </c>
      <c r="I28" s="22"/>
      <c r="J28" s="5"/>
      <c r="K28" s="25">
        <f t="shared" ref="K28:L30" si="11">MROUND(N28+25,50)</f>
        <v>33350</v>
      </c>
      <c r="L28" s="25">
        <f t="shared" si="11"/>
        <v>20300</v>
      </c>
      <c r="M28" s="8"/>
      <c r="N28" s="4">
        <f t="shared" si="9"/>
        <v>33327</v>
      </c>
      <c r="O28" s="4">
        <f t="shared" si="6"/>
        <v>20286</v>
      </c>
      <c r="P28" s="8"/>
      <c r="Q28" s="85">
        <v>14490</v>
      </c>
      <c r="R28" s="85">
        <v>14490</v>
      </c>
      <c r="S28" s="80">
        <v>4860</v>
      </c>
      <c r="T28" s="70">
        <v>4860</v>
      </c>
      <c r="U28" s="55">
        <v>4860</v>
      </c>
      <c r="V28" s="51">
        <v>4860</v>
      </c>
      <c r="W28" s="42">
        <v>4860</v>
      </c>
      <c r="X28" s="26">
        <v>4860</v>
      </c>
      <c r="Y28" s="26">
        <v>4860</v>
      </c>
      <c r="Z28" s="26">
        <v>4860</v>
      </c>
      <c r="AA28" s="26">
        <v>4860</v>
      </c>
      <c r="AB28" s="26">
        <v>4860</v>
      </c>
      <c r="AC28" s="26"/>
      <c r="AD28" s="26"/>
      <c r="AE28" s="20">
        <v>4049.9971200000005</v>
      </c>
      <c r="AF28" s="60"/>
      <c r="AH28" s="6"/>
      <c r="AI28" s="6"/>
    </row>
    <row r="29" spans="1:35" s="18" customFormat="1" ht="23.1" customHeight="1" x14ac:dyDescent="0.25">
      <c r="A29" s="1"/>
      <c r="B29" s="1"/>
      <c r="C29" s="1"/>
      <c r="D29" s="2" t="s">
        <v>53</v>
      </c>
      <c r="E29" s="13">
        <f t="shared" si="10"/>
        <v>50000</v>
      </c>
      <c r="F29" s="14">
        <f t="shared" si="10"/>
        <v>30450</v>
      </c>
      <c r="G29" s="10"/>
      <c r="H29" s="1" t="e" vm="2">
        <v>#VALUE!</v>
      </c>
      <c r="I29" s="22"/>
      <c r="J29" s="5"/>
      <c r="K29" s="25">
        <f t="shared" si="11"/>
        <v>50000</v>
      </c>
      <c r="L29" s="25">
        <f t="shared" si="11"/>
        <v>30450</v>
      </c>
      <c r="M29" s="8"/>
      <c r="N29" s="4">
        <f>Q29*2.3</f>
        <v>49990.499999999993</v>
      </c>
      <c r="O29" s="4">
        <f>Q29*1.4</f>
        <v>30428.999999999996</v>
      </c>
      <c r="P29" s="8"/>
      <c r="Q29" s="85">
        <v>21735</v>
      </c>
      <c r="R29" s="85">
        <v>21735</v>
      </c>
      <c r="S29" s="80">
        <v>7290</v>
      </c>
      <c r="T29" s="70">
        <v>7290</v>
      </c>
      <c r="U29" s="55">
        <v>7290</v>
      </c>
      <c r="V29" s="51">
        <v>7290</v>
      </c>
      <c r="W29" s="42">
        <v>7290</v>
      </c>
      <c r="X29" s="26">
        <v>7290</v>
      </c>
      <c r="Y29" s="26">
        <v>7290</v>
      </c>
      <c r="Z29" s="26">
        <v>7290</v>
      </c>
      <c r="AA29" s="26">
        <v>7290</v>
      </c>
      <c r="AB29" s="26">
        <v>7290</v>
      </c>
      <c r="AC29" s="26">
        <v>5062.4964000000009</v>
      </c>
      <c r="AD29" s="26">
        <v>5062.4964000000009</v>
      </c>
      <c r="AE29" s="20">
        <v>4049.9971200000005</v>
      </c>
      <c r="AF29" s="60"/>
      <c r="AH29" s="6"/>
      <c r="AI29" s="6"/>
    </row>
    <row r="30" spans="1:35" s="18" customFormat="1" ht="23.1" customHeight="1" x14ac:dyDescent="0.25">
      <c r="A30" s="1"/>
      <c r="B30" s="1"/>
      <c r="C30" s="1"/>
      <c r="D30" s="2" t="s">
        <v>52</v>
      </c>
      <c r="E30" s="86">
        <f t="shared" si="10"/>
        <v>100000</v>
      </c>
      <c r="F30" s="14">
        <f t="shared" si="10"/>
        <v>60900</v>
      </c>
      <c r="G30" s="10"/>
      <c r="H30" s="1" t="e" vm="3">
        <v>#VALUE!</v>
      </c>
      <c r="I30" s="22"/>
      <c r="J30" s="5"/>
      <c r="K30" s="25">
        <f t="shared" si="11"/>
        <v>100000</v>
      </c>
      <c r="L30" s="25">
        <f t="shared" si="11"/>
        <v>60900</v>
      </c>
      <c r="M30" s="8"/>
      <c r="N30" s="4">
        <f>Q30*2.3</f>
        <v>99980.999999999985</v>
      </c>
      <c r="O30" s="4">
        <f>Q30*1.4</f>
        <v>60857.999999999993</v>
      </c>
      <c r="P30" s="8"/>
      <c r="Q30" s="85">
        <v>43470</v>
      </c>
      <c r="R30" s="85">
        <v>43470</v>
      </c>
      <c r="S30" s="81">
        <v>14580</v>
      </c>
      <c r="T30" s="71">
        <v>14580</v>
      </c>
      <c r="U30" s="56">
        <v>14580</v>
      </c>
      <c r="V30" s="52">
        <v>14580</v>
      </c>
      <c r="W30" s="43">
        <v>14580</v>
      </c>
      <c r="X30" s="26">
        <v>7290</v>
      </c>
      <c r="Y30" s="26">
        <v>7290</v>
      </c>
      <c r="Z30" s="26">
        <v>7290</v>
      </c>
      <c r="AA30" s="26">
        <v>7290</v>
      </c>
      <c r="AB30" s="26">
        <v>7290</v>
      </c>
      <c r="AC30" s="26">
        <v>5062.4964000000009</v>
      </c>
      <c r="AD30" s="26">
        <v>5062.4964000000009</v>
      </c>
      <c r="AE30" s="20">
        <v>4049.9971200000005</v>
      </c>
      <c r="AF30" s="60"/>
      <c r="AH30" s="6"/>
      <c r="AI30" s="6"/>
    </row>
    <row r="31" spans="1:35" s="18" customFormat="1" ht="15" customHeight="1" x14ac:dyDescent="0.25">
      <c r="A31" s="1"/>
      <c r="B31" s="1"/>
      <c r="C31" s="1"/>
      <c r="D31" s="15"/>
      <c r="E31" s="16"/>
      <c r="F31" s="17"/>
      <c r="G31" s="10"/>
      <c r="H31" s="1"/>
      <c r="I31" s="22"/>
      <c r="J31" s="5"/>
      <c r="K31" s="25"/>
      <c r="L31" s="25"/>
      <c r="M31" s="8"/>
      <c r="N31" s="4"/>
      <c r="O31" s="4"/>
      <c r="P31" s="8"/>
      <c r="Q31" s="85"/>
      <c r="R31" s="85"/>
      <c r="S31" s="81"/>
      <c r="T31" s="71"/>
      <c r="U31" s="56"/>
      <c r="V31" s="52"/>
      <c r="W31" s="43"/>
      <c r="X31" s="26"/>
      <c r="Y31" s="26"/>
      <c r="Z31" s="26"/>
      <c r="AA31" s="26"/>
      <c r="AB31" s="26"/>
      <c r="AC31" s="26"/>
      <c r="AD31" s="26"/>
      <c r="AE31" s="20"/>
      <c r="AF31" s="60"/>
      <c r="AH31" s="6"/>
      <c r="AI31" s="6"/>
    </row>
    <row r="32" spans="1:35" s="18" customFormat="1" ht="23.1" customHeight="1" x14ac:dyDescent="0.25">
      <c r="A32" s="1"/>
      <c r="B32" s="1"/>
      <c r="C32" s="1"/>
      <c r="D32" s="63" t="s">
        <v>56</v>
      </c>
      <c r="E32" s="16"/>
      <c r="F32" s="17"/>
      <c r="G32" s="10"/>
      <c r="H32" s="1"/>
      <c r="I32" s="22"/>
      <c r="J32" s="5"/>
      <c r="K32" s="25"/>
      <c r="L32" s="25"/>
      <c r="M32" s="8"/>
      <c r="N32" s="4"/>
      <c r="O32" s="4"/>
      <c r="P32" s="8"/>
      <c r="Q32" s="85"/>
      <c r="R32" s="85"/>
      <c r="S32" s="81"/>
      <c r="T32" s="71"/>
      <c r="U32" s="56"/>
      <c r="V32" s="52"/>
      <c r="W32" s="43"/>
      <c r="X32" s="26"/>
      <c r="Y32" s="26"/>
      <c r="Z32" s="26"/>
      <c r="AA32" s="26"/>
      <c r="AB32" s="26"/>
      <c r="AC32" s="26"/>
      <c r="AD32" s="26"/>
      <c r="AE32" s="20"/>
      <c r="AF32" s="60"/>
      <c r="AH32" s="6"/>
      <c r="AI32" s="6"/>
    </row>
    <row r="33" spans="1:35" s="18" customFormat="1" ht="23.1" customHeight="1" x14ac:dyDescent="0.25">
      <c r="A33" s="1"/>
      <c r="B33" s="1"/>
      <c r="C33" s="1"/>
      <c r="D33" s="2" t="s">
        <v>51</v>
      </c>
      <c r="E33" s="13">
        <f t="shared" ref="E33:F35" si="12">K33</f>
        <v>37050</v>
      </c>
      <c r="F33" s="14">
        <f t="shared" si="12"/>
        <v>22550</v>
      </c>
      <c r="G33" s="11"/>
      <c r="H33" s="1" t="e" vm="1">
        <v>#VALUE!</v>
      </c>
      <c r="I33" s="1"/>
      <c r="J33" s="5"/>
      <c r="K33" s="25">
        <f t="shared" ref="K33:L35" si="13">MROUND(N33+25,50)</f>
        <v>37050</v>
      </c>
      <c r="L33" s="25">
        <f t="shared" si="13"/>
        <v>22550</v>
      </c>
      <c r="M33" s="8"/>
      <c r="N33" s="4">
        <f t="shared" si="9"/>
        <v>37030</v>
      </c>
      <c r="O33" s="4">
        <f t="shared" si="6"/>
        <v>22540</v>
      </c>
      <c r="P33" s="8"/>
      <c r="Q33" s="85">
        <v>16100</v>
      </c>
      <c r="R33" s="85">
        <v>16100</v>
      </c>
      <c r="S33" s="80">
        <v>5400</v>
      </c>
      <c r="T33" s="70">
        <v>5400</v>
      </c>
      <c r="U33" s="55">
        <v>5400</v>
      </c>
      <c r="V33" s="51">
        <v>5400</v>
      </c>
      <c r="W33" s="42">
        <v>5400</v>
      </c>
      <c r="X33" s="26">
        <v>5400</v>
      </c>
      <c r="Y33" s="26">
        <v>5400</v>
      </c>
      <c r="Z33" s="26">
        <v>5400</v>
      </c>
      <c r="AA33" s="26">
        <v>5400</v>
      </c>
      <c r="AB33" s="26">
        <v>5400</v>
      </c>
      <c r="AC33" s="26"/>
      <c r="AD33" s="26"/>
      <c r="AE33" s="20">
        <v>4499.9967999999999</v>
      </c>
      <c r="AF33" s="60"/>
      <c r="AH33" s="6"/>
      <c r="AI33" s="6"/>
    </row>
    <row r="34" spans="1:35" s="18" customFormat="1" ht="23.1" customHeight="1" x14ac:dyDescent="0.25">
      <c r="A34" s="1"/>
      <c r="B34" s="1"/>
      <c r="C34" s="1"/>
      <c r="D34" s="2" t="s">
        <v>53</v>
      </c>
      <c r="E34" s="13">
        <f t="shared" si="12"/>
        <v>55550</v>
      </c>
      <c r="F34" s="14">
        <f t="shared" si="12"/>
        <v>33850</v>
      </c>
      <c r="G34" s="10"/>
      <c r="H34" s="1" t="e" vm="2">
        <v>#VALUE!</v>
      </c>
      <c r="I34" s="1"/>
      <c r="J34" s="5"/>
      <c r="K34" s="25">
        <f t="shared" si="13"/>
        <v>55550</v>
      </c>
      <c r="L34" s="25">
        <f t="shared" si="13"/>
        <v>33850</v>
      </c>
      <c r="M34" s="8"/>
      <c r="N34" s="4">
        <f>Q34*2.3</f>
        <v>55544.999999999993</v>
      </c>
      <c r="O34" s="4">
        <f>Q34*1.4</f>
        <v>33810</v>
      </c>
      <c r="P34" s="8"/>
      <c r="Q34" s="85">
        <v>24150</v>
      </c>
      <c r="R34" s="85">
        <v>24150</v>
      </c>
      <c r="S34" s="80">
        <v>8100</v>
      </c>
      <c r="T34" s="70">
        <v>8100</v>
      </c>
      <c r="U34" s="55">
        <v>8100</v>
      </c>
      <c r="V34" s="51">
        <v>8100</v>
      </c>
      <c r="W34" s="42">
        <v>8100</v>
      </c>
      <c r="X34" s="26">
        <v>8100</v>
      </c>
      <c r="Y34" s="26">
        <v>8100</v>
      </c>
      <c r="Z34" s="26">
        <v>8100</v>
      </c>
      <c r="AA34" s="26">
        <v>8100</v>
      </c>
      <c r="AB34" s="26">
        <v>8100</v>
      </c>
      <c r="AC34" s="26">
        <v>5624.9960000000001</v>
      </c>
      <c r="AD34" s="26">
        <v>5624.9960000000001</v>
      </c>
      <c r="AE34" s="20">
        <v>4499.9967999999999</v>
      </c>
      <c r="AF34" s="60"/>
      <c r="AH34" s="6"/>
      <c r="AI34" s="6"/>
    </row>
    <row r="35" spans="1:35" s="18" customFormat="1" ht="23.1" customHeight="1" x14ac:dyDescent="0.25">
      <c r="A35" s="1"/>
      <c r="B35" s="1"/>
      <c r="C35" s="1"/>
      <c r="D35" s="2" t="s">
        <v>52</v>
      </c>
      <c r="E35" s="86">
        <f t="shared" si="12"/>
        <v>111100</v>
      </c>
      <c r="F35" s="14">
        <f t="shared" si="12"/>
        <v>67650</v>
      </c>
      <c r="G35" s="10"/>
      <c r="H35" s="1" t="e" vm="3">
        <v>#VALUE!</v>
      </c>
      <c r="I35" s="1"/>
      <c r="J35" s="5"/>
      <c r="K35" s="25">
        <f t="shared" si="13"/>
        <v>111100</v>
      </c>
      <c r="L35" s="25">
        <f t="shared" si="13"/>
        <v>67650</v>
      </c>
      <c r="M35" s="8"/>
      <c r="N35" s="4">
        <f>Q35*2.3</f>
        <v>111089.99999999999</v>
      </c>
      <c r="O35" s="4">
        <f>Q35*1.4</f>
        <v>67620</v>
      </c>
      <c r="P35" s="8"/>
      <c r="Q35" s="85">
        <v>48300</v>
      </c>
      <c r="R35" s="85">
        <v>48300</v>
      </c>
      <c r="S35" s="81">
        <v>16200</v>
      </c>
      <c r="T35" s="71">
        <v>16200</v>
      </c>
      <c r="U35" s="56">
        <v>16200</v>
      </c>
      <c r="V35" s="52">
        <v>16200</v>
      </c>
      <c r="W35" s="43">
        <v>16200</v>
      </c>
      <c r="X35" s="26">
        <v>8100</v>
      </c>
      <c r="Y35" s="26">
        <v>8100</v>
      </c>
      <c r="Z35" s="26">
        <v>8100</v>
      </c>
      <c r="AA35" s="26">
        <v>8100</v>
      </c>
      <c r="AB35" s="26">
        <v>8100</v>
      </c>
      <c r="AC35" s="26">
        <v>5624.9960000000001</v>
      </c>
      <c r="AD35" s="26">
        <v>5624.9960000000001</v>
      </c>
      <c r="AE35" s="20">
        <v>4499.9967999999999</v>
      </c>
      <c r="AF35" s="60"/>
      <c r="AH35" s="6"/>
      <c r="AI35" s="6"/>
    </row>
    <row r="36" spans="1:35" s="18" customFormat="1" ht="20.100000000000001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5"/>
      <c r="K36" s="25"/>
      <c r="L36" s="25"/>
      <c r="M36" s="8"/>
      <c r="N36" s="4"/>
      <c r="O36" s="4"/>
      <c r="P36" s="8"/>
      <c r="Q36" s="80"/>
      <c r="R36" s="80"/>
      <c r="S36" s="80"/>
      <c r="T36" s="70"/>
      <c r="U36" s="55"/>
      <c r="V36" s="51"/>
      <c r="W36" s="42"/>
      <c r="X36" s="26"/>
      <c r="Y36" s="26"/>
      <c r="Z36" s="26"/>
      <c r="AA36" s="26"/>
      <c r="AB36" s="26"/>
      <c r="AC36" s="26"/>
      <c r="AD36" s="26"/>
      <c r="AE36" s="20"/>
      <c r="AF36" s="60"/>
      <c r="AH36" s="6"/>
      <c r="AI36" s="6"/>
    </row>
    <row r="37" spans="1:35" s="18" customFormat="1" ht="23.1" customHeight="1" x14ac:dyDescent="0.25">
      <c r="A37" s="1"/>
      <c r="B37" s="1"/>
      <c r="C37" s="1"/>
      <c r="D37" s="120" t="s">
        <v>12</v>
      </c>
      <c r="E37" s="120"/>
      <c r="F37" s="120"/>
      <c r="G37" s="120"/>
      <c r="H37" s="120"/>
      <c r="I37" s="121"/>
      <c r="J37" s="6"/>
      <c r="K37" s="25"/>
      <c r="L37" s="25"/>
      <c r="M37" s="1"/>
      <c r="N37" s="4"/>
      <c r="O37" s="4"/>
      <c r="P37" s="1"/>
      <c r="Q37" s="82"/>
      <c r="R37" s="82"/>
      <c r="S37" s="82"/>
      <c r="T37" s="76"/>
      <c r="U37" s="76"/>
      <c r="V37" s="77"/>
      <c r="W37" s="45"/>
      <c r="X37" s="35">
        <v>45219</v>
      </c>
      <c r="Y37" s="35">
        <v>45219</v>
      </c>
      <c r="Z37" s="35">
        <v>45219</v>
      </c>
      <c r="AA37" s="29"/>
      <c r="AB37" s="29"/>
      <c r="AC37" s="29"/>
      <c r="AD37" s="29"/>
      <c r="AE37" s="32"/>
      <c r="AF37" s="60"/>
      <c r="AH37" s="6"/>
      <c r="AI37" s="6"/>
    </row>
    <row r="38" spans="1:35" s="18" customFormat="1" ht="23.1" customHeight="1" x14ac:dyDescent="0.25">
      <c r="A38" s="1"/>
      <c r="B38" s="1"/>
      <c r="C38" s="36">
        <v>45219</v>
      </c>
      <c r="D38" s="2" t="s">
        <v>8</v>
      </c>
      <c r="E38" s="13">
        <f>K38</f>
        <v>1600</v>
      </c>
      <c r="F38" s="14">
        <f>L38</f>
        <v>1000</v>
      </c>
      <c r="G38" s="11"/>
      <c r="H38" s="33"/>
      <c r="I38" s="49"/>
      <c r="J38" s="5"/>
      <c r="K38" s="25">
        <f t="shared" ref="K38:L43" si="14">MROUND(N38+25,50)</f>
        <v>1600</v>
      </c>
      <c r="L38" s="25">
        <f t="shared" si="14"/>
        <v>1000</v>
      </c>
      <c r="M38" s="8"/>
      <c r="N38" s="4">
        <f t="shared" ref="N38:N49" si="15">Q38*2.3</f>
        <v>1586.9999999999998</v>
      </c>
      <c r="O38" s="4">
        <f>Q38*1.4</f>
        <v>965.99999999999989</v>
      </c>
      <c r="P38" s="8"/>
      <c r="Q38" s="80">
        <v>690</v>
      </c>
      <c r="R38" s="80">
        <v>690</v>
      </c>
      <c r="S38" s="80">
        <v>690</v>
      </c>
      <c r="T38" s="70">
        <v>690</v>
      </c>
      <c r="U38" s="55">
        <v>690</v>
      </c>
      <c r="V38" s="51">
        <v>690</v>
      </c>
      <c r="W38" s="42">
        <v>690</v>
      </c>
      <c r="X38" s="34">
        <v>690</v>
      </c>
      <c r="Y38" s="34">
        <v>690</v>
      </c>
      <c r="Z38" s="34">
        <v>690</v>
      </c>
      <c r="AA38" s="26">
        <v>1132.3051948051948</v>
      </c>
      <c r="AB38" s="26">
        <v>1132.3051948051948</v>
      </c>
      <c r="AC38" s="26">
        <v>1132.3051948051948</v>
      </c>
      <c r="AD38" s="26">
        <v>1132.3051948051948</v>
      </c>
      <c r="AE38" s="9">
        <v>905.84415584415592</v>
      </c>
      <c r="AF38" s="60"/>
      <c r="AH38" s="6"/>
      <c r="AI38" s="6"/>
    </row>
    <row r="39" spans="1:35" s="18" customFormat="1" ht="23.1" customHeight="1" x14ac:dyDescent="0.25">
      <c r="A39" s="1"/>
      <c r="B39" s="1"/>
      <c r="C39" s="36">
        <v>45219</v>
      </c>
      <c r="D39" s="2" t="s">
        <v>9</v>
      </c>
      <c r="E39" s="13">
        <f t="shared" ref="E39:F42" si="16">K39</f>
        <v>2550</v>
      </c>
      <c r="F39" s="14">
        <f t="shared" si="16"/>
        <v>1550</v>
      </c>
      <c r="G39" s="10"/>
      <c r="H39" s="1"/>
      <c r="I39" s="1"/>
      <c r="J39" s="5"/>
      <c r="K39" s="25">
        <f t="shared" si="14"/>
        <v>2550</v>
      </c>
      <c r="L39" s="25">
        <f t="shared" si="14"/>
        <v>1550</v>
      </c>
      <c r="M39" s="8"/>
      <c r="N39" s="4">
        <f t="shared" si="15"/>
        <v>2530</v>
      </c>
      <c r="O39" s="4">
        <f>Q39*1.4</f>
        <v>1540</v>
      </c>
      <c r="P39" s="8"/>
      <c r="Q39" s="80">
        <v>1100</v>
      </c>
      <c r="R39" s="80">
        <v>1100</v>
      </c>
      <c r="S39" s="80">
        <v>1100</v>
      </c>
      <c r="T39" s="70">
        <v>1100</v>
      </c>
      <c r="U39" s="55">
        <v>1100</v>
      </c>
      <c r="V39" s="51">
        <v>1100</v>
      </c>
      <c r="W39" s="42">
        <v>1100</v>
      </c>
      <c r="X39" s="34">
        <v>1100</v>
      </c>
      <c r="Y39" s="34">
        <v>1100</v>
      </c>
      <c r="Z39" s="34">
        <v>1100</v>
      </c>
      <c r="AA39" s="26">
        <v>1507.3051948051948</v>
      </c>
      <c r="AB39" s="26">
        <v>1507.3051948051948</v>
      </c>
      <c r="AC39" s="26">
        <v>1507.3051948051948</v>
      </c>
      <c r="AD39" s="26">
        <v>1507.3051948051948</v>
      </c>
      <c r="AE39" s="9">
        <v>1205.8441558441559</v>
      </c>
      <c r="AF39" s="60"/>
      <c r="AH39" s="6"/>
      <c r="AI39" s="6"/>
    </row>
    <row r="40" spans="1:35" s="18" customFormat="1" ht="23.1" customHeight="1" x14ac:dyDescent="0.25">
      <c r="A40" s="1"/>
      <c r="B40" s="1"/>
      <c r="C40" s="36">
        <v>45219</v>
      </c>
      <c r="D40" s="2" t="s">
        <v>27</v>
      </c>
      <c r="E40" s="13">
        <f t="shared" si="16"/>
        <v>3000</v>
      </c>
      <c r="F40" s="14">
        <f t="shared" si="16"/>
        <v>1850</v>
      </c>
      <c r="G40" s="10"/>
      <c r="H40" s="1"/>
      <c r="I40" s="1"/>
      <c r="J40" s="5"/>
      <c r="K40" s="25">
        <f t="shared" si="14"/>
        <v>3000</v>
      </c>
      <c r="L40" s="25">
        <f t="shared" si="14"/>
        <v>1850</v>
      </c>
      <c r="M40" s="8"/>
      <c r="N40" s="4">
        <f t="shared" si="15"/>
        <v>2989.9999999999995</v>
      </c>
      <c r="O40" s="4">
        <f>Q40*1.4</f>
        <v>1819.9999999999998</v>
      </c>
      <c r="P40" s="8"/>
      <c r="Q40" s="80">
        <v>1300</v>
      </c>
      <c r="R40" s="80">
        <v>1300</v>
      </c>
      <c r="S40" s="80">
        <v>1300</v>
      </c>
      <c r="T40" s="70">
        <v>1300</v>
      </c>
      <c r="U40" s="55">
        <v>1300</v>
      </c>
      <c r="V40" s="51">
        <v>1300</v>
      </c>
      <c r="W40" s="42">
        <v>1300</v>
      </c>
      <c r="X40" s="34">
        <v>1300</v>
      </c>
      <c r="Y40" s="34">
        <v>1300</v>
      </c>
      <c r="Z40" s="34">
        <v>1300</v>
      </c>
      <c r="AA40" s="26">
        <v>1507.3051948051948</v>
      </c>
      <c r="AB40" s="26">
        <v>1507.3051948051948</v>
      </c>
      <c r="AC40" s="26">
        <v>1507.3051948051948</v>
      </c>
      <c r="AD40" s="26">
        <v>1507.3051948051948</v>
      </c>
      <c r="AE40" s="9">
        <v>1205.8441558441559</v>
      </c>
      <c r="AF40" s="60"/>
      <c r="AH40" s="6"/>
      <c r="AI40" s="6"/>
    </row>
    <row r="41" spans="1:35" s="18" customFormat="1" ht="23.1" customHeight="1" x14ac:dyDescent="0.25">
      <c r="A41" s="1"/>
      <c r="B41" s="1"/>
      <c r="C41" s="36">
        <v>45219</v>
      </c>
      <c r="D41" s="2" t="s">
        <v>10</v>
      </c>
      <c r="E41" s="13">
        <f t="shared" si="16"/>
        <v>5000</v>
      </c>
      <c r="F41" s="14">
        <f t="shared" si="16"/>
        <v>3500</v>
      </c>
      <c r="G41" s="10"/>
      <c r="H41" s="1"/>
      <c r="I41" s="1"/>
      <c r="J41" s="5"/>
      <c r="K41" s="25">
        <f t="shared" si="14"/>
        <v>5000</v>
      </c>
      <c r="L41" s="25">
        <f t="shared" si="14"/>
        <v>3500</v>
      </c>
      <c r="M41" s="8"/>
      <c r="N41" s="58">
        <f t="shared" si="15"/>
        <v>4991</v>
      </c>
      <c r="O41" s="58">
        <f>Q41*1.61</f>
        <v>3493.7000000000003</v>
      </c>
      <c r="P41" s="8"/>
      <c r="Q41" s="80">
        <v>2170</v>
      </c>
      <c r="R41" s="80">
        <v>2170</v>
      </c>
      <c r="S41" s="80">
        <v>2170</v>
      </c>
      <c r="T41" s="70">
        <v>2170</v>
      </c>
      <c r="U41" s="55">
        <v>2100</v>
      </c>
      <c r="V41" s="51">
        <v>2100</v>
      </c>
      <c r="W41" s="42">
        <v>2100</v>
      </c>
      <c r="X41" s="34">
        <v>2100</v>
      </c>
      <c r="Y41" s="34">
        <v>2100</v>
      </c>
      <c r="Z41" s="34">
        <v>2100</v>
      </c>
      <c r="AA41" s="26">
        <v>1507.3051948051948</v>
      </c>
      <c r="AB41" s="26">
        <v>1507.3051948051948</v>
      </c>
      <c r="AC41" s="26">
        <v>1507.3051948051948</v>
      </c>
      <c r="AD41" s="26">
        <v>1507.3051948051948</v>
      </c>
      <c r="AE41" s="9">
        <v>1205.8441558441559</v>
      </c>
      <c r="AF41" s="60"/>
      <c r="AH41" s="6"/>
      <c r="AI41" s="6"/>
    </row>
    <row r="42" spans="1:35" s="18" customFormat="1" ht="23.1" customHeight="1" x14ac:dyDescent="0.25">
      <c r="A42" s="1"/>
      <c r="B42" s="1"/>
      <c r="C42" s="36">
        <v>45277</v>
      </c>
      <c r="D42" s="2" t="s">
        <v>71</v>
      </c>
      <c r="E42" s="13">
        <f t="shared" si="16"/>
        <v>5000</v>
      </c>
      <c r="F42" s="14">
        <f t="shared" si="16"/>
        <v>3500</v>
      </c>
      <c r="G42" s="10"/>
      <c r="H42" s="1"/>
      <c r="I42" s="1"/>
      <c r="J42" s="5"/>
      <c r="K42" s="25">
        <f t="shared" si="14"/>
        <v>5000</v>
      </c>
      <c r="L42" s="25">
        <f t="shared" si="14"/>
        <v>3500</v>
      </c>
      <c r="M42" s="8"/>
      <c r="N42" s="58">
        <f t="shared" si="15"/>
        <v>4991</v>
      </c>
      <c r="O42" s="58">
        <f>Q42*1.61</f>
        <v>3493.7000000000003</v>
      </c>
      <c r="P42" s="8"/>
      <c r="Q42" s="80">
        <v>2170</v>
      </c>
      <c r="R42" s="80">
        <v>2170</v>
      </c>
      <c r="S42" s="80">
        <v>2170</v>
      </c>
      <c r="T42" s="70">
        <v>2170</v>
      </c>
      <c r="U42" s="55"/>
      <c r="V42" s="51"/>
      <c r="W42" s="42"/>
      <c r="X42" s="34"/>
      <c r="Y42" s="34"/>
      <c r="Z42" s="34"/>
      <c r="AA42" s="26"/>
      <c r="AB42" s="26"/>
      <c r="AC42" s="26"/>
      <c r="AD42" s="26"/>
      <c r="AE42" s="9"/>
      <c r="AF42" s="60"/>
      <c r="AH42" s="6"/>
      <c r="AI42" s="6"/>
    </row>
    <row r="43" spans="1:35" s="18" customFormat="1" ht="23.1" customHeight="1" x14ac:dyDescent="0.25">
      <c r="A43" s="1"/>
      <c r="B43" s="1"/>
      <c r="C43" s="36"/>
      <c r="D43" s="2" t="s">
        <v>26</v>
      </c>
      <c r="E43" s="13"/>
      <c r="F43" s="14"/>
      <c r="G43" s="10"/>
      <c r="H43" s="1"/>
      <c r="I43" s="1"/>
      <c r="J43" s="5"/>
      <c r="K43" s="25">
        <f t="shared" si="14"/>
        <v>50</v>
      </c>
      <c r="L43" s="25">
        <f t="shared" si="14"/>
        <v>50</v>
      </c>
      <c r="M43" s="8"/>
      <c r="N43" s="4">
        <f t="shared" si="15"/>
        <v>0</v>
      </c>
      <c r="O43" s="4">
        <f>Q43*1.4</f>
        <v>0</v>
      </c>
      <c r="P43" s="8"/>
      <c r="Q43" s="80"/>
      <c r="R43" s="80"/>
      <c r="S43" s="80"/>
      <c r="T43" s="70"/>
      <c r="U43" s="55"/>
      <c r="V43" s="51"/>
      <c r="W43" s="42"/>
      <c r="X43" s="34"/>
      <c r="Y43" s="34"/>
      <c r="Z43" s="34"/>
      <c r="AA43" s="26"/>
      <c r="AB43" s="26"/>
      <c r="AC43" s="26"/>
      <c r="AD43" s="26"/>
      <c r="AE43" s="9"/>
      <c r="AF43" s="60"/>
      <c r="AH43" s="6"/>
      <c r="AI43" s="6"/>
    </row>
    <row r="44" spans="1:35" s="18" customFormat="1" ht="23.1" customHeight="1" x14ac:dyDescent="0.25">
      <c r="A44" s="1"/>
      <c r="B44" s="1"/>
      <c r="C44" s="36"/>
      <c r="D44" s="15"/>
      <c r="E44" s="16"/>
      <c r="F44" s="17"/>
      <c r="G44" s="10"/>
      <c r="H44" s="1"/>
      <c r="I44" s="1"/>
      <c r="J44" s="5"/>
      <c r="K44" s="25"/>
      <c r="L44" s="25"/>
      <c r="M44" s="8"/>
      <c r="N44" s="4"/>
      <c r="O44" s="4"/>
      <c r="P44" s="8"/>
      <c r="Q44" s="80"/>
      <c r="R44" s="80"/>
      <c r="S44" s="80"/>
      <c r="T44" s="70"/>
      <c r="U44" s="55"/>
      <c r="V44" s="51"/>
      <c r="W44" s="42"/>
      <c r="X44" s="34"/>
      <c r="Y44" s="34"/>
      <c r="Z44" s="34"/>
      <c r="AA44" s="26"/>
      <c r="AB44" s="26"/>
      <c r="AC44" s="26"/>
      <c r="AD44" s="26"/>
      <c r="AE44" s="9"/>
      <c r="AF44" s="60"/>
      <c r="AH44" s="6"/>
      <c r="AI44" s="6"/>
    </row>
    <row r="45" spans="1:35" s="18" customFormat="1" ht="23.1" customHeight="1" x14ac:dyDescent="0.25">
      <c r="A45" s="1"/>
      <c r="B45" s="1"/>
      <c r="C45" s="36"/>
      <c r="D45" s="120" t="s">
        <v>13</v>
      </c>
      <c r="E45" s="120"/>
      <c r="F45" s="120"/>
      <c r="G45" s="120"/>
      <c r="H45" s="120"/>
      <c r="I45" s="121"/>
      <c r="J45" s="6"/>
      <c r="K45" s="25"/>
      <c r="L45" s="25"/>
      <c r="M45" s="1"/>
      <c r="N45" s="4"/>
      <c r="O45" s="4"/>
      <c r="P45" s="1"/>
      <c r="Q45" s="80"/>
      <c r="R45" s="80"/>
      <c r="S45" s="80"/>
      <c r="T45" s="62"/>
      <c r="U45" s="62"/>
      <c r="V45" s="61"/>
      <c r="W45" s="42"/>
      <c r="X45" s="34"/>
      <c r="Y45" s="34"/>
      <c r="Z45" s="34"/>
      <c r="AA45" s="26"/>
      <c r="AB45" s="26"/>
      <c r="AC45" s="26"/>
      <c r="AD45" s="26"/>
      <c r="AE45" s="9"/>
      <c r="AF45" s="60"/>
      <c r="AH45" s="6"/>
      <c r="AI45" s="6"/>
    </row>
    <row r="46" spans="1:35" s="18" customFormat="1" ht="23.1" customHeight="1" x14ac:dyDescent="0.25">
      <c r="A46" s="1"/>
      <c r="B46" s="1"/>
      <c r="C46" s="36">
        <v>45219</v>
      </c>
      <c r="D46" s="2" t="s">
        <v>11</v>
      </c>
      <c r="E46" s="13">
        <f t="shared" ref="E46:F49" si="17">K46</f>
        <v>3450</v>
      </c>
      <c r="F46" s="14">
        <f t="shared" si="17"/>
        <v>2150</v>
      </c>
      <c r="G46" s="11"/>
      <c r="H46" s="7"/>
      <c r="I46" s="7"/>
      <c r="J46" s="5"/>
      <c r="K46" s="25">
        <f t="shared" ref="K46:L49" si="18">MROUND(N46+25,50)</f>
        <v>3450</v>
      </c>
      <c r="L46" s="25">
        <f t="shared" si="18"/>
        <v>2150</v>
      </c>
      <c r="M46" s="8"/>
      <c r="N46" s="4">
        <f t="shared" si="15"/>
        <v>3449.9999999999995</v>
      </c>
      <c r="O46" s="4">
        <f>Q46*1.4</f>
        <v>2100</v>
      </c>
      <c r="P46" s="8"/>
      <c r="Q46" s="80">
        <v>1500</v>
      </c>
      <c r="R46" s="80">
        <v>1500</v>
      </c>
      <c r="S46" s="80">
        <v>1500</v>
      </c>
      <c r="T46" s="70">
        <v>1500</v>
      </c>
      <c r="U46" s="55">
        <v>1500</v>
      </c>
      <c r="V46" s="51">
        <v>1500</v>
      </c>
      <c r="W46" s="42">
        <v>1500</v>
      </c>
      <c r="X46" s="34">
        <v>1500</v>
      </c>
      <c r="Y46" s="34">
        <v>1500</v>
      </c>
      <c r="Z46" s="34">
        <v>1500</v>
      </c>
      <c r="AA46" s="26">
        <v>1075.487012987013</v>
      </c>
      <c r="AB46" s="26">
        <v>1075.487012987013</v>
      </c>
      <c r="AC46" s="26">
        <v>1075.487012987013</v>
      </c>
      <c r="AD46" s="26">
        <v>1075.487012987013</v>
      </c>
      <c r="AE46" s="9">
        <v>860.38961038961043</v>
      </c>
      <c r="AF46" s="60"/>
      <c r="AH46" s="6"/>
      <c r="AI46" s="6"/>
    </row>
    <row r="47" spans="1:35" s="18" customFormat="1" ht="23.1" customHeight="1" x14ac:dyDescent="0.25">
      <c r="A47" s="1"/>
      <c r="B47" s="1"/>
      <c r="C47" s="1"/>
      <c r="D47" s="2" t="s">
        <v>14</v>
      </c>
      <c r="E47" s="13">
        <f t="shared" si="17"/>
        <v>3300</v>
      </c>
      <c r="F47" s="14">
        <f t="shared" si="17"/>
        <v>2050</v>
      </c>
      <c r="G47" s="10"/>
      <c r="H47" s="1"/>
      <c r="I47" s="22"/>
      <c r="J47" s="5"/>
      <c r="K47" s="25">
        <f t="shared" si="18"/>
        <v>3300</v>
      </c>
      <c r="L47" s="25">
        <f t="shared" si="18"/>
        <v>2050</v>
      </c>
      <c r="M47" s="8"/>
      <c r="N47" s="4">
        <f t="shared" si="15"/>
        <v>3286.6477272727266</v>
      </c>
      <c r="O47" s="4">
        <f>Q47*1.4</f>
        <v>2000.5681818181813</v>
      </c>
      <c r="P47" s="8"/>
      <c r="Q47" s="80">
        <v>1428.9772727272725</v>
      </c>
      <c r="R47" s="80">
        <v>1428.9772727272725</v>
      </c>
      <c r="S47" s="80">
        <v>1428.9772727272725</v>
      </c>
      <c r="T47" s="70">
        <v>1428.9772727272725</v>
      </c>
      <c r="U47" s="55">
        <v>1428.9772727272725</v>
      </c>
      <c r="V47" s="51">
        <v>1428.9772727272725</v>
      </c>
      <c r="W47" s="42">
        <f t="shared" ref="W47:W49" si="19">AF47*1.25</f>
        <v>0</v>
      </c>
      <c r="X47" s="26">
        <f t="shared" ref="X47:X49" si="20">AF47*1.25</f>
        <v>0</v>
      </c>
      <c r="Y47" s="26">
        <v>1428.9772727272725</v>
      </c>
      <c r="Z47" s="26">
        <v>1428.9772727272725</v>
      </c>
      <c r="AA47" s="26">
        <v>1428.9772727272725</v>
      </c>
      <c r="AB47" s="26">
        <v>1428.9772727272725</v>
      </c>
      <c r="AC47" s="26">
        <v>1428.9772727272725</v>
      </c>
      <c r="AD47" s="26">
        <v>1428.9772727272725</v>
      </c>
      <c r="AE47" s="9">
        <v>1143.181818181818</v>
      </c>
      <c r="AF47" s="60"/>
      <c r="AH47" s="6"/>
      <c r="AI47" s="6"/>
    </row>
    <row r="48" spans="1:35" s="18" customFormat="1" ht="23.1" customHeight="1" x14ac:dyDescent="0.25">
      <c r="A48" s="1"/>
      <c r="B48" s="1"/>
      <c r="C48" s="1"/>
      <c r="D48" s="2" t="s">
        <v>15</v>
      </c>
      <c r="E48" s="13">
        <f t="shared" si="17"/>
        <v>3650</v>
      </c>
      <c r="F48" s="14">
        <f t="shared" si="17"/>
        <v>2250</v>
      </c>
      <c r="G48" s="10"/>
      <c r="H48" s="1"/>
      <c r="I48" s="22"/>
      <c r="J48" s="5"/>
      <c r="K48" s="25">
        <f t="shared" si="18"/>
        <v>3650</v>
      </c>
      <c r="L48" s="25">
        <f t="shared" si="18"/>
        <v>2250</v>
      </c>
      <c r="M48" s="8"/>
      <c r="N48" s="4">
        <f t="shared" si="15"/>
        <v>3633.8879870129863</v>
      </c>
      <c r="O48" s="4">
        <f>Q48*1.4</f>
        <v>2211.931818181818</v>
      </c>
      <c r="P48" s="8"/>
      <c r="Q48" s="80">
        <v>1579.9512987012986</v>
      </c>
      <c r="R48" s="80">
        <v>1579.9512987012986</v>
      </c>
      <c r="S48" s="80">
        <v>1579.9512987012986</v>
      </c>
      <c r="T48" s="70">
        <v>1579.9512987012986</v>
      </c>
      <c r="U48" s="55">
        <v>1579.9512987012986</v>
      </c>
      <c r="V48" s="51">
        <v>1579.9512987012986</v>
      </c>
      <c r="W48" s="42">
        <f t="shared" si="19"/>
        <v>0</v>
      </c>
      <c r="X48" s="26">
        <f t="shared" si="20"/>
        <v>0</v>
      </c>
      <c r="Y48" s="26">
        <v>1579.9512987012986</v>
      </c>
      <c r="Z48" s="26">
        <v>1579.9512987012986</v>
      </c>
      <c r="AA48" s="26">
        <v>1579.9512987012986</v>
      </c>
      <c r="AB48" s="26">
        <v>1579.9512987012986</v>
      </c>
      <c r="AC48" s="26">
        <v>1579.9512987012986</v>
      </c>
      <c r="AD48" s="26">
        <v>1579.9512987012986</v>
      </c>
      <c r="AE48" s="9">
        <v>1263.9610389610389</v>
      </c>
      <c r="AF48" s="60"/>
      <c r="AH48" s="6"/>
      <c r="AI48" s="6"/>
    </row>
    <row r="49" spans="1:39" s="18" customFormat="1" ht="23.1" customHeight="1" x14ac:dyDescent="0.25">
      <c r="A49" s="1"/>
      <c r="B49" s="1"/>
      <c r="C49" s="1"/>
      <c r="D49" s="2" t="s">
        <v>16</v>
      </c>
      <c r="E49" s="13">
        <f t="shared" si="17"/>
        <v>3950</v>
      </c>
      <c r="F49" s="14">
        <f t="shared" si="17"/>
        <v>2400</v>
      </c>
      <c r="G49" s="10"/>
      <c r="H49" s="1"/>
      <c r="I49" s="1"/>
      <c r="J49" s="5"/>
      <c r="K49" s="25">
        <f t="shared" si="18"/>
        <v>3950</v>
      </c>
      <c r="L49" s="25">
        <f t="shared" si="18"/>
        <v>2400</v>
      </c>
      <c r="M49" s="8"/>
      <c r="N49" s="4">
        <f t="shared" si="15"/>
        <v>3941.923701298701</v>
      </c>
      <c r="O49" s="4">
        <f>Q49*1.4</f>
        <v>2399.431818181818</v>
      </c>
      <c r="P49" s="8"/>
      <c r="Q49" s="80">
        <v>1713.8798701298701</v>
      </c>
      <c r="R49" s="80">
        <v>1713.8798701298701</v>
      </c>
      <c r="S49" s="80">
        <v>1713.8798701298701</v>
      </c>
      <c r="T49" s="70">
        <v>1713.8798701298701</v>
      </c>
      <c r="U49" s="55">
        <v>1713.8798701298701</v>
      </c>
      <c r="V49" s="51">
        <v>1713.8798701298701</v>
      </c>
      <c r="W49" s="42">
        <f t="shared" si="19"/>
        <v>0</v>
      </c>
      <c r="X49" s="26">
        <f t="shared" si="20"/>
        <v>0</v>
      </c>
      <c r="Y49" s="26">
        <v>1713.8798701298701</v>
      </c>
      <c r="Z49" s="26">
        <v>1713.8798701298701</v>
      </c>
      <c r="AA49" s="26">
        <v>1713.8798701298701</v>
      </c>
      <c r="AB49" s="26">
        <v>1713.8798701298701</v>
      </c>
      <c r="AC49" s="26">
        <v>1713.8798701298701</v>
      </c>
      <c r="AD49" s="26">
        <v>1713.8798701298701</v>
      </c>
      <c r="AE49" s="9">
        <v>1371.1038961038962</v>
      </c>
      <c r="AF49" s="60"/>
      <c r="AH49" s="6"/>
      <c r="AI49" s="6"/>
    </row>
    <row r="50" spans="1:39" s="18" customFormat="1" ht="23.1" customHeight="1" x14ac:dyDescent="0.25">
      <c r="A50" s="1"/>
      <c r="B50" s="1"/>
      <c r="C50" s="1"/>
      <c r="D50" s="15"/>
      <c r="E50" s="16"/>
      <c r="F50" s="17"/>
      <c r="G50" s="10"/>
      <c r="H50" s="1"/>
      <c r="I50" s="1"/>
      <c r="J50" s="5"/>
      <c r="K50" s="25"/>
      <c r="L50" s="25"/>
      <c r="M50" s="8"/>
      <c r="N50" s="4"/>
      <c r="O50" s="4"/>
      <c r="P50" s="8"/>
      <c r="Q50" s="80"/>
      <c r="R50" s="80"/>
      <c r="S50" s="80"/>
      <c r="T50" s="70"/>
      <c r="U50" s="55"/>
      <c r="V50" s="51"/>
      <c r="W50" s="42"/>
      <c r="X50" s="26"/>
      <c r="Y50" s="26"/>
      <c r="Z50" s="26"/>
      <c r="AA50" s="26"/>
      <c r="AB50" s="26"/>
      <c r="AC50" s="26"/>
      <c r="AD50" s="26"/>
      <c r="AE50" s="9"/>
      <c r="AF50" s="60"/>
      <c r="AH50" s="6"/>
      <c r="AI50" s="6"/>
    </row>
    <row r="51" spans="1:39" s="18" customFormat="1" ht="23.1" customHeight="1" x14ac:dyDescent="0.25">
      <c r="A51" s="1"/>
      <c r="B51" s="1"/>
      <c r="C51" s="36"/>
      <c r="D51" s="120" t="s">
        <v>48</v>
      </c>
      <c r="E51" s="120"/>
      <c r="F51" s="120"/>
      <c r="G51" s="120"/>
      <c r="H51" s="120"/>
      <c r="I51" s="121"/>
      <c r="J51" s="6"/>
      <c r="K51" s="25"/>
      <c r="L51" s="25"/>
      <c r="M51" s="1"/>
      <c r="N51" s="78" t="s">
        <v>69</v>
      </c>
      <c r="O51" s="78" t="s">
        <v>70</v>
      </c>
      <c r="P51" s="1"/>
      <c r="Q51" s="80"/>
      <c r="R51" s="80"/>
      <c r="S51" s="80"/>
      <c r="T51" s="62"/>
      <c r="U51" s="62"/>
      <c r="V51" s="61"/>
      <c r="W51" s="42"/>
      <c r="X51" s="34"/>
      <c r="Y51" s="34"/>
      <c r="Z51" s="34"/>
      <c r="AA51" s="26"/>
      <c r="AB51" s="26"/>
      <c r="AC51" s="26"/>
      <c r="AD51" s="26"/>
      <c r="AE51" s="9"/>
      <c r="AF51" s="60"/>
      <c r="AH51" s="6"/>
      <c r="AI51" s="6"/>
    </row>
    <row r="52" spans="1:39" s="18" customFormat="1" ht="23.1" customHeight="1" x14ac:dyDescent="0.25">
      <c r="A52" s="1"/>
      <c r="B52" s="1"/>
      <c r="C52" s="36">
        <v>45268</v>
      </c>
      <c r="D52" s="2" t="s">
        <v>49</v>
      </c>
      <c r="E52" s="13">
        <f t="shared" ref="E52:F52" si="21">K52</f>
        <v>11900</v>
      </c>
      <c r="F52" s="14">
        <f t="shared" si="21"/>
        <v>7250</v>
      </c>
      <c r="G52" s="11"/>
      <c r="H52" s="7"/>
      <c r="I52" s="7"/>
      <c r="J52" s="5"/>
      <c r="K52" s="25">
        <f t="shared" ref="K52:L52" si="22">MROUND(N52+25,50)</f>
        <v>11900</v>
      </c>
      <c r="L52" s="25">
        <f t="shared" si="22"/>
        <v>7250</v>
      </c>
      <c r="M52" s="8"/>
      <c r="N52" s="4">
        <f>Q52*2.5</f>
        <v>11875</v>
      </c>
      <c r="O52" s="4">
        <f>Q52*1.52</f>
        <v>7220</v>
      </c>
      <c r="P52" s="8"/>
      <c r="Q52" s="80">
        <v>4750</v>
      </c>
      <c r="R52" s="80">
        <v>4750</v>
      </c>
      <c r="S52" s="80">
        <v>4750</v>
      </c>
      <c r="T52" s="70">
        <v>4750</v>
      </c>
      <c r="U52" s="55">
        <v>4750</v>
      </c>
      <c r="V52" s="51"/>
      <c r="W52" s="42"/>
      <c r="X52" s="34"/>
      <c r="Y52" s="34"/>
      <c r="Z52" s="34"/>
      <c r="AA52" s="26"/>
      <c r="AB52" s="26"/>
      <c r="AC52" s="26"/>
      <c r="AD52" s="26"/>
      <c r="AE52" s="9"/>
      <c r="AF52" s="60"/>
      <c r="AH52" s="6"/>
      <c r="AI52" s="6"/>
    </row>
    <row r="53" spans="1:39" s="18" customFormat="1" ht="23.1" customHeight="1" x14ac:dyDescent="0.25">
      <c r="A53" s="1"/>
      <c r="B53" s="1"/>
      <c r="C53" s="1"/>
      <c r="D53" s="15"/>
      <c r="E53" s="16"/>
      <c r="F53" s="17"/>
      <c r="G53" s="10"/>
      <c r="H53" s="1"/>
      <c r="I53" s="1"/>
      <c r="J53" s="5"/>
      <c r="K53" s="25"/>
      <c r="L53" s="25"/>
      <c r="M53" s="8"/>
      <c r="N53" s="4"/>
      <c r="O53" s="4"/>
      <c r="P53" s="8"/>
      <c r="Q53" s="80"/>
      <c r="R53" s="80"/>
      <c r="S53" s="80"/>
      <c r="T53" s="70"/>
      <c r="U53" s="55"/>
      <c r="V53" s="51"/>
      <c r="W53" s="42"/>
      <c r="X53" s="26"/>
      <c r="Y53" s="26"/>
      <c r="Z53" s="26"/>
      <c r="AA53" s="26"/>
      <c r="AB53" s="26"/>
      <c r="AC53" s="26"/>
      <c r="AD53" s="26"/>
      <c r="AE53" s="9"/>
      <c r="AF53" s="60"/>
      <c r="AH53" s="6"/>
      <c r="AI53" s="6"/>
    </row>
    <row r="54" spans="1:39" s="18" customFormat="1" ht="23.1" customHeight="1" x14ac:dyDescent="0.25">
      <c r="A54" s="1"/>
      <c r="B54" s="1"/>
      <c r="C54" s="1"/>
      <c r="D54" s="15"/>
      <c r="E54" s="16"/>
      <c r="F54" s="17"/>
      <c r="G54" s="10"/>
      <c r="H54" s="1"/>
      <c r="I54" s="1"/>
      <c r="J54" s="5"/>
      <c r="K54" s="25"/>
      <c r="L54" s="25"/>
      <c r="M54" s="8"/>
      <c r="N54" s="4"/>
      <c r="O54" s="4"/>
      <c r="P54" s="8"/>
      <c r="Q54" s="80"/>
      <c r="R54" s="80"/>
      <c r="S54" s="80"/>
      <c r="T54" s="70"/>
      <c r="U54" s="55"/>
      <c r="V54" s="51"/>
      <c r="W54" s="42"/>
      <c r="X54" s="26"/>
      <c r="Y54" s="26"/>
      <c r="Z54" s="26"/>
      <c r="AA54" s="26"/>
      <c r="AB54" s="26"/>
      <c r="AC54" s="26"/>
      <c r="AD54" s="26"/>
      <c r="AE54" s="9"/>
      <c r="AF54" s="60"/>
      <c r="AH54" s="6"/>
      <c r="AI54" s="6"/>
    </row>
    <row r="55" spans="1:39" s="18" customFormat="1" ht="23.1" customHeight="1" x14ac:dyDescent="0.25">
      <c r="A55" s="1"/>
      <c r="B55" s="1"/>
      <c r="C55" s="1"/>
      <c r="D55" s="120" t="s">
        <v>20</v>
      </c>
      <c r="E55" s="120"/>
      <c r="F55" s="120"/>
      <c r="G55" s="120"/>
      <c r="H55" s="120"/>
      <c r="I55" s="121"/>
      <c r="J55" s="6"/>
      <c r="K55" s="25"/>
      <c r="L55" s="25"/>
      <c r="M55" s="1"/>
      <c r="N55" s="4"/>
      <c r="O55" s="4"/>
      <c r="P55" s="1"/>
      <c r="Q55" s="83"/>
      <c r="R55" s="83"/>
      <c r="S55" s="83"/>
      <c r="T55" s="74"/>
      <c r="U55" s="74"/>
      <c r="V55" s="75"/>
      <c r="W55" s="46"/>
      <c r="X55" s="37"/>
      <c r="Y55" s="37"/>
      <c r="Z55" s="37"/>
      <c r="AA55" s="27"/>
      <c r="AB55" s="27"/>
      <c r="AC55" s="26"/>
      <c r="AD55" s="26"/>
      <c r="AE55" s="20"/>
      <c r="AF55" s="60"/>
      <c r="AH55" s="6"/>
      <c r="AI55" s="6"/>
    </row>
    <row r="56" spans="1:39" s="18" customFormat="1" ht="23.1" customHeight="1" x14ac:dyDescent="0.25">
      <c r="A56" s="1"/>
      <c r="B56" s="1"/>
      <c r="C56" s="39">
        <v>45227</v>
      </c>
      <c r="D56" s="2" t="s">
        <v>21</v>
      </c>
      <c r="E56" s="13">
        <f t="shared" ref="E56:F59" si="23">K56</f>
        <v>37150</v>
      </c>
      <c r="F56" s="14">
        <f t="shared" si="23"/>
        <v>22650</v>
      </c>
      <c r="G56" s="11"/>
      <c r="H56" s="7"/>
      <c r="I56" s="7"/>
      <c r="J56" s="5"/>
      <c r="K56" s="25">
        <f t="shared" ref="K56:L59" si="24">MROUND(N56+25,50)</f>
        <v>37150</v>
      </c>
      <c r="L56" s="25">
        <f t="shared" si="24"/>
        <v>22650</v>
      </c>
      <c r="M56" s="8"/>
      <c r="N56" s="4">
        <f t="shared" ref="N56:N68" si="25">Q56*2.3</f>
        <v>37145</v>
      </c>
      <c r="O56" s="4">
        <f t="shared" ref="O56:O68" si="26">Q56*1.4</f>
        <v>22610</v>
      </c>
      <c r="P56" s="8"/>
      <c r="Q56" s="83">
        <v>16150</v>
      </c>
      <c r="R56" s="83">
        <v>16150</v>
      </c>
      <c r="S56" s="83">
        <v>16150</v>
      </c>
      <c r="T56" s="72">
        <v>16150</v>
      </c>
      <c r="U56" s="57">
        <v>16150</v>
      </c>
      <c r="V56" s="53">
        <v>16150</v>
      </c>
      <c r="W56" s="46">
        <v>16150</v>
      </c>
      <c r="X56" s="38">
        <v>16150</v>
      </c>
      <c r="Y56" s="38">
        <v>16150</v>
      </c>
      <c r="Z56" s="38">
        <v>16150</v>
      </c>
      <c r="AA56" s="27"/>
      <c r="AB56" s="27"/>
      <c r="AC56" s="26"/>
      <c r="AD56" s="26"/>
      <c r="AE56" s="9"/>
      <c r="AF56" s="60"/>
      <c r="AH56" s="6"/>
      <c r="AI56" s="6"/>
    </row>
    <row r="57" spans="1:39" s="18" customFormat="1" ht="23.1" customHeight="1" x14ac:dyDescent="0.25">
      <c r="A57" s="1"/>
      <c r="B57" s="1"/>
      <c r="C57" s="1"/>
      <c r="D57" s="2" t="s">
        <v>22</v>
      </c>
      <c r="E57" s="13">
        <f t="shared" si="23"/>
        <v>41100</v>
      </c>
      <c r="F57" s="14">
        <f t="shared" si="23"/>
        <v>25000</v>
      </c>
      <c r="G57" s="10"/>
      <c r="H57" s="1"/>
      <c r="I57" s="22"/>
      <c r="J57" s="5"/>
      <c r="K57" s="25">
        <f t="shared" si="24"/>
        <v>41100</v>
      </c>
      <c r="L57" s="25">
        <f t="shared" si="24"/>
        <v>25000</v>
      </c>
      <c r="M57" s="8"/>
      <c r="N57" s="4">
        <f t="shared" si="25"/>
        <v>41055</v>
      </c>
      <c r="O57" s="4">
        <f t="shared" si="26"/>
        <v>24990</v>
      </c>
      <c r="P57" s="8"/>
      <c r="Q57" s="83">
        <v>17850</v>
      </c>
      <c r="R57" s="83">
        <v>17850</v>
      </c>
      <c r="S57" s="83">
        <v>17850</v>
      </c>
      <c r="T57" s="72">
        <v>17850</v>
      </c>
      <c r="U57" s="57">
        <v>17850</v>
      </c>
      <c r="V57" s="53">
        <v>17850</v>
      </c>
      <c r="W57" s="46">
        <v>17850</v>
      </c>
      <c r="X57" s="37">
        <v>17850</v>
      </c>
      <c r="Y57" s="37">
        <v>17850</v>
      </c>
      <c r="Z57" s="37">
        <v>17850</v>
      </c>
      <c r="AA57" s="27"/>
      <c r="AB57" s="27"/>
      <c r="AC57" s="26"/>
      <c r="AD57" s="26"/>
      <c r="AE57" s="9"/>
      <c r="AF57" s="60"/>
      <c r="AH57" s="6"/>
      <c r="AI57" s="6"/>
    </row>
    <row r="58" spans="1:39" s="18" customFormat="1" ht="23.1" customHeight="1" x14ac:dyDescent="0.25">
      <c r="A58" s="1"/>
      <c r="B58" s="1"/>
      <c r="C58" s="1"/>
      <c r="D58" s="2" t="s">
        <v>23</v>
      </c>
      <c r="E58" s="13">
        <f t="shared" si="23"/>
        <v>48900</v>
      </c>
      <c r="F58" s="14">
        <f t="shared" si="23"/>
        <v>29750</v>
      </c>
      <c r="G58" s="10"/>
      <c r="H58" s="1"/>
      <c r="I58" s="22"/>
      <c r="J58" s="5"/>
      <c r="K58" s="25">
        <f t="shared" si="24"/>
        <v>48900</v>
      </c>
      <c r="L58" s="25">
        <f t="shared" si="24"/>
        <v>29750</v>
      </c>
      <c r="M58" s="8"/>
      <c r="N58" s="4">
        <f t="shared" si="25"/>
        <v>48874.999999999993</v>
      </c>
      <c r="O58" s="4">
        <f t="shared" si="26"/>
        <v>29749.999999999996</v>
      </c>
      <c r="P58" s="8"/>
      <c r="Q58" s="83">
        <v>21250</v>
      </c>
      <c r="R58" s="83">
        <v>21250</v>
      </c>
      <c r="S58" s="83">
        <v>21250</v>
      </c>
      <c r="T58" s="72">
        <v>21250</v>
      </c>
      <c r="U58" s="57">
        <v>21250</v>
      </c>
      <c r="V58" s="53">
        <v>21250</v>
      </c>
      <c r="W58" s="46">
        <v>21250</v>
      </c>
      <c r="X58" s="37">
        <v>21250</v>
      </c>
      <c r="Y58" s="37">
        <v>21250</v>
      </c>
      <c r="Z58" s="37">
        <v>21250</v>
      </c>
      <c r="AA58" s="27"/>
      <c r="AB58" s="27"/>
      <c r="AC58" s="26"/>
      <c r="AD58" s="26"/>
      <c r="AE58" s="9"/>
      <c r="AF58" s="60"/>
      <c r="AH58" s="6"/>
      <c r="AI58" s="6"/>
    </row>
    <row r="59" spans="1:39" s="18" customFormat="1" ht="23.1" customHeight="1" x14ac:dyDescent="0.25">
      <c r="A59" s="1"/>
      <c r="B59" s="1"/>
      <c r="C59" s="1"/>
      <c r="D59" s="2" t="s">
        <v>24</v>
      </c>
      <c r="E59" s="13">
        <f t="shared" si="23"/>
        <v>56700</v>
      </c>
      <c r="F59" s="14">
        <f t="shared" si="23"/>
        <v>34550</v>
      </c>
      <c r="G59" s="10"/>
      <c r="H59" s="1"/>
      <c r="I59" s="1"/>
      <c r="J59" s="5"/>
      <c r="K59" s="25">
        <f t="shared" si="24"/>
        <v>56700</v>
      </c>
      <c r="L59" s="25">
        <f t="shared" si="24"/>
        <v>34550</v>
      </c>
      <c r="M59" s="8"/>
      <c r="N59" s="4">
        <f t="shared" si="25"/>
        <v>56694.999999999993</v>
      </c>
      <c r="O59" s="4">
        <f t="shared" si="26"/>
        <v>34510</v>
      </c>
      <c r="P59" s="8"/>
      <c r="Q59" s="83">
        <v>24650</v>
      </c>
      <c r="R59" s="83">
        <v>24650</v>
      </c>
      <c r="S59" s="83">
        <v>24650</v>
      </c>
      <c r="T59" s="72">
        <v>24650</v>
      </c>
      <c r="U59" s="57">
        <v>24650</v>
      </c>
      <c r="V59" s="53">
        <v>24650</v>
      </c>
      <c r="W59" s="46">
        <v>24650</v>
      </c>
      <c r="X59" s="37">
        <v>24650</v>
      </c>
      <c r="Y59" s="37">
        <v>24650</v>
      </c>
      <c r="Z59" s="37">
        <v>24650</v>
      </c>
      <c r="AA59" s="27"/>
      <c r="AB59" s="27"/>
      <c r="AC59" s="26"/>
      <c r="AD59" s="26"/>
      <c r="AE59" s="9"/>
      <c r="AF59" s="60"/>
      <c r="AH59" s="6"/>
      <c r="AI59" s="6"/>
    </row>
    <row r="60" spans="1:39" s="18" customFormat="1" ht="23.1" customHeight="1" x14ac:dyDescent="0.25">
      <c r="A60" s="1"/>
      <c r="B60" s="1"/>
      <c r="C60" s="1"/>
      <c r="D60" s="15"/>
      <c r="E60" s="16"/>
      <c r="F60" s="17"/>
      <c r="G60" s="10"/>
      <c r="H60" s="1"/>
      <c r="I60" s="1"/>
      <c r="J60" s="5"/>
      <c r="K60" s="25"/>
      <c r="L60" s="25"/>
      <c r="M60" s="8"/>
      <c r="N60" s="4"/>
      <c r="O60" s="4"/>
      <c r="P60" s="8"/>
      <c r="Q60" s="83"/>
      <c r="R60" s="83"/>
      <c r="S60" s="83"/>
      <c r="T60" s="72"/>
      <c r="U60" s="57"/>
      <c r="V60" s="53"/>
      <c r="W60" s="46"/>
      <c r="X60" s="37"/>
      <c r="Y60" s="37"/>
      <c r="Z60" s="37"/>
      <c r="AA60" s="27"/>
      <c r="AB60" s="27"/>
      <c r="AC60" s="26"/>
      <c r="AD60" s="26"/>
      <c r="AE60" s="9"/>
      <c r="AF60" s="60"/>
      <c r="AH60" s="6"/>
      <c r="AI60" s="6"/>
    </row>
    <row r="61" spans="1:39" s="18" customFormat="1" ht="23.1" customHeight="1" x14ac:dyDescent="0.25">
      <c r="A61" s="1"/>
      <c r="B61" s="1"/>
      <c r="C61" s="1"/>
      <c r="D61" s="120" t="s">
        <v>29</v>
      </c>
      <c r="E61" s="120"/>
      <c r="F61" s="120"/>
      <c r="G61" s="120"/>
      <c r="H61" s="120"/>
      <c r="I61" s="121"/>
      <c r="J61" s="6"/>
      <c r="K61" s="25"/>
      <c r="L61" s="25"/>
      <c r="M61" s="1"/>
      <c r="N61" s="4"/>
      <c r="O61" s="4"/>
      <c r="P61" s="1"/>
      <c r="Q61" s="83"/>
      <c r="R61" s="83"/>
      <c r="S61" s="83"/>
      <c r="T61" s="74"/>
      <c r="U61" s="74"/>
      <c r="V61" s="75"/>
      <c r="W61" s="46"/>
      <c r="X61" s="37"/>
      <c r="Y61" s="37"/>
      <c r="Z61" s="37"/>
      <c r="AA61" s="27"/>
      <c r="AB61" s="27"/>
      <c r="AC61" s="26"/>
      <c r="AD61" s="26"/>
      <c r="AE61" s="9"/>
      <c r="AF61" s="60"/>
      <c r="AH61" s="6"/>
      <c r="AJ61" s="6"/>
    </row>
    <row r="62" spans="1:39" s="18" customFormat="1" ht="23.1" customHeight="1" x14ac:dyDescent="0.25">
      <c r="A62" s="1"/>
      <c r="B62" s="1"/>
      <c r="C62" s="47">
        <v>45257</v>
      </c>
      <c r="D62" s="2" t="s">
        <v>30</v>
      </c>
      <c r="E62" s="13">
        <f t="shared" ref="E62:F68" si="27">K62</f>
        <v>700</v>
      </c>
      <c r="F62" s="14">
        <f t="shared" si="27"/>
        <v>450</v>
      </c>
      <c r="G62" s="10"/>
      <c r="H62" s="1"/>
      <c r="I62" s="1"/>
      <c r="J62" s="5"/>
      <c r="K62" s="25">
        <f t="shared" ref="K62:L68" si="28">MROUND(N62+25,50)</f>
        <v>700</v>
      </c>
      <c r="L62" s="25">
        <f t="shared" si="28"/>
        <v>450</v>
      </c>
      <c r="M62" s="8"/>
      <c r="N62" s="4">
        <f t="shared" si="25"/>
        <v>690</v>
      </c>
      <c r="O62" s="4">
        <f t="shared" si="26"/>
        <v>420</v>
      </c>
      <c r="P62" s="8"/>
      <c r="Q62" s="84">
        <v>300</v>
      </c>
      <c r="R62" s="84">
        <v>300</v>
      </c>
      <c r="S62" s="84">
        <v>300</v>
      </c>
      <c r="T62" s="73">
        <v>300</v>
      </c>
      <c r="U62" s="59">
        <v>300</v>
      </c>
      <c r="V62" s="51">
        <v>280</v>
      </c>
      <c r="W62" s="40"/>
      <c r="X62" s="26">
        <v>300</v>
      </c>
      <c r="Y62" s="26">
        <v>300</v>
      </c>
      <c r="Z62" s="26">
        <v>300</v>
      </c>
      <c r="AA62" s="26">
        <v>300</v>
      </c>
      <c r="AB62" s="26">
        <v>300</v>
      </c>
      <c r="AC62" s="26"/>
      <c r="AD62" s="26"/>
      <c r="AE62" s="20">
        <v>108.173</v>
      </c>
      <c r="AF62" s="60"/>
      <c r="AH62" s="6"/>
      <c r="AJ62" s="6"/>
      <c r="AK62" s="18" t="s">
        <v>38</v>
      </c>
    </row>
    <row r="63" spans="1:39" s="18" customFormat="1" ht="23.1" customHeight="1" x14ac:dyDescent="0.25">
      <c r="A63" s="1"/>
      <c r="B63" s="1"/>
      <c r="C63" s="1"/>
      <c r="D63" s="2" t="s">
        <v>31</v>
      </c>
      <c r="E63" s="13">
        <f t="shared" si="27"/>
        <v>800</v>
      </c>
      <c r="F63" s="14">
        <f t="shared" si="27"/>
        <v>500</v>
      </c>
      <c r="G63" s="10"/>
      <c r="H63" s="1"/>
      <c r="I63" s="1"/>
      <c r="J63" s="5"/>
      <c r="K63" s="25">
        <f t="shared" si="28"/>
        <v>800</v>
      </c>
      <c r="L63" s="25">
        <f t="shared" si="28"/>
        <v>500</v>
      </c>
      <c r="M63" s="8"/>
      <c r="N63" s="4">
        <f t="shared" si="25"/>
        <v>772.8</v>
      </c>
      <c r="O63" s="4">
        <f t="shared" si="26"/>
        <v>470.4</v>
      </c>
      <c r="P63" s="8"/>
      <c r="Q63" s="84">
        <v>336</v>
      </c>
      <c r="R63" s="84">
        <v>336</v>
      </c>
      <c r="S63" s="84">
        <v>336</v>
      </c>
      <c r="T63" s="73">
        <v>336</v>
      </c>
      <c r="U63" s="59">
        <v>336</v>
      </c>
      <c r="V63" s="51">
        <v>310</v>
      </c>
      <c r="W63" s="40"/>
      <c r="X63" s="26">
        <v>400</v>
      </c>
      <c r="Y63" s="26">
        <v>400</v>
      </c>
      <c r="Z63" s="26">
        <v>400</v>
      </c>
      <c r="AA63" s="26">
        <v>400</v>
      </c>
      <c r="AB63" s="26">
        <v>400</v>
      </c>
      <c r="AC63" s="26"/>
      <c r="AD63" s="26"/>
      <c r="AE63" s="20">
        <v>162.2595</v>
      </c>
      <c r="AF63" s="60"/>
      <c r="AH63" s="6"/>
      <c r="AJ63" s="6"/>
      <c r="AK63" s="18" t="s">
        <v>39</v>
      </c>
      <c r="AL63" s="18" t="s">
        <v>40</v>
      </c>
      <c r="AM63" s="18" t="s">
        <v>41</v>
      </c>
    </row>
    <row r="64" spans="1:39" s="18" customFormat="1" ht="23.1" customHeight="1" x14ac:dyDescent="0.25">
      <c r="A64" s="1"/>
      <c r="B64" s="1"/>
      <c r="C64" s="1"/>
      <c r="D64" s="2" t="s">
        <v>32</v>
      </c>
      <c r="E64" s="13">
        <f t="shared" si="27"/>
        <v>850</v>
      </c>
      <c r="F64" s="14">
        <f t="shared" si="27"/>
        <v>550</v>
      </c>
      <c r="G64" s="10"/>
      <c r="H64" s="1"/>
      <c r="I64" s="1"/>
      <c r="J64" s="5"/>
      <c r="K64" s="25">
        <f t="shared" si="28"/>
        <v>850</v>
      </c>
      <c r="L64" s="25">
        <f t="shared" si="28"/>
        <v>550</v>
      </c>
      <c r="M64" s="8"/>
      <c r="N64" s="4">
        <f t="shared" si="25"/>
        <v>827.99999999999989</v>
      </c>
      <c r="O64" s="4">
        <f t="shared" si="26"/>
        <v>503.99999999999994</v>
      </c>
      <c r="P64" s="8"/>
      <c r="Q64" s="84">
        <v>360</v>
      </c>
      <c r="R64" s="84">
        <v>360</v>
      </c>
      <c r="S64" s="84">
        <v>360</v>
      </c>
      <c r="T64" s="73">
        <v>360</v>
      </c>
      <c r="U64" s="59">
        <v>360</v>
      </c>
      <c r="V64" s="51">
        <v>330</v>
      </c>
      <c r="W64" s="40"/>
      <c r="X64" s="26">
        <v>460</v>
      </c>
      <c r="Y64" s="26">
        <v>460</v>
      </c>
      <c r="Z64" s="26">
        <v>460</v>
      </c>
      <c r="AA64" s="26">
        <v>460</v>
      </c>
      <c r="AB64" s="26">
        <v>460</v>
      </c>
      <c r="AC64" s="26"/>
      <c r="AD64" s="26"/>
      <c r="AE64" s="20">
        <v>194.71140000000003</v>
      </c>
      <c r="AF64" s="60"/>
      <c r="AH64" s="6"/>
      <c r="AJ64" s="6"/>
      <c r="AK64" s="18" t="s">
        <v>42</v>
      </c>
      <c r="AL64" s="18">
        <v>300</v>
      </c>
      <c r="AM64" s="18">
        <v>3000</v>
      </c>
    </row>
    <row r="65" spans="1:39" s="18" customFormat="1" ht="23.1" customHeight="1" x14ac:dyDescent="0.25">
      <c r="A65" s="1"/>
      <c r="B65" s="1"/>
      <c r="C65" s="1"/>
      <c r="D65" s="2" t="s">
        <v>45</v>
      </c>
      <c r="E65" s="13">
        <f t="shared" si="27"/>
        <v>900</v>
      </c>
      <c r="F65" s="14">
        <f t="shared" si="27"/>
        <v>550</v>
      </c>
      <c r="G65" s="10"/>
      <c r="H65" s="1"/>
      <c r="I65" s="1"/>
      <c r="J65" s="5"/>
      <c r="K65" s="25">
        <f t="shared" si="28"/>
        <v>900</v>
      </c>
      <c r="L65" s="25">
        <f t="shared" si="28"/>
        <v>550</v>
      </c>
      <c r="M65" s="8"/>
      <c r="N65" s="4">
        <f t="shared" si="25"/>
        <v>883.19999999999993</v>
      </c>
      <c r="O65" s="4">
        <f t="shared" si="26"/>
        <v>537.59999999999991</v>
      </c>
      <c r="P65" s="8"/>
      <c r="Q65" s="84">
        <v>384</v>
      </c>
      <c r="R65" s="84">
        <v>384</v>
      </c>
      <c r="S65" s="84">
        <v>384</v>
      </c>
      <c r="T65" s="73">
        <v>384</v>
      </c>
      <c r="U65" s="59">
        <v>384</v>
      </c>
      <c r="V65" s="51">
        <v>550</v>
      </c>
      <c r="W65" s="40"/>
      <c r="X65" s="26">
        <v>500</v>
      </c>
      <c r="Y65" s="26">
        <v>500</v>
      </c>
      <c r="Z65" s="26">
        <v>500</v>
      </c>
      <c r="AA65" s="26">
        <v>500</v>
      </c>
      <c r="AB65" s="26">
        <v>500</v>
      </c>
      <c r="AC65" s="26"/>
      <c r="AD65" s="26"/>
      <c r="AE65" s="20">
        <v>216.346</v>
      </c>
      <c r="AF65" s="60"/>
      <c r="AH65" s="6"/>
      <c r="AJ65" s="6"/>
      <c r="AK65" s="18" t="s">
        <v>43</v>
      </c>
      <c r="AL65" s="18">
        <v>336</v>
      </c>
      <c r="AM65" s="18">
        <v>3360</v>
      </c>
    </row>
    <row r="66" spans="1:39" s="18" customFormat="1" ht="23.1" customHeight="1" x14ac:dyDescent="0.25">
      <c r="A66" s="1"/>
      <c r="B66" s="1"/>
      <c r="C66" s="1"/>
      <c r="D66" s="2" t="s">
        <v>46</v>
      </c>
      <c r="E66" s="13">
        <f t="shared" si="27"/>
        <v>1350</v>
      </c>
      <c r="F66" s="14">
        <f t="shared" si="27"/>
        <v>850</v>
      </c>
      <c r="G66" s="10"/>
      <c r="H66" s="1"/>
      <c r="I66" s="1"/>
      <c r="J66" s="5"/>
      <c r="K66" s="25">
        <f t="shared" si="28"/>
        <v>1350</v>
      </c>
      <c r="L66" s="25">
        <f t="shared" si="28"/>
        <v>850</v>
      </c>
      <c r="M66" s="8"/>
      <c r="N66" s="4">
        <f t="shared" si="25"/>
        <v>1324.8</v>
      </c>
      <c r="O66" s="4">
        <f t="shared" si="26"/>
        <v>806.4</v>
      </c>
      <c r="P66" s="8"/>
      <c r="Q66" s="84">
        <v>576</v>
      </c>
      <c r="R66" s="84">
        <v>576</v>
      </c>
      <c r="S66" s="84">
        <v>576</v>
      </c>
      <c r="T66" s="73">
        <v>576</v>
      </c>
      <c r="U66" s="59">
        <v>576</v>
      </c>
      <c r="V66" s="51">
        <v>580</v>
      </c>
      <c r="W66" s="40"/>
      <c r="X66" s="26">
        <v>800</v>
      </c>
      <c r="Y66" s="26">
        <v>800</v>
      </c>
      <c r="Z66" s="26">
        <v>800</v>
      </c>
      <c r="AA66" s="26">
        <v>800</v>
      </c>
      <c r="AB66" s="26">
        <v>800</v>
      </c>
      <c r="AC66" s="26"/>
      <c r="AD66" s="26"/>
      <c r="AE66" s="20">
        <v>216.346</v>
      </c>
      <c r="AF66" s="60"/>
      <c r="AH66" s="6"/>
      <c r="AJ66" s="6"/>
      <c r="AK66" s="18" t="s">
        <v>44</v>
      </c>
      <c r="AL66" s="18">
        <v>360</v>
      </c>
      <c r="AM66" s="18">
        <v>3600</v>
      </c>
    </row>
    <row r="67" spans="1:39" s="18" customFormat="1" ht="23.1" customHeight="1" x14ac:dyDescent="0.25">
      <c r="A67" s="1"/>
      <c r="B67" s="1"/>
      <c r="C67" s="1"/>
      <c r="D67" s="2" t="s">
        <v>33</v>
      </c>
      <c r="E67" s="13">
        <f t="shared" si="27"/>
        <v>1500</v>
      </c>
      <c r="F67" s="14">
        <f t="shared" si="27"/>
        <v>900</v>
      </c>
      <c r="G67" s="10"/>
      <c r="H67" s="1"/>
      <c r="I67" s="1"/>
      <c r="J67" s="5"/>
      <c r="K67" s="25">
        <f t="shared" si="28"/>
        <v>1500</v>
      </c>
      <c r="L67" s="25">
        <f t="shared" si="28"/>
        <v>900</v>
      </c>
      <c r="M67" s="8"/>
      <c r="N67" s="4">
        <f t="shared" si="25"/>
        <v>1462.8</v>
      </c>
      <c r="O67" s="4">
        <f t="shared" si="26"/>
        <v>890.4</v>
      </c>
      <c r="P67" s="8"/>
      <c r="Q67" s="84">
        <v>636</v>
      </c>
      <c r="R67" s="84">
        <v>636</v>
      </c>
      <c r="S67" s="84">
        <v>636</v>
      </c>
      <c r="T67" s="73">
        <v>636</v>
      </c>
      <c r="U67" s="59">
        <v>636</v>
      </c>
      <c r="V67" s="51">
        <v>550</v>
      </c>
      <c r="W67" s="40"/>
      <c r="X67" s="26">
        <v>500</v>
      </c>
      <c r="Y67" s="26">
        <v>500</v>
      </c>
      <c r="Z67" s="26">
        <v>500</v>
      </c>
      <c r="AA67" s="26">
        <v>500</v>
      </c>
      <c r="AB67" s="26">
        <v>500</v>
      </c>
      <c r="AC67" s="26"/>
      <c r="AD67" s="26"/>
      <c r="AE67" s="20">
        <v>216.346</v>
      </c>
      <c r="AF67" s="60"/>
      <c r="AH67" s="6"/>
      <c r="AJ67" s="6"/>
    </row>
    <row r="68" spans="1:39" s="18" customFormat="1" ht="23.1" customHeight="1" x14ac:dyDescent="0.25">
      <c r="A68" s="1"/>
      <c r="B68" s="1"/>
      <c r="C68" s="1"/>
      <c r="D68" s="2" t="s">
        <v>34</v>
      </c>
      <c r="E68" s="13">
        <f t="shared" si="27"/>
        <v>1650</v>
      </c>
      <c r="F68" s="14">
        <f t="shared" si="27"/>
        <v>1000</v>
      </c>
      <c r="G68" s="10"/>
      <c r="H68" s="1"/>
      <c r="I68" s="1"/>
      <c r="J68" s="5"/>
      <c r="K68" s="25">
        <f t="shared" si="28"/>
        <v>1650</v>
      </c>
      <c r="L68" s="25">
        <f t="shared" si="28"/>
        <v>1000</v>
      </c>
      <c r="M68" s="8"/>
      <c r="N68" s="4">
        <f t="shared" si="25"/>
        <v>1600.8</v>
      </c>
      <c r="O68" s="4">
        <f t="shared" si="26"/>
        <v>974.4</v>
      </c>
      <c r="P68" s="8"/>
      <c r="Q68" s="84">
        <v>696</v>
      </c>
      <c r="R68" s="84">
        <v>696</v>
      </c>
      <c r="S68" s="84">
        <v>696</v>
      </c>
      <c r="T68" s="73">
        <v>696</v>
      </c>
      <c r="U68" s="59">
        <v>696</v>
      </c>
      <c r="V68" s="51">
        <v>580</v>
      </c>
      <c r="W68" s="40"/>
      <c r="X68" s="26">
        <v>800</v>
      </c>
      <c r="Y68" s="26">
        <v>800</v>
      </c>
      <c r="Z68" s="26">
        <v>800</v>
      </c>
      <c r="AA68" s="26">
        <v>800</v>
      </c>
      <c r="AB68" s="26">
        <v>800</v>
      </c>
      <c r="AC68" s="26"/>
      <c r="AD68" s="26"/>
      <c r="AE68" s="20">
        <v>216.346</v>
      </c>
      <c r="AF68" s="60"/>
      <c r="AH68" s="6"/>
      <c r="AJ68" s="6"/>
    </row>
    <row r="69" spans="1:39" s="18" customFormat="1" ht="23.1" customHeight="1" x14ac:dyDescent="0.25">
      <c r="A69" s="1"/>
      <c r="B69" s="1"/>
      <c r="C69" s="1"/>
      <c r="D69" s="15"/>
      <c r="E69" s="16"/>
      <c r="F69" s="17"/>
      <c r="G69" s="10"/>
      <c r="H69" s="1"/>
      <c r="I69" s="1"/>
      <c r="J69" s="6"/>
      <c r="K69" s="25"/>
      <c r="L69" s="25"/>
      <c r="M69" s="1"/>
      <c r="N69" s="4"/>
      <c r="O69" s="4"/>
      <c r="P69" s="1"/>
      <c r="Q69" s="84"/>
      <c r="R69" s="84"/>
      <c r="S69" s="84"/>
      <c r="T69" s="67"/>
      <c r="U69" s="67"/>
      <c r="V69" s="61"/>
      <c r="W69" s="68"/>
      <c r="X69" s="29"/>
      <c r="Y69" s="29"/>
      <c r="Z69" s="29"/>
      <c r="AA69" s="29"/>
      <c r="AB69" s="29"/>
      <c r="AC69" s="29"/>
      <c r="AD69" s="29"/>
      <c r="AE69" s="32"/>
      <c r="AF69" s="60"/>
      <c r="AH69" s="6"/>
      <c r="AJ69" s="6"/>
    </row>
    <row r="70" spans="1:39" s="18" customFormat="1" ht="23.1" customHeight="1" x14ac:dyDescent="0.25">
      <c r="A70" s="1"/>
      <c r="B70" s="1"/>
      <c r="C70" s="1"/>
      <c r="D70" s="120" t="s">
        <v>35</v>
      </c>
      <c r="E70" s="120"/>
      <c r="F70" s="120"/>
      <c r="G70" s="120"/>
      <c r="H70" s="120"/>
      <c r="I70" s="121"/>
      <c r="J70" s="5"/>
      <c r="K70" s="25"/>
      <c r="L70" s="25"/>
      <c r="M70" s="8"/>
      <c r="N70" s="4"/>
      <c r="O70" s="4"/>
      <c r="P70" s="8"/>
      <c r="Q70" s="83"/>
      <c r="R70" s="83"/>
      <c r="S70" s="83"/>
      <c r="T70" s="72"/>
      <c r="U70" s="57"/>
      <c r="V70" s="53"/>
      <c r="W70" s="46"/>
      <c r="X70" s="37"/>
      <c r="Y70" s="37"/>
      <c r="Z70" s="37"/>
      <c r="AA70" s="27"/>
      <c r="AB70" s="27"/>
      <c r="AC70" s="26"/>
      <c r="AD70" s="26"/>
      <c r="AE70" s="9"/>
      <c r="AF70" s="60"/>
      <c r="AH70" s="6"/>
      <c r="AJ70" s="6"/>
      <c r="AK70" s="18">
        <v>120</v>
      </c>
      <c r="AL70" s="18">
        <v>576</v>
      </c>
    </row>
    <row r="71" spans="1:39" s="18" customFormat="1" ht="23.1" customHeight="1" x14ac:dyDescent="0.25">
      <c r="A71" s="1"/>
      <c r="B71" s="1" t="s">
        <v>37</v>
      </c>
      <c r="C71" s="47">
        <v>45246</v>
      </c>
      <c r="D71" s="2" t="s">
        <v>36</v>
      </c>
      <c r="E71" s="13">
        <f>K71</f>
        <v>650</v>
      </c>
      <c r="F71" s="14">
        <f>L71</f>
        <v>400</v>
      </c>
      <c r="G71" s="10"/>
      <c r="H71" s="1"/>
      <c r="I71" s="1"/>
      <c r="J71" s="5"/>
      <c r="K71" s="25">
        <f t="shared" ref="K71:L71" si="29">MROUND(N71+25,50)</f>
        <v>650</v>
      </c>
      <c r="L71" s="25">
        <f t="shared" si="29"/>
        <v>400</v>
      </c>
      <c r="M71" s="8"/>
      <c r="N71" s="4">
        <f t="shared" ref="N71:N72" si="30">Q71*2.3</f>
        <v>644</v>
      </c>
      <c r="O71" s="4">
        <f t="shared" ref="O71:O72" si="31">Q71*1.4</f>
        <v>392</v>
      </c>
      <c r="P71" s="8"/>
      <c r="Q71" s="80">
        <v>280</v>
      </c>
      <c r="R71" s="80">
        <v>280</v>
      </c>
      <c r="S71" s="80">
        <v>280</v>
      </c>
      <c r="T71" s="70">
        <v>280</v>
      </c>
      <c r="U71" s="55">
        <v>280</v>
      </c>
      <c r="V71" s="51">
        <v>280</v>
      </c>
      <c r="W71" s="40"/>
      <c r="X71" s="26">
        <v>300</v>
      </c>
      <c r="Y71" s="26">
        <v>300</v>
      </c>
      <c r="Z71" s="26">
        <v>300</v>
      </c>
      <c r="AA71" s="26">
        <v>300</v>
      </c>
      <c r="AB71" s="26">
        <v>300</v>
      </c>
      <c r="AC71" s="26"/>
      <c r="AD71" s="26"/>
      <c r="AE71" s="20">
        <v>108.173</v>
      </c>
      <c r="AF71" s="60"/>
      <c r="AH71" s="6"/>
      <c r="AJ71" s="6"/>
      <c r="AK71" s="18">
        <v>140</v>
      </c>
      <c r="AL71" s="18">
        <v>636</v>
      </c>
    </row>
    <row r="72" spans="1:39" s="18" customFormat="1" ht="23.1" customHeight="1" x14ac:dyDescent="0.25">
      <c r="A72" s="1"/>
      <c r="B72" s="1"/>
      <c r="C72" s="1"/>
      <c r="D72" s="2"/>
      <c r="E72" s="13"/>
      <c r="F72" s="14"/>
      <c r="G72" s="10"/>
      <c r="H72" s="1"/>
      <c r="I72" s="1"/>
      <c r="J72" s="5"/>
      <c r="K72" s="25"/>
      <c r="L72" s="25"/>
      <c r="M72" s="8"/>
      <c r="N72" s="4">
        <f t="shared" si="30"/>
        <v>0</v>
      </c>
      <c r="O72" s="4">
        <f t="shared" si="31"/>
        <v>0</v>
      </c>
      <c r="P72" s="8"/>
      <c r="Q72" s="80"/>
      <c r="R72" s="80"/>
      <c r="S72" s="80"/>
      <c r="T72" s="70"/>
      <c r="U72" s="55"/>
      <c r="V72" s="51"/>
      <c r="W72" s="40"/>
      <c r="X72" s="26">
        <v>400</v>
      </c>
      <c r="Y72" s="26">
        <v>400</v>
      </c>
      <c r="Z72" s="26">
        <v>400</v>
      </c>
      <c r="AA72" s="26">
        <v>400</v>
      </c>
      <c r="AB72" s="26">
        <v>400</v>
      </c>
      <c r="AC72" s="26"/>
      <c r="AD72" s="26"/>
      <c r="AE72" s="20">
        <v>162.2595</v>
      </c>
      <c r="AF72" s="60"/>
      <c r="AH72" s="6"/>
      <c r="AJ72" s="6"/>
      <c r="AK72" s="18">
        <v>160</v>
      </c>
      <c r="AL72" s="18">
        <v>696</v>
      </c>
    </row>
    <row r="73" spans="1:39" s="18" customFormat="1" ht="23.1" customHeight="1" x14ac:dyDescent="0.25">
      <c r="A73" s="1"/>
      <c r="B73" s="1"/>
      <c r="C73" s="1"/>
      <c r="D73" s="15"/>
      <c r="E73" s="16"/>
      <c r="F73" s="17"/>
      <c r="G73" s="10"/>
      <c r="H73" s="1"/>
      <c r="I73" s="1"/>
      <c r="J73" s="5"/>
      <c r="K73" s="25"/>
      <c r="L73" s="25"/>
      <c r="M73" s="8"/>
      <c r="N73" s="4"/>
      <c r="O73" s="4"/>
      <c r="P73" s="8"/>
      <c r="Q73" s="80"/>
      <c r="R73" s="80"/>
      <c r="S73" s="80"/>
      <c r="T73" s="70"/>
      <c r="U73" s="55"/>
      <c r="V73" s="51"/>
      <c r="W73" s="40"/>
      <c r="X73" s="26"/>
      <c r="Y73" s="26"/>
      <c r="Z73" s="26"/>
      <c r="AA73" s="26"/>
      <c r="AB73" s="26"/>
      <c r="AC73" s="26"/>
      <c r="AD73" s="26"/>
      <c r="AE73" s="20"/>
      <c r="AF73" s="60"/>
      <c r="AH73" s="6"/>
      <c r="AJ73" s="6"/>
    </row>
    <row r="74" spans="1:39" ht="23.1" customHeight="1" x14ac:dyDescent="0.25">
      <c r="D74" s="122" t="s">
        <v>0</v>
      </c>
      <c r="E74" s="122"/>
      <c r="F74" s="122"/>
      <c r="G74" s="122"/>
      <c r="H74" s="122"/>
      <c r="I74" s="123"/>
      <c r="J74" s="6"/>
      <c r="K74" s="25"/>
      <c r="L74" s="25"/>
      <c r="M74" s="1"/>
      <c r="N74" s="4"/>
      <c r="O74" s="4"/>
      <c r="P74" s="1"/>
      <c r="Q74" s="89">
        <v>230324</v>
      </c>
      <c r="R74" s="80"/>
      <c r="S74" s="80"/>
      <c r="T74" s="62"/>
      <c r="U74" s="62"/>
      <c r="V74" s="61"/>
      <c r="W74" s="42"/>
      <c r="X74" s="34"/>
      <c r="Y74" s="34"/>
      <c r="Z74" s="34"/>
      <c r="AA74" s="26"/>
      <c r="AB74" s="26"/>
      <c r="AC74" s="26"/>
      <c r="AD74" s="26"/>
      <c r="AE74" s="20"/>
      <c r="AF74" s="60"/>
    </row>
    <row r="75" spans="1:39" ht="23.1" customHeight="1" x14ac:dyDescent="0.25">
      <c r="A75" s="1" t="s">
        <v>4</v>
      </c>
      <c r="B75" s="1">
        <v>1859</v>
      </c>
      <c r="C75" s="1" t="s">
        <v>2</v>
      </c>
      <c r="D75" s="2" t="s">
        <v>72</v>
      </c>
      <c r="E75" s="13">
        <f>K75</f>
        <v>5850</v>
      </c>
      <c r="F75" s="14">
        <f>L75</f>
        <v>3750</v>
      </c>
      <c r="G75" s="11"/>
      <c r="K75" s="25">
        <f t="shared" ref="K75:L78" si="32">MROUND(N75+25,50)</f>
        <v>5850</v>
      </c>
      <c r="L75" s="25">
        <f t="shared" si="32"/>
        <v>3750</v>
      </c>
      <c r="M75" s="8"/>
      <c r="N75" s="4">
        <f>Q75*2.2</f>
        <v>5830.0000000000009</v>
      </c>
      <c r="O75" s="4">
        <f>Q75*1.4</f>
        <v>3709.9999999999995</v>
      </c>
      <c r="P75" s="8"/>
      <c r="Q75" s="80">
        <v>2650</v>
      </c>
      <c r="R75" s="80">
        <v>2300</v>
      </c>
      <c r="S75" s="80">
        <v>2200</v>
      </c>
      <c r="T75" s="70">
        <v>2200</v>
      </c>
      <c r="U75" s="55">
        <v>2200</v>
      </c>
      <c r="V75" s="51">
        <v>2200</v>
      </c>
      <c r="W75" s="42">
        <v>1760</v>
      </c>
      <c r="X75" s="34">
        <v>1760</v>
      </c>
      <c r="Y75" s="34">
        <v>1760</v>
      </c>
      <c r="Z75" s="34">
        <v>1760</v>
      </c>
      <c r="AA75" s="26">
        <v>1875</v>
      </c>
      <c r="AB75" s="26">
        <v>1875</v>
      </c>
      <c r="AC75" s="26">
        <v>1875</v>
      </c>
      <c r="AD75" s="26">
        <v>1875</v>
      </c>
      <c r="AE75" s="20">
        <v>1500</v>
      </c>
      <c r="AF75" s="60"/>
    </row>
    <row r="76" spans="1:39" ht="23.1" customHeight="1" x14ac:dyDescent="0.25">
      <c r="B76" s="1">
        <v>1860</v>
      </c>
      <c r="C76" s="1" t="s">
        <v>3</v>
      </c>
      <c r="D76" s="2" t="s">
        <v>73</v>
      </c>
      <c r="E76" s="13">
        <f t="shared" ref="E76:F78" si="33">K76</f>
        <v>5850</v>
      </c>
      <c r="F76" s="14">
        <f t="shared" si="33"/>
        <v>3750</v>
      </c>
      <c r="K76" s="25">
        <f t="shared" si="32"/>
        <v>5850</v>
      </c>
      <c r="L76" s="25">
        <f t="shared" si="32"/>
        <v>3750</v>
      </c>
      <c r="M76" s="8"/>
      <c r="N76" s="4">
        <f>Q76*2.2</f>
        <v>5830.0000000000009</v>
      </c>
      <c r="O76" s="4">
        <f>Q76*1.4</f>
        <v>3709.9999999999995</v>
      </c>
      <c r="P76" s="8"/>
      <c r="Q76" s="80">
        <v>2650</v>
      </c>
      <c r="R76" s="80">
        <v>2600</v>
      </c>
      <c r="S76" s="80">
        <v>2656.25</v>
      </c>
      <c r="T76" s="70">
        <v>2656.25</v>
      </c>
      <c r="U76" s="55">
        <v>2656.25</v>
      </c>
      <c r="V76" s="51">
        <v>2656.25</v>
      </c>
      <c r="W76" s="42">
        <v>2125</v>
      </c>
      <c r="X76" s="26">
        <f>AF76*1.25</f>
        <v>0</v>
      </c>
      <c r="Y76" s="26">
        <v>2125</v>
      </c>
      <c r="Z76" s="26">
        <v>2125</v>
      </c>
      <c r="AA76" s="26">
        <v>2125</v>
      </c>
      <c r="AB76" s="26">
        <v>2125</v>
      </c>
      <c r="AC76" s="26">
        <v>2125</v>
      </c>
      <c r="AD76" s="26">
        <v>2125</v>
      </c>
      <c r="AE76" s="20">
        <v>1700</v>
      </c>
      <c r="AF76" s="60"/>
    </row>
    <row r="77" spans="1:39" ht="23.1" customHeight="1" x14ac:dyDescent="0.25">
      <c r="B77" s="1">
        <v>1860</v>
      </c>
      <c r="C77" s="1" t="s">
        <v>3</v>
      </c>
      <c r="D77" s="2" t="s">
        <v>74</v>
      </c>
      <c r="E77" s="13">
        <f t="shared" si="33"/>
        <v>5850</v>
      </c>
      <c r="F77" s="14">
        <f t="shared" si="33"/>
        <v>3750</v>
      </c>
      <c r="K77" s="25">
        <f t="shared" si="32"/>
        <v>5850</v>
      </c>
      <c r="L77" s="25">
        <f t="shared" si="32"/>
        <v>3750</v>
      </c>
      <c r="M77" s="8"/>
      <c r="N77" s="4">
        <f>Q77*2.2</f>
        <v>5830.0000000000009</v>
      </c>
      <c r="O77" s="4">
        <f>Q77*1.4</f>
        <v>3709.9999999999995</v>
      </c>
      <c r="P77" s="8"/>
      <c r="Q77" s="80">
        <v>2650</v>
      </c>
      <c r="R77" s="80">
        <v>2800</v>
      </c>
      <c r="S77" s="80">
        <v>2656.25</v>
      </c>
      <c r="T77" s="70">
        <v>2656.25</v>
      </c>
      <c r="U77" s="55">
        <v>2656.25</v>
      </c>
      <c r="V77" s="51">
        <v>2656.25</v>
      </c>
      <c r="W77" s="42">
        <v>2125</v>
      </c>
      <c r="X77" s="26">
        <f>AF77*1.25</f>
        <v>0</v>
      </c>
      <c r="Y77" s="26">
        <v>2125</v>
      </c>
      <c r="Z77" s="26">
        <v>2125</v>
      </c>
      <c r="AA77" s="26">
        <v>2125</v>
      </c>
      <c r="AB77" s="26">
        <v>2125</v>
      </c>
      <c r="AC77" s="26">
        <v>2125</v>
      </c>
      <c r="AD77" s="26">
        <v>2125</v>
      </c>
      <c r="AE77" s="20">
        <v>1700</v>
      </c>
      <c r="AF77" s="60"/>
    </row>
    <row r="78" spans="1:39" ht="23.1" customHeight="1" x14ac:dyDescent="0.25">
      <c r="B78" s="1">
        <v>1860</v>
      </c>
      <c r="C78" s="1" t="s">
        <v>3</v>
      </c>
      <c r="D78" s="2" t="s">
        <v>75</v>
      </c>
      <c r="E78" s="13">
        <f t="shared" si="33"/>
        <v>6550</v>
      </c>
      <c r="F78" s="14">
        <f t="shared" si="33"/>
        <v>4200</v>
      </c>
      <c r="K78" s="25">
        <f t="shared" si="32"/>
        <v>6550</v>
      </c>
      <c r="L78" s="25">
        <f t="shared" si="32"/>
        <v>4200</v>
      </c>
      <c r="M78" s="8"/>
      <c r="N78" s="4">
        <f>Q78*2.2</f>
        <v>6534.0000000000009</v>
      </c>
      <c r="O78" s="4">
        <f>Q78*1.4</f>
        <v>4158</v>
      </c>
      <c r="P78" s="8"/>
      <c r="Q78" s="80">
        <v>2970</v>
      </c>
      <c r="R78" s="80">
        <v>3000</v>
      </c>
      <c r="S78" s="80">
        <v>2656.25</v>
      </c>
      <c r="T78" s="70">
        <v>2656.25</v>
      </c>
      <c r="U78" s="55">
        <v>2656.25</v>
      </c>
      <c r="V78" s="51">
        <v>2656.25</v>
      </c>
      <c r="W78" s="42">
        <v>2125</v>
      </c>
      <c r="X78" s="26">
        <f>AF78*1.25</f>
        <v>0</v>
      </c>
      <c r="Y78" s="26">
        <v>2125</v>
      </c>
      <c r="Z78" s="26">
        <v>2125</v>
      </c>
      <c r="AA78" s="26">
        <v>2125</v>
      </c>
      <c r="AB78" s="26">
        <v>2125</v>
      </c>
      <c r="AC78" s="26">
        <v>2125</v>
      </c>
      <c r="AD78" s="26">
        <v>2125</v>
      </c>
      <c r="AE78" s="20">
        <v>1700</v>
      </c>
      <c r="AF78" s="60"/>
    </row>
    <row r="79" spans="1:39" ht="23.1" customHeight="1" x14ac:dyDescent="0.25">
      <c r="D79" s="15"/>
      <c r="E79" s="16"/>
      <c r="F79" s="17"/>
      <c r="J79" s="6"/>
      <c r="K79" s="25"/>
      <c r="L79" s="25"/>
      <c r="M79" s="1"/>
      <c r="N79" s="4"/>
      <c r="O79" s="4"/>
      <c r="P79" s="1"/>
      <c r="Q79" s="80"/>
      <c r="R79" s="80"/>
      <c r="S79" s="80"/>
      <c r="T79" s="70"/>
      <c r="U79" s="55"/>
      <c r="V79" s="51"/>
      <c r="W79" s="42"/>
      <c r="X79" s="26"/>
      <c r="Y79" s="26"/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3"/>
      <c r="AF79" s="60"/>
    </row>
    <row r="80" spans="1:39" ht="23.1" customHeight="1" x14ac:dyDescent="0.25">
      <c r="D80" s="122" t="s">
        <v>5</v>
      </c>
      <c r="E80" s="122"/>
      <c r="F80" s="122"/>
      <c r="G80" s="122"/>
      <c r="H80" s="122"/>
      <c r="I80" s="122"/>
      <c r="J80" s="6"/>
      <c r="K80" s="25"/>
      <c r="L80" s="25"/>
      <c r="M80" s="8"/>
      <c r="N80" s="4"/>
      <c r="O80" s="4"/>
      <c r="P80" s="1"/>
      <c r="Q80" s="80"/>
      <c r="R80" s="80"/>
      <c r="S80" s="80"/>
      <c r="T80" s="62"/>
      <c r="U80" s="62"/>
      <c r="V80" s="61"/>
      <c r="W80" s="42"/>
      <c r="X80" s="26"/>
      <c r="Y80" s="26"/>
      <c r="Z80" s="26"/>
      <c r="AA80" s="26"/>
      <c r="AB80" s="26"/>
      <c r="AC80" s="26"/>
      <c r="AD80" s="26"/>
      <c r="AE80" s="20"/>
      <c r="AF80" s="60"/>
    </row>
    <row r="81" spans="1:36" ht="23.1" customHeight="1" x14ac:dyDescent="0.25">
      <c r="B81" s="1">
        <v>1841</v>
      </c>
      <c r="C81" s="1" t="s">
        <v>1</v>
      </c>
      <c r="D81" s="21" t="s">
        <v>7</v>
      </c>
      <c r="E81" s="13">
        <f>K81</f>
        <v>7750</v>
      </c>
      <c r="F81" s="14">
        <f>L81</f>
        <v>4950</v>
      </c>
      <c r="G81" s="11"/>
      <c r="J81" s="6"/>
      <c r="K81" s="25">
        <f t="shared" ref="K81:L85" si="34">MROUND(N81+25,50)</f>
        <v>7750</v>
      </c>
      <c r="L81" s="25">
        <f t="shared" si="34"/>
        <v>4950</v>
      </c>
      <c r="M81" s="8"/>
      <c r="N81" s="4">
        <f t="shared" ref="N81:N85" si="35">Q81*2.2</f>
        <v>7734.3750000000009</v>
      </c>
      <c r="O81" s="4">
        <f t="shared" ref="O81:O85" si="36">Q81*1.4</f>
        <v>4921.875</v>
      </c>
      <c r="P81" s="1"/>
      <c r="Q81" s="80">
        <v>3515.625</v>
      </c>
      <c r="R81" s="80">
        <v>3515.625</v>
      </c>
      <c r="S81" s="80">
        <v>3515.625</v>
      </c>
      <c r="T81" s="70">
        <v>3515.625</v>
      </c>
      <c r="U81" s="55">
        <v>3515.625</v>
      </c>
      <c r="V81" s="51">
        <v>3515.625</v>
      </c>
      <c r="W81" s="42">
        <v>2812.5</v>
      </c>
      <c r="X81" s="26">
        <f>AF81*1.25</f>
        <v>0</v>
      </c>
      <c r="Y81" s="26">
        <v>2812.5</v>
      </c>
      <c r="Z81" s="26">
        <v>2812.5</v>
      </c>
      <c r="AA81" s="26">
        <v>2812.5</v>
      </c>
      <c r="AB81" s="26">
        <v>2812.5</v>
      </c>
      <c r="AC81" s="26">
        <v>2812.5</v>
      </c>
      <c r="AD81" s="26">
        <v>2812.5</v>
      </c>
      <c r="AE81" s="20">
        <v>2250</v>
      </c>
      <c r="AF81" s="60"/>
    </row>
    <row r="82" spans="1:36" ht="23.1" customHeight="1" x14ac:dyDescent="0.25">
      <c r="D82" s="2" t="s">
        <v>6</v>
      </c>
      <c r="E82" s="13">
        <f t="shared" ref="E82:F85" si="37">K82</f>
        <v>8350</v>
      </c>
      <c r="F82" s="14">
        <f t="shared" si="37"/>
        <v>5300</v>
      </c>
      <c r="G82" s="11"/>
      <c r="J82" s="6"/>
      <c r="K82" s="25">
        <f t="shared" si="34"/>
        <v>8350</v>
      </c>
      <c r="L82" s="25">
        <f t="shared" si="34"/>
        <v>5300</v>
      </c>
      <c r="M82" s="8"/>
      <c r="N82" s="4">
        <f t="shared" si="35"/>
        <v>8311.875</v>
      </c>
      <c r="O82" s="4">
        <f t="shared" si="36"/>
        <v>5289.375</v>
      </c>
      <c r="P82" s="1"/>
      <c r="Q82" s="80">
        <v>3778.125</v>
      </c>
      <c r="R82" s="80">
        <v>3778.125</v>
      </c>
      <c r="S82" s="80">
        <v>3778.125</v>
      </c>
      <c r="T82" s="70">
        <v>3778.125</v>
      </c>
      <c r="U82" s="55">
        <v>3778.125</v>
      </c>
      <c r="V82" s="51">
        <v>3778.125</v>
      </c>
      <c r="W82" s="42">
        <v>3022.5</v>
      </c>
      <c r="X82" s="26">
        <f>AF82*1.25</f>
        <v>0</v>
      </c>
      <c r="Y82" s="26">
        <v>3022.5</v>
      </c>
      <c r="Z82" s="26">
        <v>3022.5</v>
      </c>
      <c r="AA82" s="26">
        <v>3022.5</v>
      </c>
      <c r="AB82" s="26">
        <v>3022.5</v>
      </c>
      <c r="AC82" s="26">
        <v>3022.5</v>
      </c>
      <c r="AD82" s="26">
        <v>3022.5</v>
      </c>
      <c r="AE82" s="20">
        <v>2418</v>
      </c>
      <c r="AF82" s="60"/>
    </row>
    <row r="83" spans="1:36" ht="23.1" customHeight="1" x14ac:dyDescent="0.25">
      <c r="D83" s="2" t="s">
        <v>17</v>
      </c>
      <c r="E83" s="13">
        <f t="shared" si="37"/>
        <v>8900</v>
      </c>
      <c r="F83" s="14">
        <f t="shared" si="37"/>
        <v>5650</v>
      </c>
      <c r="G83" s="11"/>
      <c r="J83" s="6"/>
      <c r="K83" s="25">
        <f t="shared" si="34"/>
        <v>8900</v>
      </c>
      <c r="L83" s="25">
        <f t="shared" si="34"/>
        <v>5650</v>
      </c>
      <c r="M83" s="8"/>
      <c r="N83" s="4">
        <f t="shared" si="35"/>
        <v>8868.75</v>
      </c>
      <c r="O83" s="4">
        <f t="shared" si="36"/>
        <v>5643.75</v>
      </c>
      <c r="P83" s="1"/>
      <c r="Q83" s="80">
        <v>4031.25</v>
      </c>
      <c r="R83" s="80">
        <v>4031.25</v>
      </c>
      <c r="S83" s="80">
        <v>4031.25</v>
      </c>
      <c r="T83" s="70">
        <v>4031.25</v>
      </c>
      <c r="U83" s="55">
        <v>4031.25</v>
      </c>
      <c r="V83" s="51">
        <v>4031.25</v>
      </c>
      <c r="W83" s="42">
        <v>3225</v>
      </c>
      <c r="X83" s="26">
        <v>3225</v>
      </c>
      <c r="Y83" s="26">
        <v>3225</v>
      </c>
      <c r="Z83" s="26">
        <v>3225</v>
      </c>
      <c r="AA83" s="26"/>
      <c r="AB83" s="26"/>
      <c r="AC83" s="26"/>
      <c r="AD83" s="26"/>
      <c r="AE83" s="20"/>
      <c r="AF83" s="60"/>
    </row>
    <row r="84" spans="1:36" ht="23.1" customHeight="1" x14ac:dyDescent="0.25">
      <c r="D84" s="2" t="s">
        <v>18</v>
      </c>
      <c r="E84" s="13">
        <f t="shared" si="37"/>
        <v>9650</v>
      </c>
      <c r="F84" s="14">
        <f t="shared" si="37"/>
        <v>6150</v>
      </c>
      <c r="G84" s="11"/>
      <c r="J84" s="6"/>
      <c r="K84" s="25">
        <f t="shared" si="34"/>
        <v>9650</v>
      </c>
      <c r="L84" s="25">
        <f t="shared" si="34"/>
        <v>6150</v>
      </c>
      <c r="M84" s="8"/>
      <c r="N84" s="4">
        <f t="shared" si="35"/>
        <v>9625</v>
      </c>
      <c r="O84" s="4">
        <f t="shared" si="36"/>
        <v>6125</v>
      </c>
      <c r="P84" s="1"/>
      <c r="Q84" s="80">
        <v>4375</v>
      </c>
      <c r="R84" s="80">
        <v>4375</v>
      </c>
      <c r="S84" s="80">
        <v>4375</v>
      </c>
      <c r="T84" s="70">
        <v>4375</v>
      </c>
      <c r="U84" s="55">
        <v>4375</v>
      </c>
      <c r="V84" s="51">
        <v>4375</v>
      </c>
      <c r="W84" s="42">
        <v>3500</v>
      </c>
      <c r="X84" s="26">
        <v>3500</v>
      </c>
      <c r="Y84" s="26">
        <v>3500</v>
      </c>
      <c r="Z84" s="26">
        <v>3500</v>
      </c>
      <c r="AA84" s="26"/>
      <c r="AB84" s="26"/>
      <c r="AC84" s="26"/>
      <c r="AD84" s="26"/>
      <c r="AE84" s="20"/>
      <c r="AF84" s="60"/>
    </row>
    <row r="85" spans="1:36" ht="23.1" customHeight="1" x14ac:dyDescent="0.25">
      <c r="D85" s="2" t="s">
        <v>19</v>
      </c>
      <c r="E85" s="13">
        <f t="shared" si="37"/>
        <v>10400</v>
      </c>
      <c r="F85" s="14">
        <f t="shared" si="37"/>
        <v>6650</v>
      </c>
      <c r="G85" s="11"/>
      <c r="J85" s="6"/>
      <c r="K85" s="25">
        <f t="shared" si="34"/>
        <v>10400</v>
      </c>
      <c r="L85" s="25">
        <f t="shared" si="34"/>
        <v>6650</v>
      </c>
      <c r="M85" s="8"/>
      <c r="N85" s="4">
        <f t="shared" si="35"/>
        <v>10381.25</v>
      </c>
      <c r="O85" s="4">
        <f t="shared" si="36"/>
        <v>6606.25</v>
      </c>
      <c r="P85" s="1"/>
      <c r="Q85" s="80">
        <v>4718.75</v>
      </c>
      <c r="R85" s="80">
        <v>4718.75</v>
      </c>
      <c r="S85" s="80">
        <v>4718.75</v>
      </c>
      <c r="T85" s="70">
        <v>4718.75</v>
      </c>
      <c r="U85" s="55">
        <v>4718.75</v>
      </c>
      <c r="V85" s="51">
        <v>4718.75</v>
      </c>
      <c r="W85" s="42">
        <v>3775</v>
      </c>
      <c r="X85" s="26">
        <v>3775</v>
      </c>
      <c r="Y85" s="26">
        <v>3775</v>
      </c>
      <c r="Z85" s="26">
        <v>3775</v>
      </c>
      <c r="AA85" s="26"/>
      <c r="AB85" s="26"/>
      <c r="AC85" s="26"/>
      <c r="AD85" s="26"/>
      <c r="AE85" s="20"/>
      <c r="AF85" s="60"/>
    </row>
    <row r="87" spans="1:36" s="18" customFormat="1" ht="23.1" customHeight="1" x14ac:dyDescent="0.25">
      <c r="A87" s="1"/>
      <c r="B87" s="1"/>
      <c r="C87" s="1"/>
      <c r="D87" s="15"/>
      <c r="E87" s="16"/>
      <c r="F87" s="17"/>
      <c r="G87" s="10"/>
      <c r="H87" s="1"/>
      <c r="I87" s="1"/>
      <c r="J87" s="6"/>
      <c r="K87" s="25"/>
      <c r="L87" s="25"/>
      <c r="M87" s="1"/>
      <c r="N87" s="4"/>
      <c r="O87" s="4"/>
      <c r="P87" s="1"/>
      <c r="Q87" s="84"/>
      <c r="R87" s="84"/>
      <c r="S87" s="84"/>
      <c r="T87" s="67"/>
      <c r="U87" s="67"/>
      <c r="V87" s="61"/>
      <c r="W87" s="68"/>
      <c r="X87" s="29"/>
      <c r="Y87" s="29"/>
      <c r="Z87" s="29"/>
      <c r="AA87" s="29"/>
      <c r="AB87" s="29"/>
      <c r="AC87" s="29"/>
      <c r="AD87" s="29"/>
      <c r="AE87" s="32"/>
      <c r="AF87" s="60"/>
      <c r="AH87" s="6"/>
      <c r="AJ87" s="6"/>
    </row>
    <row r="88" spans="1:36" s="18" customFormat="1" ht="23.1" customHeight="1" x14ac:dyDescent="0.25">
      <c r="A88" s="1"/>
      <c r="B88" s="1"/>
      <c r="C88" s="36"/>
      <c r="D88" s="120" t="s">
        <v>77</v>
      </c>
      <c r="E88" s="120"/>
      <c r="F88" s="120"/>
      <c r="G88" s="120"/>
      <c r="H88" s="120"/>
      <c r="I88" s="121"/>
      <c r="J88" s="6"/>
      <c r="K88" s="25"/>
      <c r="L88" s="25"/>
      <c r="M88" s="1"/>
      <c r="N88" s="78" t="s">
        <v>78</v>
      </c>
      <c r="O88" s="78" t="s">
        <v>79</v>
      </c>
      <c r="P88" s="1"/>
      <c r="Q88" s="80"/>
      <c r="R88" s="80"/>
      <c r="S88" s="80"/>
      <c r="T88" s="62"/>
      <c r="U88" s="62"/>
      <c r="V88" s="61"/>
      <c r="W88" s="42"/>
      <c r="X88" s="34"/>
      <c r="Y88" s="34"/>
      <c r="Z88" s="34"/>
      <c r="AA88" s="26"/>
      <c r="AB88" s="26"/>
      <c r="AC88" s="26"/>
      <c r="AD88" s="26"/>
      <c r="AE88" s="9"/>
      <c r="AF88" s="60"/>
      <c r="AH88" s="6"/>
      <c r="AI88" s="6"/>
    </row>
    <row r="89" spans="1:36" s="18" customFormat="1" ht="23.1" customHeight="1" x14ac:dyDescent="0.25">
      <c r="A89" s="1"/>
      <c r="B89" s="1"/>
      <c r="C89" s="36">
        <v>45326</v>
      </c>
      <c r="D89" s="19" t="s">
        <v>77</v>
      </c>
      <c r="E89" s="13">
        <f t="shared" ref="E89:F89" si="38">K89</f>
        <v>5000</v>
      </c>
      <c r="F89" s="14">
        <f t="shared" si="38"/>
        <v>3800</v>
      </c>
      <c r="G89" s="11"/>
      <c r="H89" s="7"/>
      <c r="I89" s="7"/>
      <c r="J89" s="5"/>
      <c r="K89" s="25">
        <f>MROUND(N89+24,50)</f>
        <v>5000</v>
      </c>
      <c r="L89" s="25">
        <f t="shared" ref="L89" si="39">MROUND(O89+25,50)</f>
        <v>3800</v>
      </c>
      <c r="M89" s="8"/>
      <c r="N89" s="4">
        <f>Q89*2</f>
        <v>5000</v>
      </c>
      <c r="O89" s="4">
        <f>Q89*1.5</f>
        <v>3750</v>
      </c>
      <c r="P89" s="8"/>
      <c r="Q89" s="80">
        <v>2500</v>
      </c>
      <c r="R89" s="80">
        <v>2500</v>
      </c>
      <c r="S89" s="80">
        <v>4750</v>
      </c>
      <c r="T89" s="70">
        <v>4750</v>
      </c>
      <c r="U89" s="55">
        <v>4750</v>
      </c>
      <c r="V89" s="51"/>
      <c r="W89" s="42"/>
      <c r="X89" s="34"/>
      <c r="Y89" s="34"/>
      <c r="Z89" s="34"/>
      <c r="AA89" s="26"/>
      <c r="AB89" s="26"/>
      <c r="AC89" s="26"/>
      <c r="AD89" s="26"/>
      <c r="AE89" s="9"/>
      <c r="AF89" s="60"/>
      <c r="AH89" s="6"/>
      <c r="AI89" s="6"/>
    </row>
    <row r="90" spans="1:36" s="18" customFormat="1" ht="23.1" customHeight="1" x14ac:dyDescent="0.25">
      <c r="A90" s="1"/>
      <c r="B90" s="1"/>
      <c r="C90" s="1"/>
      <c r="D90" s="15"/>
      <c r="E90" s="16"/>
      <c r="F90" s="17"/>
      <c r="G90" s="10"/>
      <c r="H90" s="1"/>
      <c r="I90" s="1"/>
      <c r="J90" s="5"/>
      <c r="K90" s="25"/>
      <c r="L90" s="25"/>
      <c r="M90" s="8"/>
      <c r="N90" s="4"/>
      <c r="O90" s="4"/>
      <c r="P90" s="8"/>
      <c r="Q90" s="80"/>
      <c r="R90" s="80"/>
      <c r="S90" s="80"/>
      <c r="T90" s="70"/>
      <c r="U90" s="55"/>
      <c r="V90" s="51"/>
      <c r="W90" s="42"/>
      <c r="X90" s="26"/>
      <c r="Y90" s="26"/>
      <c r="Z90" s="26"/>
      <c r="AA90" s="26"/>
      <c r="AB90" s="26"/>
      <c r="AC90" s="26"/>
      <c r="AD90" s="26"/>
      <c r="AE90" s="9"/>
      <c r="AF90" s="60"/>
      <c r="AH90" s="6"/>
      <c r="AI90" s="6"/>
    </row>
  </sheetData>
  <mergeCells count="12">
    <mergeCell ref="D88:I88"/>
    <mergeCell ref="D2:I2"/>
    <mergeCell ref="D4:I4"/>
    <mergeCell ref="D16:I16"/>
    <mergeCell ref="D37:I37"/>
    <mergeCell ref="D45:I45"/>
    <mergeCell ref="D51:I51"/>
    <mergeCell ref="D55:I55"/>
    <mergeCell ref="D61:I61"/>
    <mergeCell ref="D70:I70"/>
    <mergeCell ref="D74:I74"/>
    <mergeCell ref="D80:I80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&amp;LMACETAS DE PLASTICO&amp;R"El Origen"</oddHeader>
    <oddFooter>&amp;L&amp;P&amp;R&amp;D</oddFooter>
  </headerFooter>
  <rowBreaks count="1" manualBreakCount="1">
    <brk id="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AK61"/>
  <sheetViews>
    <sheetView topLeftCell="D13" zoomScaleNormal="100" workbookViewId="0">
      <selection activeCell="Q18" sqref="Q18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20" width="14.85546875" style="79" customWidth="1"/>
    <col min="21" max="21" width="14.85546875" style="69" customWidth="1"/>
    <col min="22" max="22" width="14.85546875" style="54" hidden="1" customWidth="1"/>
    <col min="23" max="23" width="14.85546875" style="50" hidden="1" customWidth="1"/>
    <col min="24" max="24" width="14.85546875" style="41" hidden="1" customWidth="1"/>
    <col min="25" max="31" width="14.85546875" style="24" hidden="1" customWidth="1"/>
    <col min="32" max="32" width="14.85546875" style="3" hidden="1" customWidth="1"/>
    <col min="33" max="33" width="11.42578125" style="49" customWidth="1"/>
    <col min="34" max="34" width="14.7109375" style="18" customWidth="1"/>
    <col min="35" max="36" width="11.42578125" style="6" customWidth="1"/>
    <col min="37" max="16384" width="11.42578125" style="6"/>
  </cols>
  <sheetData>
    <row r="1" spans="1:36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80"/>
      <c r="U1" s="62"/>
      <c r="V1" s="62"/>
      <c r="W1" s="61"/>
      <c r="X1" s="42"/>
      <c r="Y1" s="26"/>
      <c r="Z1" s="26"/>
      <c r="AA1" s="26">
        <v>0</v>
      </c>
      <c r="AB1" s="26">
        <v>0</v>
      </c>
      <c r="AC1" s="26">
        <v>0</v>
      </c>
      <c r="AD1" s="26">
        <v>0</v>
      </c>
      <c r="AE1" s="26">
        <v>0</v>
      </c>
      <c r="AF1" s="23"/>
      <c r="AG1" s="60"/>
    </row>
    <row r="2" spans="1:36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25"/>
      <c r="L2" s="25"/>
      <c r="M2" s="1"/>
      <c r="N2" s="4"/>
      <c r="O2" s="4"/>
      <c r="P2" s="1"/>
      <c r="Q2" s="80"/>
      <c r="R2" s="80"/>
      <c r="S2" s="80"/>
      <c r="T2" s="80"/>
      <c r="U2" s="62" t="s">
        <v>67</v>
      </c>
      <c r="V2" s="62"/>
      <c r="W2" s="61"/>
      <c r="X2" s="42"/>
      <c r="Y2" s="26"/>
      <c r="Z2" s="26"/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0"/>
      <c r="AG2" s="60"/>
      <c r="AI2" s="6"/>
      <c r="AJ2" s="6"/>
    </row>
    <row r="3" spans="1:36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88" t="s">
        <v>81</v>
      </c>
      <c r="R3" s="88" t="s">
        <v>80</v>
      </c>
      <c r="S3" s="85" t="s">
        <v>76</v>
      </c>
      <c r="T3" s="81" t="s">
        <v>68</v>
      </c>
      <c r="U3" s="62" t="s">
        <v>68</v>
      </c>
      <c r="V3" s="62"/>
      <c r="W3" s="61"/>
      <c r="X3" s="44"/>
      <c r="Y3" s="29"/>
      <c r="Z3" s="29"/>
      <c r="AA3" s="29"/>
      <c r="AB3" s="29"/>
      <c r="AC3" s="29"/>
      <c r="AD3" s="29"/>
      <c r="AE3" s="29"/>
      <c r="AF3" s="32"/>
      <c r="AG3" s="60"/>
      <c r="AI3" s="6"/>
      <c r="AJ3" s="6"/>
    </row>
    <row r="4" spans="1:36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80"/>
      <c r="R4" s="80"/>
      <c r="S4" s="80"/>
      <c r="T4" s="80"/>
      <c r="U4" s="62"/>
      <c r="V4" s="62"/>
      <c r="W4" s="61"/>
      <c r="X4" s="42"/>
      <c r="Y4" s="26"/>
      <c r="Z4" s="26"/>
      <c r="AA4" s="26"/>
      <c r="AB4" s="26"/>
      <c r="AC4" s="26"/>
      <c r="AD4" s="26"/>
      <c r="AE4" s="26"/>
      <c r="AF4" s="20"/>
      <c r="AG4" s="60"/>
      <c r="AI4" s="6"/>
      <c r="AJ4" s="6"/>
    </row>
    <row r="5" spans="1:36" s="18" customFormat="1" ht="23.1" customHeight="1" x14ac:dyDescent="0.25">
      <c r="A5" s="1"/>
      <c r="B5" s="1"/>
      <c r="C5" s="1"/>
      <c r="D5" s="64" t="s">
        <v>66</v>
      </c>
      <c r="E5" s="13">
        <f>K5</f>
        <v>1200</v>
      </c>
      <c r="F5" s="14">
        <f>L5</f>
        <v>750</v>
      </c>
      <c r="G5" s="10"/>
      <c r="H5" s="1"/>
      <c r="I5" s="1"/>
      <c r="J5" s="5"/>
      <c r="K5" s="25">
        <f>MROUND(N5+25,50)</f>
        <v>1200</v>
      </c>
      <c r="L5" s="25">
        <f>MROUND(O5+25,50)</f>
        <v>750</v>
      </c>
      <c r="M5" s="8"/>
      <c r="N5" s="4">
        <f>Q5*2.3</f>
        <v>1191.3999999999999</v>
      </c>
      <c r="O5" s="4">
        <f>Q5*1.4</f>
        <v>725.19999999999993</v>
      </c>
      <c r="P5" s="8"/>
      <c r="Q5" s="80">
        <v>518</v>
      </c>
      <c r="R5" s="80">
        <v>518</v>
      </c>
      <c r="S5" s="80">
        <v>518</v>
      </c>
      <c r="T5" s="80">
        <v>300</v>
      </c>
      <c r="U5" s="70">
        <v>300</v>
      </c>
      <c r="V5" s="55">
        <v>300</v>
      </c>
      <c r="W5" s="51">
        <v>300</v>
      </c>
      <c r="X5" s="42">
        <v>300</v>
      </c>
      <c r="Y5" s="26">
        <v>300</v>
      </c>
      <c r="Z5" s="26">
        <v>300</v>
      </c>
      <c r="AA5" s="26">
        <v>300</v>
      </c>
      <c r="AB5" s="26">
        <v>300</v>
      </c>
      <c r="AC5" s="26">
        <v>300</v>
      </c>
      <c r="AD5" s="26"/>
      <c r="AE5" s="26"/>
      <c r="AF5" s="20">
        <v>108.173</v>
      </c>
      <c r="AG5" s="60"/>
      <c r="AI5" s="6"/>
      <c r="AJ5" s="6"/>
    </row>
    <row r="6" spans="1:36" s="18" customFormat="1" ht="23.1" customHeight="1" x14ac:dyDescent="0.25">
      <c r="A6" s="1"/>
      <c r="B6" s="1"/>
      <c r="C6" s="1"/>
      <c r="D6" s="64" t="s">
        <v>65</v>
      </c>
      <c r="E6" s="13">
        <f t="shared" ref="E6:F14" si="0">K6</f>
        <v>1800</v>
      </c>
      <c r="F6" s="14">
        <f t="shared" si="0"/>
        <v>1100</v>
      </c>
      <c r="G6" s="10"/>
      <c r="H6" s="1"/>
      <c r="I6" s="1"/>
      <c r="J6" s="5"/>
      <c r="K6" s="25">
        <f t="shared" ref="K6:L14" si="1">MROUND(N6+25,50)</f>
        <v>1800</v>
      </c>
      <c r="L6" s="25">
        <f t="shared" si="1"/>
        <v>1100</v>
      </c>
      <c r="M6" s="8"/>
      <c r="N6" s="4">
        <f t="shared" ref="N6:N14" si="2">Q6*2.3</f>
        <v>1787.1</v>
      </c>
      <c r="O6" s="4">
        <f t="shared" ref="O6:O14" si="3">Q6*1.4</f>
        <v>1087.8</v>
      </c>
      <c r="P6" s="8"/>
      <c r="Q6" s="80">
        <v>777</v>
      </c>
      <c r="R6" s="80">
        <v>777</v>
      </c>
      <c r="S6" s="80">
        <v>777</v>
      </c>
      <c r="T6" s="80">
        <v>450</v>
      </c>
      <c r="U6" s="70">
        <v>450</v>
      </c>
      <c r="V6" s="55">
        <v>450</v>
      </c>
      <c r="W6" s="51">
        <v>450</v>
      </c>
      <c r="X6" s="42">
        <v>450</v>
      </c>
      <c r="Y6" s="26">
        <v>450</v>
      </c>
      <c r="Z6" s="26">
        <v>450</v>
      </c>
      <c r="AA6" s="26">
        <v>450</v>
      </c>
      <c r="AB6" s="26">
        <v>450</v>
      </c>
      <c r="AC6" s="26">
        <v>450</v>
      </c>
      <c r="AD6" s="26">
        <v>135.21625</v>
      </c>
      <c r="AE6" s="26">
        <v>135.21625</v>
      </c>
      <c r="AF6" s="20">
        <v>108.173</v>
      </c>
      <c r="AG6" s="60"/>
      <c r="AI6" s="6"/>
      <c r="AJ6" s="6"/>
    </row>
    <row r="7" spans="1:36" s="18" customFormat="1" ht="23.1" customHeight="1" x14ac:dyDescent="0.25">
      <c r="A7" s="1"/>
      <c r="B7" s="1"/>
      <c r="C7" s="1"/>
      <c r="D7" s="64" t="s">
        <v>64</v>
      </c>
      <c r="E7" s="13">
        <f t="shared" si="0"/>
        <v>1800</v>
      </c>
      <c r="F7" s="14">
        <f t="shared" si="0"/>
        <v>1100</v>
      </c>
      <c r="G7" s="10"/>
      <c r="H7" s="1"/>
      <c r="I7" s="1"/>
      <c r="J7" s="5"/>
      <c r="K7" s="25">
        <f t="shared" si="1"/>
        <v>1800</v>
      </c>
      <c r="L7" s="25">
        <f t="shared" si="1"/>
        <v>1100</v>
      </c>
      <c r="M7" s="8"/>
      <c r="N7" s="4">
        <f t="shared" si="2"/>
        <v>1787.1</v>
      </c>
      <c r="O7" s="4">
        <f t="shared" si="3"/>
        <v>1087.8</v>
      </c>
      <c r="P7" s="8"/>
      <c r="Q7" s="80">
        <v>777</v>
      </c>
      <c r="R7" s="80">
        <v>777</v>
      </c>
      <c r="S7" s="80">
        <v>777</v>
      </c>
      <c r="T7" s="80">
        <v>400</v>
      </c>
      <c r="U7" s="70">
        <v>400</v>
      </c>
      <c r="V7" s="55">
        <v>400</v>
      </c>
      <c r="W7" s="51">
        <v>400</v>
      </c>
      <c r="X7" s="42">
        <v>400</v>
      </c>
      <c r="Y7" s="26">
        <v>400</v>
      </c>
      <c r="Z7" s="26">
        <v>400</v>
      </c>
      <c r="AA7" s="26">
        <v>400</v>
      </c>
      <c r="AB7" s="26">
        <v>400</v>
      </c>
      <c r="AC7" s="26">
        <v>400</v>
      </c>
      <c r="AD7" s="26"/>
      <c r="AE7" s="26"/>
      <c r="AF7" s="20">
        <v>162.2595</v>
      </c>
      <c r="AG7" s="60"/>
      <c r="AI7" s="6"/>
      <c r="AJ7" s="6"/>
    </row>
    <row r="8" spans="1:36" s="18" customFormat="1" ht="23.1" customHeight="1" x14ac:dyDescent="0.25">
      <c r="A8" s="1"/>
      <c r="B8" s="1"/>
      <c r="C8" s="1"/>
      <c r="D8" s="64" t="s">
        <v>63</v>
      </c>
      <c r="E8" s="13">
        <f t="shared" si="0"/>
        <v>2600</v>
      </c>
      <c r="F8" s="14">
        <f t="shared" si="0"/>
        <v>1600</v>
      </c>
      <c r="G8" s="10"/>
      <c r="H8" s="1"/>
      <c r="I8" s="1"/>
      <c r="J8" s="5"/>
      <c r="K8" s="25">
        <f t="shared" si="1"/>
        <v>2600</v>
      </c>
      <c r="L8" s="25">
        <f t="shared" si="1"/>
        <v>1600</v>
      </c>
      <c r="M8" s="8"/>
      <c r="N8" s="4">
        <f t="shared" si="2"/>
        <v>2566.7999999999997</v>
      </c>
      <c r="O8" s="4">
        <f t="shared" si="3"/>
        <v>1562.3999999999999</v>
      </c>
      <c r="P8" s="8"/>
      <c r="Q8" s="80">
        <v>1116</v>
      </c>
      <c r="R8" s="87">
        <v>1116</v>
      </c>
      <c r="S8" s="80">
        <v>1116</v>
      </c>
      <c r="T8" s="80">
        <v>600</v>
      </c>
      <c r="U8" s="70">
        <v>600</v>
      </c>
      <c r="V8" s="55">
        <v>600</v>
      </c>
      <c r="W8" s="51">
        <v>600</v>
      </c>
      <c r="X8" s="42">
        <v>600</v>
      </c>
      <c r="Y8" s="26">
        <v>600</v>
      </c>
      <c r="Z8" s="26">
        <v>600</v>
      </c>
      <c r="AA8" s="26">
        <v>600</v>
      </c>
      <c r="AB8" s="26">
        <v>600</v>
      </c>
      <c r="AC8" s="26">
        <v>600</v>
      </c>
      <c r="AD8" s="26">
        <v>202.824375</v>
      </c>
      <c r="AE8" s="26">
        <v>202.824375</v>
      </c>
      <c r="AF8" s="20">
        <v>162.2595</v>
      </c>
      <c r="AG8" s="60"/>
      <c r="AI8" s="6"/>
      <c r="AJ8" s="6"/>
    </row>
    <row r="9" spans="1:36" s="18" customFormat="1" ht="23.1" customHeight="1" x14ac:dyDescent="0.25">
      <c r="A9" s="1"/>
      <c r="B9" s="1"/>
      <c r="C9" s="1"/>
      <c r="D9" s="64" t="s">
        <v>62</v>
      </c>
      <c r="E9" s="13">
        <f t="shared" si="0"/>
        <v>2150</v>
      </c>
      <c r="F9" s="14">
        <f t="shared" si="0"/>
        <v>1350</v>
      </c>
      <c r="G9" s="10"/>
      <c r="H9" s="1"/>
      <c r="I9" s="1"/>
      <c r="J9" s="5"/>
      <c r="K9" s="25">
        <f t="shared" si="1"/>
        <v>2150</v>
      </c>
      <c r="L9" s="25">
        <f t="shared" si="1"/>
        <v>1350</v>
      </c>
      <c r="M9" s="8"/>
      <c r="N9" s="4">
        <f t="shared" si="2"/>
        <v>2143.6</v>
      </c>
      <c r="O9" s="4">
        <f t="shared" si="3"/>
        <v>1304.8</v>
      </c>
      <c r="P9" s="8"/>
      <c r="Q9" s="80">
        <v>932</v>
      </c>
      <c r="R9" s="80">
        <v>932</v>
      </c>
      <c r="S9" s="80">
        <v>932</v>
      </c>
      <c r="T9" s="80">
        <v>460</v>
      </c>
      <c r="U9" s="70">
        <v>460</v>
      </c>
      <c r="V9" s="55">
        <v>460</v>
      </c>
      <c r="W9" s="51">
        <v>460</v>
      </c>
      <c r="X9" s="42">
        <v>460</v>
      </c>
      <c r="Y9" s="26">
        <v>460</v>
      </c>
      <c r="Z9" s="26">
        <v>460</v>
      </c>
      <c r="AA9" s="26">
        <v>460</v>
      </c>
      <c r="AB9" s="26">
        <v>460</v>
      </c>
      <c r="AC9" s="26">
        <v>460</v>
      </c>
      <c r="AD9" s="26"/>
      <c r="AE9" s="26"/>
      <c r="AF9" s="20">
        <v>194.71140000000003</v>
      </c>
      <c r="AG9" s="60"/>
      <c r="AI9" s="6"/>
      <c r="AJ9" s="6"/>
    </row>
    <row r="10" spans="1:36" s="18" customFormat="1" ht="23.1" customHeight="1" x14ac:dyDescent="0.25">
      <c r="A10" s="1"/>
      <c r="B10" s="1"/>
      <c r="C10" s="1"/>
      <c r="D10" s="64" t="s">
        <v>61</v>
      </c>
      <c r="E10" s="13">
        <f t="shared" si="0"/>
        <v>3250</v>
      </c>
      <c r="F10" s="14">
        <f t="shared" si="0"/>
        <v>2000</v>
      </c>
      <c r="G10" s="10"/>
      <c r="H10" s="1"/>
      <c r="I10" s="1"/>
      <c r="J10" s="5"/>
      <c r="K10" s="25">
        <f t="shared" si="1"/>
        <v>3250</v>
      </c>
      <c r="L10" s="25">
        <f t="shared" si="1"/>
        <v>2000</v>
      </c>
      <c r="M10" s="8"/>
      <c r="N10" s="4">
        <f t="shared" si="2"/>
        <v>3213.1</v>
      </c>
      <c r="O10" s="4">
        <f t="shared" si="3"/>
        <v>1955.8</v>
      </c>
      <c r="P10" s="8"/>
      <c r="Q10" s="80">
        <v>1397</v>
      </c>
      <c r="R10" s="87">
        <v>1397</v>
      </c>
      <c r="S10" s="80">
        <v>1397</v>
      </c>
      <c r="T10" s="80">
        <v>690</v>
      </c>
      <c r="U10" s="70">
        <v>690</v>
      </c>
      <c r="V10" s="55">
        <v>690</v>
      </c>
      <c r="W10" s="51">
        <v>690</v>
      </c>
      <c r="X10" s="42">
        <v>690</v>
      </c>
      <c r="Y10" s="26">
        <v>690</v>
      </c>
      <c r="Z10" s="26">
        <v>690</v>
      </c>
      <c r="AA10" s="26">
        <v>690</v>
      </c>
      <c r="AB10" s="26">
        <v>690</v>
      </c>
      <c r="AC10" s="26">
        <v>690</v>
      </c>
      <c r="AD10" s="26">
        <v>243.38925000000003</v>
      </c>
      <c r="AE10" s="26">
        <v>243.38925000000003</v>
      </c>
      <c r="AF10" s="20">
        <v>194.71140000000003</v>
      </c>
      <c r="AG10" s="60"/>
      <c r="AI10" s="6"/>
      <c r="AJ10" s="6"/>
    </row>
    <row r="11" spans="1:36" s="18" customFormat="1" ht="23.1" customHeight="1" x14ac:dyDescent="0.25">
      <c r="A11" s="1"/>
      <c r="B11" s="1"/>
      <c r="C11" s="1"/>
      <c r="D11" s="64" t="s">
        <v>60</v>
      </c>
      <c r="E11" s="13">
        <f t="shared" si="0"/>
        <v>2400</v>
      </c>
      <c r="F11" s="14">
        <f t="shared" si="0"/>
        <v>1450</v>
      </c>
      <c r="G11" s="10"/>
      <c r="H11" s="1"/>
      <c r="I11" s="1"/>
      <c r="J11" s="5"/>
      <c r="K11" s="25">
        <f t="shared" si="1"/>
        <v>2400</v>
      </c>
      <c r="L11" s="25">
        <f t="shared" si="1"/>
        <v>1450</v>
      </c>
      <c r="M11" s="8"/>
      <c r="N11" s="4">
        <f t="shared" si="2"/>
        <v>2380.5</v>
      </c>
      <c r="O11" s="4">
        <f t="shared" si="3"/>
        <v>1449</v>
      </c>
      <c r="P11" s="8"/>
      <c r="Q11" s="80">
        <v>1035</v>
      </c>
      <c r="R11" s="80">
        <v>1035</v>
      </c>
      <c r="S11" s="80">
        <v>1035</v>
      </c>
      <c r="T11" s="80">
        <v>500</v>
      </c>
      <c r="U11" s="70">
        <v>500</v>
      </c>
      <c r="V11" s="55">
        <v>500</v>
      </c>
      <c r="W11" s="51">
        <v>500</v>
      </c>
      <c r="X11" s="42">
        <v>500</v>
      </c>
      <c r="Y11" s="26">
        <v>500</v>
      </c>
      <c r="Z11" s="26">
        <v>500</v>
      </c>
      <c r="AA11" s="26">
        <v>500</v>
      </c>
      <c r="AB11" s="26">
        <v>500</v>
      </c>
      <c r="AC11" s="26">
        <v>500</v>
      </c>
      <c r="AD11" s="26"/>
      <c r="AE11" s="26"/>
      <c r="AF11" s="20">
        <v>216.346</v>
      </c>
      <c r="AG11" s="60"/>
      <c r="AI11" s="6"/>
      <c r="AJ11" s="6"/>
    </row>
    <row r="12" spans="1:36" s="18" customFormat="1" ht="23.1" customHeight="1" thickBot="1" x14ac:dyDescent="0.3">
      <c r="A12" s="1"/>
      <c r="B12" s="1"/>
      <c r="C12" s="1"/>
      <c r="D12" s="66" t="s">
        <v>59</v>
      </c>
      <c r="E12" s="13">
        <f t="shared" si="0"/>
        <v>3600</v>
      </c>
      <c r="F12" s="14">
        <f t="shared" si="0"/>
        <v>2200</v>
      </c>
      <c r="G12" s="10"/>
      <c r="H12" s="1"/>
      <c r="I12" s="1"/>
      <c r="J12" s="5"/>
      <c r="K12" s="25">
        <f t="shared" si="1"/>
        <v>3600</v>
      </c>
      <c r="L12" s="25">
        <f t="shared" si="1"/>
        <v>2200</v>
      </c>
      <c r="M12" s="8"/>
      <c r="N12" s="4">
        <f t="shared" si="2"/>
        <v>3571.8999999999996</v>
      </c>
      <c r="O12" s="4">
        <f t="shared" si="3"/>
        <v>2174.1999999999998</v>
      </c>
      <c r="P12" s="8"/>
      <c r="Q12" s="80">
        <v>1553</v>
      </c>
      <c r="R12" s="87">
        <v>1553</v>
      </c>
      <c r="S12" s="80">
        <v>1553</v>
      </c>
      <c r="T12" s="80">
        <v>750</v>
      </c>
      <c r="U12" s="70">
        <v>750</v>
      </c>
      <c r="V12" s="55">
        <v>750</v>
      </c>
      <c r="W12" s="51">
        <v>750</v>
      </c>
      <c r="X12" s="42">
        <v>750</v>
      </c>
      <c r="Y12" s="26">
        <v>750</v>
      </c>
      <c r="Z12" s="26">
        <v>750</v>
      </c>
      <c r="AA12" s="26">
        <v>750</v>
      </c>
      <c r="AB12" s="26">
        <v>750</v>
      </c>
      <c r="AC12" s="26">
        <v>750</v>
      </c>
      <c r="AD12" s="26">
        <v>270.4325</v>
      </c>
      <c r="AE12" s="26">
        <v>270.4325</v>
      </c>
      <c r="AF12" s="20">
        <v>216.346</v>
      </c>
      <c r="AG12" s="60"/>
      <c r="AI12" s="6"/>
      <c r="AJ12" s="6"/>
    </row>
    <row r="13" spans="1:36" s="18" customFormat="1" ht="23.1" customHeight="1" x14ac:dyDescent="0.25">
      <c r="A13" s="1"/>
      <c r="B13" s="1"/>
      <c r="C13" s="1"/>
      <c r="D13" s="65" t="s">
        <v>58</v>
      </c>
      <c r="E13" s="13">
        <f t="shared" si="0"/>
        <v>3200</v>
      </c>
      <c r="F13" s="14">
        <f t="shared" si="0"/>
        <v>1950</v>
      </c>
      <c r="G13" s="10"/>
      <c r="H13" s="1"/>
      <c r="I13" s="1"/>
      <c r="J13" s="5"/>
      <c r="K13" s="25">
        <f t="shared" si="1"/>
        <v>3200</v>
      </c>
      <c r="L13" s="25">
        <f t="shared" si="1"/>
        <v>1950</v>
      </c>
      <c r="M13" s="8"/>
      <c r="N13" s="4">
        <f t="shared" si="2"/>
        <v>3173.9999999999995</v>
      </c>
      <c r="O13" s="4">
        <f t="shared" si="3"/>
        <v>1931.9999999999998</v>
      </c>
      <c r="P13" s="8"/>
      <c r="Q13" s="80">
        <v>1380</v>
      </c>
      <c r="R13" s="80">
        <v>1380</v>
      </c>
      <c r="S13" s="80">
        <v>1380</v>
      </c>
      <c r="T13" s="80">
        <v>800</v>
      </c>
      <c r="U13" s="70">
        <v>800</v>
      </c>
      <c r="V13" s="55">
        <v>800</v>
      </c>
      <c r="W13" s="51">
        <v>800</v>
      </c>
      <c r="X13" s="42">
        <v>800</v>
      </c>
      <c r="Y13" s="26">
        <v>800</v>
      </c>
      <c r="Z13" s="26">
        <v>800</v>
      </c>
      <c r="AA13" s="26">
        <v>800</v>
      </c>
      <c r="AB13" s="26">
        <v>800</v>
      </c>
      <c r="AC13" s="26">
        <v>800</v>
      </c>
      <c r="AD13" s="26"/>
      <c r="AE13" s="26"/>
      <c r="AF13" s="20">
        <v>216.346</v>
      </c>
      <c r="AG13" s="60"/>
      <c r="AI13" s="6"/>
      <c r="AJ13" s="6"/>
    </row>
    <row r="14" spans="1:36" s="18" customFormat="1" ht="23.1" customHeight="1" x14ac:dyDescent="0.25">
      <c r="A14" s="1"/>
      <c r="B14" s="1"/>
      <c r="C14" s="1"/>
      <c r="D14" s="64" t="s">
        <v>57</v>
      </c>
      <c r="E14" s="13">
        <f t="shared" si="0"/>
        <v>4800</v>
      </c>
      <c r="F14" s="14">
        <f t="shared" si="0"/>
        <v>2900</v>
      </c>
      <c r="G14" s="10"/>
      <c r="H14" s="1"/>
      <c r="I14" s="1"/>
      <c r="J14" s="5"/>
      <c r="K14" s="25">
        <f t="shared" si="1"/>
        <v>4800</v>
      </c>
      <c r="L14" s="25">
        <f t="shared" si="1"/>
        <v>2900</v>
      </c>
      <c r="M14" s="8"/>
      <c r="N14" s="4">
        <f t="shared" si="2"/>
        <v>4761</v>
      </c>
      <c r="O14" s="4">
        <f t="shared" si="3"/>
        <v>2898</v>
      </c>
      <c r="P14" s="8"/>
      <c r="Q14" s="80">
        <v>2070</v>
      </c>
      <c r="R14" s="80">
        <v>2070</v>
      </c>
      <c r="S14" s="80">
        <v>2070</v>
      </c>
      <c r="T14" s="80">
        <v>1200</v>
      </c>
      <c r="U14" s="70">
        <v>1200</v>
      </c>
      <c r="V14" s="55">
        <v>1200</v>
      </c>
      <c r="W14" s="51">
        <v>1200</v>
      </c>
      <c r="X14" s="42">
        <v>1200</v>
      </c>
      <c r="Y14" s="26">
        <v>1200</v>
      </c>
      <c r="Z14" s="26">
        <v>1200</v>
      </c>
      <c r="AA14" s="26">
        <v>1200</v>
      </c>
      <c r="AB14" s="26">
        <v>1200</v>
      </c>
      <c r="AC14" s="26">
        <v>1200</v>
      </c>
      <c r="AD14" s="26"/>
      <c r="AE14" s="26"/>
      <c r="AF14" s="20">
        <v>216.346</v>
      </c>
      <c r="AG14" s="60"/>
      <c r="AI14" s="6"/>
      <c r="AJ14" s="6"/>
    </row>
    <row r="15" spans="1:36" s="18" customFormat="1" ht="20.10000000000000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5"/>
      <c r="L15" s="25"/>
      <c r="M15" s="8"/>
      <c r="N15" s="4"/>
      <c r="O15" s="4"/>
      <c r="P15" s="8"/>
      <c r="Q15" s="80"/>
      <c r="R15" s="80"/>
      <c r="S15" s="80"/>
      <c r="T15" s="80"/>
      <c r="U15" s="70"/>
      <c r="V15" s="55"/>
      <c r="W15" s="51"/>
      <c r="X15" s="42"/>
      <c r="Y15" s="26"/>
      <c r="Z15" s="26"/>
      <c r="AA15" s="26"/>
      <c r="AB15" s="26"/>
      <c r="AC15" s="26"/>
      <c r="AD15" s="26"/>
      <c r="AE15" s="26"/>
      <c r="AF15" s="20"/>
      <c r="AG15" s="60"/>
      <c r="AI15" s="6"/>
      <c r="AJ15" s="6"/>
    </row>
    <row r="16" spans="1:36" s="18" customFormat="1" ht="23.1" customHeight="1" x14ac:dyDescent="0.25">
      <c r="A16" s="1"/>
      <c r="B16" s="1"/>
      <c r="C16" s="1"/>
      <c r="D16" s="122" t="s">
        <v>25</v>
      </c>
      <c r="E16" s="122"/>
      <c r="F16" s="122"/>
      <c r="G16" s="122"/>
      <c r="H16" s="122"/>
      <c r="I16" s="123"/>
      <c r="J16" s="6"/>
      <c r="K16" s="25"/>
      <c r="L16" s="25"/>
      <c r="M16" s="1"/>
      <c r="N16" s="4"/>
      <c r="O16" s="4"/>
      <c r="P16" s="1"/>
      <c r="Q16" s="80"/>
      <c r="R16" s="80"/>
      <c r="S16" s="80"/>
      <c r="T16" s="80"/>
      <c r="U16" s="62"/>
      <c r="V16" s="62"/>
      <c r="W16" s="61"/>
      <c r="X16" s="42"/>
      <c r="Y16" s="26"/>
      <c r="Z16" s="26"/>
      <c r="AA16" s="26"/>
      <c r="AB16" s="26"/>
      <c r="AC16" s="26"/>
      <c r="AD16" s="26"/>
      <c r="AE16" s="26"/>
      <c r="AF16" s="9"/>
      <c r="AG16" s="60"/>
      <c r="AI16" s="6"/>
      <c r="AJ16" s="6"/>
    </row>
    <row r="17" spans="1:36" s="18" customFormat="1" ht="23.1" customHeight="1" x14ac:dyDescent="0.25">
      <c r="A17" s="1"/>
      <c r="B17" s="1"/>
      <c r="C17" s="1"/>
      <c r="D17" s="63" t="s">
        <v>50</v>
      </c>
      <c r="E17" s="16"/>
      <c r="F17" s="17"/>
      <c r="G17" s="11"/>
      <c r="H17" s="1"/>
      <c r="I17" s="1"/>
      <c r="J17" s="5"/>
      <c r="K17" s="25"/>
      <c r="L17" s="25"/>
      <c r="M17" s="8"/>
      <c r="N17" s="4"/>
      <c r="O17" s="4"/>
      <c r="P17" s="8"/>
      <c r="Q17" s="80"/>
      <c r="R17" s="80"/>
      <c r="S17" s="80"/>
      <c r="T17" s="80"/>
      <c r="U17" s="70"/>
      <c r="V17" s="55"/>
      <c r="W17" s="51"/>
      <c r="X17" s="42"/>
      <c r="Y17" s="26"/>
      <c r="Z17" s="26"/>
      <c r="AA17" s="26"/>
      <c r="AB17" s="26"/>
      <c r="AC17" s="26"/>
      <c r="AD17" s="26"/>
      <c r="AE17" s="26"/>
      <c r="AF17" s="9"/>
      <c r="AG17" s="60"/>
      <c r="AI17" s="6"/>
      <c r="AJ17" s="6"/>
    </row>
    <row r="18" spans="1:36" s="18" customFormat="1" ht="23.1" customHeight="1" x14ac:dyDescent="0.25">
      <c r="A18" s="1"/>
      <c r="B18" s="1"/>
      <c r="C18" s="28"/>
      <c r="D18" s="2" t="s">
        <v>51</v>
      </c>
      <c r="E18" s="13">
        <f t="shared" ref="E18:F20" si="4">K18</f>
        <v>18550</v>
      </c>
      <c r="F18" s="14">
        <f t="shared" si="4"/>
        <v>11300</v>
      </c>
      <c r="G18" s="11"/>
      <c r="H18" s="1"/>
      <c r="I18" s="1"/>
      <c r="J18" s="5"/>
      <c r="K18" s="25">
        <f t="shared" ref="K18:L20" si="5">MROUND(N18+25,50)</f>
        <v>18550</v>
      </c>
      <c r="L18" s="25">
        <f t="shared" si="5"/>
        <v>11300</v>
      </c>
      <c r="M18" s="8"/>
      <c r="N18" s="4">
        <f>Q18*2.3</f>
        <v>18515</v>
      </c>
      <c r="O18" s="4">
        <f t="shared" ref="O18:O33" si="6">Q18*1.4</f>
        <v>11270</v>
      </c>
      <c r="P18" s="8"/>
      <c r="Q18" s="85">
        <v>8050</v>
      </c>
      <c r="R18" s="85">
        <v>8050</v>
      </c>
      <c r="S18" s="85">
        <v>8050</v>
      </c>
      <c r="T18" s="80">
        <v>2700</v>
      </c>
      <c r="U18" s="70">
        <v>2700</v>
      </c>
      <c r="V18" s="55">
        <v>2700</v>
      </c>
      <c r="W18" s="51">
        <v>2700</v>
      </c>
      <c r="X18" s="42">
        <v>2700</v>
      </c>
      <c r="Y18" s="26">
        <v>2700</v>
      </c>
      <c r="Z18" s="26">
        <v>2700</v>
      </c>
      <c r="AA18" s="26">
        <v>2700</v>
      </c>
      <c r="AB18" s="26">
        <v>2700</v>
      </c>
      <c r="AC18" s="26">
        <v>2700</v>
      </c>
      <c r="AD18" s="26"/>
      <c r="AE18" s="26"/>
      <c r="AF18" s="20">
        <v>2249.9983999999999</v>
      </c>
      <c r="AG18" s="60"/>
      <c r="AI18" s="6"/>
      <c r="AJ18" s="6"/>
    </row>
    <row r="19" spans="1:36" s="18" customFormat="1" ht="23.1" customHeight="1" x14ac:dyDescent="0.25">
      <c r="A19" s="1"/>
      <c r="B19" s="1"/>
      <c r="C19" s="1"/>
      <c r="D19" s="2" t="s">
        <v>53</v>
      </c>
      <c r="E19" s="13">
        <f t="shared" si="4"/>
        <v>27800</v>
      </c>
      <c r="F19" s="14">
        <f t="shared" si="4"/>
        <v>16950</v>
      </c>
      <c r="G19" s="11"/>
      <c r="H19" s="1"/>
      <c r="I19" s="1"/>
      <c r="J19" s="5"/>
      <c r="K19" s="25">
        <f t="shared" si="5"/>
        <v>27800</v>
      </c>
      <c r="L19" s="25">
        <f t="shared" si="5"/>
        <v>16950</v>
      </c>
      <c r="M19" s="8"/>
      <c r="N19" s="4">
        <f>Q19*2.3</f>
        <v>27772.499999999996</v>
      </c>
      <c r="O19" s="4">
        <f>Q19*1.4</f>
        <v>16905</v>
      </c>
      <c r="P19" s="8"/>
      <c r="Q19" s="85">
        <v>12075</v>
      </c>
      <c r="R19" s="85">
        <v>12075</v>
      </c>
      <c r="S19" s="85">
        <v>12075</v>
      </c>
      <c r="T19" s="80">
        <v>4050</v>
      </c>
      <c r="U19" s="70">
        <v>4050</v>
      </c>
      <c r="V19" s="55">
        <v>4050</v>
      </c>
      <c r="W19" s="51">
        <v>4050</v>
      </c>
      <c r="X19" s="42">
        <v>4050</v>
      </c>
      <c r="Y19" s="26">
        <v>4050</v>
      </c>
      <c r="Z19" s="26">
        <v>4050</v>
      </c>
      <c r="AA19" s="26">
        <v>4050</v>
      </c>
      <c r="AB19" s="26">
        <v>4050</v>
      </c>
      <c r="AC19" s="26">
        <v>4050</v>
      </c>
      <c r="AD19" s="26">
        <v>2812.498</v>
      </c>
      <c r="AE19" s="26">
        <v>2812.498</v>
      </c>
      <c r="AF19" s="20">
        <v>2249.9983999999999</v>
      </c>
      <c r="AG19" s="60"/>
      <c r="AI19" s="6"/>
      <c r="AJ19" s="6"/>
    </row>
    <row r="20" spans="1:36" s="18" customFormat="1" ht="23.1" customHeight="1" x14ac:dyDescent="0.25">
      <c r="A20" s="1"/>
      <c r="B20" s="1"/>
      <c r="C20" s="1"/>
      <c r="D20" s="2" t="s">
        <v>52</v>
      </c>
      <c r="E20" s="13">
        <f t="shared" si="4"/>
        <v>55550</v>
      </c>
      <c r="F20" s="14">
        <f t="shared" si="4"/>
        <v>33850</v>
      </c>
      <c r="G20" s="11"/>
      <c r="H20" s="1"/>
      <c r="I20" s="1"/>
      <c r="J20" s="5"/>
      <c r="K20" s="25">
        <f t="shared" si="5"/>
        <v>55550</v>
      </c>
      <c r="L20" s="25">
        <f t="shared" si="5"/>
        <v>33850</v>
      </c>
      <c r="M20" s="8"/>
      <c r="N20" s="4">
        <f>Q20*2.3</f>
        <v>55544.999999999993</v>
      </c>
      <c r="O20" s="4">
        <f>Q20*1.4</f>
        <v>33810</v>
      </c>
      <c r="P20" s="8"/>
      <c r="Q20" s="85">
        <v>24150</v>
      </c>
      <c r="R20" s="85">
        <v>24150</v>
      </c>
      <c r="S20" s="85">
        <v>24150</v>
      </c>
      <c r="T20" s="81">
        <v>8100</v>
      </c>
      <c r="U20" s="71">
        <v>8100</v>
      </c>
      <c r="V20" s="56">
        <v>8100</v>
      </c>
      <c r="W20" s="52">
        <v>8100</v>
      </c>
      <c r="X20" s="43">
        <v>8100</v>
      </c>
      <c r="Y20" s="26">
        <v>4050</v>
      </c>
      <c r="Z20" s="26">
        <v>4050</v>
      </c>
      <c r="AA20" s="26">
        <v>4050</v>
      </c>
      <c r="AB20" s="26">
        <v>4050</v>
      </c>
      <c r="AC20" s="26">
        <v>4050</v>
      </c>
      <c r="AD20" s="26">
        <v>2812.498</v>
      </c>
      <c r="AE20" s="26">
        <v>2812.498</v>
      </c>
      <c r="AF20" s="20">
        <v>2249.9983999999999</v>
      </c>
      <c r="AG20" s="60"/>
      <c r="AI20" s="6"/>
      <c r="AJ20" s="6"/>
    </row>
    <row r="21" spans="1:36" s="18" customFormat="1" ht="15" customHeight="1" x14ac:dyDescent="0.25">
      <c r="A21" s="1"/>
      <c r="B21" s="1"/>
      <c r="C21" s="1"/>
      <c r="D21" s="15"/>
      <c r="E21" s="16"/>
      <c r="F21" s="17"/>
      <c r="G21" s="11"/>
      <c r="H21" s="1"/>
      <c r="I21" s="1"/>
      <c r="J21" s="5"/>
      <c r="K21" s="25"/>
      <c r="L21" s="25"/>
      <c r="M21" s="8"/>
      <c r="N21" s="4"/>
      <c r="O21" s="4"/>
      <c r="P21" s="8"/>
      <c r="Q21" s="81"/>
      <c r="R21" s="81"/>
      <c r="S21" s="81"/>
      <c r="T21" s="81"/>
      <c r="U21" s="71"/>
      <c r="V21" s="56"/>
      <c r="W21" s="52"/>
      <c r="X21" s="43"/>
      <c r="Y21" s="26"/>
      <c r="Z21" s="26"/>
      <c r="AA21" s="26"/>
      <c r="AB21" s="26"/>
      <c r="AC21" s="26"/>
      <c r="AD21" s="26"/>
      <c r="AE21" s="26"/>
      <c r="AF21" s="20"/>
      <c r="AG21" s="60"/>
      <c r="AI21" s="6"/>
      <c r="AJ21" s="6"/>
    </row>
    <row r="22" spans="1:36" s="18" customFormat="1" ht="23.1" customHeight="1" x14ac:dyDescent="0.25">
      <c r="A22" s="1"/>
      <c r="B22" s="1"/>
      <c r="C22" s="1"/>
      <c r="D22" s="63" t="s">
        <v>54</v>
      </c>
      <c r="E22" s="16"/>
      <c r="F22" s="17"/>
      <c r="G22" s="11"/>
      <c r="H22" s="1"/>
      <c r="I22" s="1"/>
      <c r="J22" s="5"/>
      <c r="K22" s="25"/>
      <c r="L22" s="25"/>
      <c r="M22" s="8"/>
      <c r="N22" s="4"/>
      <c r="O22" s="4"/>
      <c r="P22" s="8"/>
      <c r="Q22" s="81"/>
      <c r="R22" s="81"/>
      <c r="S22" s="81"/>
      <c r="T22" s="81"/>
      <c r="U22" s="71"/>
      <c r="V22" s="56"/>
      <c r="W22" s="52"/>
      <c r="X22" s="43"/>
      <c r="Y22" s="26"/>
      <c r="Z22" s="26"/>
      <c r="AA22" s="26"/>
      <c r="AB22" s="26"/>
      <c r="AC22" s="26"/>
      <c r="AD22" s="26"/>
      <c r="AE22" s="26"/>
      <c r="AF22" s="20"/>
      <c r="AG22" s="60"/>
      <c r="AI22" s="6"/>
      <c r="AJ22" s="6"/>
    </row>
    <row r="23" spans="1:36" s="18" customFormat="1" ht="23.1" customHeight="1" x14ac:dyDescent="0.25">
      <c r="A23" s="1"/>
      <c r="B23" s="1"/>
      <c r="C23" s="1"/>
      <c r="D23" s="2" t="s">
        <v>51</v>
      </c>
      <c r="E23" s="13">
        <f t="shared" ref="E23:F25" si="7">K23</f>
        <v>27800</v>
      </c>
      <c r="F23" s="14">
        <f t="shared" si="7"/>
        <v>16950</v>
      </c>
      <c r="G23" s="11"/>
      <c r="H23" s="1"/>
      <c r="I23" s="22"/>
      <c r="J23" s="5"/>
      <c r="K23" s="25">
        <f t="shared" ref="K23:L25" si="8">MROUND(N23+25,50)</f>
        <v>27800</v>
      </c>
      <c r="L23" s="25">
        <f t="shared" si="8"/>
        <v>16950</v>
      </c>
      <c r="M23" s="8"/>
      <c r="N23" s="4">
        <f t="shared" ref="N23:N33" si="9">Q23*2.3</f>
        <v>27772.499999999996</v>
      </c>
      <c r="O23" s="4">
        <f t="shared" si="6"/>
        <v>16905</v>
      </c>
      <c r="P23" s="8"/>
      <c r="Q23" s="85">
        <v>12075</v>
      </c>
      <c r="R23" s="85">
        <v>12075</v>
      </c>
      <c r="S23" s="85">
        <v>12075</v>
      </c>
      <c r="T23" s="80">
        <v>4050</v>
      </c>
      <c r="U23" s="70">
        <v>4050</v>
      </c>
      <c r="V23" s="55">
        <v>4050</v>
      </c>
      <c r="W23" s="51">
        <v>4050</v>
      </c>
      <c r="X23" s="42">
        <v>4050</v>
      </c>
      <c r="Y23" s="26">
        <v>4050</v>
      </c>
      <c r="Z23" s="26">
        <v>4050</v>
      </c>
      <c r="AA23" s="26">
        <v>4050</v>
      </c>
      <c r="AB23" s="26">
        <v>4050</v>
      </c>
      <c r="AC23" s="26">
        <v>4050</v>
      </c>
      <c r="AD23" s="26"/>
      <c r="AE23" s="26"/>
      <c r="AF23" s="20">
        <v>3374.9976000000001</v>
      </c>
      <c r="AG23" s="60"/>
      <c r="AI23" s="6"/>
      <c r="AJ23" s="6"/>
    </row>
    <row r="24" spans="1:36" s="18" customFormat="1" ht="23.1" customHeight="1" x14ac:dyDescent="0.25">
      <c r="A24" s="1"/>
      <c r="B24" s="1"/>
      <c r="C24" s="1"/>
      <c r="D24" s="2" t="s">
        <v>53</v>
      </c>
      <c r="E24" s="13">
        <f t="shared" si="7"/>
        <v>41700</v>
      </c>
      <c r="F24" s="14">
        <f t="shared" si="7"/>
        <v>25400</v>
      </c>
      <c r="G24" s="10"/>
      <c r="H24" s="1"/>
      <c r="I24" s="22"/>
      <c r="J24" s="5"/>
      <c r="K24" s="25">
        <f t="shared" si="8"/>
        <v>41700</v>
      </c>
      <c r="L24" s="25">
        <f t="shared" si="8"/>
        <v>25400</v>
      </c>
      <c r="M24" s="8"/>
      <c r="N24" s="4">
        <f>Q24*2.3</f>
        <v>41659.899999999994</v>
      </c>
      <c r="O24" s="4">
        <f>Q24*1.4</f>
        <v>25358.199999999997</v>
      </c>
      <c r="P24" s="8"/>
      <c r="Q24" s="85">
        <v>18113</v>
      </c>
      <c r="R24" s="85">
        <v>18113</v>
      </c>
      <c r="S24" s="85">
        <v>18113</v>
      </c>
      <c r="T24" s="80">
        <v>6075</v>
      </c>
      <c r="U24" s="70">
        <v>6075</v>
      </c>
      <c r="V24" s="55">
        <v>6075</v>
      </c>
      <c r="W24" s="51">
        <v>6075</v>
      </c>
      <c r="X24" s="42">
        <v>6075</v>
      </c>
      <c r="Y24" s="26">
        <v>6075</v>
      </c>
      <c r="Z24" s="26">
        <v>6075</v>
      </c>
      <c r="AA24" s="26">
        <v>6075</v>
      </c>
      <c r="AB24" s="26">
        <v>6075</v>
      </c>
      <c r="AC24" s="26">
        <v>6075</v>
      </c>
      <c r="AD24" s="26">
        <v>4218.7470000000003</v>
      </c>
      <c r="AE24" s="26">
        <v>4218.7470000000003</v>
      </c>
      <c r="AF24" s="20">
        <v>3374.9976000000001</v>
      </c>
      <c r="AG24" s="60"/>
      <c r="AI24" s="6"/>
      <c r="AJ24" s="6"/>
    </row>
    <row r="25" spans="1:36" s="18" customFormat="1" ht="23.1" customHeight="1" x14ac:dyDescent="0.25">
      <c r="A25" s="1"/>
      <c r="B25" s="1"/>
      <c r="C25" s="1"/>
      <c r="D25" s="2" t="s">
        <v>52</v>
      </c>
      <c r="E25" s="13">
        <f t="shared" si="7"/>
        <v>83350</v>
      </c>
      <c r="F25" s="14">
        <f t="shared" si="7"/>
        <v>50750</v>
      </c>
      <c r="G25" s="10"/>
      <c r="H25" s="1"/>
      <c r="I25" s="22"/>
      <c r="J25" s="5"/>
      <c r="K25" s="25">
        <f t="shared" si="8"/>
        <v>83350</v>
      </c>
      <c r="L25" s="25">
        <f t="shared" si="8"/>
        <v>50750</v>
      </c>
      <c r="M25" s="8"/>
      <c r="N25" s="4">
        <f>Q25*2.3</f>
        <v>83317.5</v>
      </c>
      <c r="O25" s="4">
        <f>Q25*1.4</f>
        <v>50715</v>
      </c>
      <c r="P25" s="8"/>
      <c r="Q25" s="85">
        <v>36225</v>
      </c>
      <c r="R25" s="85">
        <v>36225</v>
      </c>
      <c r="S25" s="85">
        <v>36225</v>
      </c>
      <c r="T25" s="81">
        <v>12150</v>
      </c>
      <c r="U25" s="71">
        <v>12150</v>
      </c>
      <c r="V25" s="56">
        <v>12150</v>
      </c>
      <c r="W25" s="52">
        <v>12150</v>
      </c>
      <c r="X25" s="43">
        <v>12150</v>
      </c>
      <c r="Y25" s="26">
        <v>6075</v>
      </c>
      <c r="Z25" s="26">
        <v>6075</v>
      </c>
      <c r="AA25" s="26">
        <v>6075</v>
      </c>
      <c r="AB25" s="26">
        <v>6075</v>
      </c>
      <c r="AC25" s="26">
        <v>6075</v>
      </c>
      <c r="AD25" s="26">
        <v>4218.7470000000003</v>
      </c>
      <c r="AE25" s="26">
        <v>4218.7470000000003</v>
      </c>
      <c r="AF25" s="20">
        <v>3374.9976000000001</v>
      </c>
      <c r="AG25" s="60"/>
      <c r="AI25" s="6"/>
      <c r="AJ25" s="6"/>
    </row>
    <row r="26" spans="1:36" s="18" customFormat="1" ht="15" customHeight="1" x14ac:dyDescent="0.25">
      <c r="A26" s="1"/>
      <c r="B26" s="1"/>
      <c r="C26" s="1"/>
      <c r="D26" s="15"/>
      <c r="E26" s="16"/>
      <c r="F26" s="17"/>
      <c r="G26" s="10"/>
      <c r="H26" s="1"/>
      <c r="I26" s="22"/>
      <c r="J26" s="5"/>
      <c r="K26" s="25"/>
      <c r="L26" s="25"/>
      <c r="M26" s="8"/>
      <c r="N26" s="4"/>
      <c r="O26" s="4"/>
      <c r="P26" s="8"/>
      <c r="Q26" s="85"/>
      <c r="R26" s="85"/>
      <c r="S26" s="85"/>
      <c r="T26" s="81"/>
      <c r="U26" s="71"/>
      <c r="V26" s="56"/>
      <c r="W26" s="52"/>
      <c r="X26" s="43"/>
      <c r="Y26" s="26"/>
      <c r="Z26" s="26"/>
      <c r="AA26" s="26"/>
      <c r="AB26" s="26"/>
      <c r="AC26" s="26"/>
      <c r="AD26" s="26"/>
      <c r="AE26" s="26"/>
      <c r="AF26" s="20"/>
      <c r="AG26" s="60"/>
      <c r="AI26" s="6"/>
      <c r="AJ26" s="6"/>
    </row>
    <row r="27" spans="1:36" s="18" customFormat="1" ht="23.1" customHeight="1" x14ac:dyDescent="0.25">
      <c r="A27" s="1"/>
      <c r="B27" s="1"/>
      <c r="C27" s="1"/>
      <c r="D27" s="63" t="s">
        <v>55</v>
      </c>
      <c r="E27" s="16"/>
      <c r="F27" s="17"/>
      <c r="G27" s="10"/>
      <c r="H27" s="1"/>
      <c r="I27" s="22"/>
      <c r="J27" s="5"/>
      <c r="K27" s="25"/>
      <c r="L27" s="25"/>
      <c r="M27" s="8"/>
      <c r="N27" s="4"/>
      <c r="O27" s="4"/>
      <c r="P27" s="8"/>
      <c r="Q27" s="85"/>
      <c r="R27" s="85"/>
      <c r="S27" s="85"/>
      <c r="T27" s="81"/>
      <c r="U27" s="71"/>
      <c r="V27" s="56"/>
      <c r="W27" s="52"/>
      <c r="X27" s="43"/>
      <c r="Y27" s="26"/>
      <c r="Z27" s="26"/>
      <c r="AA27" s="26"/>
      <c r="AB27" s="26"/>
      <c r="AC27" s="26"/>
      <c r="AD27" s="26"/>
      <c r="AE27" s="26"/>
      <c r="AF27" s="20"/>
      <c r="AG27" s="60"/>
      <c r="AI27" s="6"/>
      <c r="AJ27" s="6"/>
    </row>
    <row r="28" spans="1:36" s="18" customFormat="1" ht="23.1" customHeight="1" x14ac:dyDescent="0.25">
      <c r="A28" s="1"/>
      <c r="B28" s="1"/>
      <c r="C28" s="1"/>
      <c r="D28" s="2" t="s">
        <v>51</v>
      </c>
      <c r="E28" s="13">
        <f t="shared" ref="E28:F30" si="10">K28</f>
        <v>33350</v>
      </c>
      <c r="F28" s="14">
        <f t="shared" si="10"/>
        <v>20300</v>
      </c>
      <c r="G28" s="11"/>
      <c r="H28" s="1"/>
      <c r="I28" s="22"/>
      <c r="J28" s="5"/>
      <c r="K28" s="25">
        <f t="shared" ref="K28:L30" si="11">MROUND(N28+25,50)</f>
        <v>33350</v>
      </c>
      <c r="L28" s="25">
        <f t="shared" si="11"/>
        <v>20300</v>
      </c>
      <c r="M28" s="8"/>
      <c r="N28" s="4">
        <f t="shared" si="9"/>
        <v>33327</v>
      </c>
      <c r="O28" s="4">
        <f t="shared" si="6"/>
        <v>20286</v>
      </c>
      <c r="P28" s="8"/>
      <c r="Q28" s="85">
        <v>14490</v>
      </c>
      <c r="R28" s="85">
        <v>14490</v>
      </c>
      <c r="S28" s="85">
        <v>14490</v>
      </c>
      <c r="T28" s="80">
        <v>4860</v>
      </c>
      <c r="U28" s="70">
        <v>4860</v>
      </c>
      <c r="V28" s="55">
        <v>4860</v>
      </c>
      <c r="W28" s="51">
        <v>4860</v>
      </c>
      <c r="X28" s="42">
        <v>4860</v>
      </c>
      <c r="Y28" s="26">
        <v>4860</v>
      </c>
      <c r="Z28" s="26">
        <v>4860</v>
      </c>
      <c r="AA28" s="26">
        <v>4860</v>
      </c>
      <c r="AB28" s="26">
        <v>4860</v>
      </c>
      <c r="AC28" s="26">
        <v>4860</v>
      </c>
      <c r="AD28" s="26"/>
      <c r="AE28" s="26"/>
      <c r="AF28" s="20">
        <v>4049.9971200000005</v>
      </c>
      <c r="AG28" s="60"/>
      <c r="AI28" s="6"/>
      <c r="AJ28" s="6"/>
    </row>
    <row r="29" spans="1:36" s="18" customFormat="1" ht="23.1" customHeight="1" x14ac:dyDescent="0.25">
      <c r="A29" s="1"/>
      <c r="B29" s="1"/>
      <c r="C29" s="1"/>
      <c r="D29" s="2" t="s">
        <v>53</v>
      </c>
      <c r="E29" s="13">
        <f t="shared" si="10"/>
        <v>50000</v>
      </c>
      <c r="F29" s="14">
        <f t="shared" si="10"/>
        <v>30450</v>
      </c>
      <c r="G29" s="10"/>
      <c r="H29" s="1"/>
      <c r="I29" s="22"/>
      <c r="J29" s="5"/>
      <c r="K29" s="25">
        <f t="shared" si="11"/>
        <v>50000</v>
      </c>
      <c r="L29" s="25">
        <f t="shared" si="11"/>
        <v>30450</v>
      </c>
      <c r="M29" s="8"/>
      <c r="N29" s="4">
        <f>Q29*2.3</f>
        <v>49990.499999999993</v>
      </c>
      <c r="O29" s="4">
        <f>Q29*1.4</f>
        <v>30428.999999999996</v>
      </c>
      <c r="P29" s="8"/>
      <c r="Q29" s="85">
        <v>21735</v>
      </c>
      <c r="R29" s="85">
        <v>21735</v>
      </c>
      <c r="S29" s="85">
        <v>21735</v>
      </c>
      <c r="T29" s="80">
        <v>7290</v>
      </c>
      <c r="U29" s="70">
        <v>7290</v>
      </c>
      <c r="V29" s="55">
        <v>7290</v>
      </c>
      <c r="W29" s="51">
        <v>7290</v>
      </c>
      <c r="X29" s="42">
        <v>7290</v>
      </c>
      <c r="Y29" s="26">
        <v>7290</v>
      </c>
      <c r="Z29" s="26">
        <v>7290</v>
      </c>
      <c r="AA29" s="26">
        <v>7290</v>
      </c>
      <c r="AB29" s="26">
        <v>7290</v>
      </c>
      <c r="AC29" s="26">
        <v>7290</v>
      </c>
      <c r="AD29" s="26">
        <v>5062.4964000000009</v>
      </c>
      <c r="AE29" s="26">
        <v>5062.4964000000009</v>
      </c>
      <c r="AF29" s="20">
        <v>4049.9971200000005</v>
      </c>
      <c r="AG29" s="60"/>
      <c r="AI29" s="6"/>
      <c r="AJ29" s="6"/>
    </row>
    <row r="30" spans="1:36" s="18" customFormat="1" ht="23.1" customHeight="1" x14ac:dyDescent="0.25">
      <c r="A30" s="1"/>
      <c r="B30" s="1"/>
      <c r="C30" s="1"/>
      <c r="D30" s="2" t="s">
        <v>52</v>
      </c>
      <c r="E30" s="86">
        <f t="shared" si="10"/>
        <v>100000</v>
      </c>
      <c r="F30" s="14">
        <f t="shared" si="10"/>
        <v>60900</v>
      </c>
      <c r="G30" s="10"/>
      <c r="H30" s="1"/>
      <c r="I30" s="22"/>
      <c r="J30" s="5"/>
      <c r="K30" s="25">
        <f t="shared" si="11"/>
        <v>100000</v>
      </c>
      <c r="L30" s="25">
        <f t="shared" si="11"/>
        <v>60900</v>
      </c>
      <c r="M30" s="8"/>
      <c r="N30" s="4">
        <f>Q30*2.3</f>
        <v>99980.999999999985</v>
      </c>
      <c r="O30" s="4">
        <f>Q30*1.4</f>
        <v>60857.999999999993</v>
      </c>
      <c r="P30" s="8"/>
      <c r="Q30" s="85">
        <v>43470</v>
      </c>
      <c r="R30" s="85">
        <v>43470</v>
      </c>
      <c r="S30" s="85">
        <v>43470</v>
      </c>
      <c r="T30" s="81">
        <v>14580</v>
      </c>
      <c r="U30" s="71">
        <v>14580</v>
      </c>
      <c r="V30" s="56">
        <v>14580</v>
      </c>
      <c r="W30" s="52">
        <v>14580</v>
      </c>
      <c r="X30" s="43">
        <v>14580</v>
      </c>
      <c r="Y30" s="26">
        <v>7290</v>
      </c>
      <c r="Z30" s="26">
        <v>7290</v>
      </c>
      <c r="AA30" s="26">
        <v>7290</v>
      </c>
      <c r="AB30" s="26">
        <v>7290</v>
      </c>
      <c r="AC30" s="26">
        <v>7290</v>
      </c>
      <c r="AD30" s="26">
        <v>5062.4964000000009</v>
      </c>
      <c r="AE30" s="26">
        <v>5062.4964000000009</v>
      </c>
      <c r="AF30" s="20">
        <v>4049.9971200000005</v>
      </c>
      <c r="AG30" s="60"/>
      <c r="AI30" s="6"/>
      <c r="AJ30" s="6"/>
    </row>
    <row r="31" spans="1:36" s="18" customFormat="1" ht="15" customHeight="1" x14ac:dyDescent="0.25">
      <c r="A31" s="1"/>
      <c r="B31" s="1"/>
      <c r="C31" s="1"/>
      <c r="D31" s="15"/>
      <c r="E31" s="16"/>
      <c r="F31" s="17"/>
      <c r="G31" s="10"/>
      <c r="H31" s="1"/>
      <c r="I31" s="22"/>
      <c r="J31" s="5"/>
      <c r="K31" s="25"/>
      <c r="L31" s="25"/>
      <c r="M31" s="8"/>
      <c r="N31" s="4"/>
      <c r="O31" s="4"/>
      <c r="P31" s="8"/>
      <c r="Q31" s="85"/>
      <c r="R31" s="85"/>
      <c r="S31" s="85"/>
      <c r="T31" s="81"/>
      <c r="U31" s="71"/>
      <c r="V31" s="56"/>
      <c r="W31" s="52"/>
      <c r="X31" s="43"/>
      <c r="Y31" s="26"/>
      <c r="Z31" s="26"/>
      <c r="AA31" s="26"/>
      <c r="AB31" s="26"/>
      <c r="AC31" s="26"/>
      <c r="AD31" s="26"/>
      <c r="AE31" s="26"/>
      <c r="AF31" s="20"/>
      <c r="AG31" s="60"/>
      <c r="AI31" s="6"/>
      <c r="AJ31" s="6"/>
    </row>
    <row r="32" spans="1:36" s="18" customFormat="1" ht="23.1" customHeight="1" x14ac:dyDescent="0.25">
      <c r="A32" s="1"/>
      <c r="B32" s="1"/>
      <c r="C32" s="1"/>
      <c r="D32" s="63" t="s">
        <v>56</v>
      </c>
      <c r="E32" s="16"/>
      <c r="F32" s="17"/>
      <c r="G32" s="10"/>
      <c r="H32" s="1"/>
      <c r="I32" s="22"/>
      <c r="J32" s="5"/>
      <c r="K32" s="25"/>
      <c r="L32" s="25"/>
      <c r="M32" s="8"/>
      <c r="N32" s="4"/>
      <c r="O32" s="4"/>
      <c r="P32" s="8"/>
      <c r="Q32" s="85"/>
      <c r="R32" s="85"/>
      <c r="S32" s="85"/>
      <c r="T32" s="81"/>
      <c r="U32" s="71"/>
      <c r="V32" s="56"/>
      <c r="W32" s="52"/>
      <c r="X32" s="43"/>
      <c r="Y32" s="26"/>
      <c r="Z32" s="26"/>
      <c r="AA32" s="26"/>
      <c r="AB32" s="26"/>
      <c r="AC32" s="26"/>
      <c r="AD32" s="26"/>
      <c r="AE32" s="26"/>
      <c r="AF32" s="20"/>
      <c r="AG32" s="60"/>
      <c r="AI32" s="6"/>
      <c r="AJ32" s="6"/>
    </row>
    <row r="33" spans="1:36" s="18" customFormat="1" ht="23.1" customHeight="1" x14ac:dyDescent="0.25">
      <c r="A33" s="1"/>
      <c r="B33" s="1"/>
      <c r="C33" s="1"/>
      <c r="D33" s="2" t="s">
        <v>51</v>
      </c>
      <c r="E33" s="13">
        <f t="shared" ref="E33:F35" si="12">K33</f>
        <v>37050</v>
      </c>
      <c r="F33" s="14">
        <f t="shared" si="12"/>
        <v>22550</v>
      </c>
      <c r="G33" s="11"/>
      <c r="H33" s="1"/>
      <c r="I33" s="1"/>
      <c r="J33" s="5"/>
      <c r="K33" s="25">
        <f t="shared" ref="K33:L35" si="13">MROUND(N33+25,50)</f>
        <v>37050</v>
      </c>
      <c r="L33" s="25">
        <f t="shared" si="13"/>
        <v>22550</v>
      </c>
      <c r="M33" s="8"/>
      <c r="N33" s="4">
        <f t="shared" si="9"/>
        <v>37030</v>
      </c>
      <c r="O33" s="4">
        <f t="shared" si="6"/>
        <v>22540</v>
      </c>
      <c r="P33" s="8"/>
      <c r="Q33" s="85">
        <v>16100</v>
      </c>
      <c r="R33" s="85">
        <v>16100</v>
      </c>
      <c r="S33" s="85">
        <v>16100</v>
      </c>
      <c r="T33" s="80">
        <v>5400</v>
      </c>
      <c r="U33" s="70">
        <v>5400</v>
      </c>
      <c r="V33" s="55">
        <v>5400</v>
      </c>
      <c r="W33" s="51">
        <v>5400</v>
      </c>
      <c r="X33" s="42">
        <v>5400</v>
      </c>
      <c r="Y33" s="26">
        <v>5400</v>
      </c>
      <c r="Z33" s="26">
        <v>5400</v>
      </c>
      <c r="AA33" s="26">
        <v>5400</v>
      </c>
      <c r="AB33" s="26">
        <v>5400</v>
      </c>
      <c r="AC33" s="26">
        <v>5400</v>
      </c>
      <c r="AD33" s="26"/>
      <c r="AE33" s="26"/>
      <c r="AF33" s="20">
        <v>4499.9967999999999</v>
      </c>
      <c r="AG33" s="60"/>
      <c r="AI33" s="6"/>
      <c r="AJ33" s="6"/>
    </row>
    <row r="34" spans="1:36" s="18" customFormat="1" ht="23.1" customHeight="1" x14ac:dyDescent="0.25">
      <c r="A34" s="1"/>
      <c r="B34" s="1"/>
      <c r="C34" s="1"/>
      <c r="D34" s="2" t="s">
        <v>53</v>
      </c>
      <c r="E34" s="13">
        <f t="shared" si="12"/>
        <v>55550</v>
      </c>
      <c r="F34" s="14">
        <f t="shared" si="12"/>
        <v>33850</v>
      </c>
      <c r="G34" s="10"/>
      <c r="H34" s="1"/>
      <c r="I34" s="1"/>
      <c r="J34" s="5"/>
      <c r="K34" s="25">
        <f t="shared" si="13"/>
        <v>55550</v>
      </c>
      <c r="L34" s="25">
        <f t="shared" si="13"/>
        <v>33850</v>
      </c>
      <c r="M34" s="8"/>
      <c r="N34" s="4">
        <f>Q34*2.3</f>
        <v>55544.999999999993</v>
      </c>
      <c r="O34" s="4">
        <f>Q34*1.4</f>
        <v>33810</v>
      </c>
      <c r="P34" s="8"/>
      <c r="Q34" s="85">
        <v>24150</v>
      </c>
      <c r="R34" s="85">
        <v>24150</v>
      </c>
      <c r="S34" s="85">
        <v>24150</v>
      </c>
      <c r="T34" s="80">
        <v>8100</v>
      </c>
      <c r="U34" s="70">
        <v>8100</v>
      </c>
      <c r="V34" s="55">
        <v>8100</v>
      </c>
      <c r="W34" s="51">
        <v>8100</v>
      </c>
      <c r="X34" s="42">
        <v>8100</v>
      </c>
      <c r="Y34" s="26">
        <v>8100</v>
      </c>
      <c r="Z34" s="26">
        <v>8100</v>
      </c>
      <c r="AA34" s="26">
        <v>8100</v>
      </c>
      <c r="AB34" s="26">
        <v>8100</v>
      </c>
      <c r="AC34" s="26">
        <v>8100</v>
      </c>
      <c r="AD34" s="26">
        <v>5624.9960000000001</v>
      </c>
      <c r="AE34" s="26">
        <v>5624.9960000000001</v>
      </c>
      <c r="AF34" s="20">
        <v>4499.9967999999999</v>
      </c>
      <c r="AG34" s="60"/>
      <c r="AI34" s="6"/>
      <c r="AJ34" s="6"/>
    </row>
    <row r="35" spans="1:36" s="18" customFormat="1" ht="23.1" customHeight="1" x14ac:dyDescent="0.25">
      <c r="A35" s="1"/>
      <c r="B35" s="1"/>
      <c r="C35" s="1"/>
      <c r="D35" s="2" t="s">
        <v>52</v>
      </c>
      <c r="E35" s="86">
        <f t="shared" si="12"/>
        <v>111100</v>
      </c>
      <c r="F35" s="14">
        <f t="shared" si="12"/>
        <v>67650</v>
      </c>
      <c r="G35" s="10"/>
      <c r="H35" s="1"/>
      <c r="I35" s="1"/>
      <c r="J35" s="5"/>
      <c r="K35" s="25">
        <f t="shared" si="13"/>
        <v>111100</v>
      </c>
      <c r="L35" s="25">
        <f t="shared" si="13"/>
        <v>67650</v>
      </c>
      <c r="M35" s="8"/>
      <c r="N35" s="4">
        <f>Q35*2.3</f>
        <v>111089.99999999999</v>
      </c>
      <c r="O35" s="4">
        <f>Q35*1.4</f>
        <v>67620</v>
      </c>
      <c r="P35" s="8"/>
      <c r="Q35" s="85">
        <v>48300</v>
      </c>
      <c r="R35" s="85">
        <v>48300</v>
      </c>
      <c r="S35" s="85">
        <v>48300</v>
      </c>
      <c r="T35" s="81">
        <v>16200</v>
      </c>
      <c r="U35" s="71">
        <v>16200</v>
      </c>
      <c r="V35" s="56">
        <v>16200</v>
      </c>
      <c r="W35" s="52">
        <v>16200</v>
      </c>
      <c r="X35" s="43">
        <v>16200</v>
      </c>
      <c r="Y35" s="26">
        <v>8100</v>
      </c>
      <c r="Z35" s="26">
        <v>8100</v>
      </c>
      <c r="AA35" s="26">
        <v>8100</v>
      </c>
      <c r="AB35" s="26">
        <v>8100</v>
      </c>
      <c r="AC35" s="26">
        <v>8100</v>
      </c>
      <c r="AD35" s="26">
        <v>5624.9960000000001</v>
      </c>
      <c r="AE35" s="26">
        <v>5624.9960000000001</v>
      </c>
      <c r="AF35" s="20">
        <v>4499.9967999999999</v>
      </c>
      <c r="AG35" s="60"/>
      <c r="AI35" s="6"/>
      <c r="AJ35" s="6"/>
    </row>
    <row r="36" spans="1:36" s="18" customFormat="1" ht="20.100000000000001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5"/>
      <c r="K36" s="25"/>
      <c r="L36" s="25"/>
      <c r="M36" s="8"/>
      <c r="N36" s="4"/>
      <c r="O36" s="4"/>
      <c r="P36" s="8"/>
      <c r="Q36" s="80"/>
      <c r="R36" s="80"/>
      <c r="S36" s="80"/>
      <c r="T36" s="80"/>
      <c r="U36" s="70"/>
      <c r="V36" s="55"/>
      <c r="W36" s="51"/>
      <c r="X36" s="42"/>
      <c r="Y36" s="26"/>
      <c r="Z36" s="26"/>
      <c r="AA36" s="26"/>
      <c r="AB36" s="26"/>
      <c r="AC36" s="26"/>
      <c r="AD36" s="26"/>
      <c r="AE36" s="26"/>
      <c r="AF36" s="20"/>
      <c r="AG36" s="60"/>
      <c r="AI36" s="6"/>
      <c r="AJ36" s="6"/>
    </row>
    <row r="37" spans="1:36" s="18" customFormat="1" ht="23.1" customHeight="1" x14ac:dyDescent="0.25">
      <c r="A37" s="1"/>
      <c r="B37" s="1"/>
      <c r="C37" s="1"/>
      <c r="D37" s="120" t="s">
        <v>12</v>
      </c>
      <c r="E37" s="120"/>
      <c r="F37" s="120"/>
      <c r="G37" s="120"/>
      <c r="H37" s="120"/>
      <c r="I37" s="121"/>
      <c r="J37" s="6"/>
      <c r="K37" s="25"/>
      <c r="L37" s="25"/>
      <c r="M37" s="1"/>
      <c r="N37" s="4"/>
      <c r="O37" s="4"/>
      <c r="P37" s="1"/>
      <c r="Q37" s="82"/>
      <c r="R37" s="82"/>
      <c r="S37" s="82"/>
      <c r="T37" s="82"/>
      <c r="U37" s="76"/>
      <c r="V37" s="76"/>
      <c r="W37" s="77"/>
      <c r="X37" s="45"/>
      <c r="Y37" s="35">
        <v>45219</v>
      </c>
      <c r="Z37" s="35">
        <v>45219</v>
      </c>
      <c r="AA37" s="35">
        <v>45219</v>
      </c>
      <c r="AB37" s="29"/>
      <c r="AC37" s="29"/>
      <c r="AD37" s="29"/>
      <c r="AE37" s="29"/>
      <c r="AF37" s="32"/>
      <c r="AG37" s="60"/>
      <c r="AI37" s="6"/>
      <c r="AJ37" s="6"/>
    </row>
    <row r="38" spans="1:36" s="18" customFormat="1" ht="23.1" customHeight="1" x14ac:dyDescent="0.25">
      <c r="A38" s="1"/>
      <c r="B38" s="1"/>
      <c r="C38" s="36">
        <v>45219</v>
      </c>
      <c r="D38" s="2" t="s">
        <v>8</v>
      </c>
      <c r="E38" s="13">
        <f>K38</f>
        <v>1600</v>
      </c>
      <c r="F38" s="14">
        <f>L38</f>
        <v>1000</v>
      </c>
      <c r="G38" s="11"/>
      <c r="H38" s="33"/>
      <c r="I38" s="49"/>
      <c r="J38" s="5"/>
      <c r="K38" s="25">
        <f t="shared" ref="K38:L43" si="14">MROUND(N38+25,50)</f>
        <v>1600</v>
      </c>
      <c r="L38" s="25">
        <f t="shared" si="14"/>
        <v>1000</v>
      </c>
      <c r="M38" s="8"/>
      <c r="N38" s="4">
        <f t="shared" ref="N38:N49" si="15">Q38*2.3</f>
        <v>1586.9999999999998</v>
      </c>
      <c r="O38" s="4">
        <f>Q38*1.4</f>
        <v>965.99999999999989</v>
      </c>
      <c r="P38" s="8"/>
      <c r="Q38" s="80">
        <v>690</v>
      </c>
      <c r="R38" s="80">
        <v>690</v>
      </c>
      <c r="S38" s="80">
        <v>690</v>
      </c>
      <c r="T38" s="80">
        <v>690</v>
      </c>
      <c r="U38" s="70">
        <v>690</v>
      </c>
      <c r="V38" s="55">
        <v>690</v>
      </c>
      <c r="W38" s="51">
        <v>690</v>
      </c>
      <c r="X38" s="42">
        <v>690</v>
      </c>
      <c r="Y38" s="34">
        <v>690</v>
      </c>
      <c r="Z38" s="34">
        <v>690</v>
      </c>
      <c r="AA38" s="34">
        <v>690</v>
      </c>
      <c r="AB38" s="26">
        <v>1132.3051948051948</v>
      </c>
      <c r="AC38" s="26">
        <v>1132.3051948051948</v>
      </c>
      <c r="AD38" s="26">
        <v>1132.3051948051948</v>
      </c>
      <c r="AE38" s="26">
        <v>1132.3051948051948</v>
      </c>
      <c r="AF38" s="9">
        <v>905.84415584415592</v>
      </c>
      <c r="AG38" s="60"/>
      <c r="AI38" s="6"/>
      <c r="AJ38" s="6"/>
    </row>
    <row r="39" spans="1:36" s="18" customFormat="1" ht="23.1" customHeight="1" x14ac:dyDescent="0.25">
      <c r="A39" s="1"/>
      <c r="B39" s="1"/>
      <c r="C39" s="36">
        <v>45219</v>
      </c>
      <c r="D39" s="2" t="s">
        <v>9</v>
      </c>
      <c r="E39" s="13">
        <f t="shared" ref="E39:F42" si="16">K39</f>
        <v>2550</v>
      </c>
      <c r="F39" s="14">
        <f t="shared" si="16"/>
        <v>1550</v>
      </c>
      <c r="G39" s="10"/>
      <c r="H39" s="1"/>
      <c r="I39" s="1"/>
      <c r="J39" s="5"/>
      <c r="K39" s="25">
        <f t="shared" si="14"/>
        <v>2550</v>
      </c>
      <c r="L39" s="25">
        <f t="shared" si="14"/>
        <v>1550</v>
      </c>
      <c r="M39" s="8"/>
      <c r="N39" s="4">
        <f t="shared" si="15"/>
        <v>2530</v>
      </c>
      <c r="O39" s="4">
        <f>Q39*1.4</f>
        <v>1540</v>
      </c>
      <c r="P39" s="8"/>
      <c r="Q39" s="80">
        <v>1100</v>
      </c>
      <c r="R39" s="80">
        <v>1100</v>
      </c>
      <c r="S39" s="80">
        <v>1100</v>
      </c>
      <c r="T39" s="80">
        <v>1100</v>
      </c>
      <c r="U39" s="70">
        <v>1100</v>
      </c>
      <c r="V39" s="55">
        <v>1100</v>
      </c>
      <c r="W39" s="51">
        <v>1100</v>
      </c>
      <c r="X39" s="42">
        <v>1100</v>
      </c>
      <c r="Y39" s="34">
        <v>1100</v>
      </c>
      <c r="Z39" s="34">
        <v>1100</v>
      </c>
      <c r="AA39" s="34">
        <v>1100</v>
      </c>
      <c r="AB39" s="26">
        <v>1507.3051948051948</v>
      </c>
      <c r="AC39" s="26">
        <v>1507.3051948051948</v>
      </c>
      <c r="AD39" s="26">
        <v>1507.3051948051948</v>
      </c>
      <c r="AE39" s="26">
        <v>1507.3051948051948</v>
      </c>
      <c r="AF39" s="9">
        <v>1205.8441558441559</v>
      </c>
      <c r="AG39" s="60"/>
      <c r="AI39" s="6"/>
      <c r="AJ39" s="6"/>
    </row>
    <row r="40" spans="1:36" s="18" customFormat="1" ht="23.1" customHeight="1" x14ac:dyDescent="0.25">
      <c r="A40" s="1"/>
      <c r="B40" s="1"/>
      <c r="C40" s="36">
        <v>45219</v>
      </c>
      <c r="D40" s="2" t="s">
        <v>27</v>
      </c>
      <c r="E40" s="13">
        <f t="shared" si="16"/>
        <v>3000</v>
      </c>
      <c r="F40" s="14">
        <f t="shared" si="16"/>
        <v>1850</v>
      </c>
      <c r="G40" s="10"/>
      <c r="H40" s="1"/>
      <c r="I40" s="1"/>
      <c r="J40" s="5"/>
      <c r="K40" s="25">
        <f t="shared" si="14"/>
        <v>3000</v>
      </c>
      <c r="L40" s="25">
        <f t="shared" si="14"/>
        <v>1850</v>
      </c>
      <c r="M40" s="8"/>
      <c r="N40" s="4">
        <f t="shared" si="15"/>
        <v>2989.9999999999995</v>
      </c>
      <c r="O40" s="4">
        <f>Q40*1.4</f>
        <v>1819.9999999999998</v>
      </c>
      <c r="P40" s="8"/>
      <c r="Q40" s="80">
        <v>1300</v>
      </c>
      <c r="R40" s="80">
        <v>1300</v>
      </c>
      <c r="S40" s="80">
        <v>1300</v>
      </c>
      <c r="T40" s="80">
        <v>1300</v>
      </c>
      <c r="U40" s="70">
        <v>1300</v>
      </c>
      <c r="V40" s="55">
        <v>1300</v>
      </c>
      <c r="W40" s="51">
        <v>1300</v>
      </c>
      <c r="X40" s="42">
        <v>1300</v>
      </c>
      <c r="Y40" s="34">
        <v>1300</v>
      </c>
      <c r="Z40" s="34">
        <v>1300</v>
      </c>
      <c r="AA40" s="34">
        <v>1300</v>
      </c>
      <c r="AB40" s="26">
        <v>1507.3051948051948</v>
      </c>
      <c r="AC40" s="26">
        <v>1507.3051948051948</v>
      </c>
      <c r="AD40" s="26">
        <v>1507.3051948051948</v>
      </c>
      <c r="AE40" s="26">
        <v>1507.3051948051948</v>
      </c>
      <c r="AF40" s="9">
        <v>1205.8441558441559</v>
      </c>
      <c r="AG40" s="60"/>
      <c r="AI40" s="6"/>
      <c r="AJ40" s="6"/>
    </row>
    <row r="41" spans="1:36" s="18" customFormat="1" ht="23.1" customHeight="1" x14ac:dyDescent="0.25">
      <c r="A41" s="1"/>
      <c r="B41" s="1"/>
      <c r="C41" s="36">
        <v>45219</v>
      </c>
      <c r="D41" s="2" t="s">
        <v>10</v>
      </c>
      <c r="E41" s="13">
        <f t="shared" si="16"/>
        <v>5000</v>
      </c>
      <c r="F41" s="14">
        <f t="shared" si="16"/>
        <v>3500</v>
      </c>
      <c r="G41" s="10"/>
      <c r="H41" s="1"/>
      <c r="I41" s="1"/>
      <c r="J41" s="5"/>
      <c r="K41" s="25">
        <f t="shared" si="14"/>
        <v>5000</v>
      </c>
      <c r="L41" s="25">
        <f t="shared" si="14"/>
        <v>3500</v>
      </c>
      <c r="M41" s="8"/>
      <c r="N41" s="58">
        <f t="shared" si="15"/>
        <v>4991</v>
      </c>
      <c r="O41" s="58">
        <f>Q41*1.61</f>
        <v>3493.7000000000003</v>
      </c>
      <c r="P41" s="8"/>
      <c r="Q41" s="80">
        <v>2170</v>
      </c>
      <c r="R41" s="80">
        <v>2170</v>
      </c>
      <c r="S41" s="80">
        <v>2170</v>
      </c>
      <c r="T41" s="80">
        <v>2170</v>
      </c>
      <c r="U41" s="70">
        <v>2170</v>
      </c>
      <c r="V41" s="55">
        <v>2100</v>
      </c>
      <c r="W41" s="51">
        <v>2100</v>
      </c>
      <c r="X41" s="42">
        <v>2100</v>
      </c>
      <c r="Y41" s="34">
        <v>2100</v>
      </c>
      <c r="Z41" s="34">
        <v>2100</v>
      </c>
      <c r="AA41" s="34">
        <v>2100</v>
      </c>
      <c r="AB41" s="26">
        <v>1507.3051948051948</v>
      </c>
      <c r="AC41" s="26">
        <v>1507.3051948051948</v>
      </c>
      <c r="AD41" s="26">
        <v>1507.3051948051948</v>
      </c>
      <c r="AE41" s="26">
        <v>1507.3051948051948</v>
      </c>
      <c r="AF41" s="9">
        <v>1205.8441558441559</v>
      </c>
      <c r="AG41" s="60"/>
      <c r="AI41" s="6"/>
      <c r="AJ41" s="6"/>
    </row>
    <row r="42" spans="1:36" s="18" customFormat="1" ht="23.1" customHeight="1" x14ac:dyDescent="0.25">
      <c r="A42" s="1"/>
      <c r="B42" s="1"/>
      <c r="C42" s="36">
        <v>45277</v>
      </c>
      <c r="D42" s="2" t="s">
        <v>71</v>
      </c>
      <c r="E42" s="13">
        <f t="shared" si="16"/>
        <v>5000</v>
      </c>
      <c r="F42" s="14">
        <f t="shared" si="16"/>
        <v>3500</v>
      </c>
      <c r="G42" s="10"/>
      <c r="H42" s="1"/>
      <c r="I42" s="1"/>
      <c r="J42" s="5"/>
      <c r="K42" s="25">
        <f t="shared" si="14"/>
        <v>5000</v>
      </c>
      <c r="L42" s="25">
        <f t="shared" si="14"/>
        <v>3500</v>
      </c>
      <c r="M42" s="8"/>
      <c r="N42" s="58">
        <f t="shared" si="15"/>
        <v>4991</v>
      </c>
      <c r="O42" s="58">
        <f>Q42*1.61</f>
        <v>3493.7000000000003</v>
      </c>
      <c r="P42" s="8"/>
      <c r="Q42" s="80">
        <v>2170</v>
      </c>
      <c r="R42" s="80">
        <v>2170</v>
      </c>
      <c r="S42" s="80">
        <v>2170</v>
      </c>
      <c r="T42" s="80">
        <v>2170</v>
      </c>
      <c r="U42" s="70">
        <v>2170</v>
      </c>
      <c r="V42" s="55"/>
      <c r="W42" s="51"/>
      <c r="X42" s="42"/>
      <c r="Y42" s="34"/>
      <c r="Z42" s="34"/>
      <c r="AA42" s="34"/>
      <c r="AB42" s="26"/>
      <c r="AC42" s="26"/>
      <c r="AD42" s="26"/>
      <c r="AE42" s="26"/>
      <c r="AF42" s="9"/>
      <c r="AG42" s="60"/>
      <c r="AI42" s="6"/>
      <c r="AJ42" s="6"/>
    </row>
    <row r="43" spans="1:36" s="18" customFormat="1" ht="23.1" customHeight="1" x14ac:dyDescent="0.25">
      <c r="A43" s="1"/>
      <c r="B43" s="1"/>
      <c r="C43" s="36"/>
      <c r="D43" s="2" t="s">
        <v>26</v>
      </c>
      <c r="E43" s="13"/>
      <c r="F43" s="14"/>
      <c r="G43" s="10"/>
      <c r="H43" s="1"/>
      <c r="I43" s="1"/>
      <c r="J43" s="5"/>
      <c r="K43" s="25">
        <f t="shared" si="14"/>
        <v>50</v>
      </c>
      <c r="L43" s="25">
        <f t="shared" si="14"/>
        <v>50</v>
      </c>
      <c r="M43" s="8"/>
      <c r="N43" s="4">
        <f t="shared" si="15"/>
        <v>0</v>
      </c>
      <c r="O43" s="4">
        <f>Q43*1.4</f>
        <v>0</v>
      </c>
      <c r="P43" s="8"/>
      <c r="Q43" s="80"/>
      <c r="R43" s="80"/>
      <c r="S43" s="80"/>
      <c r="T43" s="80"/>
      <c r="U43" s="70"/>
      <c r="V43" s="55"/>
      <c r="W43" s="51"/>
      <c r="X43" s="42"/>
      <c r="Y43" s="34"/>
      <c r="Z43" s="34"/>
      <c r="AA43" s="34"/>
      <c r="AB43" s="26"/>
      <c r="AC43" s="26"/>
      <c r="AD43" s="26"/>
      <c r="AE43" s="26"/>
      <c r="AF43" s="9"/>
      <c r="AG43" s="60"/>
      <c r="AI43" s="6"/>
      <c r="AJ43" s="6"/>
    </row>
    <row r="44" spans="1:36" s="18" customFormat="1" ht="23.1" customHeight="1" x14ac:dyDescent="0.25">
      <c r="A44" s="1"/>
      <c r="B44" s="1"/>
      <c r="C44" s="36"/>
      <c r="D44" s="15"/>
      <c r="E44" s="16"/>
      <c r="F44" s="17"/>
      <c r="G44" s="10"/>
      <c r="H44" s="1"/>
      <c r="I44" s="1"/>
      <c r="J44" s="5"/>
      <c r="K44" s="25"/>
      <c r="L44" s="25"/>
      <c r="M44" s="8"/>
      <c r="N44" s="4"/>
      <c r="O44" s="4"/>
      <c r="P44" s="8"/>
      <c r="Q44" s="80"/>
      <c r="R44" s="80"/>
      <c r="S44" s="80"/>
      <c r="T44" s="80"/>
      <c r="U44" s="70"/>
      <c r="V44" s="55"/>
      <c r="W44" s="51"/>
      <c r="X44" s="42"/>
      <c r="Y44" s="34"/>
      <c r="Z44" s="34"/>
      <c r="AA44" s="34"/>
      <c r="AB44" s="26"/>
      <c r="AC44" s="26"/>
      <c r="AD44" s="26"/>
      <c r="AE44" s="26"/>
      <c r="AF44" s="9"/>
      <c r="AG44" s="60"/>
      <c r="AI44" s="6"/>
      <c r="AJ44" s="6"/>
    </row>
    <row r="45" spans="1:36" s="18" customFormat="1" ht="23.1" customHeight="1" x14ac:dyDescent="0.25">
      <c r="A45" s="1"/>
      <c r="B45" s="1"/>
      <c r="C45" s="36"/>
      <c r="D45" s="120" t="s">
        <v>13</v>
      </c>
      <c r="E45" s="120"/>
      <c r="F45" s="120"/>
      <c r="G45" s="120"/>
      <c r="H45" s="120"/>
      <c r="I45" s="121"/>
      <c r="J45" s="6"/>
      <c r="K45" s="25"/>
      <c r="L45" s="25"/>
      <c r="M45" s="1"/>
      <c r="N45" s="4"/>
      <c r="O45" s="4"/>
      <c r="P45" s="1"/>
      <c r="Q45" s="80"/>
      <c r="R45" s="80"/>
      <c r="S45" s="80"/>
      <c r="T45" s="80"/>
      <c r="U45" s="62"/>
      <c r="V45" s="62"/>
      <c r="W45" s="61"/>
      <c r="X45" s="42"/>
      <c r="Y45" s="34"/>
      <c r="Z45" s="34"/>
      <c r="AA45" s="34"/>
      <c r="AB45" s="26"/>
      <c r="AC45" s="26"/>
      <c r="AD45" s="26"/>
      <c r="AE45" s="26"/>
      <c r="AF45" s="9"/>
      <c r="AG45" s="60"/>
      <c r="AI45" s="6"/>
      <c r="AJ45" s="6"/>
    </row>
    <row r="46" spans="1:36" s="18" customFormat="1" ht="23.1" customHeight="1" x14ac:dyDescent="0.25">
      <c r="A46" s="1"/>
      <c r="B46" s="1"/>
      <c r="C46" s="36">
        <v>45219</v>
      </c>
      <c r="D46" s="2" t="s">
        <v>11</v>
      </c>
      <c r="E46" s="13">
        <f t="shared" ref="E46:F49" si="17">K46</f>
        <v>3450</v>
      </c>
      <c r="F46" s="14">
        <f t="shared" si="17"/>
        <v>2150</v>
      </c>
      <c r="G46" s="11"/>
      <c r="H46" s="7"/>
      <c r="I46" s="7"/>
      <c r="J46" s="5"/>
      <c r="K46" s="25">
        <f t="shared" ref="K46:L49" si="18">MROUND(N46+25,50)</f>
        <v>3450</v>
      </c>
      <c r="L46" s="25">
        <f t="shared" si="18"/>
        <v>2150</v>
      </c>
      <c r="M46" s="8"/>
      <c r="N46" s="4">
        <f t="shared" si="15"/>
        <v>3449.9999999999995</v>
      </c>
      <c r="O46" s="4">
        <f>Q46*1.4</f>
        <v>2100</v>
      </c>
      <c r="P46" s="8"/>
      <c r="Q46" s="80">
        <v>1500</v>
      </c>
      <c r="R46" s="80">
        <v>1500</v>
      </c>
      <c r="S46" s="80">
        <v>1500</v>
      </c>
      <c r="T46" s="80">
        <v>1500</v>
      </c>
      <c r="U46" s="70">
        <v>1500</v>
      </c>
      <c r="V46" s="55">
        <v>1500</v>
      </c>
      <c r="W46" s="51">
        <v>1500</v>
      </c>
      <c r="X46" s="42">
        <v>1500</v>
      </c>
      <c r="Y46" s="34">
        <v>1500</v>
      </c>
      <c r="Z46" s="34">
        <v>1500</v>
      </c>
      <c r="AA46" s="34">
        <v>1500</v>
      </c>
      <c r="AB46" s="26">
        <v>1075.487012987013</v>
      </c>
      <c r="AC46" s="26">
        <v>1075.487012987013</v>
      </c>
      <c r="AD46" s="26">
        <v>1075.487012987013</v>
      </c>
      <c r="AE46" s="26">
        <v>1075.487012987013</v>
      </c>
      <c r="AF46" s="9">
        <v>860.38961038961043</v>
      </c>
      <c r="AG46" s="60"/>
      <c r="AI46" s="6"/>
      <c r="AJ46" s="6"/>
    </row>
    <row r="47" spans="1:36" s="18" customFormat="1" ht="23.1" customHeight="1" x14ac:dyDescent="0.25">
      <c r="A47" s="1"/>
      <c r="B47" s="1"/>
      <c r="C47" s="1"/>
      <c r="D47" s="2" t="s">
        <v>14</v>
      </c>
      <c r="E47" s="13">
        <f t="shared" si="17"/>
        <v>3300</v>
      </c>
      <c r="F47" s="14">
        <f t="shared" si="17"/>
        <v>2050</v>
      </c>
      <c r="G47" s="10"/>
      <c r="H47" s="1"/>
      <c r="I47" s="22"/>
      <c r="J47" s="5"/>
      <c r="K47" s="25">
        <f t="shared" si="18"/>
        <v>3300</v>
      </c>
      <c r="L47" s="25">
        <f t="shared" si="18"/>
        <v>2050</v>
      </c>
      <c r="M47" s="8"/>
      <c r="N47" s="4">
        <f t="shared" si="15"/>
        <v>3286.6477272727266</v>
      </c>
      <c r="O47" s="4">
        <f>Q47*1.4</f>
        <v>2000.5681818181813</v>
      </c>
      <c r="P47" s="8"/>
      <c r="Q47" s="80">
        <v>1428.9772727272725</v>
      </c>
      <c r="R47" s="80">
        <v>1428.9772727272725</v>
      </c>
      <c r="S47" s="80">
        <v>1428.9772727272725</v>
      </c>
      <c r="T47" s="80">
        <v>1428.9772727272725</v>
      </c>
      <c r="U47" s="70">
        <v>1428.9772727272725</v>
      </c>
      <c r="V47" s="55">
        <v>1428.9772727272725</v>
      </c>
      <c r="W47" s="51">
        <v>1428.9772727272725</v>
      </c>
      <c r="X47" s="42">
        <f t="shared" ref="X47:X49" si="19">AG47*1.25</f>
        <v>0</v>
      </c>
      <c r="Y47" s="26">
        <f t="shared" ref="Y47:Y49" si="20">AG47*1.25</f>
        <v>0</v>
      </c>
      <c r="Z47" s="26">
        <v>1428.9772727272725</v>
      </c>
      <c r="AA47" s="26">
        <v>1428.9772727272725</v>
      </c>
      <c r="AB47" s="26">
        <v>1428.9772727272725</v>
      </c>
      <c r="AC47" s="26">
        <v>1428.9772727272725</v>
      </c>
      <c r="AD47" s="26">
        <v>1428.9772727272725</v>
      </c>
      <c r="AE47" s="26">
        <v>1428.9772727272725</v>
      </c>
      <c r="AF47" s="9">
        <v>1143.181818181818</v>
      </c>
      <c r="AG47" s="60"/>
      <c r="AI47" s="6"/>
      <c r="AJ47" s="6"/>
    </row>
    <row r="48" spans="1:36" s="18" customFormat="1" ht="23.1" customHeight="1" x14ac:dyDescent="0.25">
      <c r="A48" s="1"/>
      <c r="B48" s="1"/>
      <c r="C48" s="1"/>
      <c r="D48" s="2" t="s">
        <v>15</v>
      </c>
      <c r="E48" s="13">
        <f t="shared" si="17"/>
        <v>3650</v>
      </c>
      <c r="F48" s="14">
        <f t="shared" si="17"/>
        <v>2250</v>
      </c>
      <c r="G48" s="10"/>
      <c r="H48" s="1"/>
      <c r="I48" s="22"/>
      <c r="J48" s="5"/>
      <c r="K48" s="25">
        <f t="shared" si="18"/>
        <v>3650</v>
      </c>
      <c r="L48" s="25">
        <f t="shared" si="18"/>
        <v>2250</v>
      </c>
      <c r="M48" s="8"/>
      <c r="N48" s="4">
        <f t="shared" si="15"/>
        <v>3633.8879870129863</v>
      </c>
      <c r="O48" s="4">
        <f>Q48*1.4</f>
        <v>2211.931818181818</v>
      </c>
      <c r="P48" s="8"/>
      <c r="Q48" s="80">
        <v>1579.9512987012986</v>
      </c>
      <c r="R48" s="80">
        <v>1579.9512987012986</v>
      </c>
      <c r="S48" s="80">
        <v>1579.9512987012986</v>
      </c>
      <c r="T48" s="80">
        <v>1579.9512987012986</v>
      </c>
      <c r="U48" s="70">
        <v>1579.9512987012986</v>
      </c>
      <c r="V48" s="55">
        <v>1579.9512987012986</v>
      </c>
      <c r="W48" s="51">
        <v>1579.9512987012986</v>
      </c>
      <c r="X48" s="42">
        <f t="shared" si="19"/>
        <v>0</v>
      </c>
      <c r="Y48" s="26">
        <f t="shared" si="20"/>
        <v>0</v>
      </c>
      <c r="Z48" s="26">
        <v>1579.9512987012986</v>
      </c>
      <c r="AA48" s="26">
        <v>1579.9512987012986</v>
      </c>
      <c r="AB48" s="26">
        <v>1579.9512987012986</v>
      </c>
      <c r="AC48" s="26">
        <v>1579.9512987012986</v>
      </c>
      <c r="AD48" s="26">
        <v>1579.9512987012986</v>
      </c>
      <c r="AE48" s="26">
        <v>1579.9512987012986</v>
      </c>
      <c r="AF48" s="9">
        <v>1263.9610389610389</v>
      </c>
      <c r="AG48" s="60"/>
      <c r="AI48" s="6"/>
      <c r="AJ48" s="6"/>
    </row>
    <row r="49" spans="1:37" s="18" customFormat="1" ht="23.1" customHeight="1" x14ac:dyDescent="0.25">
      <c r="A49" s="1"/>
      <c r="B49" s="1"/>
      <c r="C49" s="1"/>
      <c r="D49" s="2" t="s">
        <v>16</v>
      </c>
      <c r="E49" s="13">
        <f t="shared" si="17"/>
        <v>3950</v>
      </c>
      <c r="F49" s="14">
        <f t="shared" si="17"/>
        <v>2400</v>
      </c>
      <c r="G49" s="10"/>
      <c r="H49" s="1"/>
      <c r="I49" s="1"/>
      <c r="J49" s="5"/>
      <c r="K49" s="25">
        <f t="shared" si="18"/>
        <v>3950</v>
      </c>
      <c r="L49" s="25">
        <f t="shared" si="18"/>
        <v>2400</v>
      </c>
      <c r="M49" s="8"/>
      <c r="N49" s="4">
        <f t="shared" si="15"/>
        <v>3941.923701298701</v>
      </c>
      <c r="O49" s="4">
        <f>Q49*1.4</f>
        <v>2399.431818181818</v>
      </c>
      <c r="P49" s="8"/>
      <c r="Q49" s="80">
        <v>1713.8798701298701</v>
      </c>
      <c r="R49" s="80">
        <v>1713.8798701298701</v>
      </c>
      <c r="S49" s="80">
        <v>1713.8798701298701</v>
      </c>
      <c r="T49" s="80">
        <v>1713.8798701298701</v>
      </c>
      <c r="U49" s="70">
        <v>1713.8798701298701</v>
      </c>
      <c r="V49" s="55">
        <v>1713.8798701298701</v>
      </c>
      <c r="W49" s="51">
        <v>1713.8798701298701</v>
      </c>
      <c r="X49" s="42">
        <f t="shared" si="19"/>
        <v>0</v>
      </c>
      <c r="Y49" s="26">
        <f t="shared" si="20"/>
        <v>0</v>
      </c>
      <c r="Z49" s="26">
        <v>1713.8798701298701</v>
      </c>
      <c r="AA49" s="26">
        <v>1713.8798701298701</v>
      </c>
      <c r="AB49" s="26">
        <v>1713.8798701298701</v>
      </c>
      <c r="AC49" s="26">
        <v>1713.8798701298701</v>
      </c>
      <c r="AD49" s="26">
        <v>1713.8798701298701</v>
      </c>
      <c r="AE49" s="26">
        <v>1713.8798701298701</v>
      </c>
      <c r="AF49" s="9">
        <v>1371.1038961038962</v>
      </c>
      <c r="AG49" s="60"/>
      <c r="AI49" s="6"/>
      <c r="AJ49" s="6"/>
    </row>
    <row r="50" spans="1:37" s="18" customFormat="1" ht="23.1" customHeight="1" x14ac:dyDescent="0.25">
      <c r="A50" s="1"/>
      <c r="B50" s="1"/>
      <c r="C50" s="1"/>
      <c r="D50" s="15"/>
      <c r="E50" s="16"/>
      <c r="F50" s="17"/>
      <c r="G50" s="10"/>
      <c r="H50" s="1"/>
      <c r="I50" s="1"/>
      <c r="J50" s="5"/>
      <c r="K50" s="25"/>
      <c r="L50" s="25"/>
      <c r="M50" s="8"/>
      <c r="N50" s="4"/>
      <c r="O50" s="4"/>
      <c r="P50" s="8"/>
      <c r="Q50" s="80"/>
      <c r="R50" s="80"/>
      <c r="S50" s="80"/>
      <c r="T50" s="80"/>
      <c r="U50" s="70"/>
      <c r="V50" s="55"/>
      <c r="W50" s="51"/>
      <c r="X50" s="42"/>
      <c r="Y50" s="26"/>
      <c r="Z50" s="26"/>
      <c r="AA50" s="26"/>
      <c r="AB50" s="26"/>
      <c r="AC50" s="26"/>
      <c r="AD50" s="26"/>
      <c r="AE50" s="26"/>
      <c r="AF50" s="9"/>
      <c r="AG50" s="60"/>
      <c r="AI50" s="6"/>
      <c r="AJ50" s="6"/>
    </row>
    <row r="51" spans="1:37" s="18" customFormat="1" ht="23.1" customHeight="1" x14ac:dyDescent="0.25">
      <c r="A51" s="1"/>
      <c r="B51" s="1"/>
      <c r="C51" s="36"/>
      <c r="D51" s="120" t="s">
        <v>48</v>
      </c>
      <c r="E51" s="120"/>
      <c r="F51" s="120"/>
      <c r="G51" s="120"/>
      <c r="H51" s="120"/>
      <c r="I51" s="121"/>
      <c r="J51" s="6"/>
      <c r="K51" s="25"/>
      <c r="L51" s="25"/>
      <c r="M51" s="1"/>
      <c r="N51" s="78" t="s">
        <v>69</v>
      </c>
      <c r="O51" s="78" t="s">
        <v>70</v>
      </c>
      <c r="P51" s="1"/>
      <c r="Q51" s="80"/>
      <c r="R51" s="80"/>
      <c r="S51" s="80"/>
      <c r="T51" s="80"/>
      <c r="U51" s="62"/>
      <c r="V51" s="62"/>
      <c r="W51" s="61"/>
      <c r="X51" s="42"/>
      <c r="Y51" s="34"/>
      <c r="Z51" s="34"/>
      <c r="AA51" s="34"/>
      <c r="AB51" s="26"/>
      <c r="AC51" s="26"/>
      <c r="AD51" s="26"/>
      <c r="AE51" s="26"/>
      <c r="AF51" s="9"/>
      <c r="AG51" s="60"/>
      <c r="AI51" s="6"/>
      <c r="AJ51" s="6"/>
    </row>
    <row r="52" spans="1:37" s="18" customFormat="1" ht="23.1" customHeight="1" x14ac:dyDescent="0.25">
      <c r="A52" s="1"/>
      <c r="B52" s="1"/>
      <c r="C52" s="36">
        <v>45268</v>
      </c>
      <c r="D52" s="2" t="s">
        <v>49</v>
      </c>
      <c r="E52" s="13">
        <f t="shared" ref="E52:F52" si="21">K52</f>
        <v>11900</v>
      </c>
      <c r="F52" s="14">
        <f t="shared" si="21"/>
        <v>7250</v>
      </c>
      <c r="G52" s="11"/>
      <c r="H52" s="7"/>
      <c r="I52" s="7"/>
      <c r="J52" s="5"/>
      <c r="K52" s="25">
        <f t="shared" ref="K52:L52" si="22">MROUND(N52+25,50)</f>
        <v>11900</v>
      </c>
      <c r="L52" s="25">
        <f t="shared" si="22"/>
        <v>7250</v>
      </c>
      <c r="M52" s="8"/>
      <c r="N52" s="4">
        <f>Q52*2.5</f>
        <v>11875</v>
      </c>
      <c r="O52" s="4">
        <f>Q52*1.52</f>
        <v>7220</v>
      </c>
      <c r="P52" s="8"/>
      <c r="Q52" s="80">
        <v>4750</v>
      </c>
      <c r="R52" s="80">
        <v>4750</v>
      </c>
      <c r="S52" s="80">
        <v>4750</v>
      </c>
      <c r="T52" s="80">
        <v>4750</v>
      </c>
      <c r="U52" s="70">
        <v>4750</v>
      </c>
      <c r="V52" s="55">
        <v>4750</v>
      </c>
      <c r="W52" s="51"/>
      <c r="X52" s="42"/>
      <c r="Y52" s="34"/>
      <c r="Z52" s="34"/>
      <c r="AA52" s="34"/>
      <c r="AB52" s="26"/>
      <c r="AC52" s="26"/>
      <c r="AD52" s="26"/>
      <c r="AE52" s="26"/>
      <c r="AF52" s="9"/>
      <c r="AG52" s="60"/>
      <c r="AI52" s="6"/>
      <c r="AJ52" s="6"/>
    </row>
    <row r="53" spans="1:37" s="18" customFormat="1" ht="23.1" customHeight="1" x14ac:dyDescent="0.25">
      <c r="A53" s="1"/>
      <c r="B53" s="1"/>
      <c r="C53" s="1"/>
      <c r="D53" s="15"/>
      <c r="E53" s="16"/>
      <c r="F53" s="17"/>
      <c r="G53" s="10"/>
      <c r="H53" s="1"/>
      <c r="I53" s="1"/>
      <c r="J53" s="5"/>
      <c r="K53" s="25"/>
      <c r="L53" s="25"/>
      <c r="M53" s="8"/>
      <c r="N53" s="4"/>
      <c r="O53" s="4"/>
      <c r="P53" s="8"/>
      <c r="Q53" s="80"/>
      <c r="R53" s="80"/>
      <c r="S53" s="80"/>
      <c r="T53" s="80"/>
      <c r="U53" s="70"/>
      <c r="V53" s="55"/>
      <c r="W53" s="51"/>
      <c r="X53" s="42"/>
      <c r="Y53" s="26"/>
      <c r="Z53" s="26"/>
      <c r="AA53" s="26"/>
      <c r="AB53" s="26"/>
      <c r="AC53" s="26"/>
      <c r="AD53" s="26"/>
      <c r="AE53" s="26"/>
      <c r="AF53" s="9"/>
      <c r="AG53" s="60"/>
      <c r="AI53" s="6"/>
      <c r="AJ53" s="6"/>
    </row>
    <row r="54" spans="1:37" s="18" customFormat="1" ht="23.1" customHeight="1" x14ac:dyDescent="0.25">
      <c r="A54" s="1"/>
      <c r="B54" s="1"/>
      <c r="C54" s="1"/>
      <c r="D54" s="15"/>
      <c r="E54" s="16"/>
      <c r="F54" s="17"/>
      <c r="G54" s="10"/>
      <c r="H54" s="1"/>
      <c r="I54" s="1"/>
      <c r="J54" s="5"/>
      <c r="K54" s="25"/>
      <c r="L54" s="25"/>
      <c r="M54" s="8"/>
      <c r="N54" s="4"/>
      <c r="O54" s="4"/>
      <c r="P54" s="8"/>
      <c r="Q54" s="80"/>
      <c r="R54" s="80"/>
      <c r="S54" s="80"/>
      <c r="T54" s="80"/>
      <c r="U54" s="70"/>
      <c r="V54" s="55"/>
      <c r="W54" s="51"/>
      <c r="X54" s="42"/>
      <c r="Y54" s="26"/>
      <c r="Z54" s="26"/>
      <c r="AA54" s="26"/>
      <c r="AB54" s="26"/>
      <c r="AC54" s="26"/>
      <c r="AD54" s="26"/>
      <c r="AE54" s="26"/>
      <c r="AF54" s="9"/>
      <c r="AG54" s="60"/>
      <c r="AI54" s="6"/>
      <c r="AJ54" s="6"/>
    </row>
    <row r="55" spans="1:37" s="18" customFormat="1" ht="23.1" customHeight="1" x14ac:dyDescent="0.25">
      <c r="A55" s="1"/>
      <c r="B55" s="1"/>
      <c r="C55" s="1"/>
      <c r="D55" s="120" t="s">
        <v>20</v>
      </c>
      <c r="E55" s="120"/>
      <c r="F55" s="120"/>
      <c r="G55" s="120"/>
      <c r="H55" s="120"/>
      <c r="I55" s="121"/>
      <c r="J55" s="6"/>
      <c r="K55" s="25"/>
      <c r="L55" s="25"/>
      <c r="M55" s="1"/>
      <c r="N55" s="4"/>
      <c r="O55" s="4"/>
      <c r="P55" s="1"/>
      <c r="Q55" s="83"/>
      <c r="R55" s="83"/>
      <c r="S55" s="83"/>
      <c r="T55" s="83"/>
      <c r="U55" s="74"/>
      <c r="V55" s="74"/>
      <c r="W55" s="75"/>
      <c r="X55" s="46"/>
      <c r="Y55" s="37"/>
      <c r="Z55" s="37"/>
      <c r="AA55" s="37"/>
      <c r="AB55" s="27"/>
      <c r="AC55" s="27"/>
      <c r="AD55" s="26"/>
      <c r="AE55" s="26"/>
      <c r="AF55" s="20"/>
      <c r="AG55" s="60"/>
      <c r="AI55" s="6"/>
      <c r="AJ55" s="6"/>
    </row>
    <row r="56" spans="1:37" s="18" customFormat="1" ht="23.1" customHeight="1" x14ac:dyDescent="0.25">
      <c r="A56" s="1"/>
      <c r="B56" s="1"/>
      <c r="C56" s="39">
        <v>45227</v>
      </c>
      <c r="D56" s="2" t="s">
        <v>21</v>
      </c>
      <c r="E56" s="13">
        <f t="shared" ref="E56:F59" si="23">K56</f>
        <v>37150</v>
      </c>
      <c r="F56" s="14">
        <f t="shared" si="23"/>
        <v>22650</v>
      </c>
      <c r="G56" s="11"/>
      <c r="H56" s="7"/>
      <c r="I56" s="7"/>
      <c r="J56" s="5"/>
      <c r="K56" s="25">
        <f t="shared" ref="K56:L59" si="24">MROUND(N56+25,50)</f>
        <v>37150</v>
      </c>
      <c r="L56" s="25">
        <f t="shared" si="24"/>
        <v>22650</v>
      </c>
      <c r="M56" s="8"/>
      <c r="N56" s="4">
        <f t="shared" ref="N56:N59" si="25">Q56*2.3</f>
        <v>37145</v>
      </c>
      <c r="O56" s="4">
        <f t="shared" ref="O56:O59" si="26">Q56*1.4</f>
        <v>22610</v>
      </c>
      <c r="P56" s="8"/>
      <c r="Q56" s="83">
        <v>16150</v>
      </c>
      <c r="R56" s="83">
        <v>16150</v>
      </c>
      <c r="S56" s="83">
        <v>16150</v>
      </c>
      <c r="T56" s="83">
        <v>16150</v>
      </c>
      <c r="U56" s="72">
        <v>16150</v>
      </c>
      <c r="V56" s="57">
        <v>16150</v>
      </c>
      <c r="W56" s="53">
        <v>16150</v>
      </c>
      <c r="X56" s="46">
        <v>16150</v>
      </c>
      <c r="Y56" s="38">
        <v>16150</v>
      </c>
      <c r="Z56" s="38">
        <v>16150</v>
      </c>
      <c r="AA56" s="38">
        <v>16150</v>
      </c>
      <c r="AB56" s="27"/>
      <c r="AC56" s="27"/>
      <c r="AD56" s="26"/>
      <c r="AE56" s="26"/>
      <c r="AF56" s="9"/>
      <c r="AG56" s="60"/>
      <c r="AI56" s="6"/>
      <c r="AJ56" s="6"/>
    </row>
    <row r="57" spans="1:37" s="18" customFormat="1" ht="23.1" customHeight="1" x14ac:dyDescent="0.25">
      <c r="A57" s="1"/>
      <c r="B57" s="1"/>
      <c r="C57" s="1"/>
      <c r="D57" s="2" t="s">
        <v>22</v>
      </c>
      <c r="E57" s="13">
        <f t="shared" si="23"/>
        <v>41100</v>
      </c>
      <c r="F57" s="14">
        <f t="shared" si="23"/>
        <v>25000</v>
      </c>
      <c r="G57" s="10"/>
      <c r="H57" s="1"/>
      <c r="I57" s="22"/>
      <c r="J57" s="5"/>
      <c r="K57" s="25">
        <f t="shared" si="24"/>
        <v>41100</v>
      </c>
      <c r="L57" s="25">
        <f t="shared" si="24"/>
        <v>25000</v>
      </c>
      <c r="M57" s="8"/>
      <c r="N57" s="4">
        <f t="shared" si="25"/>
        <v>41055</v>
      </c>
      <c r="O57" s="4">
        <f t="shared" si="26"/>
        <v>24990</v>
      </c>
      <c r="P57" s="8"/>
      <c r="Q57" s="83">
        <v>17850</v>
      </c>
      <c r="R57" s="83">
        <v>17850</v>
      </c>
      <c r="S57" s="83">
        <v>17850</v>
      </c>
      <c r="T57" s="83">
        <v>17850</v>
      </c>
      <c r="U57" s="72">
        <v>17850</v>
      </c>
      <c r="V57" s="57">
        <v>17850</v>
      </c>
      <c r="W57" s="53">
        <v>17850</v>
      </c>
      <c r="X57" s="46">
        <v>17850</v>
      </c>
      <c r="Y57" s="37">
        <v>17850</v>
      </c>
      <c r="Z57" s="37">
        <v>17850</v>
      </c>
      <c r="AA57" s="37">
        <v>17850</v>
      </c>
      <c r="AB57" s="27"/>
      <c r="AC57" s="27"/>
      <c r="AD57" s="26"/>
      <c r="AE57" s="26"/>
      <c r="AF57" s="9"/>
      <c r="AG57" s="60"/>
      <c r="AI57" s="6"/>
      <c r="AJ57" s="6"/>
    </row>
    <row r="58" spans="1:37" s="18" customFormat="1" ht="23.1" customHeight="1" x14ac:dyDescent="0.25">
      <c r="A58" s="1"/>
      <c r="B58" s="1"/>
      <c r="C58" s="1"/>
      <c r="D58" s="2" t="s">
        <v>23</v>
      </c>
      <c r="E58" s="13">
        <f t="shared" si="23"/>
        <v>48900</v>
      </c>
      <c r="F58" s="14">
        <f t="shared" si="23"/>
        <v>29750</v>
      </c>
      <c r="G58" s="10"/>
      <c r="H58" s="1"/>
      <c r="I58" s="22"/>
      <c r="J58" s="5"/>
      <c r="K58" s="25">
        <f t="shared" si="24"/>
        <v>48900</v>
      </c>
      <c r="L58" s="25">
        <f t="shared" si="24"/>
        <v>29750</v>
      </c>
      <c r="M58" s="8"/>
      <c r="N58" s="4">
        <f t="shared" si="25"/>
        <v>48874.999999999993</v>
      </c>
      <c r="O58" s="4">
        <f t="shared" si="26"/>
        <v>29749.999999999996</v>
      </c>
      <c r="P58" s="8"/>
      <c r="Q58" s="83">
        <v>21250</v>
      </c>
      <c r="R58" s="83">
        <v>21250</v>
      </c>
      <c r="S58" s="83">
        <v>21250</v>
      </c>
      <c r="T58" s="83">
        <v>21250</v>
      </c>
      <c r="U58" s="72">
        <v>21250</v>
      </c>
      <c r="V58" s="57">
        <v>21250</v>
      </c>
      <c r="W58" s="53">
        <v>21250</v>
      </c>
      <c r="X58" s="46">
        <v>21250</v>
      </c>
      <c r="Y58" s="37">
        <v>21250</v>
      </c>
      <c r="Z58" s="37">
        <v>21250</v>
      </c>
      <c r="AA58" s="37">
        <v>21250</v>
      </c>
      <c r="AB58" s="27"/>
      <c r="AC58" s="27"/>
      <c r="AD58" s="26"/>
      <c r="AE58" s="26"/>
      <c r="AF58" s="9"/>
      <c r="AG58" s="60"/>
      <c r="AI58" s="6"/>
      <c r="AJ58" s="6"/>
    </row>
    <row r="59" spans="1:37" s="18" customFormat="1" ht="23.1" customHeight="1" x14ac:dyDescent="0.25">
      <c r="A59" s="1"/>
      <c r="B59" s="1"/>
      <c r="C59" s="1"/>
      <c r="D59" s="2" t="s">
        <v>24</v>
      </c>
      <c r="E59" s="13">
        <f t="shared" si="23"/>
        <v>56700</v>
      </c>
      <c r="F59" s="14">
        <f t="shared" si="23"/>
        <v>34550</v>
      </c>
      <c r="G59" s="10"/>
      <c r="H59" s="1"/>
      <c r="I59" s="1"/>
      <c r="J59" s="5"/>
      <c r="K59" s="25">
        <f t="shared" si="24"/>
        <v>56700</v>
      </c>
      <c r="L59" s="25">
        <f t="shared" si="24"/>
        <v>34550</v>
      </c>
      <c r="M59" s="8"/>
      <c r="N59" s="4">
        <f t="shared" si="25"/>
        <v>56694.999999999993</v>
      </c>
      <c r="O59" s="4">
        <f t="shared" si="26"/>
        <v>34510</v>
      </c>
      <c r="P59" s="8"/>
      <c r="Q59" s="83">
        <v>24650</v>
      </c>
      <c r="R59" s="83">
        <v>24650</v>
      </c>
      <c r="S59" s="83">
        <v>24650</v>
      </c>
      <c r="T59" s="83">
        <v>24650</v>
      </c>
      <c r="U59" s="72">
        <v>24650</v>
      </c>
      <c r="V59" s="57">
        <v>24650</v>
      </c>
      <c r="W59" s="53">
        <v>24650</v>
      </c>
      <c r="X59" s="46">
        <v>24650</v>
      </c>
      <c r="Y59" s="37">
        <v>24650</v>
      </c>
      <c r="Z59" s="37">
        <v>24650</v>
      </c>
      <c r="AA59" s="37">
        <v>24650</v>
      </c>
      <c r="AB59" s="27"/>
      <c r="AC59" s="27"/>
      <c r="AD59" s="26"/>
      <c r="AE59" s="26"/>
      <c r="AF59" s="9"/>
      <c r="AG59" s="60"/>
      <c r="AI59" s="6"/>
      <c r="AJ59" s="6"/>
    </row>
    <row r="60" spans="1:37" s="18" customFormat="1" ht="23.1" customHeight="1" x14ac:dyDescent="0.25">
      <c r="A60" s="1"/>
      <c r="B60" s="1"/>
      <c r="C60" s="1"/>
      <c r="D60" s="15"/>
      <c r="E60" s="16"/>
      <c r="F60" s="17"/>
      <c r="G60" s="10"/>
      <c r="H60" s="1"/>
      <c r="I60" s="1"/>
      <c r="J60" s="5"/>
      <c r="K60" s="25"/>
      <c r="L60" s="25"/>
      <c r="M60" s="8"/>
      <c r="N60" s="4"/>
      <c r="O60" s="4"/>
      <c r="P60" s="8"/>
      <c r="Q60" s="83"/>
      <c r="R60" s="83"/>
      <c r="S60" s="83"/>
      <c r="T60" s="83"/>
      <c r="U60" s="72"/>
      <c r="V60" s="57"/>
      <c r="W60" s="53"/>
      <c r="X60" s="46"/>
      <c r="Y60" s="37"/>
      <c r="Z60" s="37"/>
      <c r="AA60" s="37"/>
      <c r="AB60" s="27"/>
      <c r="AC60" s="27"/>
      <c r="AD60" s="26"/>
      <c r="AE60" s="26"/>
      <c r="AF60" s="9"/>
      <c r="AG60" s="60"/>
      <c r="AI60" s="6"/>
      <c r="AJ60" s="6"/>
    </row>
    <row r="61" spans="1:37" s="18" customFormat="1" ht="23.1" customHeight="1" x14ac:dyDescent="0.25">
      <c r="A61" s="1"/>
      <c r="B61" s="1"/>
      <c r="C61" s="1"/>
      <c r="D61" s="15"/>
      <c r="E61" s="16"/>
      <c r="F61" s="17"/>
      <c r="G61" s="10"/>
      <c r="H61" s="1"/>
      <c r="I61" s="1"/>
      <c r="J61" s="6"/>
      <c r="K61" s="25"/>
      <c r="L61" s="25"/>
      <c r="M61" s="1"/>
      <c r="N61" s="4"/>
      <c r="O61" s="4"/>
      <c r="P61" s="1"/>
      <c r="Q61" s="84"/>
      <c r="R61" s="84"/>
      <c r="S61" s="84"/>
      <c r="T61" s="84"/>
      <c r="U61" s="67"/>
      <c r="V61" s="67"/>
      <c r="W61" s="61"/>
      <c r="X61" s="68"/>
      <c r="Y61" s="29"/>
      <c r="Z61" s="29"/>
      <c r="AA61" s="29"/>
      <c r="AB61" s="29"/>
      <c r="AC61" s="29"/>
      <c r="AD61" s="29"/>
      <c r="AE61" s="29"/>
      <c r="AF61" s="32"/>
      <c r="AG61" s="60"/>
      <c r="AI61" s="6"/>
      <c r="AK61" s="6"/>
    </row>
  </sheetData>
  <mergeCells count="7">
    <mergeCell ref="D55:I55"/>
    <mergeCell ref="D2:I2"/>
    <mergeCell ref="D4:I4"/>
    <mergeCell ref="D16:I16"/>
    <mergeCell ref="D37:I37"/>
    <mergeCell ref="D45:I45"/>
    <mergeCell ref="D51:I51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2" manualBreakCount="2">
    <brk id="1" max="16383" man="1"/>
    <brk id="3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AL61"/>
  <sheetViews>
    <sheetView topLeftCell="D19" zoomScaleNormal="100" workbookViewId="0">
      <selection activeCell="I17" sqref="I17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21" width="14.85546875" style="79" customWidth="1"/>
    <col min="22" max="22" width="14.85546875" style="69" customWidth="1"/>
    <col min="23" max="23" width="14.85546875" style="54" hidden="1" customWidth="1"/>
    <col min="24" max="24" width="14.85546875" style="50" hidden="1" customWidth="1"/>
    <col min="25" max="25" width="14.85546875" style="41" hidden="1" customWidth="1"/>
    <col min="26" max="32" width="14.85546875" style="24" hidden="1" customWidth="1"/>
    <col min="33" max="33" width="14.85546875" style="3" hidden="1" customWidth="1"/>
    <col min="34" max="34" width="11.42578125" style="49" customWidth="1"/>
    <col min="35" max="35" width="14.7109375" style="18" customWidth="1"/>
    <col min="36" max="37" width="11.42578125" style="6" customWidth="1"/>
    <col min="38" max="16384" width="11.42578125" style="6"/>
  </cols>
  <sheetData>
    <row r="1" spans="1:37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80"/>
      <c r="U1" s="80"/>
      <c r="V1" s="62"/>
      <c r="W1" s="62"/>
      <c r="X1" s="61"/>
      <c r="Y1" s="42"/>
      <c r="Z1" s="26"/>
      <c r="AA1" s="26"/>
      <c r="AB1" s="26">
        <v>0</v>
      </c>
      <c r="AC1" s="26">
        <v>0</v>
      </c>
      <c r="AD1" s="26">
        <v>0</v>
      </c>
      <c r="AE1" s="26">
        <v>0</v>
      </c>
      <c r="AF1" s="26">
        <v>0</v>
      </c>
      <c r="AG1" s="23"/>
      <c r="AH1" s="60"/>
    </row>
    <row r="2" spans="1:37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25"/>
      <c r="L2" s="25"/>
      <c r="M2" s="1"/>
      <c r="N2" s="4"/>
      <c r="O2" s="4"/>
      <c r="P2" s="1"/>
      <c r="Q2" s="80"/>
      <c r="R2" s="80"/>
      <c r="S2" s="80"/>
      <c r="T2" s="80"/>
      <c r="U2" s="80"/>
      <c r="V2" s="62" t="s">
        <v>67</v>
      </c>
      <c r="W2" s="62"/>
      <c r="X2" s="61"/>
      <c r="Y2" s="42"/>
      <c r="Z2" s="26"/>
      <c r="AA2" s="26"/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0"/>
      <c r="AH2" s="60"/>
      <c r="AJ2" s="6"/>
      <c r="AK2" s="6"/>
    </row>
    <row r="3" spans="1:37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88" t="s">
        <v>81</v>
      </c>
      <c r="R3" s="88" t="s">
        <v>81</v>
      </c>
      <c r="S3" s="88" t="s">
        <v>80</v>
      </c>
      <c r="T3" s="85" t="s">
        <v>76</v>
      </c>
      <c r="U3" s="81" t="s">
        <v>68</v>
      </c>
      <c r="V3" s="62" t="s">
        <v>68</v>
      </c>
      <c r="W3" s="62"/>
      <c r="X3" s="61"/>
      <c r="Y3" s="44"/>
      <c r="Z3" s="29"/>
      <c r="AA3" s="29"/>
      <c r="AB3" s="29"/>
      <c r="AC3" s="29"/>
      <c r="AD3" s="29"/>
      <c r="AE3" s="29"/>
      <c r="AF3" s="29"/>
      <c r="AG3" s="32"/>
      <c r="AH3" s="60"/>
      <c r="AJ3" s="6"/>
      <c r="AK3" s="6"/>
    </row>
    <row r="4" spans="1:37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80"/>
      <c r="R4" s="80"/>
      <c r="S4" s="80"/>
      <c r="T4" s="80"/>
      <c r="U4" s="80"/>
      <c r="V4" s="62"/>
      <c r="W4" s="62"/>
      <c r="X4" s="61"/>
      <c r="Y4" s="42"/>
      <c r="Z4" s="26"/>
      <c r="AA4" s="26"/>
      <c r="AB4" s="26"/>
      <c r="AC4" s="26"/>
      <c r="AD4" s="26"/>
      <c r="AE4" s="26"/>
      <c r="AF4" s="26"/>
      <c r="AG4" s="20"/>
      <c r="AH4" s="60"/>
      <c r="AJ4" s="6"/>
      <c r="AK4" s="6"/>
    </row>
    <row r="5" spans="1:37" s="18" customFormat="1" ht="23.1" customHeight="1" x14ac:dyDescent="0.25">
      <c r="A5" s="1"/>
      <c r="B5" s="1"/>
      <c r="C5" s="1"/>
      <c r="D5" s="64" t="s">
        <v>66</v>
      </c>
      <c r="E5" s="13">
        <f>K5</f>
        <v>1200</v>
      </c>
      <c r="F5" s="14">
        <f>L5</f>
        <v>750</v>
      </c>
      <c r="G5" s="10"/>
      <c r="H5" s="1"/>
      <c r="I5" s="1"/>
      <c r="J5" s="5"/>
      <c r="K5" s="25">
        <f>MROUND(N5+25,50)</f>
        <v>1200</v>
      </c>
      <c r="L5" s="25">
        <f>MROUND(O5+25,50)</f>
        <v>750</v>
      </c>
      <c r="M5" s="8"/>
      <c r="N5" s="4">
        <f>Q5*2.3</f>
        <v>1191.3999999999999</v>
      </c>
      <c r="O5" s="4">
        <f>Q5*1.4</f>
        <v>725.19999999999993</v>
      </c>
      <c r="P5" s="8"/>
      <c r="Q5" s="80">
        <v>518</v>
      </c>
      <c r="R5" s="80">
        <v>518</v>
      </c>
      <c r="S5" s="80">
        <v>518</v>
      </c>
      <c r="T5" s="80">
        <v>518</v>
      </c>
      <c r="U5" s="80">
        <v>300</v>
      </c>
      <c r="V5" s="70">
        <v>300</v>
      </c>
      <c r="W5" s="55">
        <v>300</v>
      </c>
      <c r="X5" s="51">
        <v>300</v>
      </c>
      <c r="Y5" s="42">
        <v>300</v>
      </c>
      <c r="Z5" s="26">
        <v>300</v>
      </c>
      <c r="AA5" s="26">
        <v>300</v>
      </c>
      <c r="AB5" s="26">
        <v>300</v>
      </c>
      <c r="AC5" s="26">
        <v>300</v>
      </c>
      <c r="AD5" s="26">
        <v>300</v>
      </c>
      <c r="AE5" s="26"/>
      <c r="AF5" s="26"/>
      <c r="AG5" s="20">
        <v>108.173</v>
      </c>
      <c r="AH5" s="60"/>
      <c r="AJ5" s="6"/>
      <c r="AK5" s="6"/>
    </row>
    <row r="6" spans="1:37" s="18" customFormat="1" ht="23.1" customHeight="1" x14ac:dyDescent="0.25">
      <c r="A6" s="1"/>
      <c r="B6" s="1"/>
      <c r="C6" s="1"/>
      <c r="D6" s="64" t="s">
        <v>65</v>
      </c>
      <c r="E6" s="13">
        <f t="shared" ref="E6:F14" si="0">K6</f>
        <v>1800</v>
      </c>
      <c r="F6" s="14">
        <f t="shared" si="0"/>
        <v>1100</v>
      </c>
      <c r="G6" s="10"/>
      <c r="H6" s="1"/>
      <c r="I6" s="1"/>
      <c r="J6" s="5"/>
      <c r="K6" s="25">
        <f t="shared" ref="K6:L14" si="1">MROUND(N6+25,50)</f>
        <v>1800</v>
      </c>
      <c r="L6" s="25">
        <f t="shared" si="1"/>
        <v>1100</v>
      </c>
      <c r="M6" s="8"/>
      <c r="N6" s="4">
        <f t="shared" ref="N6:N14" si="2">Q6*2.3</f>
        <v>1787.1</v>
      </c>
      <c r="O6" s="4">
        <f t="shared" ref="O6:O14" si="3">Q6*1.4</f>
        <v>1087.8</v>
      </c>
      <c r="P6" s="8"/>
      <c r="Q6" s="80">
        <v>777</v>
      </c>
      <c r="R6" s="80">
        <v>777</v>
      </c>
      <c r="S6" s="80">
        <v>777</v>
      </c>
      <c r="T6" s="80">
        <v>777</v>
      </c>
      <c r="U6" s="80">
        <v>450</v>
      </c>
      <c r="V6" s="70">
        <v>450</v>
      </c>
      <c r="W6" s="55">
        <v>450</v>
      </c>
      <c r="X6" s="51">
        <v>450</v>
      </c>
      <c r="Y6" s="42">
        <v>450</v>
      </c>
      <c r="Z6" s="26">
        <v>450</v>
      </c>
      <c r="AA6" s="26">
        <v>450</v>
      </c>
      <c r="AB6" s="26">
        <v>450</v>
      </c>
      <c r="AC6" s="26">
        <v>450</v>
      </c>
      <c r="AD6" s="26">
        <v>450</v>
      </c>
      <c r="AE6" s="26">
        <v>135.21625</v>
      </c>
      <c r="AF6" s="26">
        <v>135.21625</v>
      </c>
      <c r="AG6" s="20">
        <v>108.173</v>
      </c>
      <c r="AH6" s="60"/>
      <c r="AJ6" s="6"/>
      <c r="AK6" s="6"/>
    </row>
    <row r="7" spans="1:37" s="18" customFormat="1" ht="23.1" customHeight="1" x14ac:dyDescent="0.25">
      <c r="A7" s="1"/>
      <c r="B7" s="1"/>
      <c r="C7" s="1"/>
      <c r="D7" s="64" t="s">
        <v>64</v>
      </c>
      <c r="E7" s="13">
        <f t="shared" si="0"/>
        <v>1800</v>
      </c>
      <c r="F7" s="14">
        <f t="shared" si="0"/>
        <v>1100</v>
      </c>
      <c r="G7" s="10"/>
      <c r="H7" s="1"/>
      <c r="I7" s="1"/>
      <c r="J7" s="5"/>
      <c r="K7" s="25">
        <f t="shared" si="1"/>
        <v>1800</v>
      </c>
      <c r="L7" s="25">
        <f t="shared" si="1"/>
        <v>1100</v>
      </c>
      <c r="M7" s="8"/>
      <c r="N7" s="4">
        <f t="shared" si="2"/>
        <v>1787.1</v>
      </c>
      <c r="O7" s="4">
        <f t="shared" si="3"/>
        <v>1087.8</v>
      </c>
      <c r="P7" s="8"/>
      <c r="Q7" s="80">
        <v>777</v>
      </c>
      <c r="R7" s="80">
        <v>777</v>
      </c>
      <c r="S7" s="80">
        <v>777</v>
      </c>
      <c r="T7" s="80">
        <v>777</v>
      </c>
      <c r="U7" s="80">
        <v>400</v>
      </c>
      <c r="V7" s="70">
        <v>400</v>
      </c>
      <c r="W7" s="55">
        <v>400</v>
      </c>
      <c r="X7" s="51">
        <v>400</v>
      </c>
      <c r="Y7" s="42">
        <v>400</v>
      </c>
      <c r="Z7" s="26">
        <v>400</v>
      </c>
      <c r="AA7" s="26">
        <v>400</v>
      </c>
      <c r="AB7" s="26">
        <v>400</v>
      </c>
      <c r="AC7" s="26">
        <v>400</v>
      </c>
      <c r="AD7" s="26">
        <v>400</v>
      </c>
      <c r="AE7" s="26"/>
      <c r="AF7" s="26"/>
      <c r="AG7" s="20">
        <v>162.2595</v>
      </c>
      <c r="AH7" s="60"/>
      <c r="AJ7" s="6"/>
      <c r="AK7" s="6"/>
    </row>
    <row r="8" spans="1:37" s="18" customFormat="1" ht="23.1" customHeight="1" x14ac:dyDescent="0.25">
      <c r="A8" s="1"/>
      <c r="B8" s="1"/>
      <c r="C8" s="1"/>
      <c r="D8" s="64" t="s">
        <v>63</v>
      </c>
      <c r="E8" s="13">
        <f t="shared" si="0"/>
        <v>2600</v>
      </c>
      <c r="F8" s="14">
        <f t="shared" si="0"/>
        <v>1600</v>
      </c>
      <c r="G8" s="10"/>
      <c r="H8" s="1"/>
      <c r="I8" s="1"/>
      <c r="J8" s="5"/>
      <c r="K8" s="25">
        <f t="shared" si="1"/>
        <v>2600</v>
      </c>
      <c r="L8" s="25">
        <f t="shared" si="1"/>
        <v>1600</v>
      </c>
      <c r="M8" s="8"/>
      <c r="N8" s="4">
        <f t="shared" si="2"/>
        <v>2566.7999999999997</v>
      </c>
      <c r="O8" s="4">
        <f t="shared" si="3"/>
        <v>1562.3999999999999</v>
      </c>
      <c r="P8" s="8"/>
      <c r="Q8" s="80">
        <v>1116</v>
      </c>
      <c r="R8" s="80">
        <v>1116</v>
      </c>
      <c r="S8" s="87">
        <v>1116</v>
      </c>
      <c r="T8" s="80">
        <v>1116</v>
      </c>
      <c r="U8" s="80">
        <v>600</v>
      </c>
      <c r="V8" s="70">
        <v>600</v>
      </c>
      <c r="W8" s="55">
        <v>600</v>
      </c>
      <c r="X8" s="51">
        <v>600</v>
      </c>
      <c r="Y8" s="42">
        <v>600</v>
      </c>
      <c r="Z8" s="26">
        <v>600</v>
      </c>
      <c r="AA8" s="26">
        <v>600</v>
      </c>
      <c r="AB8" s="26">
        <v>600</v>
      </c>
      <c r="AC8" s="26">
        <v>600</v>
      </c>
      <c r="AD8" s="26">
        <v>600</v>
      </c>
      <c r="AE8" s="26">
        <v>202.824375</v>
      </c>
      <c r="AF8" s="26">
        <v>202.824375</v>
      </c>
      <c r="AG8" s="20">
        <v>162.2595</v>
      </c>
      <c r="AH8" s="60"/>
      <c r="AJ8" s="6"/>
      <c r="AK8" s="6"/>
    </row>
    <row r="9" spans="1:37" s="18" customFormat="1" ht="23.1" customHeight="1" x14ac:dyDescent="0.25">
      <c r="A9" s="1"/>
      <c r="B9" s="1"/>
      <c r="C9" s="1"/>
      <c r="D9" s="64" t="s">
        <v>62</v>
      </c>
      <c r="E9" s="13">
        <f t="shared" si="0"/>
        <v>2150</v>
      </c>
      <c r="F9" s="14">
        <f t="shared" si="0"/>
        <v>1350</v>
      </c>
      <c r="G9" s="10"/>
      <c r="H9" s="1"/>
      <c r="I9" s="1"/>
      <c r="J9" s="5"/>
      <c r="K9" s="25">
        <f t="shared" si="1"/>
        <v>2150</v>
      </c>
      <c r="L9" s="25">
        <f t="shared" si="1"/>
        <v>1350</v>
      </c>
      <c r="M9" s="8"/>
      <c r="N9" s="4">
        <f t="shared" si="2"/>
        <v>2143.6</v>
      </c>
      <c r="O9" s="4">
        <f t="shared" si="3"/>
        <v>1304.8</v>
      </c>
      <c r="P9" s="8"/>
      <c r="Q9" s="80">
        <v>932</v>
      </c>
      <c r="R9" s="80">
        <v>932</v>
      </c>
      <c r="S9" s="80">
        <v>932</v>
      </c>
      <c r="T9" s="80">
        <v>932</v>
      </c>
      <c r="U9" s="80">
        <v>460</v>
      </c>
      <c r="V9" s="70">
        <v>460</v>
      </c>
      <c r="W9" s="55">
        <v>460</v>
      </c>
      <c r="X9" s="51">
        <v>460</v>
      </c>
      <c r="Y9" s="42">
        <v>460</v>
      </c>
      <c r="Z9" s="26">
        <v>460</v>
      </c>
      <c r="AA9" s="26">
        <v>460</v>
      </c>
      <c r="AB9" s="26">
        <v>460</v>
      </c>
      <c r="AC9" s="26">
        <v>460</v>
      </c>
      <c r="AD9" s="26">
        <v>460</v>
      </c>
      <c r="AE9" s="26"/>
      <c r="AF9" s="26"/>
      <c r="AG9" s="20">
        <v>194.71140000000003</v>
      </c>
      <c r="AH9" s="60"/>
      <c r="AJ9" s="6"/>
      <c r="AK9" s="6"/>
    </row>
    <row r="10" spans="1:37" s="18" customFormat="1" ht="23.1" customHeight="1" x14ac:dyDescent="0.25">
      <c r="A10" s="1"/>
      <c r="B10" s="1"/>
      <c r="C10" s="1"/>
      <c r="D10" s="64" t="s">
        <v>61</v>
      </c>
      <c r="E10" s="13">
        <f t="shared" si="0"/>
        <v>3250</v>
      </c>
      <c r="F10" s="14">
        <f t="shared" si="0"/>
        <v>2000</v>
      </c>
      <c r="G10" s="10"/>
      <c r="H10" s="1"/>
      <c r="I10" s="1"/>
      <c r="J10" s="5"/>
      <c r="K10" s="25">
        <f t="shared" si="1"/>
        <v>3250</v>
      </c>
      <c r="L10" s="25">
        <f t="shared" si="1"/>
        <v>2000</v>
      </c>
      <c r="M10" s="8"/>
      <c r="N10" s="4">
        <f t="shared" si="2"/>
        <v>3213.1</v>
      </c>
      <c r="O10" s="4">
        <f t="shared" si="3"/>
        <v>1955.8</v>
      </c>
      <c r="P10" s="8"/>
      <c r="Q10" s="80">
        <v>1397</v>
      </c>
      <c r="R10" s="80">
        <v>1397</v>
      </c>
      <c r="S10" s="87">
        <v>1397</v>
      </c>
      <c r="T10" s="80">
        <v>1397</v>
      </c>
      <c r="U10" s="80">
        <v>690</v>
      </c>
      <c r="V10" s="70">
        <v>690</v>
      </c>
      <c r="W10" s="55">
        <v>690</v>
      </c>
      <c r="X10" s="51">
        <v>690</v>
      </c>
      <c r="Y10" s="42">
        <v>690</v>
      </c>
      <c r="Z10" s="26">
        <v>690</v>
      </c>
      <c r="AA10" s="26">
        <v>690</v>
      </c>
      <c r="AB10" s="26">
        <v>690</v>
      </c>
      <c r="AC10" s="26">
        <v>690</v>
      </c>
      <c r="AD10" s="26">
        <v>690</v>
      </c>
      <c r="AE10" s="26">
        <v>243.38925000000003</v>
      </c>
      <c r="AF10" s="26">
        <v>243.38925000000003</v>
      </c>
      <c r="AG10" s="20">
        <v>194.71140000000003</v>
      </c>
      <c r="AH10" s="60"/>
      <c r="AJ10" s="6"/>
      <c r="AK10" s="6"/>
    </row>
    <row r="11" spans="1:37" s="18" customFormat="1" ht="23.1" customHeight="1" x14ac:dyDescent="0.25">
      <c r="A11" s="1"/>
      <c r="B11" s="1"/>
      <c r="C11" s="1"/>
      <c r="D11" s="64" t="s">
        <v>60</v>
      </c>
      <c r="E11" s="13">
        <f t="shared" si="0"/>
        <v>2400</v>
      </c>
      <c r="F11" s="14">
        <f t="shared" si="0"/>
        <v>1450</v>
      </c>
      <c r="G11" s="10"/>
      <c r="H11" s="1"/>
      <c r="I11" s="1"/>
      <c r="J11" s="5"/>
      <c r="K11" s="25">
        <f t="shared" si="1"/>
        <v>2400</v>
      </c>
      <c r="L11" s="25">
        <f t="shared" si="1"/>
        <v>1450</v>
      </c>
      <c r="M11" s="8"/>
      <c r="N11" s="4">
        <f t="shared" si="2"/>
        <v>2380.5</v>
      </c>
      <c r="O11" s="4">
        <f t="shared" si="3"/>
        <v>1449</v>
      </c>
      <c r="P11" s="8"/>
      <c r="Q11" s="80">
        <v>1035</v>
      </c>
      <c r="R11" s="80">
        <v>1035</v>
      </c>
      <c r="S11" s="80">
        <v>1035</v>
      </c>
      <c r="T11" s="80">
        <v>1035</v>
      </c>
      <c r="U11" s="80">
        <v>500</v>
      </c>
      <c r="V11" s="70">
        <v>500</v>
      </c>
      <c r="W11" s="55">
        <v>500</v>
      </c>
      <c r="X11" s="51">
        <v>500</v>
      </c>
      <c r="Y11" s="42">
        <v>500</v>
      </c>
      <c r="Z11" s="26">
        <v>500</v>
      </c>
      <c r="AA11" s="26">
        <v>500</v>
      </c>
      <c r="AB11" s="26">
        <v>500</v>
      </c>
      <c r="AC11" s="26">
        <v>500</v>
      </c>
      <c r="AD11" s="26">
        <v>500</v>
      </c>
      <c r="AE11" s="26"/>
      <c r="AF11" s="26"/>
      <c r="AG11" s="20">
        <v>216.346</v>
      </c>
      <c r="AH11" s="60"/>
      <c r="AJ11" s="6"/>
      <c r="AK11" s="6"/>
    </row>
    <row r="12" spans="1:37" s="18" customFormat="1" ht="23.1" customHeight="1" thickBot="1" x14ac:dyDescent="0.3">
      <c r="A12" s="1"/>
      <c r="B12" s="1"/>
      <c r="C12" s="1"/>
      <c r="D12" s="66" t="s">
        <v>59</v>
      </c>
      <c r="E12" s="13">
        <f t="shared" si="0"/>
        <v>3600</v>
      </c>
      <c r="F12" s="14">
        <f t="shared" si="0"/>
        <v>2200</v>
      </c>
      <c r="G12" s="10"/>
      <c r="H12" s="1"/>
      <c r="I12" s="1"/>
      <c r="J12" s="5"/>
      <c r="K12" s="25">
        <f t="shared" si="1"/>
        <v>3600</v>
      </c>
      <c r="L12" s="25">
        <f t="shared" si="1"/>
        <v>2200</v>
      </c>
      <c r="M12" s="8"/>
      <c r="N12" s="4">
        <f t="shared" si="2"/>
        <v>3571.8999999999996</v>
      </c>
      <c r="O12" s="4">
        <f t="shared" si="3"/>
        <v>2174.1999999999998</v>
      </c>
      <c r="P12" s="8"/>
      <c r="Q12" s="80">
        <v>1553</v>
      </c>
      <c r="R12" s="80">
        <v>1553</v>
      </c>
      <c r="S12" s="87">
        <v>1553</v>
      </c>
      <c r="T12" s="80">
        <v>1553</v>
      </c>
      <c r="U12" s="80">
        <v>750</v>
      </c>
      <c r="V12" s="70">
        <v>750</v>
      </c>
      <c r="W12" s="55">
        <v>750</v>
      </c>
      <c r="X12" s="51">
        <v>750</v>
      </c>
      <c r="Y12" s="42">
        <v>750</v>
      </c>
      <c r="Z12" s="26">
        <v>750</v>
      </c>
      <c r="AA12" s="26">
        <v>750</v>
      </c>
      <c r="AB12" s="26">
        <v>750</v>
      </c>
      <c r="AC12" s="26">
        <v>750</v>
      </c>
      <c r="AD12" s="26">
        <v>750</v>
      </c>
      <c r="AE12" s="26">
        <v>270.4325</v>
      </c>
      <c r="AF12" s="26">
        <v>270.4325</v>
      </c>
      <c r="AG12" s="20">
        <v>216.346</v>
      </c>
      <c r="AH12" s="60"/>
      <c r="AJ12" s="6"/>
      <c r="AK12" s="6"/>
    </row>
    <row r="13" spans="1:37" s="18" customFormat="1" ht="23.1" customHeight="1" x14ac:dyDescent="0.25">
      <c r="A13" s="1"/>
      <c r="B13" s="1"/>
      <c r="C13" s="1"/>
      <c r="D13" s="65" t="s">
        <v>58</v>
      </c>
      <c r="E13" s="13">
        <f t="shared" si="0"/>
        <v>3200</v>
      </c>
      <c r="F13" s="14">
        <f t="shared" si="0"/>
        <v>1950</v>
      </c>
      <c r="G13" s="10"/>
      <c r="H13" s="1"/>
      <c r="I13" s="1"/>
      <c r="J13" s="5"/>
      <c r="K13" s="25">
        <f t="shared" si="1"/>
        <v>3200</v>
      </c>
      <c r="L13" s="25">
        <f t="shared" si="1"/>
        <v>1950</v>
      </c>
      <c r="M13" s="8"/>
      <c r="N13" s="4">
        <f t="shared" si="2"/>
        <v>3173.9999999999995</v>
      </c>
      <c r="O13" s="4">
        <f t="shared" si="3"/>
        <v>1931.9999999999998</v>
      </c>
      <c r="P13" s="8"/>
      <c r="Q13" s="80">
        <v>1380</v>
      </c>
      <c r="R13" s="80">
        <v>1380</v>
      </c>
      <c r="S13" s="80">
        <v>1380</v>
      </c>
      <c r="T13" s="80">
        <v>1380</v>
      </c>
      <c r="U13" s="80">
        <v>800</v>
      </c>
      <c r="V13" s="70">
        <v>800</v>
      </c>
      <c r="W13" s="55">
        <v>800</v>
      </c>
      <c r="X13" s="51">
        <v>800</v>
      </c>
      <c r="Y13" s="42">
        <v>800</v>
      </c>
      <c r="Z13" s="26">
        <v>800</v>
      </c>
      <c r="AA13" s="26">
        <v>800</v>
      </c>
      <c r="AB13" s="26">
        <v>800</v>
      </c>
      <c r="AC13" s="26">
        <v>800</v>
      </c>
      <c r="AD13" s="26">
        <v>800</v>
      </c>
      <c r="AE13" s="26"/>
      <c r="AF13" s="26"/>
      <c r="AG13" s="20">
        <v>216.346</v>
      </c>
      <c r="AH13" s="60"/>
      <c r="AJ13" s="6"/>
      <c r="AK13" s="6"/>
    </row>
    <row r="14" spans="1:37" s="18" customFormat="1" ht="23.1" customHeight="1" x14ac:dyDescent="0.25">
      <c r="A14" s="1"/>
      <c r="B14" s="1"/>
      <c r="C14" s="1"/>
      <c r="D14" s="64" t="s">
        <v>57</v>
      </c>
      <c r="E14" s="13">
        <f t="shared" si="0"/>
        <v>4800</v>
      </c>
      <c r="F14" s="14">
        <f t="shared" si="0"/>
        <v>2900</v>
      </c>
      <c r="G14" s="10"/>
      <c r="H14" s="1"/>
      <c r="I14" s="1"/>
      <c r="J14" s="5"/>
      <c r="K14" s="25">
        <f t="shared" si="1"/>
        <v>4800</v>
      </c>
      <c r="L14" s="25">
        <f t="shared" si="1"/>
        <v>2900</v>
      </c>
      <c r="M14" s="8"/>
      <c r="N14" s="4">
        <f t="shared" si="2"/>
        <v>4761</v>
      </c>
      <c r="O14" s="4">
        <f t="shared" si="3"/>
        <v>2898</v>
      </c>
      <c r="P14" s="8"/>
      <c r="Q14" s="80">
        <v>2070</v>
      </c>
      <c r="R14" s="80">
        <v>2070</v>
      </c>
      <c r="S14" s="80">
        <v>2070</v>
      </c>
      <c r="T14" s="80">
        <v>2070</v>
      </c>
      <c r="U14" s="80">
        <v>1200</v>
      </c>
      <c r="V14" s="70">
        <v>1200</v>
      </c>
      <c r="W14" s="55">
        <v>1200</v>
      </c>
      <c r="X14" s="51">
        <v>1200</v>
      </c>
      <c r="Y14" s="42">
        <v>1200</v>
      </c>
      <c r="Z14" s="26">
        <v>1200</v>
      </c>
      <c r="AA14" s="26">
        <v>1200</v>
      </c>
      <c r="AB14" s="26">
        <v>1200</v>
      </c>
      <c r="AC14" s="26">
        <v>1200</v>
      </c>
      <c r="AD14" s="26">
        <v>1200</v>
      </c>
      <c r="AE14" s="26"/>
      <c r="AF14" s="26"/>
      <c r="AG14" s="20">
        <v>216.346</v>
      </c>
      <c r="AH14" s="60"/>
      <c r="AJ14" s="6"/>
      <c r="AK14" s="6"/>
    </row>
    <row r="15" spans="1:37" s="18" customFormat="1" ht="20.10000000000000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5"/>
      <c r="L15" s="25"/>
      <c r="M15" s="8"/>
      <c r="N15" s="4"/>
      <c r="O15" s="4"/>
      <c r="P15" s="8"/>
      <c r="Q15" s="80"/>
      <c r="R15" s="80"/>
      <c r="S15" s="80"/>
      <c r="T15" s="80"/>
      <c r="U15" s="80"/>
      <c r="V15" s="70"/>
      <c r="W15" s="55"/>
      <c r="X15" s="51"/>
      <c r="Y15" s="42"/>
      <c r="Z15" s="26"/>
      <c r="AA15" s="26"/>
      <c r="AB15" s="26"/>
      <c r="AC15" s="26"/>
      <c r="AD15" s="26"/>
      <c r="AE15" s="26"/>
      <c r="AF15" s="26"/>
      <c r="AG15" s="20"/>
      <c r="AH15" s="60"/>
      <c r="AJ15" s="6"/>
      <c r="AK15" s="6"/>
    </row>
    <row r="16" spans="1:37" s="18" customFormat="1" ht="23.1" customHeight="1" x14ac:dyDescent="0.25">
      <c r="A16" s="1"/>
      <c r="B16" s="1"/>
      <c r="C16" s="1"/>
      <c r="D16" s="122" t="s">
        <v>25</v>
      </c>
      <c r="E16" s="122"/>
      <c r="F16" s="122"/>
      <c r="G16" s="122"/>
      <c r="H16" s="122"/>
      <c r="I16" s="123"/>
      <c r="J16" s="6"/>
      <c r="K16" s="25"/>
      <c r="L16" s="25"/>
      <c r="M16" s="1"/>
      <c r="N16" s="4"/>
      <c r="O16" s="4"/>
      <c r="P16" s="1"/>
      <c r="Q16" s="80"/>
      <c r="R16" s="80"/>
      <c r="S16" s="80"/>
      <c r="T16" s="80"/>
      <c r="U16" s="80"/>
      <c r="V16" s="62"/>
      <c r="W16" s="62"/>
      <c r="X16" s="61"/>
      <c r="Y16" s="42"/>
      <c r="Z16" s="26"/>
      <c r="AA16" s="26"/>
      <c r="AB16" s="26"/>
      <c r="AC16" s="26"/>
      <c r="AD16" s="26"/>
      <c r="AE16" s="26"/>
      <c r="AF16" s="26"/>
      <c r="AG16" s="9"/>
      <c r="AH16" s="60"/>
      <c r="AJ16" s="6"/>
      <c r="AK16" s="6"/>
    </row>
    <row r="17" spans="1:37" s="18" customFormat="1" ht="23.1" customHeight="1" x14ac:dyDescent="0.25">
      <c r="A17" s="1"/>
      <c r="B17" s="1"/>
      <c r="C17" s="1"/>
      <c r="D17" s="63" t="s">
        <v>50</v>
      </c>
      <c r="E17" s="16"/>
      <c r="F17" s="17"/>
      <c r="G17" s="11"/>
      <c r="H17" s="1"/>
      <c r="I17" s="1"/>
      <c r="J17" s="5"/>
      <c r="K17" s="25"/>
      <c r="L17" s="25"/>
      <c r="M17" s="8"/>
      <c r="N17" s="4"/>
      <c r="O17" s="4"/>
      <c r="P17" s="8"/>
      <c r="Q17" s="80"/>
      <c r="R17" s="80"/>
      <c r="S17" s="80"/>
      <c r="T17" s="80"/>
      <c r="U17" s="80"/>
      <c r="V17" s="70"/>
      <c r="W17" s="55"/>
      <c r="X17" s="51"/>
      <c r="Y17" s="42"/>
      <c r="Z17" s="26"/>
      <c r="AA17" s="26"/>
      <c r="AB17" s="26"/>
      <c r="AC17" s="26"/>
      <c r="AD17" s="26"/>
      <c r="AE17" s="26"/>
      <c r="AF17" s="26"/>
      <c r="AG17" s="9"/>
      <c r="AH17" s="60"/>
      <c r="AJ17" s="6"/>
      <c r="AK17" s="6"/>
    </row>
    <row r="18" spans="1:37" s="18" customFormat="1" ht="23.1" customHeight="1" x14ac:dyDescent="0.25">
      <c r="A18" s="1"/>
      <c r="B18" s="1"/>
      <c r="C18" s="28"/>
      <c r="D18" s="2" t="s">
        <v>51</v>
      </c>
      <c r="E18" s="13">
        <f t="shared" ref="E18:F20" si="4">K18</f>
        <v>13800</v>
      </c>
      <c r="F18" s="14">
        <f t="shared" si="4"/>
        <v>8450</v>
      </c>
      <c r="G18" s="11"/>
      <c r="H18" s="1"/>
      <c r="I18" s="1"/>
      <c r="J18" s="5"/>
      <c r="K18" s="25">
        <f t="shared" ref="K18:L20" si="5">MROUND(N18+25,50)</f>
        <v>13800</v>
      </c>
      <c r="L18" s="25">
        <f t="shared" si="5"/>
        <v>8450</v>
      </c>
      <c r="M18" s="8"/>
      <c r="N18" s="4">
        <f>Q18*2.3</f>
        <v>13799.999999999998</v>
      </c>
      <c r="O18" s="4">
        <f t="shared" ref="O18:O33" si="6">Q18*1.4</f>
        <v>8400</v>
      </c>
      <c r="P18" s="8"/>
      <c r="Q18" s="90">
        <v>6000</v>
      </c>
      <c r="R18" s="85">
        <v>8050</v>
      </c>
      <c r="S18" s="85">
        <v>8050</v>
      </c>
      <c r="T18" s="85">
        <v>8050</v>
      </c>
      <c r="U18" s="80">
        <v>2700</v>
      </c>
      <c r="V18" s="70">
        <v>2700</v>
      </c>
      <c r="W18" s="55">
        <v>2700</v>
      </c>
      <c r="X18" s="51">
        <v>2700</v>
      </c>
      <c r="Y18" s="42">
        <v>2700</v>
      </c>
      <c r="Z18" s="26">
        <v>2700</v>
      </c>
      <c r="AA18" s="26">
        <v>2700</v>
      </c>
      <c r="AB18" s="26">
        <v>2700</v>
      </c>
      <c r="AC18" s="26">
        <v>2700</v>
      </c>
      <c r="AD18" s="26">
        <v>2700</v>
      </c>
      <c r="AE18" s="26"/>
      <c r="AF18" s="26"/>
      <c r="AG18" s="20">
        <v>2249.9983999999999</v>
      </c>
      <c r="AH18" s="60"/>
      <c r="AJ18" s="6"/>
      <c r="AK18" s="6"/>
    </row>
    <row r="19" spans="1:37" s="18" customFormat="1" ht="23.1" customHeight="1" x14ac:dyDescent="0.25">
      <c r="A19" s="1"/>
      <c r="B19" s="1"/>
      <c r="C19" s="1"/>
      <c r="D19" s="2" t="s">
        <v>53</v>
      </c>
      <c r="E19" s="13">
        <f t="shared" si="4"/>
        <v>27800</v>
      </c>
      <c r="F19" s="14">
        <f t="shared" si="4"/>
        <v>16950</v>
      </c>
      <c r="G19" s="11"/>
      <c r="H19" s="1"/>
      <c r="I19" s="1"/>
      <c r="J19" s="5"/>
      <c r="K19" s="25">
        <f t="shared" si="5"/>
        <v>27800</v>
      </c>
      <c r="L19" s="25">
        <f t="shared" si="5"/>
        <v>16950</v>
      </c>
      <c r="M19" s="8"/>
      <c r="N19" s="4">
        <f>Q19*2.3</f>
        <v>27772.499999999996</v>
      </c>
      <c r="O19" s="4">
        <f>Q19*1.4</f>
        <v>16905</v>
      </c>
      <c r="P19" s="8"/>
      <c r="Q19" s="85">
        <v>12075</v>
      </c>
      <c r="R19" s="85">
        <v>12075</v>
      </c>
      <c r="S19" s="85">
        <v>12075</v>
      </c>
      <c r="T19" s="85">
        <v>12075</v>
      </c>
      <c r="U19" s="80">
        <v>4050</v>
      </c>
      <c r="V19" s="70">
        <v>4050</v>
      </c>
      <c r="W19" s="55">
        <v>4050</v>
      </c>
      <c r="X19" s="51">
        <v>4050</v>
      </c>
      <c r="Y19" s="42">
        <v>4050</v>
      </c>
      <c r="Z19" s="26">
        <v>4050</v>
      </c>
      <c r="AA19" s="26">
        <v>4050</v>
      </c>
      <c r="AB19" s="26">
        <v>4050</v>
      </c>
      <c r="AC19" s="26">
        <v>4050</v>
      </c>
      <c r="AD19" s="26">
        <v>4050</v>
      </c>
      <c r="AE19" s="26">
        <v>2812.498</v>
      </c>
      <c r="AF19" s="26">
        <v>2812.498</v>
      </c>
      <c r="AG19" s="20">
        <v>2249.9983999999999</v>
      </c>
      <c r="AH19" s="60"/>
      <c r="AJ19" s="6"/>
      <c r="AK19" s="6"/>
    </row>
    <row r="20" spans="1:37" s="18" customFormat="1" ht="23.1" customHeight="1" x14ac:dyDescent="0.25">
      <c r="A20" s="1"/>
      <c r="B20" s="1"/>
      <c r="C20" s="1"/>
      <c r="D20" s="2" t="s">
        <v>52</v>
      </c>
      <c r="E20" s="13">
        <f t="shared" si="4"/>
        <v>55550</v>
      </c>
      <c r="F20" s="14">
        <f t="shared" si="4"/>
        <v>33850</v>
      </c>
      <c r="G20" s="11"/>
      <c r="H20" s="1"/>
      <c r="I20" s="1"/>
      <c r="J20" s="5"/>
      <c r="K20" s="25">
        <f t="shared" si="5"/>
        <v>55550</v>
      </c>
      <c r="L20" s="25">
        <f t="shared" si="5"/>
        <v>33850</v>
      </c>
      <c r="M20" s="8"/>
      <c r="N20" s="4">
        <f>Q20*2.3</f>
        <v>55544.999999999993</v>
      </c>
      <c r="O20" s="4">
        <f>Q20*1.4</f>
        <v>33810</v>
      </c>
      <c r="P20" s="8"/>
      <c r="Q20" s="85">
        <v>24150</v>
      </c>
      <c r="R20" s="85">
        <v>24150</v>
      </c>
      <c r="S20" s="85">
        <v>24150</v>
      </c>
      <c r="T20" s="85">
        <v>24150</v>
      </c>
      <c r="U20" s="81">
        <v>8100</v>
      </c>
      <c r="V20" s="71">
        <v>8100</v>
      </c>
      <c r="W20" s="56">
        <v>8100</v>
      </c>
      <c r="X20" s="52">
        <v>8100</v>
      </c>
      <c r="Y20" s="43">
        <v>8100</v>
      </c>
      <c r="Z20" s="26">
        <v>4050</v>
      </c>
      <c r="AA20" s="26">
        <v>4050</v>
      </c>
      <c r="AB20" s="26">
        <v>4050</v>
      </c>
      <c r="AC20" s="26">
        <v>4050</v>
      </c>
      <c r="AD20" s="26">
        <v>4050</v>
      </c>
      <c r="AE20" s="26">
        <v>2812.498</v>
      </c>
      <c r="AF20" s="26">
        <v>2812.498</v>
      </c>
      <c r="AG20" s="20">
        <v>2249.9983999999999</v>
      </c>
      <c r="AH20" s="60"/>
      <c r="AJ20" s="6"/>
      <c r="AK20" s="6"/>
    </row>
    <row r="21" spans="1:37" s="18" customFormat="1" ht="15" customHeight="1" x14ac:dyDescent="0.25">
      <c r="A21" s="1"/>
      <c r="B21" s="1"/>
      <c r="C21" s="1"/>
      <c r="D21" s="15"/>
      <c r="E21" s="16"/>
      <c r="F21" s="17"/>
      <c r="G21" s="11"/>
      <c r="H21" s="1"/>
      <c r="I21" s="1"/>
      <c r="J21" s="5"/>
      <c r="K21" s="25"/>
      <c r="L21" s="25"/>
      <c r="M21" s="8"/>
      <c r="N21" s="4"/>
      <c r="O21" s="4"/>
      <c r="P21" s="8"/>
      <c r="Q21" s="81"/>
      <c r="R21" s="81"/>
      <c r="S21" s="81"/>
      <c r="T21" s="81"/>
      <c r="U21" s="81"/>
      <c r="V21" s="71"/>
      <c r="W21" s="56"/>
      <c r="X21" s="52"/>
      <c r="Y21" s="43"/>
      <c r="Z21" s="26"/>
      <c r="AA21" s="26"/>
      <c r="AB21" s="26"/>
      <c r="AC21" s="26"/>
      <c r="AD21" s="26"/>
      <c r="AE21" s="26"/>
      <c r="AF21" s="26"/>
      <c r="AG21" s="20"/>
      <c r="AH21" s="60"/>
      <c r="AJ21" s="6"/>
      <c r="AK21" s="6"/>
    </row>
    <row r="22" spans="1:37" s="18" customFormat="1" ht="23.1" customHeight="1" x14ac:dyDescent="0.25">
      <c r="A22" s="1"/>
      <c r="B22" s="1"/>
      <c r="C22" s="1"/>
      <c r="D22" s="63" t="s">
        <v>54</v>
      </c>
      <c r="E22" s="16"/>
      <c r="F22" s="17"/>
      <c r="G22" s="11"/>
      <c r="H22" s="1"/>
      <c r="I22" s="1"/>
      <c r="J22" s="5"/>
      <c r="K22" s="25"/>
      <c r="L22" s="25"/>
      <c r="M22" s="8"/>
      <c r="N22" s="4"/>
      <c r="O22" s="4"/>
      <c r="P22" s="8"/>
      <c r="Q22" s="81"/>
      <c r="R22" s="81"/>
      <c r="S22" s="81"/>
      <c r="T22" s="81"/>
      <c r="U22" s="81"/>
      <c r="V22" s="71"/>
      <c r="W22" s="56"/>
      <c r="X22" s="52"/>
      <c r="Y22" s="43"/>
      <c r="Z22" s="26"/>
      <c r="AA22" s="26"/>
      <c r="AB22" s="26"/>
      <c r="AC22" s="26"/>
      <c r="AD22" s="26"/>
      <c r="AE22" s="26"/>
      <c r="AF22" s="26"/>
      <c r="AG22" s="20"/>
      <c r="AH22" s="60"/>
      <c r="AJ22" s="6"/>
      <c r="AK22" s="6"/>
    </row>
    <row r="23" spans="1:37" s="18" customFormat="1" ht="23.1" customHeight="1" x14ac:dyDescent="0.25">
      <c r="A23" s="1"/>
      <c r="B23" s="1"/>
      <c r="C23" s="1"/>
      <c r="D23" s="2" t="s">
        <v>51</v>
      </c>
      <c r="E23" s="13">
        <f t="shared" ref="E23:F25" si="7">K23</f>
        <v>27800</v>
      </c>
      <c r="F23" s="14">
        <f t="shared" si="7"/>
        <v>16950</v>
      </c>
      <c r="G23" s="11"/>
      <c r="H23" s="1"/>
      <c r="I23" s="22"/>
      <c r="J23" s="5"/>
      <c r="K23" s="25">
        <f t="shared" ref="K23:L25" si="8">MROUND(N23+25,50)</f>
        <v>27800</v>
      </c>
      <c r="L23" s="25">
        <f t="shared" si="8"/>
        <v>16950</v>
      </c>
      <c r="M23" s="8"/>
      <c r="N23" s="4">
        <f t="shared" ref="N23:N33" si="9">Q23*2.3</f>
        <v>27772.499999999996</v>
      </c>
      <c r="O23" s="4">
        <f t="shared" si="6"/>
        <v>16905</v>
      </c>
      <c r="P23" s="8"/>
      <c r="Q23" s="85">
        <v>12075</v>
      </c>
      <c r="R23" s="85">
        <v>12075</v>
      </c>
      <c r="S23" s="85">
        <v>12075</v>
      </c>
      <c r="T23" s="85">
        <v>12075</v>
      </c>
      <c r="U23" s="80">
        <v>4050</v>
      </c>
      <c r="V23" s="70">
        <v>4050</v>
      </c>
      <c r="W23" s="55">
        <v>4050</v>
      </c>
      <c r="X23" s="51">
        <v>4050</v>
      </c>
      <c r="Y23" s="42">
        <v>4050</v>
      </c>
      <c r="Z23" s="26">
        <v>4050</v>
      </c>
      <c r="AA23" s="26">
        <v>4050</v>
      </c>
      <c r="AB23" s="26">
        <v>4050</v>
      </c>
      <c r="AC23" s="26">
        <v>4050</v>
      </c>
      <c r="AD23" s="26">
        <v>4050</v>
      </c>
      <c r="AE23" s="26"/>
      <c r="AF23" s="26"/>
      <c r="AG23" s="20">
        <v>3374.9976000000001</v>
      </c>
      <c r="AH23" s="60"/>
      <c r="AJ23" s="6"/>
      <c r="AK23" s="6"/>
    </row>
    <row r="24" spans="1:37" s="18" customFormat="1" ht="23.1" customHeight="1" x14ac:dyDescent="0.25">
      <c r="A24" s="1"/>
      <c r="B24" s="1"/>
      <c r="C24" s="1"/>
      <c r="D24" s="2" t="s">
        <v>53</v>
      </c>
      <c r="E24" s="13">
        <f t="shared" si="7"/>
        <v>41700</v>
      </c>
      <c r="F24" s="14">
        <f t="shared" si="7"/>
        <v>25400</v>
      </c>
      <c r="G24" s="10"/>
      <c r="H24" s="1"/>
      <c r="I24" s="22"/>
      <c r="J24" s="5"/>
      <c r="K24" s="25">
        <f t="shared" si="8"/>
        <v>41700</v>
      </c>
      <c r="L24" s="25">
        <f t="shared" si="8"/>
        <v>25400</v>
      </c>
      <c r="M24" s="8"/>
      <c r="N24" s="4">
        <f>Q24*2.3</f>
        <v>41659.899999999994</v>
      </c>
      <c r="O24" s="4">
        <f>Q24*1.4</f>
        <v>25358.199999999997</v>
      </c>
      <c r="P24" s="8"/>
      <c r="Q24" s="85">
        <v>18113</v>
      </c>
      <c r="R24" s="85">
        <v>18113</v>
      </c>
      <c r="S24" s="85">
        <v>18113</v>
      </c>
      <c r="T24" s="85">
        <v>18113</v>
      </c>
      <c r="U24" s="80">
        <v>6075</v>
      </c>
      <c r="V24" s="70">
        <v>6075</v>
      </c>
      <c r="W24" s="55">
        <v>6075</v>
      </c>
      <c r="X24" s="51">
        <v>6075</v>
      </c>
      <c r="Y24" s="42">
        <v>6075</v>
      </c>
      <c r="Z24" s="26">
        <v>6075</v>
      </c>
      <c r="AA24" s="26">
        <v>6075</v>
      </c>
      <c r="AB24" s="26">
        <v>6075</v>
      </c>
      <c r="AC24" s="26">
        <v>6075</v>
      </c>
      <c r="AD24" s="26">
        <v>6075</v>
      </c>
      <c r="AE24" s="26">
        <v>4218.7470000000003</v>
      </c>
      <c r="AF24" s="26">
        <v>4218.7470000000003</v>
      </c>
      <c r="AG24" s="20">
        <v>3374.9976000000001</v>
      </c>
      <c r="AH24" s="60"/>
      <c r="AJ24" s="6"/>
      <c r="AK24" s="6"/>
    </row>
    <row r="25" spans="1:37" s="18" customFormat="1" ht="23.1" customHeight="1" x14ac:dyDescent="0.25">
      <c r="A25" s="1"/>
      <c r="B25" s="1"/>
      <c r="C25" s="1"/>
      <c r="D25" s="2" t="s">
        <v>52</v>
      </c>
      <c r="E25" s="13">
        <f t="shared" si="7"/>
        <v>83350</v>
      </c>
      <c r="F25" s="14">
        <f t="shared" si="7"/>
        <v>50750</v>
      </c>
      <c r="G25" s="10"/>
      <c r="H25" s="1"/>
      <c r="I25" s="22"/>
      <c r="J25" s="5"/>
      <c r="K25" s="25">
        <f t="shared" si="8"/>
        <v>83350</v>
      </c>
      <c r="L25" s="25">
        <f t="shared" si="8"/>
        <v>50750</v>
      </c>
      <c r="M25" s="8"/>
      <c r="N25" s="4">
        <f>Q25*2.3</f>
        <v>83317.5</v>
      </c>
      <c r="O25" s="4">
        <f>Q25*1.4</f>
        <v>50715</v>
      </c>
      <c r="P25" s="8"/>
      <c r="Q25" s="85">
        <v>36225</v>
      </c>
      <c r="R25" s="85">
        <v>36225</v>
      </c>
      <c r="S25" s="85">
        <v>36225</v>
      </c>
      <c r="T25" s="85">
        <v>36225</v>
      </c>
      <c r="U25" s="81">
        <v>12150</v>
      </c>
      <c r="V25" s="71">
        <v>12150</v>
      </c>
      <c r="W25" s="56">
        <v>12150</v>
      </c>
      <c r="X25" s="52">
        <v>12150</v>
      </c>
      <c r="Y25" s="43">
        <v>12150</v>
      </c>
      <c r="Z25" s="26">
        <v>6075</v>
      </c>
      <c r="AA25" s="26">
        <v>6075</v>
      </c>
      <c r="AB25" s="26">
        <v>6075</v>
      </c>
      <c r="AC25" s="26">
        <v>6075</v>
      </c>
      <c r="AD25" s="26">
        <v>6075</v>
      </c>
      <c r="AE25" s="26">
        <v>4218.7470000000003</v>
      </c>
      <c r="AF25" s="26">
        <v>4218.7470000000003</v>
      </c>
      <c r="AG25" s="20">
        <v>3374.9976000000001</v>
      </c>
      <c r="AH25" s="60"/>
      <c r="AJ25" s="6"/>
      <c r="AK25" s="6"/>
    </row>
    <row r="26" spans="1:37" s="18" customFormat="1" ht="15" customHeight="1" x14ac:dyDescent="0.25">
      <c r="A26" s="1"/>
      <c r="B26" s="1"/>
      <c r="C26" s="1"/>
      <c r="D26" s="15"/>
      <c r="E26" s="16"/>
      <c r="F26" s="17"/>
      <c r="G26" s="10"/>
      <c r="H26" s="1"/>
      <c r="I26" s="22"/>
      <c r="J26" s="5"/>
      <c r="K26" s="25"/>
      <c r="L26" s="25"/>
      <c r="M26" s="8"/>
      <c r="N26" s="4"/>
      <c r="O26" s="4"/>
      <c r="P26" s="8"/>
      <c r="Q26" s="85"/>
      <c r="R26" s="85"/>
      <c r="S26" s="85"/>
      <c r="T26" s="85"/>
      <c r="U26" s="81"/>
      <c r="V26" s="71"/>
      <c r="W26" s="56"/>
      <c r="X26" s="52"/>
      <c r="Y26" s="43"/>
      <c r="Z26" s="26"/>
      <c r="AA26" s="26"/>
      <c r="AB26" s="26"/>
      <c r="AC26" s="26"/>
      <c r="AD26" s="26"/>
      <c r="AE26" s="26"/>
      <c r="AF26" s="26"/>
      <c r="AG26" s="20"/>
      <c r="AH26" s="60"/>
      <c r="AJ26" s="6"/>
      <c r="AK26" s="6"/>
    </row>
    <row r="27" spans="1:37" s="18" customFormat="1" ht="23.1" customHeight="1" x14ac:dyDescent="0.25">
      <c r="A27" s="1"/>
      <c r="B27" s="1"/>
      <c r="C27" s="1"/>
      <c r="D27" s="63" t="s">
        <v>55</v>
      </c>
      <c r="E27" s="16"/>
      <c r="F27" s="17"/>
      <c r="G27" s="10"/>
      <c r="H27" s="1"/>
      <c r="I27" s="22"/>
      <c r="J27" s="5"/>
      <c r="K27" s="25"/>
      <c r="L27" s="25"/>
      <c r="M27" s="8"/>
      <c r="N27" s="4"/>
      <c r="O27" s="4"/>
      <c r="P27" s="8"/>
      <c r="Q27" s="85"/>
      <c r="R27" s="85"/>
      <c r="S27" s="85"/>
      <c r="T27" s="85"/>
      <c r="U27" s="81"/>
      <c r="V27" s="71"/>
      <c r="W27" s="56"/>
      <c r="X27" s="52"/>
      <c r="Y27" s="43"/>
      <c r="Z27" s="26"/>
      <c r="AA27" s="26"/>
      <c r="AB27" s="26"/>
      <c r="AC27" s="26"/>
      <c r="AD27" s="26"/>
      <c r="AE27" s="26"/>
      <c r="AF27" s="26"/>
      <c r="AG27" s="20"/>
      <c r="AH27" s="60"/>
      <c r="AJ27" s="6"/>
      <c r="AK27" s="6"/>
    </row>
    <row r="28" spans="1:37" s="18" customFormat="1" ht="23.1" customHeight="1" x14ac:dyDescent="0.25">
      <c r="A28" s="1"/>
      <c r="B28" s="1"/>
      <c r="C28" s="1"/>
      <c r="D28" s="2" t="s">
        <v>51</v>
      </c>
      <c r="E28" s="13">
        <f t="shared" ref="E28:F30" si="10">K28</f>
        <v>33350</v>
      </c>
      <c r="F28" s="14">
        <f t="shared" si="10"/>
        <v>20300</v>
      </c>
      <c r="G28" s="11"/>
      <c r="H28" s="1"/>
      <c r="I28" s="22"/>
      <c r="J28" s="5"/>
      <c r="K28" s="25">
        <f t="shared" ref="K28:L30" si="11">MROUND(N28+25,50)</f>
        <v>33350</v>
      </c>
      <c r="L28" s="25">
        <f t="shared" si="11"/>
        <v>20300</v>
      </c>
      <c r="M28" s="8"/>
      <c r="N28" s="4">
        <f t="shared" si="9"/>
        <v>33327</v>
      </c>
      <c r="O28" s="4">
        <f t="shared" si="6"/>
        <v>20286</v>
      </c>
      <c r="P28" s="8"/>
      <c r="Q28" s="85">
        <v>14490</v>
      </c>
      <c r="R28" s="85">
        <v>14490</v>
      </c>
      <c r="S28" s="85">
        <v>14490</v>
      </c>
      <c r="T28" s="85">
        <v>14490</v>
      </c>
      <c r="U28" s="80">
        <v>4860</v>
      </c>
      <c r="V28" s="70">
        <v>4860</v>
      </c>
      <c r="W28" s="55">
        <v>4860</v>
      </c>
      <c r="X28" s="51">
        <v>4860</v>
      </c>
      <c r="Y28" s="42">
        <v>4860</v>
      </c>
      <c r="Z28" s="26">
        <v>4860</v>
      </c>
      <c r="AA28" s="26">
        <v>4860</v>
      </c>
      <c r="AB28" s="26">
        <v>4860</v>
      </c>
      <c r="AC28" s="26">
        <v>4860</v>
      </c>
      <c r="AD28" s="26">
        <v>4860</v>
      </c>
      <c r="AE28" s="26"/>
      <c r="AF28" s="26"/>
      <c r="AG28" s="20">
        <v>4049.9971200000005</v>
      </c>
      <c r="AH28" s="60"/>
      <c r="AJ28" s="6"/>
      <c r="AK28" s="6"/>
    </row>
    <row r="29" spans="1:37" s="18" customFormat="1" ht="23.1" customHeight="1" x14ac:dyDescent="0.25">
      <c r="A29" s="1"/>
      <c r="B29" s="1"/>
      <c r="C29" s="1"/>
      <c r="D29" s="2" t="s">
        <v>53</v>
      </c>
      <c r="E29" s="13">
        <f t="shared" si="10"/>
        <v>50000</v>
      </c>
      <c r="F29" s="14">
        <f t="shared" si="10"/>
        <v>30450</v>
      </c>
      <c r="G29" s="10"/>
      <c r="H29" s="1"/>
      <c r="I29" s="22"/>
      <c r="J29" s="5"/>
      <c r="K29" s="25">
        <f t="shared" si="11"/>
        <v>50000</v>
      </c>
      <c r="L29" s="25">
        <f t="shared" si="11"/>
        <v>30450</v>
      </c>
      <c r="M29" s="8"/>
      <c r="N29" s="4">
        <f>Q29*2.3</f>
        <v>49990.499999999993</v>
      </c>
      <c r="O29" s="4">
        <f>Q29*1.4</f>
        <v>30428.999999999996</v>
      </c>
      <c r="P29" s="8"/>
      <c r="Q29" s="85">
        <v>21735</v>
      </c>
      <c r="R29" s="85">
        <v>21735</v>
      </c>
      <c r="S29" s="85">
        <v>21735</v>
      </c>
      <c r="T29" s="85">
        <v>21735</v>
      </c>
      <c r="U29" s="80">
        <v>7290</v>
      </c>
      <c r="V29" s="70">
        <v>7290</v>
      </c>
      <c r="W29" s="55">
        <v>7290</v>
      </c>
      <c r="X29" s="51">
        <v>7290</v>
      </c>
      <c r="Y29" s="42">
        <v>7290</v>
      </c>
      <c r="Z29" s="26">
        <v>7290</v>
      </c>
      <c r="AA29" s="26">
        <v>7290</v>
      </c>
      <c r="AB29" s="26">
        <v>7290</v>
      </c>
      <c r="AC29" s="26">
        <v>7290</v>
      </c>
      <c r="AD29" s="26">
        <v>7290</v>
      </c>
      <c r="AE29" s="26">
        <v>5062.4964000000009</v>
      </c>
      <c r="AF29" s="26">
        <v>5062.4964000000009</v>
      </c>
      <c r="AG29" s="20">
        <v>4049.9971200000005</v>
      </c>
      <c r="AH29" s="60"/>
      <c r="AJ29" s="6"/>
      <c r="AK29" s="6"/>
    </row>
    <row r="30" spans="1:37" s="18" customFormat="1" ht="23.1" customHeight="1" x14ac:dyDescent="0.25">
      <c r="A30" s="1"/>
      <c r="B30" s="1"/>
      <c r="C30" s="1"/>
      <c r="D30" s="2" t="s">
        <v>52</v>
      </c>
      <c r="E30" s="86">
        <f t="shared" si="10"/>
        <v>100000</v>
      </c>
      <c r="F30" s="14">
        <f t="shared" si="10"/>
        <v>60900</v>
      </c>
      <c r="G30" s="10"/>
      <c r="H30" s="1"/>
      <c r="I30" s="22"/>
      <c r="J30" s="5"/>
      <c r="K30" s="25">
        <f t="shared" si="11"/>
        <v>100000</v>
      </c>
      <c r="L30" s="25">
        <f t="shared" si="11"/>
        <v>60900</v>
      </c>
      <c r="M30" s="8"/>
      <c r="N30" s="4">
        <f>Q30*2.3</f>
        <v>99980.999999999985</v>
      </c>
      <c r="O30" s="4">
        <f>Q30*1.4</f>
        <v>60857.999999999993</v>
      </c>
      <c r="P30" s="8"/>
      <c r="Q30" s="85">
        <v>43470</v>
      </c>
      <c r="R30" s="85">
        <v>43470</v>
      </c>
      <c r="S30" s="85">
        <v>43470</v>
      </c>
      <c r="T30" s="85">
        <v>43470</v>
      </c>
      <c r="U30" s="81">
        <v>14580</v>
      </c>
      <c r="V30" s="71">
        <v>14580</v>
      </c>
      <c r="W30" s="56">
        <v>14580</v>
      </c>
      <c r="X30" s="52">
        <v>14580</v>
      </c>
      <c r="Y30" s="43">
        <v>14580</v>
      </c>
      <c r="Z30" s="26">
        <v>7290</v>
      </c>
      <c r="AA30" s="26">
        <v>7290</v>
      </c>
      <c r="AB30" s="26">
        <v>7290</v>
      </c>
      <c r="AC30" s="26">
        <v>7290</v>
      </c>
      <c r="AD30" s="26">
        <v>7290</v>
      </c>
      <c r="AE30" s="26">
        <v>5062.4964000000009</v>
      </c>
      <c r="AF30" s="26">
        <v>5062.4964000000009</v>
      </c>
      <c r="AG30" s="20">
        <v>4049.9971200000005</v>
      </c>
      <c r="AH30" s="60"/>
      <c r="AJ30" s="6"/>
      <c r="AK30" s="6"/>
    </row>
    <row r="31" spans="1:37" s="18" customFormat="1" ht="15" customHeight="1" x14ac:dyDescent="0.25">
      <c r="A31" s="1"/>
      <c r="B31" s="1"/>
      <c r="C31" s="1"/>
      <c r="D31" s="15"/>
      <c r="E31" s="16"/>
      <c r="F31" s="17"/>
      <c r="G31" s="10"/>
      <c r="H31" s="1"/>
      <c r="I31" s="22"/>
      <c r="J31" s="5"/>
      <c r="K31" s="25"/>
      <c r="L31" s="25"/>
      <c r="M31" s="8"/>
      <c r="N31" s="4"/>
      <c r="O31" s="4"/>
      <c r="P31" s="8"/>
      <c r="Q31" s="85"/>
      <c r="R31" s="85"/>
      <c r="S31" s="85"/>
      <c r="T31" s="85"/>
      <c r="U31" s="81"/>
      <c r="V31" s="71"/>
      <c r="W31" s="56"/>
      <c r="X31" s="52"/>
      <c r="Y31" s="43"/>
      <c r="Z31" s="26"/>
      <c r="AA31" s="26"/>
      <c r="AB31" s="26"/>
      <c r="AC31" s="26"/>
      <c r="AD31" s="26"/>
      <c r="AE31" s="26"/>
      <c r="AF31" s="26"/>
      <c r="AG31" s="20"/>
      <c r="AH31" s="60"/>
      <c r="AJ31" s="6"/>
      <c r="AK31" s="6"/>
    </row>
    <row r="32" spans="1:37" s="18" customFormat="1" ht="23.1" customHeight="1" x14ac:dyDescent="0.25">
      <c r="A32" s="1"/>
      <c r="B32" s="1"/>
      <c r="C32" s="1"/>
      <c r="D32" s="63" t="s">
        <v>56</v>
      </c>
      <c r="E32" s="16"/>
      <c r="F32" s="17"/>
      <c r="G32" s="10"/>
      <c r="H32" s="1"/>
      <c r="I32" s="22"/>
      <c r="J32" s="5"/>
      <c r="K32" s="25"/>
      <c r="L32" s="25"/>
      <c r="M32" s="8"/>
      <c r="N32" s="4"/>
      <c r="O32" s="4"/>
      <c r="P32" s="8"/>
      <c r="Q32" s="85"/>
      <c r="R32" s="85"/>
      <c r="S32" s="85"/>
      <c r="T32" s="85"/>
      <c r="U32" s="81"/>
      <c r="V32" s="71"/>
      <c r="W32" s="56"/>
      <c r="X32" s="52"/>
      <c r="Y32" s="43"/>
      <c r="Z32" s="26"/>
      <c r="AA32" s="26"/>
      <c r="AB32" s="26"/>
      <c r="AC32" s="26"/>
      <c r="AD32" s="26"/>
      <c r="AE32" s="26"/>
      <c r="AF32" s="26"/>
      <c r="AG32" s="20"/>
      <c r="AH32" s="60"/>
      <c r="AJ32" s="6"/>
      <c r="AK32" s="6"/>
    </row>
    <row r="33" spans="1:37" s="18" customFormat="1" ht="23.1" customHeight="1" x14ac:dyDescent="0.25">
      <c r="A33" s="1"/>
      <c r="B33" s="1"/>
      <c r="C33" s="1"/>
      <c r="D33" s="2" t="s">
        <v>51</v>
      </c>
      <c r="E33" s="13">
        <f t="shared" ref="E33:F35" si="12">K33</f>
        <v>37050</v>
      </c>
      <c r="F33" s="14">
        <f t="shared" si="12"/>
        <v>22550</v>
      </c>
      <c r="G33" s="11"/>
      <c r="H33" s="1"/>
      <c r="I33" s="1"/>
      <c r="J33" s="5"/>
      <c r="K33" s="25">
        <f t="shared" ref="K33:L35" si="13">MROUND(N33+25,50)</f>
        <v>37050</v>
      </c>
      <c r="L33" s="25">
        <f t="shared" si="13"/>
        <v>22550</v>
      </c>
      <c r="M33" s="8"/>
      <c r="N33" s="4">
        <f t="shared" si="9"/>
        <v>37030</v>
      </c>
      <c r="O33" s="4">
        <f t="shared" si="6"/>
        <v>22540</v>
      </c>
      <c r="P33" s="8"/>
      <c r="Q33" s="85">
        <v>16100</v>
      </c>
      <c r="R33" s="85">
        <v>16100</v>
      </c>
      <c r="S33" s="85">
        <v>16100</v>
      </c>
      <c r="T33" s="85">
        <v>16100</v>
      </c>
      <c r="U33" s="80">
        <v>5400</v>
      </c>
      <c r="V33" s="70">
        <v>5400</v>
      </c>
      <c r="W33" s="55">
        <v>5400</v>
      </c>
      <c r="X33" s="51">
        <v>5400</v>
      </c>
      <c r="Y33" s="42">
        <v>5400</v>
      </c>
      <c r="Z33" s="26">
        <v>5400</v>
      </c>
      <c r="AA33" s="26">
        <v>5400</v>
      </c>
      <c r="AB33" s="26">
        <v>5400</v>
      </c>
      <c r="AC33" s="26">
        <v>5400</v>
      </c>
      <c r="AD33" s="26">
        <v>5400</v>
      </c>
      <c r="AE33" s="26"/>
      <c r="AF33" s="26"/>
      <c r="AG33" s="20">
        <v>4499.9967999999999</v>
      </c>
      <c r="AH33" s="60"/>
      <c r="AJ33" s="6"/>
      <c r="AK33" s="6"/>
    </row>
    <row r="34" spans="1:37" s="18" customFormat="1" ht="23.1" customHeight="1" x14ac:dyDescent="0.25">
      <c r="A34" s="1"/>
      <c r="B34" s="1"/>
      <c r="C34" s="1"/>
      <c r="D34" s="2" t="s">
        <v>53</v>
      </c>
      <c r="E34" s="13">
        <f t="shared" si="12"/>
        <v>55550</v>
      </c>
      <c r="F34" s="14">
        <f t="shared" si="12"/>
        <v>33850</v>
      </c>
      <c r="G34" s="10"/>
      <c r="H34" s="1"/>
      <c r="I34" s="1"/>
      <c r="J34" s="5"/>
      <c r="K34" s="25">
        <f t="shared" si="13"/>
        <v>55550</v>
      </c>
      <c r="L34" s="25">
        <f t="shared" si="13"/>
        <v>33850</v>
      </c>
      <c r="M34" s="8"/>
      <c r="N34" s="4">
        <f>Q34*2.3</f>
        <v>55544.999999999993</v>
      </c>
      <c r="O34" s="4">
        <f>Q34*1.4</f>
        <v>33810</v>
      </c>
      <c r="P34" s="8"/>
      <c r="Q34" s="85">
        <v>24150</v>
      </c>
      <c r="R34" s="85">
        <v>24150</v>
      </c>
      <c r="S34" s="85">
        <v>24150</v>
      </c>
      <c r="T34" s="85">
        <v>24150</v>
      </c>
      <c r="U34" s="80">
        <v>8100</v>
      </c>
      <c r="V34" s="70">
        <v>8100</v>
      </c>
      <c r="W34" s="55">
        <v>8100</v>
      </c>
      <c r="X34" s="51">
        <v>8100</v>
      </c>
      <c r="Y34" s="42">
        <v>8100</v>
      </c>
      <c r="Z34" s="26">
        <v>8100</v>
      </c>
      <c r="AA34" s="26">
        <v>8100</v>
      </c>
      <c r="AB34" s="26">
        <v>8100</v>
      </c>
      <c r="AC34" s="26">
        <v>8100</v>
      </c>
      <c r="AD34" s="26">
        <v>8100</v>
      </c>
      <c r="AE34" s="26">
        <v>5624.9960000000001</v>
      </c>
      <c r="AF34" s="26">
        <v>5624.9960000000001</v>
      </c>
      <c r="AG34" s="20">
        <v>4499.9967999999999</v>
      </c>
      <c r="AH34" s="60"/>
      <c r="AJ34" s="6"/>
      <c r="AK34" s="6"/>
    </row>
    <row r="35" spans="1:37" s="18" customFormat="1" ht="23.1" customHeight="1" x14ac:dyDescent="0.25">
      <c r="A35" s="1"/>
      <c r="B35" s="1"/>
      <c r="C35" s="1"/>
      <c r="D35" s="2" t="s">
        <v>52</v>
      </c>
      <c r="E35" s="86">
        <f t="shared" si="12"/>
        <v>111100</v>
      </c>
      <c r="F35" s="14">
        <f t="shared" si="12"/>
        <v>67650</v>
      </c>
      <c r="G35" s="10"/>
      <c r="H35" s="1"/>
      <c r="I35" s="1"/>
      <c r="J35" s="5"/>
      <c r="K35" s="25">
        <f t="shared" si="13"/>
        <v>111100</v>
      </c>
      <c r="L35" s="25">
        <f t="shared" si="13"/>
        <v>67650</v>
      </c>
      <c r="M35" s="8"/>
      <c r="N35" s="4">
        <f>Q35*2.3</f>
        <v>111089.99999999999</v>
      </c>
      <c r="O35" s="4">
        <f>Q35*1.4</f>
        <v>67620</v>
      </c>
      <c r="P35" s="8"/>
      <c r="Q35" s="85">
        <v>48300</v>
      </c>
      <c r="R35" s="85">
        <v>48300</v>
      </c>
      <c r="S35" s="85">
        <v>48300</v>
      </c>
      <c r="T35" s="85">
        <v>48300</v>
      </c>
      <c r="U35" s="81">
        <v>16200</v>
      </c>
      <c r="V35" s="71">
        <v>16200</v>
      </c>
      <c r="W35" s="56">
        <v>16200</v>
      </c>
      <c r="X35" s="52">
        <v>16200</v>
      </c>
      <c r="Y35" s="43">
        <v>16200</v>
      </c>
      <c r="Z35" s="26">
        <v>8100</v>
      </c>
      <c r="AA35" s="26">
        <v>8100</v>
      </c>
      <c r="AB35" s="26">
        <v>8100</v>
      </c>
      <c r="AC35" s="26">
        <v>8100</v>
      </c>
      <c r="AD35" s="26">
        <v>8100</v>
      </c>
      <c r="AE35" s="26">
        <v>5624.9960000000001</v>
      </c>
      <c r="AF35" s="26">
        <v>5624.9960000000001</v>
      </c>
      <c r="AG35" s="20">
        <v>4499.9967999999999</v>
      </c>
      <c r="AH35" s="60"/>
      <c r="AJ35" s="6"/>
      <c r="AK35" s="6"/>
    </row>
    <row r="36" spans="1:37" s="18" customFormat="1" ht="20.100000000000001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5"/>
      <c r="K36" s="25"/>
      <c r="L36" s="25"/>
      <c r="M36" s="8"/>
      <c r="N36" s="4"/>
      <c r="O36" s="4"/>
      <c r="P36" s="8"/>
      <c r="Q36" s="80"/>
      <c r="R36" s="80"/>
      <c r="S36" s="80"/>
      <c r="T36" s="80"/>
      <c r="U36" s="80"/>
      <c r="V36" s="70"/>
      <c r="W36" s="55"/>
      <c r="X36" s="51"/>
      <c r="Y36" s="42"/>
      <c r="Z36" s="26"/>
      <c r="AA36" s="26"/>
      <c r="AB36" s="26"/>
      <c r="AC36" s="26"/>
      <c r="AD36" s="26"/>
      <c r="AE36" s="26"/>
      <c r="AF36" s="26"/>
      <c r="AG36" s="20"/>
      <c r="AH36" s="60"/>
      <c r="AJ36" s="6"/>
      <c r="AK36" s="6"/>
    </row>
    <row r="37" spans="1:37" s="18" customFormat="1" ht="23.1" customHeight="1" x14ac:dyDescent="0.25">
      <c r="A37" s="1"/>
      <c r="B37" s="1"/>
      <c r="C37" s="1"/>
      <c r="D37" s="120" t="s">
        <v>12</v>
      </c>
      <c r="E37" s="120"/>
      <c r="F37" s="120"/>
      <c r="G37" s="120"/>
      <c r="H37" s="120"/>
      <c r="I37" s="121"/>
      <c r="J37" s="6"/>
      <c r="K37" s="25"/>
      <c r="L37" s="25"/>
      <c r="M37" s="1"/>
      <c r="N37" s="4"/>
      <c r="O37" s="4"/>
      <c r="P37" s="1"/>
      <c r="Q37" s="82"/>
      <c r="R37" s="82"/>
      <c r="S37" s="82"/>
      <c r="T37" s="82"/>
      <c r="U37" s="82"/>
      <c r="V37" s="76"/>
      <c r="W37" s="76"/>
      <c r="X37" s="77"/>
      <c r="Y37" s="45"/>
      <c r="Z37" s="35">
        <v>45219</v>
      </c>
      <c r="AA37" s="35">
        <v>45219</v>
      </c>
      <c r="AB37" s="35">
        <v>45219</v>
      </c>
      <c r="AC37" s="29"/>
      <c r="AD37" s="29"/>
      <c r="AE37" s="29"/>
      <c r="AF37" s="29"/>
      <c r="AG37" s="32"/>
      <c r="AH37" s="60"/>
      <c r="AJ37" s="6"/>
      <c r="AK37" s="6"/>
    </row>
    <row r="38" spans="1:37" s="18" customFormat="1" ht="23.1" customHeight="1" x14ac:dyDescent="0.25">
      <c r="A38" s="1"/>
      <c r="B38" s="1"/>
      <c r="C38" s="36">
        <v>45219</v>
      </c>
      <c r="D38" s="2" t="s">
        <v>8</v>
      </c>
      <c r="E38" s="13">
        <f>K38</f>
        <v>1600</v>
      </c>
      <c r="F38" s="14">
        <f>L38</f>
        <v>1000</v>
      </c>
      <c r="G38" s="11"/>
      <c r="H38" s="33"/>
      <c r="I38" s="49"/>
      <c r="J38" s="5"/>
      <c r="K38" s="25">
        <f t="shared" ref="K38:L43" si="14">MROUND(N38+25,50)</f>
        <v>1600</v>
      </c>
      <c r="L38" s="25">
        <f t="shared" si="14"/>
        <v>1000</v>
      </c>
      <c r="M38" s="8"/>
      <c r="N38" s="4">
        <f t="shared" ref="N38:N49" si="15">Q38*2.3</f>
        <v>1586.9999999999998</v>
      </c>
      <c r="O38" s="4">
        <f>Q38*1.4</f>
        <v>965.99999999999989</v>
      </c>
      <c r="P38" s="8"/>
      <c r="Q38" s="80">
        <v>690</v>
      </c>
      <c r="R38" s="80">
        <v>690</v>
      </c>
      <c r="S38" s="80">
        <v>690</v>
      </c>
      <c r="T38" s="80">
        <v>690</v>
      </c>
      <c r="U38" s="80">
        <v>690</v>
      </c>
      <c r="V38" s="70">
        <v>690</v>
      </c>
      <c r="W38" s="55">
        <v>690</v>
      </c>
      <c r="X38" s="51">
        <v>690</v>
      </c>
      <c r="Y38" s="42">
        <v>690</v>
      </c>
      <c r="Z38" s="34">
        <v>690</v>
      </c>
      <c r="AA38" s="34">
        <v>690</v>
      </c>
      <c r="AB38" s="34">
        <v>690</v>
      </c>
      <c r="AC38" s="26">
        <v>1132.3051948051948</v>
      </c>
      <c r="AD38" s="26">
        <v>1132.3051948051948</v>
      </c>
      <c r="AE38" s="26">
        <v>1132.3051948051948</v>
      </c>
      <c r="AF38" s="26">
        <v>1132.3051948051948</v>
      </c>
      <c r="AG38" s="9">
        <v>905.84415584415592</v>
      </c>
      <c r="AH38" s="60"/>
      <c r="AJ38" s="6"/>
      <c r="AK38" s="6"/>
    </row>
    <row r="39" spans="1:37" s="18" customFormat="1" ht="23.1" customHeight="1" x14ac:dyDescent="0.25">
      <c r="A39" s="1"/>
      <c r="B39" s="1"/>
      <c r="C39" s="36">
        <v>45219</v>
      </c>
      <c r="D39" s="2" t="s">
        <v>9</v>
      </c>
      <c r="E39" s="13">
        <f t="shared" ref="E39:F42" si="16">K39</f>
        <v>2550</v>
      </c>
      <c r="F39" s="14">
        <f t="shared" si="16"/>
        <v>1550</v>
      </c>
      <c r="G39" s="10"/>
      <c r="H39" s="1"/>
      <c r="I39" s="1"/>
      <c r="J39" s="5"/>
      <c r="K39" s="25">
        <f t="shared" si="14"/>
        <v>2550</v>
      </c>
      <c r="L39" s="25">
        <f t="shared" si="14"/>
        <v>1550</v>
      </c>
      <c r="M39" s="8"/>
      <c r="N39" s="4">
        <f t="shared" si="15"/>
        <v>2530</v>
      </c>
      <c r="O39" s="4">
        <f>Q39*1.4</f>
        <v>1540</v>
      </c>
      <c r="P39" s="8"/>
      <c r="Q39" s="80">
        <v>1100</v>
      </c>
      <c r="R39" s="80">
        <v>1100</v>
      </c>
      <c r="S39" s="80">
        <v>1100</v>
      </c>
      <c r="T39" s="80">
        <v>1100</v>
      </c>
      <c r="U39" s="80">
        <v>1100</v>
      </c>
      <c r="V39" s="70">
        <v>1100</v>
      </c>
      <c r="W39" s="55">
        <v>1100</v>
      </c>
      <c r="X39" s="51">
        <v>1100</v>
      </c>
      <c r="Y39" s="42">
        <v>1100</v>
      </c>
      <c r="Z39" s="34">
        <v>1100</v>
      </c>
      <c r="AA39" s="34">
        <v>1100</v>
      </c>
      <c r="AB39" s="34">
        <v>1100</v>
      </c>
      <c r="AC39" s="26">
        <v>1507.3051948051948</v>
      </c>
      <c r="AD39" s="26">
        <v>1507.3051948051948</v>
      </c>
      <c r="AE39" s="26">
        <v>1507.3051948051948</v>
      </c>
      <c r="AF39" s="26">
        <v>1507.3051948051948</v>
      </c>
      <c r="AG39" s="9">
        <v>1205.8441558441559</v>
      </c>
      <c r="AH39" s="60"/>
      <c r="AJ39" s="6"/>
      <c r="AK39" s="6"/>
    </row>
    <row r="40" spans="1:37" s="18" customFormat="1" ht="23.1" customHeight="1" x14ac:dyDescent="0.25">
      <c r="A40" s="1"/>
      <c r="B40" s="1"/>
      <c r="C40" s="36">
        <v>45219</v>
      </c>
      <c r="D40" s="2" t="s">
        <v>27</v>
      </c>
      <c r="E40" s="13">
        <f t="shared" si="16"/>
        <v>3000</v>
      </c>
      <c r="F40" s="14">
        <f t="shared" si="16"/>
        <v>1850</v>
      </c>
      <c r="G40" s="10"/>
      <c r="H40" s="1"/>
      <c r="I40" s="1"/>
      <c r="J40" s="5"/>
      <c r="K40" s="25">
        <f t="shared" si="14"/>
        <v>3000</v>
      </c>
      <c r="L40" s="25">
        <f t="shared" si="14"/>
        <v>1850</v>
      </c>
      <c r="M40" s="8"/>
      <c r="N40" s="4">
        <f t="shared" si="15"/>
        <v>2989.9999999999995</v>
      </c>
      <c r="O40" s="4">
        <f>Q40*1.4</f>
        <v>1819.9999999999998</v>
      </c>
      <c r="P40" s="8"/>
      <c r="Q40" s="80">
        <v>1300</v>
      </c>
      <c r="R40" s="80">
        <v>1300</v>
      </c>
      <c r="S40" s="80">
        <v>1300</v>
      </c>
      <c r="T40" s="80">
        <v>1300</v>
      </c>
      <c r="U40" s="80">
        <v>1300</v>
      </c>
      <c r="V40" s="70">
        <v>1300</v>
      </c>
      <c r="W40" s="55">
        <v>1300</v>
      </c>
      <c r="X40" s="51">
        <v>1300</v>
      </c>
      <c r="Y40" s="42">
        <v>1300</v>
      </c>
      <c r="Z40" s="34">
        <v>1300</v>
      </c>
      <c r="AA40" s="34">
        <v>1300</v>
      </c>
      <c r="AB40" s="34">
        <v>1300</v>
      </c>
      <c r="AC40" s="26">
        <v>1507.3051948051948</v>
      </c>
      <c r="AD40" s="26">
        <v>1507.3051948051948</v>
      </c>
      <c r="AE40" s="26">
        <v>1507.3051948051948</v>
      </c>
      <c r="AF40" s="26">
        <v>1507.3051948051948</v>
      </c>
      <c r="AG40" s="9">
        <v>1205.8441558441559</v>
      </c>
      <c r="AH40" s="60"/>
      <c r="AJ40" s="6"/>
      <c r="AK40" s="6"/>
    </row>
    <row r="41" spans="1:37" s="18" customFormat="1" ht="23.1" customHeight="1" x14ac:dyDescent="0.25">
      <c r="A41" s="1"/>
      <c r="B41" s="1"/>
      <c r="C41" s="36">
        <v>45219</v>
      </c>
      <c r="D41" s="2" t="s">
        <v>10</v>
      </c>
      <c r="E41" s="13">
        <f t="shared" si="16"/>
        <v>5000</v>
      </c>
      <c r="F41" s="14">
        <f t="shared" si="16"/>
        <v>3500</v>
      </c>
      <c r="G41" s="10"/>
      <c r="H41" s="1"/>
      <c r="I41" s="1"/>
      <c r="J41" s="5"/>
      <c r="K41" s="25">
        <f t="shared" si="14"/>
        <v>5000</v>
      </c>
      <c r="L41" s="25">
        <f t="shared" si="14"/>
        <v>3500</v>
      </c>
      <c r="M41" s="8"/>
      <c r="N41" s="58">
        <f t="shared" si="15"/>
        <v>4991</v>
      </c>
      <c r="O41" s="58">
        <f>Q41*1.61</f>
        <v>3493.7000000000003</v>
      </c>
      <c r="P41" s="8"/>
      <c r="Q41" s="80">
        <v>2170</v>
      </c>
      <c r="R41" s="80">
        <v>2170</v>
      </c>
      <c r="S41" s="80">
        <v>2170</v>
      </c>
      <c r="T41" s="80">
        <v>2170</v>
      </c>
      <c r="U41" s="80">
        <v>2170</v>
      </c>
      <c r="V41" s="70">
        <v>2170</v>
      </c>
      <c r="W41" s="55">
        <v>2100</v>
      </c>
      <c r="X41" s="51">
        <v>2100</v>
      </c>
      <c r="Y41" s="42">
        <v>2100</v>
      </c>
      <c r="Z41" s="34">
        <v>2100</v>
      </c>
      <c r="AA41" s="34">
        <v>2100</v>
      </c>
      <c r="AB41" s="34">
        <v>2100</v>
      </c>
      <c r="AC41" s="26">
        <v>1507.3051948051948</v>
      </c>
      <c r="AD41" s="26">
        <v>1507.3051948051948</v>
      </c>
      <c r="AE41" s="26">
        <v>1507.3051948051948</v>
      </c>
      <c r="AF41" s="26">
        <v>1507.3051948051948</v>
      </c>
      <c r="AG41" s="9">
        <v>1205.8441558441559</v>
      </c>
      <c r="AH41" s="60"/>
      <c r="AJ41" s="6"/>
      <c r="AK41" s="6"/>
    </row>
    <row r="42" spans="1:37" s="18" customFormat="1" ht="23.1" customHeight="1" x14ac:dyDescent="0.25">
      <c r="A42" s="1"/>
      <c r="B42" s="1"/>
      <c r="C42" s="36">
        <v>45277</v>
      </c>
      <c r="D42" s="2" t="s">
        <v>71</v>
      </c>
      <c r="E42" s="13">
        <f t="shared" si="16"/>
        <v>5000</v>
      </c>
      <c r="F42" s="14">
        <f t="shared" si="16"/>
        <v>3500</v>
      </c>
      <c r="G42" s="10"/>
      <c r="H42" s="1"/>
      <c r="I42" s="1"/>
      <c r="J42" s="5"/>
      <c r="K42" s="25">
        <f t="shared" si="14"/>
        <v>5000</v>
      </c>
      <c r="L42" s="25">
        <f t="shared" si="14"/>
        <v>3500</v>
      </c>
      <c r="M42" s="8"/>
      <c r="N42" s="58">
        <f t="shared" si="15"/>
        <v>4991</v>
      </c>
      <c r="O42" s="58">
        <f>Q42*1.61</f>
        <v>3493.7000000000003</v>
      </c>
      <c r="P42" s="8"/>
      <c r="Q42" s="80">
        <v>2170</v>
      </c>
      <c r="R42" s="80">
        <v>2170</v>
      </c>
      <c r="S42" s="80">
        <v>2170</v>
      </c>
      <c r="T42" s="80">
        <v>2170</v>
      </c>
      <c r="U42" s="80">
        <v>2170</v>
      </c>
      <c r="V42" s="70">
        <v>2170</v>
      </c>
      <c r="W42" s="55"/>
      <c r="X42" s="51"/>
      <c r="Y42" s="42"/>
      <c r="Z42" s="34"/>
      <c r="AA42" s="34"/>
      <c r="AB42" s="34"/>
      <c r="AC42" s="26"/>
      <c r="AD42" s="26"/>
      <c r="AE42" s="26"/>
      <c r="AF42" s="26"/>
      <c r="AG42" s="9"/>
      <c r="AH42" s="60"/>
      <c r="AJ42" s="6"/>
      <c r="AK42" s="6"/>
    </row>
    <row r="43" spans="1:37" s="18" customFormat="1" ht="23.1" customHeight="1" x14ac:dyDescent="0.25">
      <c r="A43" s="1"/>
      <c r="B43" s="1"/>
      <c r="C43" s="36"/>
      <c r="D43" s="2" t="s">
        <v>26</v>
      </c>
      <c r="E43" s="13"/>
      <c r="F43" s="14"/>
      <c r="G43" s="10"/>
      <c r="H43" s="1"/>
      <c r="I43" s="1"/>
      <c r="J43" s="5"/>
      <c r="K43" s="25">
        <f t="shared" si="14"/>
        <v>50</v>
      </c>
      <c r="L43" s="25">
        <f t="shared" si="14"/>
        <v>50</v>
      </c>
      <c r="M43" s="8"/>
      <c r="N43" s="4">
        <f t="shared" si="15"/>
        <v>0</v>
      </c>
      <c r="O43" s="4">
        <f>Q43*1.4</f>
        <v>0</v>
      </c>
      <c r="P43" s="8"/>
      <c r="Q43" s="80"/>
      <c r="R43" s="80"/>
      <c r="S43" s="80"/>
      <c r="T43" s="80"/>
      <c r="U43" s="80"/>
      <c r="V43" s="70"/>
      <c r="W43" s="55"/>
      <c r="X43" s="51"/>
      <c r="Y43" s="42"/>
      <c r="Z43" s="34"/>
      <c r="AA43" s="34"/>
      <c r="AB43" s="34"/>
      <c r="AC43" s="26"/>
      <c r="AD43" s="26"/>
      <c r="AE43" s="26"/>
      <c r="AF43" s="26"/>
      <c r="AG43" s="9"/>
      <c r="AH43" s="60"/>
      <c r="AJ43" s="6"/>
      <c r="AK43" s="6"/>
    </row>
    <row r="44" spans="1:37" s="18" customFormat="1" ht="23.1" customHeight="1" x14ac:dyDescent="0.25">
      <c r="A44" s="1"/>
      <c r="B44" s="1"/>
      <c r="C44" s="36"/>
      <c r="D44" s="15"/>
      <c r="E44" s="16"/>
      <c r="F44" s="17"/>
      <c r="G44" s="10"/>
      <c r="H44" s="1"/>
      <c r="I44" s="1"/>
      <c r="J44" s="5"/>
      <c r="K44" s="25"/>
      <c r="L44" s="25"/>
      <c r="M44" s="8"/>
      <c r="N44" s="4"/>
      <c r="O44" s="4"/>
      <c r="P44" s="8"/>
      <c r="Q44" s="80"/>
      <c r="R44" s="80"/>
      <c r="S44" s="80"/>
      <c r="T44" s="80"/>
      <c r="U44" s="80"/>
      <c r="V44" s="70"/>
      <c r="W44" s="55"/>
      <c r="X44" s="51"/>
      <c r="Y44" s="42"/>
      <c r="Z44" s="34"/>
      <c r="AA44" s="34"/>
      <c r="AB44" s="34"/>
      <c r="AC44" s="26"/>
      <c r="AD44" s="26"/>
      <c r="AE44" s="26"/>
      <c r="AF44" s="26"/>
      <c r="AG44" s="9"/>
      <c r="AH44" s="60"/>
      <c r="AJ44" s="6"/>
      <c r="AK44" s="6"/>
    </row>
    <row r="45" spans="1:37" s="18" customFormat="1" ht="23.1" customHeight="1" x14ac:dyDescent="0.25">
      <c r="A45" s="1"/>
      <c r="B45" s="1"/>
      <c r="C45" s="36"/>
      <c r="D45" s="120" t="s">
        <v>13</v>
      </c>
      <c r="E45" s="120"/>
      <c r="F45" s="120"/>
      <c r="G45" s="120"/>
      <c r="H45" s="120"/>
      <c r="I45" s="121"/>
      <c r="J45" s="6"/>
      <c r="K45" s="25"/>
      <c r="L45" s="25"/>
      <c r="M45" s="1"/>
      <c r="N45" s="4"/>
      <c r="O45" s="4"/>
      <c r="P45" s="1"/>
      <c r="Q45" s="80"/>
      <c r="R45" s="80"/>
      <c r="S45" s="80"/>
      <c r="T45" s="80"/>
      <c r="U45" s="80"/>
      <c r="V45" s="62"/>
      <c r="W45" s="62"/>
      <c r="X45" s="61"/>
      <c r="Y45" s="42"/>
      <c r="Z45" s="34"/>
      <c r="AA45" s="34"/>
      <c r="AB45" s="34"/>
      <c r="AC45" s="26"/>
      <c r="AD45" s="26"/>
      <c r="AE45" s="26"/>
      <c r="AF45" s="26"/>
      <c r="AG45" s="9"/>
      <c r="AH45" s="60"/>
      <c r="AJ45" s="6"/>
      <c r="AK45" s="6"/>
    </row>
    <row r="46" spans="1:37" s="18" customFormat="1" ht="23.1" customHeight="1" x14ac:dyDescent="0.25">
      <c r="A46" s="1"/>
      <c r="B46" s="1"/>
      <c r="C46" s="36">
        <v>45219</v>
      </c>
      <c r="D46" s="2" t="s">
        <v>11</v>
      </c>
      <c r="E46" s="13">
        <f t="shared" ref="E46:F49" si="17">K46</f>
        <v>3450</v>
      </c>
      <c r="F46" s="14">
        <f t="shared" si="17"/>
        <v>2150</v>
      </c>
      <c r="G46" s="11"/>
      <c r="H46" s="7"/>
      <c r="I46" s="7"/>
      <c r="J46" s="5"/>
      <c r="K46" s="25">
        <f t="shared" ref="K46:L49" si="18">MROUND(N46+25,50)</f>
        <v>3450</v>
      </c>
      <c r="L46" s="25">
        <f t="shared" si="18"/>
        <v>2150</v>
      </c>
      <c r="M46" s="8"/>
      <c r="N46" s="4">
        <f t="shared" si="15"/>
        <v>3449.9999999999995</v>
      </c>
      <c r="O46" s="4">
        <f>Q46*1.4</f>
        <v>2100</v>
      </c>
      <c r="P46" s="8"/>
      <c r="Q46" s="80">
        <v>1500</v>
      </c>
      <c r="R46" s="80">
        <v>1500</v>
      </c>
      <c r="S46" s="80">
        <v>1500</v>
      </c>
      <c r="T46" s="80">
        <v>1500</v>
      </c>
      <c r="U46" s="80">
        <v>1500</v>
      </c>
      <c r="V46" s="70">
        <v>1500</v>
      </c>
      <c r="W46" s="55">
        <v>1500</v>
      </c>
      <c r="X46" s="51">
        <v>1500</v>
      </c>
      <c r="Y46" s="42">
        <v>1500</v>
      </c>
      <c r="Z46" s="34">
        <v>1500</v>
      </c>
      <c r="AA46" s="34">
        <v>1500</v>
      </c>
      <c r="AB46" s="34">
        <v>1500</v>
      </c>
      <c r="AC46" s="26">
        <v>1075.487012987013</v>
      </c>
      <c r="AD46" s="26">
        <v>1075.487012987013</v>
      </c>
      <c r="AE46" s="26">
        <v>1075.487012987013</v>
      </c>
      <c r="AF46" s="26">
        <v>1075.487012987013</v>
      </c>
      <c r="AG46" s="9">
        <v>860.38961038961043</v>
      </c>
      <c r="AH46" s="60"/>
      <c r="AJ46" s="6"/>
      <c r="AK46" s="6"/>
    </row>
    <row r="47" spans="1:37" s="18" customFormat="1" ht="23.1" customHeight="1" x14ac:dyDescent="0.25">
      <c r="A47" s="1"/>
      <c r="B47" s="1"/>
      <c r="C47" s="1"/>
      <c r="D47" s="2" t="s">
        <v>14</v>
      </c>
      <c r="E47" s="13">
        <f t="shared" si="17"/>
        <v>3300</v>
      </c>
      <c r="F47" s="14">
        <f t="shared" si="17"/>
        <v>2050</v>
      </c>
      <c r="G47" s="10"/>
      <c r="H47" s="1"/>
      <c r="I47" s="22"/>
      <c r="J47" s="5"/>
      <c r="K47" s="25">
        <f t="shared" si="18"/>
        <v>3300</v>
      </c>
      <c r="L47" s="25">
        <f t="shared" si="18"/>
        <v>2050</v>
      </c>
      <c r="M47" s="8"/>
      <c r="N47" s="4">
        <f t="shared" si="15"/>
        <v>3286.6477272727266</v>
      </c>
      <c r="O47" s="4">
        <f>Q47*1.4</f>
        <v>2000.5681818181813</v>
      </c>
      <c r="P47" s="8"/>
      <c r="Q47" s="80">
        <v>1428.9772727272725</v>
      </c>
      <c r="R47" s="80">
        <v>1428.9772727272725</v>
      </c>
      <c r="S47" s="80">
        <v>1428.9772727272725</v>
      </c>
      <c r="T47" s="80">
        <v>1428.9772727272725</v>
      </c>
      <c r="U47" s="80">
        <v>1428.9772727272725</v>
      </c>
      <c r="V47" s="70">
        <v>1428.9772727272725</v>
      </c>
      <c r="W47" s="55">
        <v>1428.9772727272725</v>
      </c>
      <c r="X47" s="51">
        <v>1428.9772727272725</v>
      </c>
      <c r="Y47" s="42">
        <f t="shared" ref="Y47:Y49" si="19">AH47*1.25</f>
        <v>0</v>
      </c>
      <c r="Z47" s="26">
        <f t="shared" ref="Z47:Z49" si="20">AH47*1.25</f>
        <v>0</v>
      </c>
      <c r="AA47" s="26">
        <v>1428.9772727272725</v>
      </c>
      <c r="AB47" s="26">
        <v>1428.9772727272725</v>
      </c>
      <c r="AC47" s="26">
        <v>1428.9772727272725</v>
      </c>
      <c r="AD47" s="26">
        <v>1428.9772727272725</v>
      </c>
      <c r="AE47" s="26">
        <v>1428.9772727272725</v>
      </c>
      <c r="AF47" s="26">
        <v>1428.9772727272725</v>
      </c>
      <c r="AG47" s="9">
        <v>1143.181818181818</v>
      </c>
      <c r="AH47" s="60"/>
      <c r="AJ47" s="6"/>
      <c r="AK47" s="6"/>
    </row>
    <row r="48" spans="1:37" s="18" customFormat="1" ht="23.1" customHeight="1" x14ac:dyDescent="0.25">
      <c r="A48" s="1"/>
      <c r="B48" s="1"/>
      <c r="C48" s="1"/>
      <c r="D48" s="2" t="s">
        <v>15</v>
      </c>
      <c r="E48" s="13">
        <f t="shared" si="17"/>
        <v>3650</v>
      </c>
      <c r="F48" s="14">
        <f t="shared" si="17"/>
        <v>2250</v>
      </c>
      <c r="G48" s="10"/>
      <c r="H48" s="1"/>
      <c r="I48" s="22"/>
      <c r="J48" s="5"/>
      <c r="K48" s="25">
        <f t="shared" si="18"/>
        <v>3650</v>
      </c>
      <c r="L48" s="25">
        <f t="shared" si="18"/>
        <v>2250</v>
      </c>
      <c r="M48" s="8"/>
      <c r="N48" s="4">
        <f t="shared" si="15"/>
        <v>3633.8879870129863</v>
      </c>
      <c r="O48" s="4">
        <f>Q48*1.4</f>
        <v>2211.931818181818</v>
      </c>
      <c r="P48" s="8"/>
      <c r="Q48" s="80">
        <v>1579.9512987012986</v>
      </c>
      <c r="R48" s="80">
        <v>1579.9512987012986</v>
      </c>
      <c r="S48" s="80">
        <v>1579.9512987012986</v>
      </c>
      <c r="T48" s="80">
        <v>1579.9512987012986</v>
      </c>
      <c r="U48" s="80">
        <v>1579.9512987012986</v>
      </c>
      <c r="V48" s="70">
        <v>1579.9512987012986</v>
      </c>
      <c r="W48" s="55">
        <v>1579.9512987012986</v>
      </c>
      <c r="X48" s="51">
        <v>1579.9512987012986</v>
      </c>
      <c r="Y48" s="42">
        <f t="shared" si="19"/>
        <v>0</v>
      </c>
      <c r="Z48" s="26">
        <f t="shared" si="20"/>
        <v>0</v>
      </c>
      <c r="AA48" s="26">
        <v>1579.9512987012986</v>
      </c>
      <c r="AB48" s="26">
        <v>1579.9512987012986</v>
      </c>
      <c r="AC48" s="26">
        <v>1579.9512987012986</v>
      </c>
      <c r="AD48" s="26">
        <v>1579.9512987012986</v>
      </c>
      <c r="AE48" s="26">
        <v>1579.9512987012986</v>
      </c>
      <c r="AF48" s="26">
        <v>1579.9512987012986</v>
      </c>
      <c r="AG48" s="9">
        <v>1263.9610389610389</v>
      </c>
      <c r="AH48" s="60"/>
      <c r="AJ48" s="6"/>
      <c r="AK48" s="6"/>
    </row>
    <row r="49" spans="1:38" s="18" customFormat="1" ht="23.1" customHeight="1" x14ac:dyDescent="0.25">
      <c r="A49" s="1"/>
      <c r="B49" s="1"/>
      <c r="C49" s="1"/>
      <c r="D49" s="2" t="s">
        <v>16</v>
      </c>
      <c r="E49" s="13">
        <f t="shared" si="17"/>
        <v>3950</v>
      </c>
      <c r="F49" s="14">
        <f t="shared" si="17"/>
        <v>2400</v>
      </c>
      <c r="G49" s="10"/>
      <c r="H49" s="1"/>
      <c r="I49" s="1"/>
      <c r="J49" s="5"/>
      <c r="K49" s="25">
        <f t="shared" si="18"/>
        <v>3950</v>
      </c>
      <c r="L49" s="25">
        <f t="shared" si="18"/>
        <v>2400</v>
      </c>
      <c r="M49" s="8"/>
      <c r="N49" s="4">
        <f t="shared" si="15"/>
        <v>3941.923701298701</v>
      </c>
      <c r="O49" s="4">
        <f>Q49*1.4</f>
        <v>2399.431818181818</v>
      </c>
      <c r="P49" s="8"/>
      <c r="Q49" s="80">
        <v>1713.8798701298701</v>
      </c>
      <c r="R49" s="80">
        <v>1713.8798701298701</v>
      </c>
      <c r="S49" s="80">
        <v>1713.8798701298701</v>
      </c>
      <c r="T49" s="80">
        <v>1713.8798701298701</v>
      </c>
      <c r="U49" s="80">
        <v>1713.8798701298701</v>
      </c>
      <c r="V49" s="70">
        <v>1713.8798701298701</v>
      </c>
      <c r="W49" s="55">
        <v>1713.8798701298701</v>
      </c>
      <c r="X49" s="51">
        <v>1713.8798701298701</v>
      </c>
      <c r="Y49" s="42">
        <f t="shared" si="19"/>
        <v>0</v>
      </c>
      <c r="Z49" s="26">
        <f t="shared" si="20"/>
        <v>0</v>
      </c>
      <c r="AA49" s="26">
        <v>1713.8798701298701</v>
      </c>
      <c r="AB49" s="26">
        <v>1713.8798701298701</v>
      </c>
      <c r="AC49" s="26">
        <v>1713.8798701298701</v>
      </c>
      <c r="AD49" s="26">
        <v>1713.8798701298701</v>
      </c>
      <c r="AE49" s="26">
        <v>1713.8798701298701</v>
      </c>
      <c r="AF49" s="26">
        <v>1713.8798701298701</v>
      </c>
      <c r="AG49" s="9">
        <v>1371.1038961038962</v>
      </c>
      <c r="AH49" s="60"/>
      <c r="AJ49" s="6"/>
      <c r="AK49" s="6"/>
    </row>
    <row r="50" spans="1:38" s="18" customFormat="1" ht="23.1" customHeight="1" x14ac:dyDescent="0.25">
      <c r="A50" s="1"/>
      <c r="B50" s="1"/>
      <c r="C50" s="1"/>
      <c r="D50" s="15"/>
      <c r="E50" s="16"/>
      <c r="F50" s="17"/>
      <c r="G50" s="10"/>
      <c r="H50" s="1"/>
      <c r="I50" s="1"/>
      <c r="J50" s="5"/>
      <c r="K50" s="25"/>
      <c r="L50" s="25"/>
      <c r="M50" s="8"/>
      <c r="N50" s="4"/>
      <c r="O50" s="4"/>
      <c r="P50" s="8"/>
      <c r="Q50" s="80"/>
      <c r="R50" s="80"/>
      <c r="S50" s="80"/>
      <c r="T50" s="80"/>
      <c r="U50" s="80"/>
      <c r="V50" s="70"/>
      <c r="W50" s="55"/>
      <c r="X50" s="51"/>
      <c r="Y50" s="42"/>
      <c r="Z50" s="26"/>
      <c r="AA50" s="26"/>
      <c r="AB50" s="26"/>
      <c r="AC50" s="26"/>
      <c r="AD50" s="26"/>
      <c r="AE50" s="26"/>
      <c r="AF50" s="26"/>
      <c r="AG50" s="9"/>
      <c r="AH50" s="60"/>
      <c r="AJ50" s="6"/>
      <c r="AK50" s="6"/>
    </row>
    <row r="51" spans="1:38" s="18" customFormat="1" ht="23.1" customHeight="1" x14ac:dyDescent="0.25">
      <c r="A51" s="1"/>
      <c r="B51" s="1"/>
      <c r="C51" s="36"/>
      <c r="D51" s="120" t="s">
        <v>48</v>
      </c>
      <c r="E51" s="120"/>
      <c r="F51" s="120"/>
      <c r="G51" s="120"/>
      <c r="H51" s="120"/>
      <c r="I51" s="121"/>
      <c r="J51" s="6"/>
      <c r="K51" s="25"/>
      <c r="L51" s="25"/>
      <c r="M51" s="1"/>
      <c r="N51" s="78" t="s">
        <v>69</v>
      </c>
      <c r="O51" s="78" t="s">
        <v>70</v>
      </c>
      <c r="P51" s="1"/>
      <c r="Q51" s="80"/>
      <c r="R51" s="80"/>
      <c r="S51" s="80"/>
      <c r="T51" s="80"/>
      <c r="U51" s="80"/>
      <c r="V51" s="62"/>
      <c r="W51" s="62"/>
      <c r="X51" s="61"/>
      <c r="Y51" s="42"/>
      <c r="Z51" s="34"/>
      <c r="AA51" s="34"/>
      <c r="AB51" s="34"/>
      <c r="AC51" s="26"/>
      <c r="AD51" s="26"/>
      <c r="AE51" s="26"/>
      <c r="AF51" s="26"/>
      <c r="AG51" s="9"/>
      <c r="AH51" s="60"/>
      <c r="AJ51" s="6"/>
      <c r="AK51" s="6"/>
    </row>
    <row r="52" spans="1:38" s="18" customFormat="1" ht="23.1" customHeight="1" x14ac:dyDescent="0.25">
      <c r="A52" s="1"/>
      <c r="B52" s="1"/>
      <c r="C52" s="36">
        <v>45268</v>
      </c>
      <c r="D52" s="2" t="s">
        <v>49</v>
      </c>
      <c r="E52" s="13">
        <f t="shared" ref="E52:F52" si="21">K52</f>
        <v>11900</v>
      </c>
      <c r="F52" s="14">
        <f t="shared" si="21"/>
        <v>7250</v>
      </c>
      <c r="G52" s="11"/>
      <c r="H52" s="7"/>
      <c r="I52" s="7"/>
      <c r="J52" s="5"/>
      <c r="K52" s="25">
        <f t="shared" ref="K52:L52" si="22">MROUND(N52+25,50)</f>
        <v>11900</v>
      </c>
      <c r="L52" s="25">
        <f t="shared" si="22"/>
        <v>7250</v>
      </c>
      <c r="M52" s="8"/>
      <c r="N52" s="4">
        <f>Q52*2.5</f>
        <v>11875</v>
      </c>
      <c r="O52" s="4">
        <f>Q52*1.52</f>
        <v>7220</v>
      </c>
      <c r="P52" s="8"/>
      <c r="Q52" s="80">
        <v>4750</v>
      </c>
      <c r="R52" s="80">
        <v>4750</v>
      </c>
      <c r="S52" s="80">
        <v>4750</v>
      </c>
      <c r="T52" s="80">
        <v>4750</v>
      </c>
      <c r="U52" s="80">
        <v>4750</v>
      </c>
      <c r="V52" s="70">
        <v>4750</v>
      </c>
      <c r="W52" s="55">
        <v>4750</v>
      </c>
      <c r="X52" s="51"/>
      <c r="Y52" s="42"/>
      <c r="Z52" s="34"/>
      <c r="AA52" s="34"/>
      <c r="AB52" s="34"/>
      <c r="AC52" s="26"/>
      <c r="AD52" s="26"/>
      <c r="AE52" s="26"/>
      <c r="AF52" s="26"/>
      <c r="AG52" s="9"/>
      <c r="AH52" s="60"/>
      <c r="AJ52" s="6"/>
      <c r="AK52" s="6"/>
    </row>
    <row r="53" spans="1:38" s="18" customFormat="1" ht="23.1" customHeight="1" x14ac:dyDescent="0.25">
      <c r="A53" s="1"/>
      <c r="B53" s="1"/>
      <c r="C53" s="1"/>
      <c r="D53" s="15"/>
      <c r="E53" s="16"/>
      <c r="F53" s="17"/>
      <c r="G53" s="10"/>
      <c r="H53" s="1"/>
      <c r="I53" s="1"/>
      <c r="J53" s="5"/>
      <c r="K53" s="25"/>
      <c r="L53" s="25"/>
      <c r="M53" s="8"/>
      <c r="N53" s="4"/>
      <c r="O53" s="4"/>
      <c r="P53" s="8"/>
      <c r="Q53" s="80"/>
      <c r="R53" s="80"/>
      <c r="S53" s="80"/>
      <c r="T53" s="80"/>
      <c r="U53" s="80"/>
      <c r="V53" s="70"/>
      <c r="W53" s="55"/>
      <c r="X53" s="51"/>
      <c r="Y53" s="42"/>
      <c r="Z53" s="26"/>
      <c r="AA53" s="26"/>
      <c r="AB53" s="26"/>
      <c r="AC53" s="26"/>
      <c r="AD53" s="26"/>
      <c r="AE53" s="26"/>
      <c r="AF53" s="26"/>
      <c r="AG53" s="9"/>
      <c r="AH53" s="60"/>
      <c r="AJ53" s="6"/>
      <c r="AK53" s="6"/>
    </row>
    <row r="54" spans="1:38" s="18" customFormat="1" ht="23.1" customHeight="1" x14ac:dyDescent="0.25">
      <c r="A54" s="1"/>
      <c r="B54" s="1"/>
      <c r="C54" s="1"/>
      <c r="D54" s="15"/>
      <c r="E54" s="16"/>
      <c r="F54" s="17"/>
      <c r="G54" s="10"/>
      <c r="H54" s="1"/>
      <c r="I54" s="1"/>
      <c r="J54" s="5"/>
      <c r="K54" s="25"/>
      <c r="L54" s="25"/>
      <c r="M54" s="8"/>
      <c r="N54" s="4"/>
      <c r="O54" s="4"/>
      <c r="P54" s="8"/>
      <c r="Q54" s="80"/>
      <c r="R54" s="80"/>
      <c r="S54" s="80"/>
      <c r="T54" s="80"/>
      <c r="U54" s="80"/>
      <c r="V54" s="70"/>
      <c r="W54" s="55"/>
      <c r="X54" s="51"/>
      <c r="Y54" s="42"/>
      <c r="Z54" s="26"/>
      <c r="AA54" s="26"/>
      <c r="AB54" s="26"/>
      <c r="AC54" s="26"/>
      <c r="AD54" s="26"/>
      <c r="AE54" s="26"/>
      <c r="AF54" s="26"/>
      <c r="AG54" s="9"/>
      <c r="AH54" s="60"/>
      <c r="AJ54" s="6"/>
      <c r="AK54" s="6"/>
    </row>
    <row r="55" spans="1:38" s="18" customFormat="1" ht="23.1" customHeight="1" x14ac:dyDescent="0.25">
      <c r="A55" s="1"/>
      <c r="B55" s="1"/>
      <c r="C55" s="1"/>
      <c r="D55" s="120" t="s">
        <v>20</v>
      </c>
      <c r="E55" s="120"/>
      <c r="F55" s="120"/>
      <c r="G55" s="120"/>
      <c r="H55" s="120"/>
      <c r="I55" s="121"/>
      <c r="J55" s="6"/>
      <c r="K55" s="25"/>
      <c r="L55" s="25"/>
      <c r="M55" s="1"/>
      <c r="N55" s="4"/>
      <c r="O55" s="4"/>
      <c r="P55" s="1"/>
      <c r="Q55" s="83"/>
      <c r="R55" s="83"/>
      <c r="S55" s="83"/>
      <c r="T55" s="83"/>
      <c r="U55" s="83"/>
      <c r="V55" s="74"/>
      <c r="W55" s="74"/>
      <c r="X55" s="75"/>
      <c r="Y55" s="46"/>
      <c r="Z55" s="37"/>
      <c r="AA55" s="37"/>
      <c r="AB55" s="37"/>
      <c r="AC55" s="27"/>
      <c r="AD55" s="27"/>
      <c r="AE55" s="26"/>
      <c r="AF55" s="26"/>
      <c r="AG55" s="20"/>
      <c r="AH55" s="60"/>
      <c r="AJ55" s="6"/>
      <c r="AK55" s="6"/>
    </row>
    <row r="56" spans="1:38" s="18" customFormat="1" ht="23.1" customHeight="1" x14ac:dyDescent="0.25">
      <c r="A56" s="1"/>
      <c r="B56" s="1"/>
      <c r="C56" s="39">
        <v>45227</v>
      </c>
      <c r="D56" s="2" t="s">
        <v>21</v>
      </c>
      <c r="E56" s="13">
        <f t="shared" ref="E56:F59" si="23">K56</f>
        <v>37150</v>
      </c>
      <c r="F56" s="14">
        <f t="shared" si="23"/>
        <v>22650</v>
      </c>
      <c r="G56" s="11"/>
      <c r="H56" s="7"/>
      <c r="I56" s="7"/>
      <c r="J56" s="5"/>
      <c r="K56" s="25">
        <f t="shared" ref="K56:L59" si="24">MROUND(N56+25,50)</f>
        <v>37150</v>
      </c>
      <c r="L56" s="25">
        <f t="shared" si="24"/>
        <v>22650</v>
      </c>
      <c r="M56" s="8"/>
      <c r="N56" s="4">
        <f t="shared" ref="N56:N59" si="25">Q56*2.3</f>
        <v>37145</v>
      </c>
      <c r="O56" s="4">
        <f t="shared" ref="O56:O59" si="26">Q56*1.4</f>
        <v>22610</v>
      </c>
      <c r="P56" s="8"/>
      <c r="Q56" s="83">
        <v>16150</v>
      </c>
      <c r="R56" s="83">
        <v>16150</v>
      </c>
      <c r="S56" s="83">
        <v>16150</v>
      </c>
      <c r="T56" s="83">
        <v>16150</v>
      </c>
      <c r="U56" s="83">
        <v>16150</v>
      </c>
      <c r="V56" s="72">
        <v>16150</v>
      </c>
      <c r="W56" s="57">
        <v>16150</v>
      </c>
      <c r="X56" s="53">
        <v>16150</v>
      </c>
      <c r="Y56" s="46">
        <v>16150</v>
      </c>
      <c r="Z56" s="38">
        <v>16150</v>
      </c>
      <c r="AA56" s="38">
        <v>16150</v>
      </c>
      <c r="AB56" s="38">
        <v>16150</v>
      </c>
      <c r="AC56" s="27"/>
      <c r="AD56" s="27"/>
      <c r="AE56" s="26"/>
      <c r="AF56" s="26"/>
      <c r="AG56" s="9"/>
      <c r="AH56" s="60"/>
      <c r="AJ56" s="6"/>
      <c r="AK56" s="6"/>
    </row>
    <row r="57" spans="1:38" s="18" customFormat="1" ht="23.1" customHeight="1" x14ac:dyDescent="0.25">
      <c r="A57" s="1"/>
      <c r="B57" s="1"/>
      <c r="C57" s="1"/>
      <c r="D57" s="2" t="s">
        <v>22</v>
      </c>
      <c r="E57" s="13">
        <f t="shared" si="23"/>
        <v>41100</v>
      </c>
      <c r="F57" s="14">
        <f t="shared" si="23"/>
        <v>25000</v>
      </c>
      <c r="G57" s="10"/>
      <c r="H57" s="1"/>
      <c r="I57" s="22"/>
      <c r="J57" s="5"/>
      <c r="K57" s="25">
        <f t="shared" si="24"/>
        <v>41100</v>
      </c>
      <c r="L57" s="25">
        <f t="shared" si="24"/>
        <v>25000</v>
      </c>
      <c r="M57" s="8"/>
      <c r="N57" s="4">
        <f t="shared" si="25"/>
        <v>41055</v>
      </c>
      <c r="O57" s="4">
        <f t="shared" si="26"/>
        <v>24990</v>
      </c>
      <c r="P57" s="8"/>
      <c r="Q57" s="83">
        <v>17850</v>
      </c>
      <c r="R57" s="83">
        <v>17850</v>
      </c>
      <c r="S57" s="83">
        <v>17850</v>
      </c>
      <c r="T57" s="83">
        <v>17850</v>
      </c>
      <c r="U57" s="83">
        <v>17850</v>
      </c>
      <c r="V57" s="72">
        <v>17850</v>
      </c>
      <c r="W57" s="57">
        <v>17850</v>
      </c>
      <c r="X57" s="53">
        <v>17850</v>
      </c>
      <c r="Y57" s="46">
        <v>17850</v>
      </c>
      <c r="Z57" s="37">
        <v>17850</v>
      </c>
      <c r="AA57" s="37">
        <v>17850</v>
      </c>
      <c r="AB57" s="37">
        <v>17850</v>
      </c>
      <c r="AC57" s="27"/>
      <c r="AD57" s="27"/>
      <c r="AE57" s="26"/>
      <c r="AF57" s="26"/>
      <c r="AG57" s="9"/>
      <c r="AH57" s="60"/>
      <c r="AJ57" s="6"/>
      <c r="AK57" s="6"/>
    </row>
    <row r="58" spans="1:38" s="18" customFormat="1" ht="23.1" customHeight="1" x14ac:dyDescent="0.25">
      <c r="A58" s="1"/>
      <c r="B58" s="1"/>
      <c r="C58" s="1"/>
      <c r="D58" s="2" t="s">
        <v>23</v>
      </c>
      <c r="E58" s="13">
        <f t="shared" si="23"/>
        <v>48900</v>
      </c>
      <c r="F58" s="14">
        <f t="shared" si="23"/>
        <v>29750</v>
      </c>
      <c r="G58" s="10"/>
      <c r="H58" s="1"/>
      <c r="I58" s="22"/>
      <c r="J58" s="5"/>
      <c r="K58" s="25">
        <f t="shared" si="24"/>
        <v>48900</v>
      </c>
      <c r="L58" s="25">
        <f t="shared" si="24"/>
        <v>29750</v>
      </c>
      <c r="M58" s="8"/>
      <c r="N58" s="4">
        <f t="shared" si="25"/>
        <v>48874.999999999993</v>
      </c>
      <c r="O58" s="4">
        <f t="shared" si="26"/>
        <v>29749.999999999996</v>
      </c>
      <c r="P58" s="8"/>
      <c r="Q58" s="83">
        <v>21250</v>
      </c>
      <c r="R58" s="83">
        <v>21250</v>
      </c>
      <c r="S58" s="83">
        <v>21250</v>
      </c>
      <c r="T58" s="83">
        <v>21250</v>
      </c>
      <c r="U58" s="83">
        <v>21250</v>
      </c>
      <c r="V58" s="72">
        <v>21250</v>
      </c>
      <c r="W58" s="57">
        <v>21250</v>
      </c>
      <c r="X58" s="53">
        <v>21250</v>
      </c>
      <c r="Y58" s="46">
        <v>21250</v>
      </c>
      <c r="Z58" s="37">
        <v>21250</v>
      </c>
      <c r="AA58" s="37">
        <v>21250</v>
      </c>
      <c r="AB58" s="37">
        <v>21250</v>
      </c>
      <c r="AC58" s="27"/>
      <c r="AD58" s="27"/>
      <c r="AE58" s="26"/>
      <c r="AF58" s="26"/>
      <c r="AG58" s="9"/>
      <c r="AH58" s="60"/>
      <c r="AJ58" s="6"/>
      <c r="AK58" s="6"/>
    </row>
    <row r="59" spans="1:38" s="18" customFormat="1" ht="23.1" customHeight="1" x14ac:dyDescent="0.25">
      <c r="A59" s="1"/>
      <c r="B59" s="1"/>
      <c r="C59" s="1"/>
      <c r="D59" s="2" t="s">
        <v>24</v>
      </c>
      <c r="E59" s="13">
        <f t="shared" si="23"/>
        <v>56700</v>
      </c>
      <c r="F59" s="14">
        <f t="shared" si="23"/>
        <v>34550</v>
      </c>
      <c r="G59" s="10"/>
      <c r="H59" s="1"/>
      <c r="I59" s="1"/>
      <c r="J59" s="5"/>
      <c r="K59" s="25">
        <f t="shared" si="24"/>
        <v>56700</v>
      </c>
      <c r="L59" s="25">
        <f t="shared" si="24"/>
        <v>34550</v>
      </c>
      <c r="M59" s="8"/>
      <c r="N59" s="4">
        <f t="shared" si="25"/>
        <v>56694.999999999993</v>
      </c>
      <c r="O59" s="4">
        <f t="shared" si="26"/>
        <v>34510</v>
      </c>
      <c r="P59" s="8"/>
      <c r="Q59" s="83">
        <v>24650</v>
      </c>
      <c r="R59" s="83">
        <v>24650</v>
      </c>
      <c r="S59" s="83">
        <v>24650</v>
      </c>
      <c r="T59" s="83">
        <v>24650</v>
      </c>
      <c r="U59" s="83">
        <v>24650</v>
      </c>
      <c r="V59" s="72">
        <v>24650</v>
      </c>
      <c r="W59" s="57">
        <v>24650</v>
      </c>
      <c r="X59" s="53">
        <v>24650</v>
      </c>
      <c r="Y59" s="46">
        <v>24650</v>
      </c>
      <c r="Z59" s="37">
        <v>24650</v>
      </c>
      <c r="AA59" s="37">
        <v>24650</v>
      </c>
      <c r="AB59" s="37">
        <v>24650</v>
      </c>
      <c r="AC59" s="27"/>
      <c r="AD59" s="27"/>
      <c r="AE59" s="26"/>
      <c r="AF59" s="26"/>
      <c r="AG59" s="9"/>
      <c r="AH59" s="60"/>
      <c r="AJ59" s="6"/>
      <c r="AK59" s="6"/>
    </row>
    <row r="60" spans="1:38" s="18" customFormat="1" ht="23.1" customHeight="1" x14ac:dyDescent="0.25">
      <c r="A60" s="1"/>
      <c r="B60" s="1"/>
      <c r="C60" s="1"/>
      <c r="D60" s="15"/>
      <c r="E60" s="16"/>
      <c r="F60" s="17"/>
      <c r="G60" s="10"/>
      <c r="H60" s="1"/>
      <c r="I60" s="1"/>
      <c r="J60" s="5"/>
      <c r="K60" s="25"/>
      <c r="L60" s="25"/>
      <c r="M60" s="8"/>
      <c r="N60" s="4"/>
      <c r="O60" s="4"/>
      <c r="P60" s="8"/>
      <c r="Q60" s="83"/>
      <c r="R60" s="83"/>
      <c r="S60" s="83"/>
      <c r="T60" s="83"/>
      <c r="U60" s="83"/>
      <c r="V60" s="72"/>
      <c r="W60" s="57"/>
      <c r="X60" s="53"/>
      <c r="Y60" s="46"/>
      <c r="Z60" s="37"/>
      <c r="AA60" s="37"/>
      <c r="AB60" s="37"/>
      <c r="AC60" s="27"/>
      <c r="AD60" s="27"/>
      <c r="AE60" s="26"/>
      <c r="AF60" s="26"/>
      <c r="AG60" s="9"/>
      <c r="AH60" s="60"/>
      <c r="AJ60" s="6"/>
      <c r="AK60" s="6"/>
    </row>
    <row r="61" spans="1:38" s="18" customFormat="1" ht="23.1" customHeight="1" x14ac:dyDescent="0.25">
      <c r="A61" s="1"/>
      <c r="B61" s="1"/>
      <c r="C61" s="1"/>
      <c r="D61" s="15"/>
      <c r="E61" s="16"/>
      <c r="F61" s="17"/>
      <c r="G61" s="10"/>
      <c r="H61" s="1"/>
      <c r="I61" s="1"/>
      <c r="J61" s="6"/>
      <c r="K61" s="25"/>
      <c r="L61" s="25"/>
      <c r="M61" s="1"/>
      <c r="N61" s="4"/>
      <c r="O61" s="4"/>
      <c r="P61" s="1"/>
      <c r="Q61" s="84"/>
      <c r="R61" s="84"/>
      <c r="S61" s="84"/>
      <c r="T61" s="84"/>
      <c r="U61" s="84"/>
      <c r="V61" s="67"/>
      <c r="W61" s="67"/>
      <c r="X61" s="61"/>
      <c r="Y61" s="68"/>
      <c r="Z61" s="29"/>
      <c r="AA61" s="29"/>
      <c r="AB61" s="29"/>
      <c r="AC61" s="29"/>
      <c r="AD61" s="29"/>
      <c r="AE61" s="29"/>
      <c r="AF61" s="29"/>
      <c r="AG61" s="32"/>
      <c r="AH61" s="60"/>
      <c r="AJ61" s="6"/>
      <c r="AL61" s="6"/>
    </row>
  </sheetData>
  <mergeCells count="7">
    <mergeCell ref="D55:I55"/>
    <mergeCell ref="D2:I2"/>
    <mergeCell ref="D4:I4"/>
    <mergeCell ref="D16:I16"/>
    <mergeCell ref="D37:I37"/>
    <mergeCell ref="D45:I45"/>
    <mergeCell ref="D51:I51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2" manualBreakCount="2">
    <brk id="1" max="16383" man="1"/>
    <brk id="3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M62"/>
  <sheetViews>
    <sheetView topLeftCell="A10" zoomScaleNormal="100" workbookViewId="0">
      <selection activeCell="E22" sqref="E22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22" width="14.85546875" style="79" customWidth="1"/>
    <col min="23" max="23" width="14.85546875" style="69" customWidth="1"/>
    <col min="24" max="24" width="14.85546875" style="54" hidden="1" customWidth="1"/>
    <col min="25" max="25" width="14.85546875" style="50" hidden="1" customWidth="1"/>
    <col min="26" max="26" width="14.85546875" style="41" hidden="1" customWidth="1"/>
    <col min="27" max="33" width="14.85546875" style="24" hidden="1" customWidth="1"/>
    <col min="34" max="34" width="14.85546875" style="3" hidden="1" customWidth="1"/>
    <col min="35" max="35" width="11.42578125" style="49" customWidth="1"/>
    <col min="36" max="36" width="14.7109375" style="18" customWidth="1"/>
    <col min="37" max="38" width="11.42578125" style="6" customWidth="1"/>
    <col min="39" max="16384" width="11.42578125" style="6"/>
  </cols>
  <sheetData>
    <row r="1" spans="1:38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80"/>
      <c r="U1" s="80"/>
      <c r="V1" s="80"/>
      <c r="W1" s="62"/>
      <c r="X1" s="62"/>
      <c r="Y1" s="61"/>
      <c r="Z1" s="42"/>
      <c r="AA1" s="26"/>
      <c r="AB1" s="26"/>
      <c r="AC1" s="26">
        <v>0</v>
      </c>
      <c r="AD1" s="26">
        <v>0</v>
      </c>
      <c r="AE1" s="26">
        <v>0</v>
      </c>
      <c r="AF1" s="26">
        <v>0</v>
      </c>
      <c r="AG1" s="26">
        <v>0</v>
      </c>
      <c r="AH1" s="23"/>
      <c r="AI1" s="60"/>
    </row>
    <row r="2" spans="1:38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25"/>
      <c r="L2" s="25"/>
      <c r="M2" s="1"/>
      <c r="N2" s="4"/>
      <c r="O2" s="4"/>
      <c r="P2" s="1"/>
      <c r="Q2" s="80"/>
      <c r="R2" s="80"/>
      <c r="S2" s="80"/>
      <c r="T2" s="80"/>
      <c r="U2" s="80"/>
      <c r="V2" s="80"/>
      <c r="W2" s="62" t="s">
        <v>67</v>
      </c>
      <c r="X2" s="62"/>
      <c r="Y2" s="61"/>
      <c r="Z2" s="42"/>
      <c r="AA2" s="26"/>
      <c r="AB2" s="26"/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0"/>
      <c r="AI2" s="60"/>
      <c r="AK2" s="6"/>
      <c r="AL2" s="6"/>
    </row>
    <row r="3" spans="1:38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91" t="s">
        <v>82</v>
      </c>
      <c r="R3" s="88" t="s">
        <v>81</v>
      </c>
      <c r="S3" s="88" t="s">
        <v>81</v>
      </c>
      <c r="T3" s="88" t="s">
        <v>80</v>
      </c>
      <c r="U3" s="85" t="s">
        <v>76</v>
      </c>
      <c r="V3" s="81" t="s">
        <v>68</v>
      </c>
      <c r="W3" s="62" t="s">
        <v>68</v>
      </c>
      <c r="X3" s="62"/>
      <c r="Y3" s="61"/>
      <c r="Z3" s="44"/>
      <c r="AA3" s="29"/>
      <c r="AB3" s="29"/>
      <c r="AC3" s="29"/>
      <c r="AD3" s="29"/>
      <c r="AE3" s="29"/>
      <c r="AF3" s="29"/>
      <c r="AG3" s="29"/>
      <c r="AH3" s="32"/>
      <c r="AI3" s="60"/>
      <c r="AK3" s="6"/>
      <c r="AL3" s="6"/>
    </row>
    <row r="4" spans="1:38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80"/>
      <c r="R4" s="80"/>
      <c r="S4" s="80"/>
      <c r="T4" s="80"/>
      <c r="U4" s="80"/>
      <c r="V4" s="80"/>
      <c r="W4" s="62"/>
      <c r="X4" s="62"/>
      <c r="Y4" s="61"/>
      <c r="Z4" s="42"/>
      <c r="AA4" s="26"/>
      <c r="AB4" s="26"/>
      <c r="AC4" s="26"/>
      <c r="AD4" s="26"/>
      <c r="AE4" s="26"/>
      <c r="AF4" s="26"/>
      <c r="AG4" s="26"/>
      <c r="AH4" s="20"/>
      <c r="AI4" s="60"/>
      <c r="AK4" s="6"/>
      <c r="AL4" s="6"/>
    </row>
    <row r="5" spans="1:38" s="18" customFormat="1" ht="23.1" customHeight="1" x14ac:dyDescent="0.25">
      <c r="A5" s="1"/>
      <c r="B5" s="1"/>
      <c r="C5" s="1"/>
      <c r="D5" s="64" t="s">
        <v>66</v>
      </c>
      <c r="E5" s="13">
        <f>K5</f>
        <v>1200</v>
      </c>
      <c r="F5" s="14">
        <f>L5</f>
        <v>750</v>
      </c>
      <c r="G5" s="10"/>
      <c r="H5" s="1"/>
      <c r="I5" s="1"/>
      <c r="J5" s="5"/>
      <c r="K5" s="25">
        <f>MROUND(N5+25,50)</f>
        <v>1200</v>
      </c>
      <c r="L5" s="25">
        <f>MROUND(O5+25,50)</f>
        <v>750</v>
      </c>
      <c r="M5" s="8"/>
      <c r="N5" s="4">
        <f>Q5*2.3</f>
        <v>1191.3999999999999</v>
      </c>
      <c r="O5" s="4">
        <f>Q5*1.4</f>
        <v>725.19999999999993</v>
      </c>
      <c r="P5" s="8"/>
      <c r="Q5" s="80">
        <v>518</v>
      </c>
      <c r="R5" s="80">
        <v>518</v>
      </c>
      <c r="S5" s="80">
        <v>518</v>
      </c>
      <c r="T5" s="80">
        <v>518</v>
      </c>
      <c r="U5" s="80">
        <v>518</v>
      </c>
      <c r="V5" s="80">
        <v>300</v>
      </c>
      <c r="W5" s="70">
        <v>300</v>
      </c>
      <c r="X5" s="55">
        <v>300</v>
      </c>
      <c r="Y5" s="51">
        <v>300</v>
      </c>
      <c r="Z5" s="42">
        <v>300</v>
      </c>
      <c r="AA5" s="26">
        <v>300</v>
      </c>
      <c r="AB5" s="26">
        <v>300</v>
      </c>
      <c r="AC5" s="26">
        <v>300</v>
      </c>
      <c r="AD5" s="26">
        <v>300</v>
      </c>
      <c r="AE5" s="26">
        <v>300</v>
      </c>
      <c r="AF5" s="26"/>
      <c r="AG5" s="26"/>
      <c r="AH5" s="20">
        <v>108.173</v>
      </c>
      <c r="AI5" s="60"/>
      <c r="AK5" s="6"/>
      <c r="AL5" s="6"/>
    </row>
    <row r="6" spans="1:38" s="18" customFormat="1" ht="23.1" customHeight="1" x14ac:dyDescent="0.25">
      <c r="A6" s="1"/>
      <c r="B6" s="1"/>
      <c r="C6" s="1"/>
      <c r="D6" s="64" t="s">
        <v>65</v>
      </c>
      <c r="E6" s="13">
        <f t="shared" ref="E6:F14" si="0">K6</f>
        <v>1800</v>
      </c>
      <c r="F6" s="14">
        <f t="shared" si="0"/>
        <v>1100</v>
      </c>
      <c r="G6" s="10"/>
      <c r="H6" s="1"/>
      <c r="I6" s="1"/>
      <c r="J6" s="5"/>
      <c r="K6" s="25">
        <f t="shared" ref="K6:L14" si="1">MROUND(N6+25,50)</f>
        <v>1800</v>
      </c>
      <c r="L6" s="25">
        <f t="shared" si="1"/>
        <v>1100</v>
      </c>
      <c r="M6" s="8"/>
      <c r="N6" s="4">
        <f t="shared" ref="N6:N14" si="2">Q6*2.3</f>
        <v>1787.1</v>
      </c>
      <c r="O6" s="4">
        <f t="shared" ref="O6:O14" si="3">Q6*1.4</f>
        <v>1087.8</v>
      </c>
      <c r="P6" s="8"/>
      <c r="Q6" s="80">
        <v>777</v>
      </c>
      <c r="R6" s="80">
        <v>777</v>
      </c>
      <c r="S6" s="80">
        <v>777</v>
      </c>
      <c r="T6" s="80">
        <v>777</v>
      </c>
      <c r="U6" s="80">
        <v>777</v>
      </c>
      <c r="V6" s="80">
        <v>450</v>
      </c>
      <c r="W6" s="70">
        <v>450</v>
      </c>
      <c r="X6" s="55">
        <v>450</v>
      </c>
      <c r="Y6" s="51">
        <v>450</v>
      </c>
      <c r="Z6" s="42">
        <v>450</v>
      </c>
      <c r="AA6" s="26">
        <v>450</v>
      </c>
      <c r="AB6" s="26">
        <v>450</v>
      </c>
      <c r="AC6" s="26">
        <v>450</v>
      </c>
      <c r="AD6" s="26">
        <v>450</v>
      </c>
      <c r="AE6" s="26">
        <v>450</v>
      </c>
      <c r="AF6" s="26">
        <v>135.21625</v>
      </c>
      <c r="AG6" s="26">
        <v>135.21625</v>
      </c>
      <c r="AH6" s="20">
        <v>108.173</v>
      </c>
      <c r="AI6" s="60"/>
      <c r="AK6" s="6"/>
      <c r="AL6" s="6"/>
    </row>
    <row r="7" spans="1:38" s="18" customFormat="1" ht="23.1" customHeight="1" x14ac:dyDescent="0.25">
      <c r="A7" s="1"/>
      <c r="B7" s="1"/>
      <c r="C7" s="1"/>
      <c r="D7" s="64" t="s">
        <v>64</v>
      </c>
      <c r="E7" s="13">
        <f t="shared" si="0"/>
        <v>1800</v>
      </c>
      <c r="F7" s="14">
        <f t="shared" si="0"/>
        <v>1100</v>
      </c>
      <c r="G7" s="10"/>
      <c r="H7" s="1"/>
      <c r="I7" s="1"/>
      <c r="J7" s="5"/>
      <c r="K7" s="25">
        <f t="shared" si="1"/>
        <v>1800</v>
      </c>
      <c r="L7" s="25">
        <f t="shared" si="1"/>
        <v>1100</v>
      </c>
      <c r="M7" s="8"/>
      <c r="N7" s="4">
        <f t="shared" si="2"/>
        <v>1787.1</v>
      </c>
      <c r="O7" s="4">
        <f t="shared" si="3"/>
        <v>1087.8</v>
      </c>
      <c r="P7" s="8"/>
      <c r="Q7" s="80">
        <v>777</v>
      </c>
      <c r="R7" s="80">
        <v>777</v>
      </c>
      <c r="S7" s="80">
        <v>777</v>
      </c>
      <c r="T7" s="80">
        <v>777</v>
      </c>
      <c r="U7" s="80">
        <v>777</v>
      </c>
      <c r="V7" s="80">
        <v>400</v>
      </c>
      <c r="W7" s="70">
        <v>400</v>
      </c>
      <c r="X7" s="55">
        <v>400</v>
      </c>
      <c r="Y7" s="51">
        <v>400</v>
      </c>
      <c r="Z7" s="42">
        <v>400</v>
      </c>
      <c r="AA7" s="26">
        <v>400</v>
      </c>
      <c r="AB7" s="26">
        <v>400</v>
      </c>
      <c r="AC7" s="26">
        <v>400</v>
      </c>
      <c r="AD7" s="26">
        <v>400</v>
      </c>
      <c r="AE7" s="26">
        <v>400</v>
      </c>
      <c r="AF7" s="26"/>
      <c r="AG7" s="26"/>
      <c r="AH7" s="20">
        <v>162.2595</v>
      </c>
      <c r="AI7" s="60"/>
      <c r="AK7" s="6"/>
      <c r="AL7" s="6"/>
    </row>
    <row r="8" spans="1:38" s="18" customFormat="1" ht="23.1" customHeight="1" x14ac:dyDescent="0.25">
      <c r="A8" s="1"/>
      <c r="B8" s="1" t="s">
        <v>85</v>
      </c>
      <c r="C8" s="1"/>
      <c r="D8" s="64" t="s">
        <v>63</v>
      </c>
      <c r="E8" s="13">
        <f t="shared" si="0"/>
        <v>2600</v>
      </c>
      <c r="F8" s="14">
        <f t="shared" si="0"/>
        <v>1600</v>
      </c>
      <c r="G8" s="10"/>
      <c r="H8" s="1"/>
      <c r="I8" s="1"/>
      <c r="J8" s="5"/>
      <c r="K8" s="25">
        <f t="shared" si="1"/>
        <v>2600</v>
      </c>
      <c r="L8" s="25">
        <f t="shared" si="1"/>
        <v>1600</v>
      </c>
      <c r="M8" s="8"/>
      <c r="N8" s="4">
        <f t="shared" si="2"/>
        <v>2566.7999999999997</v>
      </c>
      <c r="O8" s="4">
        <f t="shared" si="3"/>
        <v>1562.3999999999999</v>
      </c>
      <c r="P8" s="8"/>
      <c r="Q8" s="80">
        <v>1116</v>
      </c>
      <c r="R8" s="80">
        <v>1116</v>
      </c>
      <c r="S8" s="80">
        <v>1116</v>
      </c>
      <c r="T8" s="87">
        <v>1116</v>
      </c>
      <c r="U8" s="80">
        <v>1116</v>
      </c>
      <c r="V8" s="80">
        <v>600</v>
      </c>
      <c r="W8" s="70">
        <v>600</v>
      </c>
      <c r="X8" s="55">
        <v>600</v>
      </c>
      <c r="Y8" s="51">
        <v>600</v>
      </c>
      <c r="Z8" s="42">
        <v>600</v>
      </c>
      <c r="AA8" s="26">
        <v>600</v>
      </c>
      <c r="AB8" s="26">
        <v>600</v>
      </c>
      <c r="AC8" s="26">
        <v>600</v>
      </c>
      <c r="AD8" s="26">
        <v>600</v>
      </c>
      <c r="AE8" s="26">
        <v>600</v>
      </c>
      <c r="AF8" s="26">
        <v>202.824375</v>
      </c>
      <c r="AG8" s="26">
        <v>202.824375</v>
      </c>
      <c r="AH8" s="20">
        <v>162.2595</v>
      </c>
      <c r="AI8" s="60"/>
      <c r="AK8" s="6"/>
      <c r="AL8" s="6"/>
    </row>
    <row r="9" spans="1:38" s="18" customFormat="1" ht="23.1" customHeight="1" x14ac:dyDescent="0.25">
      <c r="A9" s="1"/>
      <c r="B9" s="1"/>
      <c r="C9" s="1"/>
      <c r="D9" s="64" t="s">
        <v>62</v>
      </c>
      <c r="E9" s="13">
        <f t="shared" si="0"/>
        <v>2150</v>
      </c>
      <c r="F9" s="14">
        <f t="shared" si="0"/>
        <v>1350</v>
      </c>
      <c r="G9" s="10"/>
      <c r="H9" s="1"/>
      <c r="I9" s="1"/>
      <c r="J9" s="5"/>
      <c r="K9" s="25">
        <f t="shared" si="1"/>
        <v>2150</v>
      </c>
      <c r="L9" s="25">
        <f t="shared" si="1"/>
        <v>1350</v>
      </c>
      <c r="M9" s="8"/>
      <c r="N9" s="4">
        <f t="shared" si="2"/>
        <v>2143.6</v>
      </c>
      <c r="O9" s="4">
        <f t="shared" si="3"/>
        <v>1304.8</v>
      </c>
      <c r="P9" s="8"/>
      <c r="Q9" s="80">
        <v>932</v>
      </c>
      <c r="R9" s="80">
        <v>932</v>
      </c>
      <c r="S9" s="80">
        <v>932</v>
      </c>
      <c r="T9" s="80">
        <v>932</v>
      </c>
      <c r="U9" s="80">
        <v>932</v>
      </c>
      <c r="V9" s="80">
        <v>460</v>
      </c>
      <c r="W9" s="70">
        <v>460</v>
      </c>
      <c r="X9" s="55">
        <v>460</v>
      </c>
      <c r="Y9" s="51">
        <v>460</v>
      </c>
      <c r="Z9" s="42">
        <v>460</v>
      </c>
      <c r="AA9" s="26">
        <v>460</v>
      </c>
      <c r="AB9" s="26">
        <v>460</v>
      </c>
      <c r="AC9" s="26">
        <v>460</v>
      </c>
      <c r="AD9" s="26">
        <v>460</v>
      </c>
      <c r="AE9" s="26">
        <v>460</v>
      </c>
      <c r="AF9" s="26"/>
      <c r="AG9" s="26"/>
      <c r="AH9" s="20">
        <v>194.71140000000003</v>
      </c>
      <c r="AI9" s="60"/>
      <c r="AK9" s="6"/>
      <c r="AL9" s="6"/>
    </row>
    <row r="10" spans="1:38" s="18" customFormat="1" ht="23.1" customHeight="1" x14ac:dyDescent="0.25">
      <c r="A10" s="1"/>
      <c r="B10" s="1"/>
      <c r="C10" s="1"/>
      <c r="D10" s="64" t="s">
        <v>61</v>
      </c>
      <c r="E10" s="13">
        <f t="shared" si="0"/>
        <v>3250</v>
      </c>
      <c r="F10" s="14">
        <f t="shared" si="0"/>
        <v>2000</v>
      </c>
      <c r="G10" s="10"/>
      <c r="H10" s="1"/>
      <c r="I10" s="1"/>
      <c r="J10" s="5"/>
      <c r="K10" s="25">
        <f t="shared" si="1"/>
        <v>3250</v>
      </c>
      <c r="L10" s="25">
        <f t="shared" si="1"/>
        <v>2000</v>
      </c>
      <c r="M10" s="8"/>
      <c r="N10" s="4">
        <f t="shared" si="2"/>
        <v>3213.1</v>
      </c>
      <c r="O10" s="4">
        <f t="shared" si="3"/>
        <v>1955.8</v>
      </c>
      <c r="P10" s="8"/>
      <c r="Q10" s="80">
        <v>1397</v>
      </c>
      <c r="R10" s="80">
        <v>1397</v>
      </c>
      <c r="S10" s="80">
        <v>1397</v>
      </c>
      <c r="T10" s="87">
        <v>1397</v>
      </c>
      <c r="U10" s="80">
        <v>1397</v>
      </c>
      <c r="V10" s="80">
        <v>690</v>
      </c>
      <c r="W10" s="70">
        <v>690</v>
      </c>
      <c r="X10" s="55">
        <v>690</v>
      </c>
      <c r="Y10" s="51">
        <v>690</v>
      </c>
      <c r="Z10" s="42">
        <v>690</v>
      </c>
      <c r="AA10" s="26">
        <v>690</v>
      </c>
      <c r="AB10" s="26">
        <v>690</v>
      </c>
      <c r="AC10" s="26">
        <v>690</v>
      </c>
      <c r="AD10" s="26">
        <v>690</v>
      </c>
      <c r="AE10" s="26">
        <v>690</v>
      </c>
      <c r="AF10" s="26">
        <v>243.38925000000003</v>
      </c>
      <c r="AG10" s="26">
        <v>243.38925000000003</v>
      </c>
      <c r="AH10" s="20">
        <v>194.71140000000003</v>
      </c>
      <c r="AI10" s="60"/>
      <c r="AK10" s="6"/>
      <c r="AL10" s="6"/>
    </row>
    <row r="11" spans="1:38" s="18" customFormat="1" ht="23.1" customHeight="1" x14ac:dyDescent="0.25">
      <c r="A11" s="1"/>
      <c r="B11" s="1"/>
      <c r="C11" s="1"/>
      <c r="D11" s="64" t="s">
        <v>60</v>
      </c>
      <c r="E11" s="13">
        <f t="shared" si="0"/>
        <v>2400</v>
      </c>
      <c r="F11" s="14">
        <f t="shared" si="0"/>
        <v>1450</v>
      </c>
      <c r="G11" s="10"/>
      <c r="H11" s="1"/>
      <c r="I11" s="1"/>
      <c r="J11" s="5"/>
      <c r="K11" s="25">
        <f t="shared" si="1"/>
        <v>2400</v>
      </c>
      <c r="L11" s="25">
        <f t="shared" si="1"/>
        <v>1450</v>
      </c>
      <c r="M11" s="8"/>
      <c r="N11" s="4">
        <f t="shared" si="2"/>
        <v>2380.5</v>
      </c>
      <c r="O11" s="4">
        <f t="shared" si="3"/>
        <v>1449</v>
      </c>
      <c r="P11" s="8"/>
      <c r="Q11" s="80">
        <v>1035</v>
      </c>
      <c r="R11" s="80">
        <v>1035</v>
      </c>
      <c r="S11" s="80">
        <v>1035</v>
      </c>
      <c r="T11" s="80">
        <v>1035</v>
      </c>
      <c r="U11" s="80">
        <v>1035</v>
      </c>
      <c r="V11" s="80">
        <v>500</v>
      </c>
      <c r="W11" s="70">
        <v>500</v>
      </c>
      <c r="X11" s="55">
        <v>500</v>
      </c>
      <c r="Y11" s="51">
        <v>500</v>
      </c>
      <c r="Z11" s="42">
        <v>500</v>
      </c>
      <c r="AA11" s="26">
        <v>500</v>
      </c>
      <c r="AB11" s="26">
        <v>500</v>
      </c>
      <c r="AC11" s="26">
        <v>500</v>
      </c>
      <c r="AD11" s="26">
        <v>500</v>
      </c>
      <c r="AE11" s="26">
        <v>500</v>
      </c>
      <c r="AF11" s="26"/>
      <c r="AG11" s="26"/>
      <c r="AH11" s="20">
        <v>216.346</v>
      </c>
      <c r="AI11" s="60"/>
      <c r="AK11" s="6"/>
      <c r="AL11" s="6"/>
    </row>
    <row r="12" spans="1:38" s="18" customFormat="1" ht="23.1" customHeight="1" thickBot="1" x14ac:dyDescent="0.3">
      <c r="A12" s="1"/>
      <c r="B12" s="1"/>
      <c r="C12" s="1"/>
      <c r="D12" s="66" t="s">
        <v>59</v>
      </c>
      <c r="E12" s="13">
        <f t="shared" si="0"/>
        <v>3600</v>
      </c>
      <c r="F12" s="14">
        <f t="shared" si="0"/>
        <v>2200</v>
      </c>
      <c r="G12" s="10"/>
      <c r="H12" s="1"/>
      <c r="I12" s="1"/>
      <c r="J12" s="5"/>
      <c r="K12" s="25">
        <f t="shared" si="1"/>
        <v>3600</v>
      </c>
      <c r="L12" s="25">
        <f t="shared" si="1"/>
        <v>2200</v>
      </c>
      <c r="M12" s="8"/>
      <c r="N12" s="4">
        <f t="shared" si="2"/>
        <v>3571.8999999999996</v>
      </c>
      <c r="O12" s="4">
        <f t="shared" si="3"/>
        <v>2174.1999999999998</v>
      </c>
      <c r="P12" s="8"/>
      <c r="Q12" s="80">
        <v>1553</v>
      </c>
      <c r="R12" s="80">
        <v>1553</v>
      </c>
      <c r="S12" s="80">
        <v>1553</v>
      </c>
      <c r="T12" s="87">
        <v>1553</v>
      </c>
      <c r="U12" s="80">
        <v>1553</v>
      </c>
      <c r="V12" s="80">
        <v>750</v>
      </c>
      <c r="W12" s="70">
        <v>750</v>
      </c>
      <c r="X12" s="55">
        <v>750</v>
      </c>
      <c r="Y12" s="51">
        <v>750</v>
      </c>
      <c r="Z12" s="42">
        <v>750</v>
      </c>
      <c r="AA12" s="26">
        <v>750</v>
      </c>
      <c r="AB12" s="26">
        <v>750</v>
      </c>
      <c r="AC12" s="26">
        <v>750</v>
      </c>
      <c r="AD12" s="26">
        <v>750</v>
      </c>
      <c r="AE12" s="26">
        <v>750</v>
      </c>
      <c r="AF12" s="26">
        <v>270.4325</v>
      </c>
      <c r="AG12" s="26">
        <v>270.4325</v>
      </c>
      <c r="AH12" s="20">
        <v>216.346</v>
      </c>
      <c r="AI12" s="60"/>
      <c r="AK12" s="6"/>
      <c r="AL12" s="6"/>
    </row>
    <row r="13" spans="1:38" s="18" customFormat="1" ht="23.1" customHeight="1" x14ac:dyDescent="0.25">
      <c r="A13" s="1"/>
      <c r="B13" s="1"/>
      <c r="C13" s="1"/>
      <c r="D13" s="65" t="s">
        <v>83</v>
      </c>
      <c r="E13" s="13">
        <f t="shared" si="0"/>
        <v>3200</v>
      </c>
      <c r="F13" s="14">
        <f t="shared" si="0"/>
        <v>1950</v>
      </c>
      <c r="G13" s="10"/>
      <c r="H13" s="1"/>
      <c r="I13" s="1"/>
      <c r="J13" s="5"/>
      <c r="K13" s="25">
        <f t="shared" si="1"/>
        <v>3200</v>
      </c>
      <c r="L13" s="25">
        <f t="shared" si="1"/>
        <v>1950</v>
      </c>
      <c r="M13" s="8"/>
      <c r="N13" s="4">
        <f t="shared" si="2"/>
        <v>3173.9999999999995</v>
      </c>
      <c r="O13" s="4">
        <f t="shared" si="3"/>
        <v>1931.9999999999998</v>
      </c>
      <c r="P13" s="8"/>
      <c r="Q13" s="80">
        <v>1380</v>
      </c>
      <c r="R13" s="80">
        <v>1380</v>
      </c>
      <c r="S13" s="80">
        <v>1380</v>
      </c>
      <c r="T13" s="80">
        <v>1380</v>
      </c>
      <c r="U13" s="80">
        <v>1380</v>
      </c>
      <c r="V13" s="80">
        <v>800</v>
      </c>
      <c r="W13" s="70">
        <v>800</v>
      </c>
      <c r="X13" s="55">
        <v>800</v>
      </c>
      <c r="Y13" s="51">
        <v>800</v>
      </c>
      <c r="Z13" s="42">
        <v>800</v>
      </c>
      <c r="AA13" s="26">
        <v>800</v>
      </c>
      <c r="AB13" s="26">
        <v>800</v>
      </c>
      <c r="AC13" s="26">
        <v>800</v>
      </c>
      <c r="AD13" s="26">
        <v>800</v>
      </c>
      <c r="AE13" s="26">
        <v>800</v>
      </c>
      <c r="AF13" s="26"/>
      <c r="AG13" s="26"/>
      <c r="AH13" s="20">
        <v>216.346</v>
      </c>
      <c r="AI13" s="60"/>
      <c r="AK13" s="6"/>
      <c r="AL13" s="6"/>
    </row>
    <row r="14" spans="1:38" s="18" customFormat="1" ht="23.1" customHeight="1" x14ac:dyDescent="0.25">
      <c r="A14" s="1"/>
      <c r="B14" s="1"/>
      <c r="C14" s="1"/>
      <c r="D14" s="64" t="s">
        <v>84</v>
      </c>
      <c r="E14" s="13">
        <f t="shared" si="0"/>
        <v>4800</v>
      </c>
      <c r="F14" s="14">
        <f t="shared" si="0"/>
        <v>2900</v>
      </c>
      <c r="G14" s="10"/>
      <c r="H14" s="1"/>
      <c r="I14" s="1"/>
      <c r="J14" s="5"/>
      <c r="K14" s="25">
        <f t="shared" si="1"/>
        <v>4800</v>
      </c>
      <c r="L14" s="25">
        <f t="shared" si="1"/>
        <v>2900</v>
      </c>
      <c r="M14" s="8"/>
      <c r="N14" s="4">
        <f t="shared" si="2"/>
        <v>4761</v>
      </c>
      <c r="O14" s="4">
        <f t="shared" si="3"/>
        <v>2898</v>
      </c>
      <c r="P14" s="8"/>
      <c r="Q14" s="80">
        <v>2070</v>
      </c>
      <c r="R14" s="80">
        <v>2070</v>
      </c>
      <c r="S14" s="80">
        <v>2070</v>
      </c>
      <c r="T14" s="80">
        <v>2070</v>
      </c>
      <c r="U14" s="80">
        <v>2070</v>
      </c>
      <c r="V14" s="80">
        <v>1200</v>
      </c>
      <c r="W14" s="70">
        <v>1200</v>
      </c>
      <c r="X14" s="55">
        <v>1200</v>
      </c>
      <c r="Y14" s="51">
        <v>1200</v>
      </c>
      <c r="Z14" s="42">
        <v>1200</v>
      </c>
      <c r="AA14" s="26">
        <v>1200</v>
      </c>
      <c r="AB14" s="26">
        <v>1200</v>
      </c>
      <c r="AC14" s="26">
        <v>1200</v>
      </c>
      <c r="AD14" s="26">
        <v>1200</v>
      </c>
      <c r="AE14" s="26">
        <v>1200</v>
      </c>
      <c r="AF14" s="26"/>
      <c r="AG14" s="26"/>
      <c r="AH14" s="20">
        <v>216.346</v>
      </c>
      <c r="AI14" s="60"/>
      <c r="AK14" s="6"/>
      <c r="AL14" s="6"/>
    </row>
    <row r="15" spans="1:38" s="18" customFormat="1" ht="20.10000000000000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5"/>
      <c r="L15" s="25"/>
      <c r="M15" s="8"/>
      <c r="N15" s="4"/>
      <c r="O15" s="4"/>
      <c r="P15" s="8"/>
      <c r="Q15" s="80"/>
      <c r="R15" s="80"/>
      <c r="S15" s="80"/>
      <c r="T15" s="80"/>
      <c r="U15" s="80"/>
      <c r="V15" s="80"/>
      <c r="W15" s="70"/>
      <c r="X15" s="55"/>
      <c r="Y15" s="51"/>
      <c r="Z15" s="42"/>
      <c r="AA15" s="26"/>
      <c r="AB15" s="26"/>
      <c r="AC15" s="26"/>
      <c r="AD15" s="26"/>
      <c r="AE15" s="26"/>
      <c r="AF15" s="26"/>
      <c r="AG15" s="26"/>
      <c r="AH15" s="20"/>
      <c r="AI15" s="60"/>
      <c r="AK15" s="6"/>
      <c r="AL15" s="6"/>
    </row>
    <row r="16" spans="1:38" s="18" customFormat="1" ht="23.1" customHeight="1" x14ac:dyDescent="0.25">
      <c r="A16" s="1"/>
      <c r="B16" s="1"/>
      <c r="C16" s="1"/>
      <c r="D16" s="122" t="s">
        <v>25</v>
      </c>
      <c r="E16" s="122"/>
      <c r="F16" s="122"/>
      <c r="G16" s="122"/>
      <c r="H16" s="122"/>
      <c r="I16" s="123"/>
      <c r="J16" s="6"/>
      <c r="K16" s="25"/>
      <c r="L16" s="25"/>
      <c r="M16" s="1"/>
      <c r="N16" s="4"/>
      <c r="O16" s="4"/>
      <c r="P16" s="1"/>
      <c r="Q16" s="80"/>
      <c r="R16" s="80"/>
      <c r="S16" s="80"/>
      <c r="T16" s="80"/>
      <c r="U16" s="80"/>
      <c r="V16" s="80"/>
      <c r="W16" s="62"/>
      <c r="X16" s="62"/>
      <c r="Y16" s="61"/>
      <c r="Z16" s="42"/>
      <c r="AA16" s="26"/>
      <c r="AB16" s="26"/>
      <c r="AC16" s="26"/>
      <c r="AD16" s="26"/>
      <c r="AE16" s="26"/>
      <c r="AF16" s="26"/>
      <c r="AG16" s="26"/>
      <c r="AH16" s="9"/>
      <c r="AI16" s="60"/>
      <c r="AK16" s="6"/>
      <c r="AL16" s="6"/>
    </row>
    <row r="17" spans="1:38" s="18" customFormat="1" ht="23.1" customHeight="1" x14ac:dyDescent="0.25">
      <c r="A17" s="1"/>
      <c r="B17" s="1"/>
      <c r="C17" s="1"/>
      <c r="D17" s="63" t="s">
        <v>50</v>
      </c>
      <c r="E17" s="16"/>
      <c r="F17" s="17"/>
      <c r="G17" s="11"/>
      <c r="H17" s="1"/>
      <c r="I17" s="1"/>
      <c r="J17" s="5"/>
      <c r="K17" s="25"/>
      <c r="L17" s="25"/>
      <c r="M17" s="8"/>
      <c r="N17" s="4"/>
      <c r="O17" s="4"/>
      <c r="P17" s="8"/>
      <c r="Q17" s="80"/>
      <c r="R17" s="80"/>
      <c r="S17" s="80"/>
      <c r="T17" s="80"/>
      <c r="U17" s="80"/>
      <c r="V17" s="80"/>
      <c r="W17" s="70"/>
      <c r="X17" s="55"/>
      <c r="Y17" s="51"/>
      <c r="Z17" s="42"/>
      <c r="AA17" s="26"/>
      <c r="AB17" s="26"/>
      <c r="AC17" s="26"/>
      <c r="AD17" s="26"/>
      <c r="AE17" s="26"/>
      <c r="AF17" s="26"/>
      <c r="AG17" s="26"/>
      <c r="AH17" s="9"/>
      <c r="AI17" s="60"/>
      <c r="AK17" s="6"/>
      <c r="AL17" s="6"/>
    </row>
    <row r="18" spans="1:38" s="18" customFormat="1" ht="23.1" customHeight="1" x14ac:dyDescent="0.25">
      <c r="A18" s="1"/>
      <c r="B18" s="1"/>
      <c r="C18" s="28"/>
      <c r="D18" s="2" t="s">
        <v>51</v>
      </c>
      <c r="E18" s="13">
        <f t="shared" ref="E18:F20" si="4">K18</f>
        <v>13800</v>
      </c>
      <c r="F18" s="14">
        <f t="shared" si="4"/>
        <v>8450</v>
      </c>
      <c r="G18" s="11"/>
      <c r="H18" s="1"/>
      <c r="I18" s="1"/>
      <c r="J18" s="5"/>
      <c r="K18" s="25">
        <f t="shared" ref="K18:L20" si="5">MROUND(N18+25,50)</f>
        <v>13800</v>
      </c>
      <c r="L18" s="25">
        <f t="shared" si="5"/>
        <v>8450</v>
      </c>
      <c r="M18" s="8"/>
      <c r="N18" s="4">
        <f>Q18*2.3</f>
        <v>13799.999999999998</v>
      </c>
      <c r="O18" s="4">
        <f t="shared" ref="O18:O33" si="6">Q18*1.4</f>
        <v>8400</v>
      </c>
      <c r="P18" s="8"/>
      <c r="Q18" s="90">
        <v>6000</v>
      </c>
      <c r="R18" s="90">
        <v>6000</v>
      </c>
      <c r="S18" s="85">
        <v>8050</v>
      </c>
      <c r="T18" s="85">
        <v>8050</v>
      </c>
      <c r="U18" s="85">
        <v>8050</v>
      </c>
      <c r="V18" s="80">
        <v>2700</v>
      </c>
      <c r="W18" s="70">
        <v>2700</v>
      </c>
      <c r="X18" s="55">
        <v>2700</v>
      </c>
      <c r="Y18" s="51">
        <v>2700</v>
      </c>
      <c r="Z18" s="42">
        <v>2700</v>
      </c>
      <c r="AA18" s="26">
        <v>2700</v>
      </c>
      <c r="AB18" s="26">
        <v>2700</v>
      </c>
      <c r="AC18" s="26">
        <v>2700</v>
      </c>
      <c r="AD18" s="26">
        <v>2700</v>
      </c>
      <c r="AE18" s="26">
        <v>2700</v>
      </c>
      <c r="AF18" s="26"/>
      <c r="AG18" s="26"/>
      <c r="AH18" s="20">
        <v>2249.9983999999999</v>
      </c>
      <c r="AI18" s="60"/>
      <c r="AK18" s="6"/>
      <c r="AL18" s="6"/>
    </row>
    <row r="19" spans="1:38" s="18" customFormat="1" ht="23.1" customHeight="1" x14ac:dyDescent="0.25">
      <c r="A19" s="1"/>
      <c r="B19" s="1"/>
      <c r="C19" s="1"/>
      <c r="D19" s="2" t="s">
        <v>53</v>
      </c>
      <c r="E19" s="13">
        <f t="shared" si="4"/>
        <v>27800</v>
      </c>
      <c r="F19" s="14">
        <f t="shared" si="4"/>
        <v>16950</v>
      </c>
      <c r="G19" s="11"/>
      <c r="H19" s="1"/>
      <c r="I19" s="1"/>
      <c r="J19" s="5"/>
      <c r="K19" s="25">
        <f t="shared" si="5"/>
        <v>27800</v>
      </c>
      <c r="L19" s="25">
        <f t="shared" si="5"/>
        <v>16950</v>
      </c>
      <c r="M19" s="8"/>
      <c r="N19" s="4">
        <f>Q19*2.3</f>
        <v>27772.499999999996</v>
      </c>
      <c r="O19" s="4">
        <f>Q19*1.4</f>
        <v>16905</v>
      </c>
      <c r="P19" s="8"/>
      <c r="Q19" s="85">
        <v>12075</v>
      </c>
      <c r="R19" s="85">
        <v>12075</v>
      </c>
      <c r="S19" s="85">
        <v>12075</v>
      </c>
      <c r="T19" s="85">
        <v>12075</v>
      </c>
      <c r="U19" s="85">
        <v>12075</v>
      </c>
      <c r="V19" s="80">
        <v>4050</v>
      </c>
      <c r="W19" s="70">
        <v>4050</v>
      </c>
      <c r="X19" s="55">
        <v>4050</v>
      </c>
      <c r="Y19" s="51">
        <v>4050</v>
      </c>
      <c r="Z19" s="42">
        <v>4050</v>
      </c>
      <c r="AA19" s="26">
        <v>4050</v>
      </c>
      <c r="AB19" s="26">
        <v>4050</v>
      </c>
      <c r="AC19" s="26">
        <v>4050</v>
      </c>
      <c r="AD19" s="26">
        <v>4050</v>
      </c>
      <c r="AE19" s="26">
        <v>4050</v>
      </c>
      <c r="AF19" s="26">
        <v>2812.498</v>
      </c>
      <c r="AG19" s="26">
        <v>2812.498</v>
      </c>
      <c r="AH19" s="20">
        <v>2249.9983999999999</v>
      </c>
      <c r="AI19" s="60"/>
      <c r="AK19" s="6"/>
      <c r="AL19" s="6"/>
    </row>
    <row r="20" spans="1:38" s="18" customFormat="1" ht="23.1" customHeight="1" x14ac:dyDescent="0.25">
      <c r="A20" s="1"/>
      <c r="B20" s="1"/>
      <c r="C20" s="1"/>
      <c r="D20" s="2" t="s">
        <v>52</v>
      </c>
      <c r="E20" s="13">
        <f t="shared" si="4"/>
        <v>55550</v>
      </c>
      <c r="F20" s="14">
        <f t="shared" si="4"/>
        <v>33850</v>
      </c>
      <c r="G20" s="11"/>
      <c r="H20" s="1"/>
      <c r="I20" s="1"/>
      <c r="J20" s="5"/>
      <c r="K20" s="25">
        <f t="shared" si="5"/>
        <v>55550</v>
      </c>
      <c r="L20" s="25">
        <f t="shared" si="5"/>
        <v>33850</v>
      </c>
      <c r="M20" s="8"/>
      <c r="N20" s="4">
        <f>Q20*2.3</f>
        <v>55544.999999999993</v>
      </c>
      <c r="O20" s="4">
        <f>Q20*1.4</f>
        <v>33810</v>
      </c>
      <c r="P20" s="8"/>
      <c r="Q20" s="85">
        <v>24150</v>
      </c>
      <c r="R20" s="85">
        <v>24150</v>
      </c>
      <c r="S20" s="85">
        <v>24150</v>
      </c>
      <c r="T20" s="85">
        <v>24150</v>
      </c>
      <c r="U20" s="85">
        <v>24150</v>
      </c>
      <c r="V20" s="81">
        <v>8100</v>
      </c>
      <c r="W20" s="71">
        <v>8100</v>
      </c>
      <c r="X20" s="56">
        <v>8100</v>
      </c>
      <c r="Y20" s="52">
        <v>8100</v>
      </c>
      <c r="Z20" s="43">
        <v>8100</v>
      </c>
      <c r="AA20" s="26">
        <v>4050</v>
      </c>
      <c r="AB20" s="26">
        <v>4050</v>
      </c>
      <c r="AC20" s="26">
        <v>4050</v>
      </c>
      <c r="AD20" s="26">
        <v>4050</v>
      </c>
      <c r="AE20" s="26">
        <v>4050</v>
      </c>
      <c r="AF20" s="26">
        <v>2812.498</v>
      </c>
      <c r="AG20" s="26">
        <v>2812.498</v>
      </c>
      <c r="AH20" s="20">
        <v>2249.9983999999999</v>
      </c>
      <c r="AI20" s="60"/>
      <c r="AK20" s="6"/>
      <c r="AL20" s="6"/>
    </row>
    <row r="21" spans="1:38" s="18" customFormat="1" ht="15" customHeight="1" x14ac:dyDescent="0.25">
      <c r="A21" s="1"/>
      <c r="B21" s="1"/>
      <c r="C21" s="1"/>
      <c r="D21" s="15"/>
      <c r="E21" s="16"/>
      <c r="F21" s="17"/>
      <c r="G21" s="11"/>
      <c r="H21" s="1"/>
      <c r="I21" s="1"/>
      <c r="J21" s="5"/>
      <c r="K21" s="25"/>
      <c r="L21" s="25"/>
      <c r="M21" s="8"/>
      <c r="N21" s="4"/>
      <c r="O21" s="4"/>
      <c r="P21" s="8"/>
      <c r="Q21" s="81"/>
      <c r="R21" s="81"/>
      <c r="S21" s="81"/>
      <c r="T21" s="81"/>
      <c r="U21" s="81"/>
      <c r="V21" s="81"/>
      <c r="W21" s="71"/>
      <c r="X21" s="56"/>
      <c r="Y21" s="52"/>
      <c r="Z21" s="43"/>
      <c r="AA21" s="26"/>
      <c r="AB21" s="26"/>
      <c r="AC21" s="26"/>
      <c r="AD21" s="26"/>
      <c r="AE21" s="26"/>
      <c r="AF21" s="26"/>
      <c r="AG21" s="26"/>
      <c r="AH21" s="20"/>
      <c r="AI21" s="60"/>
      <c r="AK21" s="6"/>
      <c r="AL21" s="6"/>
    </row>
    <row r="22" spans="1:38" s="18" customFormat="1" ht="23.1" customHeight="1" x14ac:dyDescent="0.25">
      <c r="A22" s="1"/>
      <c r="B22" s="1"/>
      <c r="C22" s="1"/>
      <c r="D22" s="63" t="s">
        <v>54</v>
      </c>
      <c r="E22" s="16"/>
      <c r="F22" s="17"/>
      <c r="G22" s="11"/>
      <c r="H22" s="1"/>
      <c r="I22" s="1"/>
      <c r="J22" s="5"/>
      <c r="K22" s="25"/>
      <c r="L22" s="25"/>
      <c r="M22" s="8"/>
      <c r="N22" s="4"/>
      <c r="O22" s="4"/>
      <c r="P22" s="8"/>
      <c r="Q22" s="81"/>
      <c r="R22" s="81"/>
      <c r="S22" s="81"/>
      <c r="T22" s="81"/>
      <c r="U22" s="81"/>
      <c r="V22" s="81"/>
      <c r="W22" s="71"/>
      <c r="X22" s="56"/>
      <c r="Y22" s="52"/>
      <c r="Z22" s="43"/>
      <c r="AA22" s="26"/>
      <c r="AB22" s="26"/>
      <c r="AC22" s="26"/>
      <c r="AD22" s="26"/>
      <c r="AE22" s="26"/>
      <c r="AF22" s="26"/>
      <c r="AG22" s="26"/>
      <c r="AH22" s="20"/>
      <c r="AI22" s="60"/>
      <c r="AK22" s="6"/>
      <c r="AL22" s="6"/>
    </row>
    <row r="23" spans="1:38" s="18" customFormat="1" ht="23.1" customHeight="1" x14ac:dyDescent="0.25">
      <c r="A23" s="1"/>
      <c r="B23" s="1"/>
      <c r="C23" s="1"/>
      <c r="D23" s="2" t="s">
        <v>51</v>
      </c>
      <c r="E23" s="13">
        <f t="shared" ref="E23:F25" si="7">K23</f>
        <v>27800</v>
      </c>
      <c r="F23" s="14">
        <f t="shared" si="7"/>
        <v>16950</v>
      </c>
      <c r="G23" s="11"/>
      <c r="H23" s="1"/>
      <c r="I23" s="22"/>
      <c r="J23" s="5"/>
      <c r="K23" s="25">
        <f t="shared" ref="K23:L25" si="8">MROUND(N23+25,50)</f>
        <v>27800</v>
      </c>
      <c r="L23" s="25">
        <f t="shared" si="8"/>
        <v>16950</v>
      </c>
      <c r="M23" s="8"/>
      <c r="N23" s="4">
        <f t="shared" ref="N23:N33" si="9">Q23*2.3</f>
        <v>27772.499999999996</v>
      </c>
      <c r="O23" s="4">
        <f t="shared" si="6"/>
        <v>16905</v>
      </c>
      <c r="P23" s="8"/>
      <c r="Q23" s="85">
        <v>12075</v>
      </c>
      <c r="R23" s="85">
        <v>12075</v>
      </c>
      <c r="S23" s="85">
        <v>12075</v>
      </c>
      <c r="T23" s="85">
        <v>12075</v>
      </c>
      <c r="U23" s="85">
        <v>12075</v>
      </c>
      <c r="V23" s="80">
        <v>4050</v>
      </c>
      <c r="W23" s="70">
        <v>4050</v>
      </c>
      <c r="X23" s="55">
        <v>4050</v>
      </c>
      <c r="Y23" s="51">
        <v>4050</v>
      </c>
      <c r="Z23" s="42">
        <v>4050</v>
      </c>
      <c r="AA23" s="26">
        <v>4050</v>
      </c>
      <c r="AB23" s="26">
        <v>4050</v>
      </c>
      <c r="AC23" s="26">
        <v>4050</v>
      </c>
      <c r="AD23" s="26">
        <v>4050</v>
      </c>
      <c r="AE23" s="26">
        <v>4050</v>
      </c>
      <c r="AF23" s="26"/>
      <c r="AG23" s="26"/>
      <c r="AH23" s="20">
        <v>3374.9976000000001</v>
      </c>
      <c r="AI23" s="60"/>
      <c r="AK23" s="6"/>
      <c r="AL23" s="6"/>
    </row>
    <row r="24" spans="1:38" s="18" customFormat="1" ht="23.1" customHeight="1" x14ac:dyDescent="0.25">
      <c r="A24" s="1"/>
      <c r="B24" s="1"/>
      <c r="C24" s="1"/>
      <c r="D24" s="2" t="s">
        <v>53</v>
      </c>
      <c r="E24" s="13">
        <f t="shared" si="7"/>
        <v>41700</v>
      </c>
      <c r="F24" s="14">
        <f t="shared" si="7"/>
        <v>25400</v>
      </c>
      <c r="G24" s="10"/>
      <c r="H24" s="1"/>
      <c r="I24" s="22"/>
      <c r="J24" s="5"/>
      <c r="K24" s="25">
        <f t="shared" si="8"/>
        <v>41700</v>
      </c>
      <c r="L24" s="25">
        <f t="shared" si="8"/>
        <v>25400</v>
      </c>
      <c r="M24" s="8"/>
      <c r="N24" s="4">
        <f>Q24*2.3</f>
        <v>41659.899999999994</v>
      </c>
      <c r="O24" s="4">
        <f>Q24*1.4</f>
        <v>25358.199999999997</v>
      </c>
      <c r="P24" s="8"/>
      <c r="Q24" s="85">
        <v>18113</v>
      </c>
      <c r="R24" s="85">
        <v>18113</v>
      </c>
      <c r="S24" s="85">
        <v>18113</v>
      </c>
      <c r="T24" s="85">
        <v>18113</v>
      </c>
      <c r="U24" s="85">
        <v>18113</v>
      </c>
      <c r="V24" s="80">
        <v>6075</v>
      </c>
      <c r="W24" s="70">
        <v>6075</v>
      </c>
      <c r="X24" s="55">
        <v>6075</v>
      </c>
      <c r="Y24" s="51">
        <v>6075</v>
      </c>
      <c r="Z24" s="42">
        <v>6075</v>
      </c>
      <c r="AA24" s="26">
        <v>6075</v>
      </c>
      <c r="AB24" s="26">
        <v>6075</v>
      </c>
      <c r="AC24" s="26">
        <v>6075</v>
      </c>
      <c r="AD24" s="26">
        <v>6075</v>
      </c>
      <c r="AE24" s="26">
        <v>6075</v>
      </c>
      <c r="AF24" s="26">
        <v>4218.7470000000003</v>
      </c>
      <c r="AG24" s="26">
        <v>4218.7470000000003</v>
      </c>
      <c r="AH24" s="20">
        <v>3374.9976000000001</v>
      </c>
      <c r="AI24" s="60"/>
      <c r="AK24" s="6"/>
      <c r="AL24" s="6"/>
    </row>
    <row r="25" spans="1:38" s="18" customFormat="1" ht="23.1" customHeight="1" x14ac:dyDescent="0.25">
      <c r="A25" s="1"/>
      <c r="B25" s="1"/>
      <c r="C25" s="1"/>
      <c r="D25" s="2" t="s">
        <v>52</v>
      </c>
      <c r="E25" s="13">
        <f t="shared" si="7"/>
        <v>83350</v>
      </c>
      <c r="F25" s="14">
        <f t="shared" si="7"/>
        <v>50750</v>
      </c>
      <c r="G25" s="10"/>
      <c r="H25" s="1"/>
      <c r="I25" s="22"/>
      <c r="J25" s="5"/>
      <c r="K25" s="25">
        <f t="shared" si="8"/>
        <v>83350</v>
      </c>
      <c r="L25" s="25">
        <f t="shared" si="8"/>
        <v>50750</v>
      </c>
      <c r="M25" s="8"/>
      <c r="N25" s="4">
        <f>Q25*2.3</f>
        <v>83317.5</v>
      </c>
      <c r="O25" s="4">
        <f>Q25*1.4</f>
        <v>50715</v>
      </c>
      <c r="P25" s="8"/>
      <c r="Q25" s="85">
        <v>36225</v>
      </c>
      <c r="R25" s="85">
        <v>36225</v>
      </c>
      <c r="S25" s="85">
        <v>36225</v>
      </c>
      <c r="T25" s="85">
        <v>36225</v>
      </c>
      <c r="U25" s="85">
        <v>36225</v>
      </c>
      <c r="V25" s="81">
        <v>12150</v>
      </c>
      <c r="W25" s="71">
        <v>12150</v>
      </c>
      <c r="X25" s="56">
        <v>12150</v>
      </c>
      <c r="Y25" s="52">
        <v>12150</v>
      </c>
      <c r="Z25" s="43">
        <v>12150</v>
      </c>
      <c r="AA25" s="26">
        <v>6075</v>
      </c>
      <c r="AB25" s="26">
        <v>6075</v>
      </c>
      <c r="AC25" s="26">
        <v>6075</v>
      </c>
      <c r="AD25" s="26">
        <v>6075</v>
      </c>
      <c r="AE25" s="26">
        <v>6075</v>
      </c>
      <c r="AF25" s="26">
        <v>4218.7470000000003</v>
      </c>
      <c r="AG25" s="26">
        <v>4218.7470000000003</v>
      </c>
      <c r="AH25" s="20">
        <v>3374.9976000000001</v>
      </c>
      <c r="AI25" s="60"/>
      <c r="AK25" s="6"/>
      <c r="AL25" s="6"/>
    </row>
    <row r="26" spans="1:38" s="18" customFormat="1" ht="15" customHeight="1" x14ac:dyDescent="0.25">
      <c r="A26" s="1"/>
      <c r="B26" s="1"/>
      <c r="C26" s="1"/>
      <c r="D26" s="15"/>
      <c r="E26" s="16"/>
      <c r="F26" s="17"/>
      <c r="G26" s="10"/>
      <c r="H26" s="1"/>
      <c r="I26" s="22"/>
      <c r="J26" s="5"/>
      <c r="K26" s="25"/>
      <c r="L26" s="25"/>
      <c r="M26" s="8"/>
      <c r="N26" s="4"/>
      <c r="O26" s="4"/>
      <c r="P26" s="8"/>
      <c r="Q26" s="85"/>
      <c r="R26" s="85"/>
      <c r="S26" s="85"/>
      <c r="T26" s="85"/>
      <c r="U26" s="85"/>
      <c r="V26" s="81"/>
      <c r="W26" s="71"/>
      <c r="X26" s="56"/>
      <c r="Y26" s="52"/>
      <c r="Z26" s="43"/>
      <c r="AA26" s="26"/>
      <c r="AB26" s="26"/>
      <c r="AC26" s="26"/>
      <c r="AD26" s="26"/>
      <c r="AE26" s="26"/>
      <c r="AF26" s="26"/>
      <c r="AG26" s="26"/>
      <c r="AH26" s="20"/>
      <c r="AI26" s="60"/>
      <c r="AK26" s="6"/>
      <c r="AL26" s="6"/>
    </row>
    <row r="27" spans="1:38" s="18" customFormat="1" ht="23.1" customHeight="1" x14ac:dyDescent="0.25">
      <c r="A27" s="1"/>
      <c r="B27" s="1"/>
      <c r="C27" s="1"/>
      <c r="D27" s="63" t="s">
        <v>55</v>
      </c>
      <c r="E27" s="16"/>
      <c r="F27" s="17"/>
      <c r="G27" s="10"/>
      <c r="H27" s="1"/>
      <c r="I27" s="22"/>
      <c r="J27" s="5"/>
      <c r="K27" s="25"/>
      <c r="L27" s="25"/>
      <c r="M27" s="8"/>
      <c r="N27" s="4"/>
      <c r="O27" s="4"/>
      <c r="P27" s="8"/>
      <c r="Q27" s="85"/>
      <c r="R27" s="85"/>
      <c r="S27" s="85"/>
      <c r="T27" s="85"/>
      <c r="U27" s="85"/>
      <c r="V27" s="81"/>
      <c r="W27" s="71"/>
      <c r="X27" s="56"/>
      <c r="Y27" s="52"/>
      <c r="Z27" s="43"/>
      <c r="AA27" s="26"/>
      <c r="AB27" s="26"/>
      <c r="AC27" s="26"/>
      <c r="AD27" s="26"/>
      <c r="AE27" s="26"/>
      <c r="AF27" s="26"/>
      <c r="AG27" s="26"/>
      <c r="AH27" s="20"/>
      <c r="AI27" s="60"/>
      <c r="AK27" s="6"/>
      <c r="AL27" s="6"/>
    </row>
    <row r="28" spans="1:38" s="18" customFormat="1" ht="23.1" customHeight="1" x14ac:dyDescent="0.25">
      <c r="A28" s="1"/>
      <c r="B28" s="1"/>
      <c r="C28" s="1"/>
      <c r="D28" s="2" t="s">
        <v>51</v>
      </c>
      <c r="E28" s="13">
        <f t="shared" ref="E28:F30" si="10">K28</f>
        <v>33350</v>
      </c>
      <c r="F28" s="14">
        <f t="shared" si="10"/>
        <v>20300</v>
      </c>
      <c r="G28" s="11"/>
      <c r="H28" s="1"/>
      <c r="I28" s="22"/>
      <c r="J28" s="5"/>
      <c r="K28" s="25">
        <f t="shared" ref="K28:L30" si="11">MROUND(N28+25,50)</f>
        <v>33350</v>
      </c>
      <c r="L28" s="25">
        <f t="shared" si="11"/>
        <v>20300</v>
      </c>
      <c r="M28" s="8"/>
      <c r="N28" s="4">
        <f t="shared" si="9"/>
        <v>33327</v>
      </c>
      <c r="O28" s="4">
        <f t="shared" si="6"/>
        <v>20286</v>
      </c>
      <c r="P28" s="8"/>
      <c r="Q28" s="85">
        <v>14490</v>
      </c>
      <c r="R28" s="85">
        <v>14490</v>
      </c>
      <c r="S28" s="85">
        <v>14490</v>
      </c>
      <c r="T28" s="85">
        <v>14490</v>
      </c>
      <c r="U28" s="85">
        <v>14490</v>
      </c>
      <c r="V28" s="80">
        <v>4860</v>
      </c>
      <c r="W28" s="70">
        <v>4860</v>
      </c>
      <c r="X28" s="55">
        <v>4860</v>
      </c>
      <c r="Y28" s="51">
        <v>4860</v>
      </c>
      <c r="Z28" s="42">
        <v>4860</v>
      </c>
      <c r="AA28" s="26">
        <v>4860</v>
      </c>
      <c r="AB28" s="26">
        <v>4860</v>
      </c>
      <c r="AC28" s="26">
        <v>4860</v>
      </c>
      <c r="AD28" s="26">
        <v>4860</v>
      </c>
      <c r="AE28" s="26">
        <v>4860</v>
      </c>
      <c r="AF28" s="26"/>
      <c r="AG28" s="26"/>
      <c r="AH28" s="20">
        <v>4049.9971200000005</v>
      </c>
      <c r="AI28" s="60"/>
      <c r="AK28" s="6"/>
      <c r="AL28" s="6"/>
    </row>
    <row r="29" spans="1:38" s="18" customFormat="1" ht="23.1" customHeight="1" x14ac:dyDescent="0.25">
      <c r="A29" s="1"/>
      <c r="B29" s="1"/>
      <c r="C29" s="1"/>
      <c r="D29" s="2" t="s">
        <v>53</v>
      </c>
      <c r="E29" s="13">
        <f t="shared" si="10"/>
        <v>50000</v>
      </c>
      <c r="F29" s="14">
        <f t="shared" si="10"/>
        <v>30450</v>
      </c>
      <c r="G29" s="10"/>
      <c r="H29" s="1"/>
      <c r="I29" s="22"/>
      <c r="J29" s="5"/>
      <c r="K29" s="25">
        <f t="shared" si="11"/>
        <v>50000</v>
      </c>
      <c r="L29" s="25">
        <f t="shared" si="11"/>
        <v>30450</v>
      </c>
      <c r="M29" s="8"/>
      <c r="N29" s="4">
        <f>Q29*2.3</f>
        <v>49990.499999999993</v>
      </c>
      <c r="O29" s="4">
        <f>Q29*1.4</f>
        <v>30428.999999999996</v>
      </c>
      <c r="P29" s="8"/>
      <c r="Q29" s="85">
        <v>21735</v>
      </c>
      <c r="R29" s="85">
        <v>21735</v>
      </c>
      <c r="S29" s="85">
        <v>21735</v>
      </c>
      <c r="T29" s="85">
        <v>21735</v>
      </c>
      <c r="U29" s="85">
        <v>21735</v>
      </c>
      <c r="V29" s="80">
        <v>7290</v>
      </c>
      <c r="W29" s="70">
        <v>7290</v>
      </c>
      <c r="X29" s="55">
        <v>7290</v>
      </c>
      <c r="Y29" s="51">
        <v>7290</v>
      </c>
      <c r="Z29" s="42">
        <v>7290</v>
      </c>
      <c r="AA29" s="26">
        <v>7290</v>
      </c>
      <c r="AB29" s="26">
        <v>7290</v>
      </c>
      <c r="AC29" s="26">
        <v>7290</v>
      </c>
      <c r="AD29" s="26">
        <v>7290</v>
      </c>
      <c r="AE29" s="26">
        <v>7290</v>
      </c>
      <c r="AF29" s="26">
        <v>5062.4964000000009</v>
      </c>
      <c r="AG29" s="26">
        <v>5062.4964000000009</v>
      </c>
      <c r="AH29" s="20">
        <v>4049.9971200000005</v>
      </c>
      <c r="AI29" s="60"/>
      <c r="AK29" s="6"/>
      <c r="AL29" s="6"/>
    </row>
    <row r="30" spans="1:38" s="18" customFormat="1" ht="23.1" customHeight="1" x14ac:dyDescent="0.25">
      <c r="A30" s="1"/>
      <c r="B30" s="1"/>
      <c r="C30" s="1"/>
      <c r="D30" s="2" t="s">
        <v>52</v>
      </c>
      <c r="E30" s="86">
        <f t="shared" si="10"/>
        <v>100000</v>
      </c>
      <c r="F30" s="14">
        <f t="shared" si="10"/>
        <v>60900</v>
      </c>
      <c r="G30" s="10"/>
      <c r="H30" s="1"/>
      <c r="I30" s="22"/>
      <c r="J30" s="5"/>
      <c r="K30" s="25">
        <f t="shared" si="11"/>
        <v>100000</v>
      </c>
      <c r="L30" s="25">
        <f t="shared" si="11"/>
        <v>60900</v>
      </c>
      <c r="M30" s="8"/>
      <c r="N30" s="4">
        <f>Q30*2.3</f>
        <v>99980.999999999985</v>
      </c>
      <c r="O30" s="4">
        <f>Q30*1.4</f>
        <v>60857.999999999993</v>
      </c>
      <c r="P30" s="8"/>
      <c r="Q30" s="85">
        <v>43470</v>
      </c>
      <c r="R30" s="85">
        <v>43470</v>
      </c>
      <c r="S30" s="85">
        <v>43470</v>
      </c>
      <c r="T30" s="85">
        <v>43470</v>
      </c>
      <c r="U30" s="85">
        <v>43470</v>
      </c>
      <c r="V30" s="81">
        <v>14580</v>
      </c>
      <c r="W30" s="71">
        <v>14580</v>
      </c>
      <c r="X30" s="56">
        <v>14580</v>
      </c>
      <c r="Y30" s="52">
        <v>14580</v>
      </c>
      <c r="Z30" s="43">
        <v>14580</v>
      </c>
      <c r="AA30" s="26">
        <v>7290</v>
      </c>
      <c r="AB30" s="26">
        <v>7290</v>
      </c>
      <c r="AC30" s="26">
        <v>7290</v>
      </c>
      <c r="AD30" s="26">
        <v>7290</v>
      </c>
      <c r="AE30" s="26">
        <v>7290</v>
      </c>
      <c r="AF30" s="26">
        <v>5062.4964000000009</v>
      </c>
      <c r="AG30" s="26">
        <v>5062.4964000000009</v>
      </c>
      <c r="AH30" s="20">
        <v>4049.9971200000005</v>
      </c>
      <c r="AI30" s="60"/>
      <c r="AK30" s="6"/>
      <c r="AL30" s="6"/>
    </row>
    <row r="31" spans="1:38" s="18" customFormat="1" ht="15" customHeight="1" x14ac:dyDescent="0.25">
      <c r="A31" s="1"/>
      <c r="B31" s="1"/>
      <c r="C31" s="1"/>
      <c r="D31" s="15"/>
      <c r="E31" s="16"/>
      <c r="F31" s="17"/>
      <c r="G31" s="10"/>
      <c r="H31" s="1"/>
      <c r="I31" s="22"/>
      <c r="J31" s="5"/>
      <c r="K31" s="25"/>
      <c r="L31" s="25"/>
      <c r="M31" s="8"/>
      <c r="N31" s="4"/>
      <c r="O31" s="4"/>
      <c r="P31" s="8"/>
      <c r="Q31" s="85"/>
      <c r="R31" s="85"/>
      <c r="S31" s="85"/>
      <c r="T31" s="85"/>
      <c r="U31" s="85"/>
      <c r="V31" s="81"/>
      <c r="W31" s="71"/>
      <c r="X31" s="56"/>
      <c r="Y31" s="52"/>
      <c r="Z31" s="43"/>
      <c r="AA31" s="26"/>
      <c r="AB31" s="26"/>
      <c r="AC31" s="26"/>
      <c r="AD31" s="26"/>
      <c r="AE31" s="26"/>
      <c r="AF31" s="26"/>
      <c r="AG31" s="26"/>
      <c r="AH31" s="20"/>
      <c r="AI31" s="60"/>
      <c r="AK31" s="6"/>
      <c r="AL31" s="6"/>
    </row>
    <row r="32" spans="1:38" s="18" customFormat="1" ht="23.1" customHeight="1" x14ac:dyDescent="0.25">
      <c r="A32" s="1"/>
      <c r="B32" s="1"/>
      <c r="C32" s="1"/>
      <c r="D32" s="63" t="s">
        <v>56</v>
      </c>
      <c r="E32" s="16"/>
      <c r="F32" s="17"/>
      <c r="G32" s="10"/>
      <c r="H32" s="1"/>
      <c r="I32" s="22"/>
      <c r="J32" s="5"/>
      <c r="K32" s="25"/>
      <c r="L32" s="25"/>
      <c r="M32" s="8"/>
      <c r="N32" s="4"/>
      <c r="O32" s="4"/>
      <c r="P32" s="8"/>
      <c r="Q32" s="85"/>
      <c r="R32" s="85"/>
      <c r="S32" s="85"/>
      <c r="T32" s="85"/>
      <c r="U32" s="85"/>
      <c r="V32" s="81"/>
      <c r="W32" s="71"/>
      <c r="X32" s="56"/>
      <c r="Y32" s="52"/>
      <c r="Z32" s="43"/>
      <c r="AA32" s="26"/>
      <c r="AB32" s="26"/>
      <c r="AC32" s="26"/>
      <c r="AD32" s="26"/>
      <c r="AE32" s="26"/>
      <c r="AF32" s="26"/>
      <c r="AG32" s="26"/>
      <c r="AH32" s="20"/>
      <c r="AI32" s="60"/>
      <c r="AK32" s="6"/>
      <c r="AL32" s="6"/>
    </row>
    <row r="33" spans="1:38" s="18" customFormat="1" ht="23.1" customHeight="1" x14ac:dyDescent="0.25">
      <c r="A33" s="1"/>
      <c r="B33" s="1"/>
      <c r="C33" s="1"/>
      <c r="D33" s="2" t="s">
        <v>51</v>
      </c>
      <c r="E33" s="13">
        <f t="shared" ref="E33:F35" si="12">K33</f>
        <v>37050</v>
      </c>
      <c r="F33" s="14">
        <f t="shared" si="12"/>
        <v>22550</v>
      </c>
      <c r="G33" s="11"/>
      <c r="H33" s="1"/>
      <c r="I33" s="1"/>
      <c r="J33" s="5"/>
      <c r="K33" s="25">
        <f t="shared" ref="K33:L35" si="13">MROUND(N33+25,50)</f>
        <v>37050</v>
      </c>
      <c r="L33" s="25">
        <f t="shared" si="13"/>
        <v>22550</v>
      </c>
      <c r="M33" s="8"/>
      <c r="N33" s="4">
        <f t="shared" si="9"/>
        <v>37030</v>
      </c>
      <c r="O33" s="4">
        <f t="shared" si="6"/>
        <v>22540</v>
      </c>
      <c r="P33" s="8"/>
      <c r="Q33" s="85">
        <v>16100</v>
      </c>
      <c r="R33" s="85">
        <v>16100</v>
      </c>
      <c r="S33" s="85">
        <v>16100</v>
      </c>
      <c r="T33" s="85">
        <v>16100</v>
      </c>
      <c r="U33" s="85">
        <v>16100</v>
      </c>
      <c r="V33" s="80">
        <v>5400</v>
      </c>
      <c r="W33" s="70">
        <v>5400</v>
      </c>
      <c r="X33" s="55">
        <v>5400</v>
      </c>
      <c r="Y33" s="51">
        <v>5400</v>
      </c>
      <c r="Z33" s="42">
        <v>5400</v>
      </c>
      <c r="AA33" s="26">
        <v>5400</v>
      </c>
      <c r="AB33" s="26">
        <v>5400</v>
      </c>
      <c r="AC33" s="26">
        <v>5400</v>
      </c>
      <c r="AD33" s="26">
        <v>5400</v>
      </c>
      <c r="AE33" s="26">
        <v>5400</v>
      </c>
      <c r="AF33" s="26"/>
      <c r="AG33" s="26"/>
      <c r="AH33" s="20">
        <v>4499.9967999999999</v>
      </c>
      <c r="AI33" s="60"/>
      <c r="AK33" s="6"/>
      <c r="AL33" s="6"/>
    </row>
    <row r="34" spans="1:38" s="18" customFormat="1" ht="23.1" customHeight="1" x14ac:dyDescent="0.25">
      <c r="A34" s="1"/>
      <c r="B34" s="1"/>
      <c r="C34" s="1"/>
      <c r="D34" s="2" t="s">
        <v>53</v>
      </c>
      <c r="E34" s="13">
        <f t="shared" si="12"/>
        <v>55550</v>
      </c>
      <c r="F34" s="14">
        <f t="shared" si="12"/>
        <v>33850</v>
      </c>
      <c r="G34" s="10"/>
      <c r="H34" s="1"/>
      <c r="I34" s="1"/>
      <c r="J34" s="5"/>
      <c r="K34" s="25">
        <f t="shared" si="13"/>
        <v>55550</v>
      </c>
      <c r="L34" s="25">
        <f t="shared" si="13"/>
        <v>33850</v>
      </c>
      <c r="M34" s="8"/>
      <c r="N34" s="4">
        <f>Q34*2.3</f>
        <v>55544.999999999993</v>
      </c>
      <c r="O34" s="4">
        <f>Q34*1.4</f>
        <v>33810</v>
      </c>
      <c r="P34" s="8"/>
      <c r="Q34" s="85">
        <v>24150</v>
      </c>
      <c r="R34" s="85">
        <v>24150</v>
      </c>
      <c r="S34" s="85">
        <v>24150</v>
      </c>
      <c r="T34" s="85">
        <v>24150</v>
      </c>
      <c r="U34" s="85">
        <v>24150</v>
      </c>
      <c r="V34" s="80">
        <v>8100</v>
      </c>
      <c r="W34" s="70">
        <v>8100</v>
      </c>
      <c r="X34" s="55">
        <v>8100</v>
      </c>
      <c r="Y34" s="51">
        <v>8100</v>
      </c>
      <c r="Z34" s="42">
        <v>8100</v>
      </c>
      <c r="AA34" s="26">
        <v>8100</v>
      </c>
      <c r="AB34" s="26">
        <v>8100</v>
      </c>
      <c r="AC34" s="26">
        <v>8100</v>
      </c>
      <c r="AD34" s="26">
        <v>8100</v>
      </c>
      <c r="AE34" s="26">
        <v>8100</v>
      </c>
      <c r="AF34" s="26">
        <v>5624.9960000000001</v>
      </c>
      <c r="AG34" s="26">
        <v>5624.9960000000001</v>
      </c>
      <c r="AH34" s="20">
        <v>4499.9967999999999</v>
      </c>
      <c r="AI34" s="60"/>
      <c r="AK34" s="6"/>
      <c r="AL34" s="6"/>
    </row>
    <row r="35" spans="1:38" s="18" customFormat="1" ht="23.1" customHeight="1" x14ac:dyDescent="0.25">
      <c r="A35" s="1"/>
      <c r="B35" s="1"/>
      <c r="C35" s="1"/>
      <c r="D35" s="2" t="s">
        <v>52</v>
      </c>
      <c r="E35" s="86">
        <f t="shared" si="12"/>
        <v>111100</v>
      </c>
      <c r="F35" s="14">
        <f t="shared" si="12"/>
        <v>67650</v>
      </c>
      <c r="G35" s="10"/>
      <c r="H35" s="1"/>
      <c r="I35" s="1"/>
      <c r="J35" s="5"/>
      <c r="K35" s="25">
        <f t="shared" si="13"/>
        <v>111100</v>
      </c>
      <c r="L35" s="25">
        <f t="shared" si="13"/>
        <v>67650</v>
      </c>
      <c r="M35" s="8"/>
      <c r="N35" s="4">
        <f>Q35*2.3</f>
        <v>111089.99999999999</v>
      </c>
      <c r="O35" s="4">
        <f>Q35*1.4</f>
        <v>67620</v>
      </c>
      <c r="P35" s="8"/>
      <c r="Q35" s="85">
        <v>48300</v>
      </c>
      <c r="R35" s="85">
        <v>48300</v>
      </c>
      <c r="S35" s="85">
        <v>48300</v>
      </c>
      <c r="T35" s="85">
        <v>48300</v>
      </c>
      <c r="U35" s="85">
        <v>48300</v>
      </c>
      <c r="V35" s="81">
        <v>16200</v>
      </c>
      <c r="W35" s="71">
        <v>16200</v>
      </c>
      <c r="X35" s="56">
        <v>16200</v>
      </c>
      <c r="Y35" s="52">
        <v>16200</v>
      </c>
      <c r="Z35" s="43">
        <v>16200</v>
      </c>
      <c r="AA35" s="26">
        <v>8100</v>
      </c>
      <c r="AB35" s="26">
        <v>8100</v>
      </c>
      <c r="AC35" s="26">
        <v>8100</v>
      </c>
      <c r="AD35" s="26">
        <v>8100</v>
      </c>
      <c r="AE35" s="26">
        <v>8100</v>
      </c>
      <c r="AF35" s="26">
        <v>5624.9960000000001</v>
      </c>
      <c r="AG35" s="26">
        <v>5624.9960000000001</v>
      </c>
      <c r="AH35" s="20">
        <v>4499.9967999999999</v>
      </c>
      <c r="AI35" s="60"/>
      <c r="AK35" s="6"/>
      <c r="AL35" s="6"/>
    </row>
    <row r="36" spans="1:38" s="18" customFormat="1" ht="20.100000000000001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5"/>
      <c r="K36" s="25"/>
      <c r="L36" s="25"/>
      <c r="M36" s="8"/>
      <c r="N36" s="4"/>
      <c r="O36" s="4"/>
      <c r="P36" s="8"/>
      <c r="Q36" s="80"/>
      <c r="R36" s="80"/>
      <c r="S36" s="80"/>
      <c r="T36" s="80"/>
      <c r="U36" s="80"/>
      <c r="V36" s="80"/>
      <c r="W36" s="70"/>
      <c r="X36" s="55"/>
      <c r="Y36" s="51"/>
      <c r="Z36" s="42"/>
      <c r="AA36" s="26"/>
      <c r="AB36" s="26"/>
      <c r="AC36" s="26"/>
      <c r="AD36" s="26"/>
      <c r="AE36" s="26"/>
      <c r="AF36" s="26"/>
      <c r="AG36" s="26"/>
      <c r="AH36" s="20"/>
      <c r="AI36" s="60"/>
      <c r="AK36" s="6"/>
      <c r="AL36" s="6"/>
    </row>
    <row r="37" spans="1:38" s="18" customFormat="1" ht="23.1" customHeight="1" x14ac:dyDescent="0.25">
      <c r="A37" s="1"/>
      <c r="B37" s="1"/>
      <c r="C37" s="1"/>
      <c r="D37" s="120" t="s">
        <v>12</v>
      </c>
      <c r="E37" s="120"/>
      <c r="F37" s="120"/>
      <c r="G37" s="120"/>
      <c r="H37" s="120"/>
      <c r="I37" s="121"/>
      <c r="J37" s="6"/>
      <c r="K37" s="25"/>
      <c r="L37" s="25"/>
      <c r="M37" s="1"/>
      <c r="N37" s="4"/>
      <c r="O37" s="4"/>
      <c r="P37" s="1"/>
      <c r="Q37" s="82"/>
      <c r="R37" s="82"/>
      <c r="S37" s="82"/>
      <c r="T37" s="82"/>
      <c r="U37" s="82"/>
      <c r="V37" s="82"/>
      <c r="W37" s="76"/>
      <c r="X37" s="76"/>
      <c r="Y37" s="77"/>
      <c r="Z37" s="45"/>
      <c r="AA37" s="35">
        <v>45219</v>
      </c>
      <c r="AB37" s="35">
        <v>45219</v>
      </c>
      <c r="AC37" s="35">
        <v>45219</v>
      </c>
      <c r="AD37" s="29"/>
      <c r="AE37" s="29"/>
      <c r="AF37" s="29"/>
      <c r="AG37" s="29"/>
      <c r="AH37" s="32"/>
      <c r="AI37" s="60"/>
      <c r="AK37" s="6"/>
      <c r="AL37" s="6"/>
    </row>
    <row r="38" spans="1:38" s="18" customFormat="1" ht="23.1" customHeight="1" x14ac:dyDescent="0.25">
      <c r="A38" s="1"/>
      <c r="B38" s="1"/>
      <c r="C38" s="36">
        <v>45219</v>
      </c>
      <c r="D38" s="2" t="s">
        <v>8</v>
      </c>
      <c r="E38" s="13">
        <f>K38</f>
        <v>1600</v>
      </c>
      <c r="F38" s="14">
        <f>L38</f>
        <v>1000</v>
      </c>
      <c r="G38" s="11"/>
      <c r="H38" s="33"/>
      <c r="I38" s="49"/>
      <c r="J38" s="5"/>
      <c r="K38" s="25">
        <f t="shared" ref="K38:L43" si="14">MROUND(N38+25,50)</f>
        <v>1600</v>
      </c>
      <c r="L38" s="25">
        <f t="shared" si="14"/>
        <v>1000</v>
      </c>
      <c r="M38" s="8"/>
      <c r="N38" s="4">
        <f t="shared" ref="N38:N49" si="15">Q38*2.3</f>
        <v>1586.9999999999998</v>
      </c>
      <c r="O38" s="4">
        <f>Q38*1.4</f>
        <v>965.99999999999989</v>
      </c>
      <c r="P38" s="8"/>
      <c r="Q38" s="80">
        <v>690</v>
      </c>
      <c r="R38" s="80">
        <v>690</v>
      </c>
      <c r="S38" s="80">
        <v>690</v>
      </c>
      <c r="T38" s="80">
        <v>690</v>
      </c>
      <c r="U38" s="80">
        <v>690</v>
      </c>
      <c r="V38" s="80">
        <v>690</v>
      </c>
      <c r="W38" s="70">
        <v>690</v>
      </c>
      <c r="X38" s="55">
        <v>690</v>
      </c>
      <c r="Y38" s="51">
        <v>690</v>
      </c>
      <c r="Z38" s="42">
        <v>690</v>
      </c>
      <c r="AA38" s="34">
        <v>690</v>
      </c>
      <c r="AB38" s="34">
        <v>690</v>
      </c>
      <c r="AC38" s="34">
        <v>690</v>
      </c>
      <c r="AD38" s="26">
        <v>1132.3051948051948</v>
      </c>
      <c r="AE38" s="26">
        <v>1132.3051948051948</v>
      </c>
      <c r="AF38" s="26">
        <v>1132.3051948051948</v>
      </c>
      <c r="AG38" s="26">
        <v>1132.3051948051948</v>
      </c>
      <c r="AH38" s="9">
        <v>905.84415584415592</v>
      </c>
      <c r="AI38" s="60"/>
      <c r="AK38" s="6"/>
      <c r="AL38" s="6"/>
    </row>
    <row r="39" spans="1:38" s="18" customFormat="1" ht="23.1" customHeight="1" x14ac:dyDescent="0.25">
      <c r="A39" s="1"/>
      <c r="B39" s="1"/>
      <c r="C39" s="36">
        <v>45219</v>
      </c>
      <c r="D39" s="2" t="s">
        <v>9</v>
      </c>
      <c r="E39" s="13">
        <f t="shared" ref="E39:F42" si="16">K39</f>
        <v>2550</v>
      </c>
      <c r="F39" s="14">
        <f t="shared" si="16"/>
        <v>1550</v>
      </c>
      <c r="G39" s="10"/>
      <c r="H39" s="1"/>
      <c r="I39" s="1"/>
      <c r="J39" s="5"/>
      <c r="K39" s="25">
        <f t="shared" si="14"/>
        <v>2550</v>
      </c>
      <c r="L39" s="25">
        <f t="shared" si="14"/>
        <v>1550</v>
      </c>
      <c r="M39" s="8"/>
      <c r="N39" s="4">
        <f t="shared" si="15"/>
        <v>2530</v>
      </c>
      <c r="O39" s="4">
        <f>Q39*1.4</f>
        <v>1540</v>
      </c>
      <c r="P39" s="8"/>
      <c r="Q39" s="80">
        <v>1100</v>
      </c>
      <c r="R39" s="80">
        <v>1100</v>
      </c>
      <c r="S39" s="80">
        <v>1100</v>
      </c>
      <c r="T39" s="80">
        <v>1100</v>
      </c>
      <c r="U39" s="80">
        <v>1100</v>
      </c>
      <c r="V39" s="80">
        <v>1100</v>
      </c>
      <c r="W39" s="70">
        <v>1100</v>
      </c>
      <c r="X39" s="55">
        <v>1100</v>
      </c>
      <c r="Y39" s="51">
        <v>1100</v>
      </c>
      <c r="Z39" s="42">
        <v>1100</v>
      </c>
      <c r="AA39" s="34">
        <v>1100</v>
      </c>
      <c r="AB39" s="34">
        <v>1100</v>
      </c>
      <c r="AC39" s="34">
        <v>1100</v>
      </c>
      <c r="AD39" s="26">
        <v>1507.3051948051948</v>
      </c>
      <c r="AE39" s="26">
        <v>1507.3051948051948</v>
      </c>
      <c r="AF39" s="26">
        <v>1507.3051948051948</v>
      </c>
      <c r="AG39" s="26">
        <v>1507.3051948051948</v>
      </c>
      <c r="AH39" s="9">
        <v>1205.8441558441559</v>
      </c>
      <c r="AI39" s="60"/>
      <c r="AK39" s="6"/>
      <c r="AL39" s="6"/>
    </row>
    <row r="40" spans="1:38" s="18" customFormat="1" ht="23.1" customHeight="1" x14ac:dyDescent="0.25">
      <c r="A40" s="1"/>
      <c r="B40" s="1"/>
      <c r="C40" s="36">
        <v>45219</v>
      </c>
      <c r="D40" s="2" t="s">
        <v>27</v>
      </c>
      <c r="E40" s="13">
        <f t="shared" si="16"/>
        <v>3000</v>
      </c>
      <c r="F40" s="14">
        <f t="shared" si="16"/>
        <v>1850</v>
      </c>
      <c r="G40" s="10"/>
      <c r="H40" s="1"/>
      <c r="I40" s="1"/>
      <c r="J40" s="5"/>
      <c r="K40" s="25">
        <f t="shared" si="14"/>
        <v>3000</v>
      </c>
      <c r="L40" s="25">
        <f t="shared" si="14"/>
        <v>1850</v>
      </c>
      <c r="M40" s="8"/>
      <c r="N40" s="4">
        <f t="shared" si="15"/>
        <v>2989.9999999999995</v>
      </c>
      <c r="O40" s="4">
        <f>Q40*1.4</f>
        <v>1819.9999999999998</v>
      </c>
      <c r="P40" s="8"/>
      <c r="Q40" s="80">
        <v>1300</v>
      </c>
      <c r="R40" s="80">
        <v>1300</v>
      </c>
      <c r="S40" s="80">
        <v>1300</v>
      </c>
      <c r="T40" s="80">
        <v>1300</v>
      </c>
      <c r="U40" s="80">
        <v>1300</v>
      </c>
      <c r="V40" s="80">
        <v>1300</v>
      </c>
      <c r="W40" s="70">
        <v>1300</v>
      </c>
      <c r="X40" s="55">
        <v>1300</v>
      </c>
      <c r="Y40" s="51">
        <v>1300</v>
      </c>
      <c r="Z40" s="42">
        <v>1300</v>
      </c>
      <c r="AA40" s="34">
        <v>1300</v>
      </c>
      <c r="AB40" s="34">
        <v>1300</v>
      </c>
      <c r="AC40" s="34">
        <v>1300</v>
      </c>
      <c r="AD40" s="26">
        <v>1507.3051948051948</v>
      </c>
      <c r="AE40" s="26">
        <v>1507.3051948051948</v>
      </c>
      <c r="AF40" s="26">
        <v>1507.3051948051948</v>
      </c>
      <c r="AG40" s="26">
        <v>1507.3051948051948</v>
      </c>
      <c r="AH40" s="9">
        <v>1205.8441558441559</v>
      </c>
      <c r="AI40" s="60"/>
      <c r="AK40" s="6"/>
      <c r="AL40" s="6"/>
    </row>
    <row r="41" spans="1:38" s="18" customFormat="1" ht="23.1" customHeight="1" x14ac:dyDescent="0.25">
      <c r="A41" s="1"/>
      <c r="B41" s="1"/>
      <c r="C41" s="36">
        <v>45219</v>
      </c>
      <c r="D41" s="2" t="s">
        <v>10</v>
      </c>
      <c r="E41" s="13">
        <f t="shared" si="16"/>
        <v>5000</v>
      </c>
      <c r="F41" s="14">
        <f t="shared" si="16"/>
        <v>3500</v>
      </c>
      <c r="G41" s="10"/>
      <c r="H41" s="1"/>
      <c r="I41" s="1"/>
      <c r="J41" s="5"/>
      <c r="K41" s="25">
        <f t="shared" si="14"/>
        <v>5000</v>
      </c>
      <c r="L41" s="25">
        <f t="shared" si="14"/>
        <v>3500</v>
      </c>
      <c r="M41" s="8"/>
      <c r="N41" s="58">
        <f t="shared" si="15"/>
        <v>4991</v>
      </c>
      <c r="O41" s="58">
        <f>Q41*1.61</f>
        <v>3493.7000000000003</v>
      </c>
      <c r="P41" s="8"/>
      <c r="Q41" s="80">
        <v>2170</v>
      </c>
      <c r="R41" s="80">
        <v>2170</v>
      </c>
      <c r="S41" s="80">
        <v>2170</v>
      </c>
      <c r="T41" s="80">
        <v>2170</v>
      </c>
      <c r="U41" s="80">
        <v>2170</v>
      </c>
      <c r="V41" s="80">
        <v>2170</v>
      </c>
      <c r="W41" s="70">
        <v>2170</v>
      </c>
      <c r="X41" s="55">
        <v>2100</v>
      </c>
      <c r="Y41" s="51">
        <v>2100</v>
      </c>
      <c r="Z41" s="42">
        <v>2100</v>
      </c>
      <c r="AA41" s="34">
        <v>2100</v>
      </c>
      <c r="AB41" s="34">
        <v>2100</v>
      </c>
      <c r="AC41" s="34">
        <v>2100</v>
      </c>
      <c r="AD41" s="26">
        <v>1507.3051948051948</v>
      </c>
      <c r="AE41" s="26">
        <v>1507.3051948051948</v>
      </c>
      <c r="AF41" s="26">
        <v>1507.3051948051948</v>
      </c>
      <c r="AG41" s="26">
        <v>1507.3051948051948</v>
      </c>
      <c r="AH41" s="9">
        <v>1205.8441558441559</v>
      </c>
      <c r="AI41" s="60"/>
      <c r="AK41" s="6"/>
      <c r="AL41" s="6"/>
    </row>
    <row r="42" spans="1:38" s="18" customFormat="1" ht="23.1" customHeight="1" x14ac:dyDescent="0.25">
      <c r="A42" s="1"/>
      <c r="B42" s="1"/>
      <c r="C42" s="36">
        <v>45277</v>
      </c>
      <c r="D42" s="2" t="s">
        <v>71</v>
      </c>
      <c r="E42" s="13">
        <f t="shared" si="16"/>
        <v>5000</v>
      </c>
      <c r="F42" s="14">
        <f t="shared" si="16"/>
        <v>3500</v>
      </c>
      <c r="G42" s="10"/>
      <c r="H42" s="1"/>
      <c r="I42" s="1"/>
      <c r="J42" s="5"/>
      <c r="K42" s="25">
        <f t="shared" si="14"/>
        <v>5000</v>
      </c>
      <c r="L42" s="25">
        <f t="shared" si="14"/>
        <v>3500</v>
      </c>
      <c r="M42" s="8"/>
      <c r="N42" s="58">
        <f t="shared" si="15"/>
        <v>4991</v>
      </c>
      <c r="O42" s="58">
        <f>Q42*1.61</f>
        <v>3493.7000000000003</v>
      </c>
      <c r="P42" s="8"/>
      <c r="Q42" s="80">
        <v>2170</v>
      </c>
      <c r="R42" s="80">
        <v>2170</v>
      </c>
      <c r="S42" s="80">
        <v>2170</v>
      </c>
      <c r="T42" s="80">
        <v>2170</v>
      </c>
      <c r="U42" s="80">
        <v>2170</v>
      </c>
      <c r="V42" s="80">
        <v>2170</v>
      </c>
      <c r="W42" s="70">
        <v>2170</v>
      </c>
      <c r="X42" s="55"/>
      <c r="Y42" s="51"/>
      <c r="Z42" s="42"/>
      <c r="AA42" s="34"/>
      <c r="AB42" s="34"/>
      <c r="AC42" s="34"/>
      <c r="AD42" s="26"/>
      <c r="AE42" s="26"/>
      <c r="AF42" s="26"/>
      <c r="AG42" s="26"/>
      <c r="AH42" s="9"/>
      <c r="AI42" s="60"/>
      <c r="AK42" s="6"/>
      <c r="AL42" s="6"/>
    </row>
    <row r="43" spans="1:38" s="18" customFormat="1" ht="23.1" customHeight="1" x14ac:dyDescent="0.25">
      <c r="A43" s="1"/>
      <c r="B43" s="1"/>
      <c r="C43" s="36"/>
      <c r="D43" s="2" t="s">
        <v>26</v>
      </c>
      <c r="E43" s="13"/>
      <c r="F43" s="14"/>
      <c r="G43" s="10"/>
      <c r="H43" s="1"/>
      <c r="I43" s="1"/>
      <c r="J43" s="5"/>
      <c r="K43" s="25">
        <f t="shared" si="14"/>
        <v>50</v>
      </c>
      <c r="L43" s="25">
        <f t="shared" si="14"/>
        <v>50</v>
      </c>
      <c r="M43" s="8"/>
      <c r="N43" s="4">
        <f t="shared" si="15"/>
        <v>0</v>
      </c>
      <c r="O43" s="4">
        <f>Q43*1.4</f>
        <v>0</v>
      </c>
      <c r="P43" s="8"/>
      <c r="Q43" s="80"/>
      <c r="R43" s="80"/>
      <c r="S43" s="80"/>
      <c r="T43" s="80"/>
      <c r="U43" s="80"/>
      <c r="V43" s="80"/>
      <c r="W43" s="70"/>
      <c r="X43" s="55"/>
      <c r="Y43" s="51"/>
      <c r="Z43" s="42"/>
      <c r="AA43" s="34"/>
      <c r="AB43" s="34"/>
      <c r="AC43" s="34"/>
      <c r="AD43" s="26"/>
      <c r="AE43" s="26"/>
      <c r="AF43" s="26"/>
      <c r="AG43" s="26"/>
      <c r="AH43" s="9"/>
      <c r="AI43" s="60"/>
      <c r="AK43" s="6"/>
      <c r="AL43" s="6"/>
    </row>
    <row r="44" spans="1:38" s="18" customFormat="1" ht="23.1" customHeight="1" x14ac:dyDescent="0.25">
      <c r="A44" s="1"/>
      <c r="B44" s="1"/>
      <c r="C44" s="36"/>
      <c r="D44" s="15"/>
      <c r="E44" s="16"/>
      <c r="F44" s="17"/>
      <c r="G44" s="10"/>
      <c r="H44" s="1"/>
      <c r="I44" s="1"/>
      <c r="J44" s="5"/>
      <c r="K44" s="25"/>
      <c r="L44" s="25"/>
      <c r="M44" s="8"/>
      <c r="N44" s="4"/>
      <c r="O44" s="4"/>
      <c r="P44" s="8"/>
      <c r="Q44" s="80"/>
      <c r="R44" s="80"/>
      <c r="S44" s="80"/>
      <c r="T44" s="80"/>
      <c r="U44" s="80"/>
      <c r="V44" s="80"/>
      <c r="W44" s="70"/>
      <c r="X44" s="55"/>
      <c r="Y44" s="51"/>
      <c r="Z44" s="42"/>
      <c r="AA44" s="34"/>
      <c r="AB44" s="34"/>
      <c r="AC44" s="34"/>
      <c r="AD44" s="26"/>
      <c r="AE44" s="26"/>
      <c r="AF44" s="26"/>
      <c r="AG44" s="26"/>
      <c r="AH44" s="9"/>
      <c r="AI44" s="60"/>
      <c r="AK44" s="6"/>
      <c r="AL44" s="6"/>
    </row>
    <row r="45" spans="1:38" s="18" customFormat="1" ht="23.1" customHeight="1" x14ac:dyDescent="0.25">
      <c r="A45" s="1"/>
      <c r="B45" s="1"/>
      <c r="C45" s="36"/>
      <c r="D45" s="120" t="s">
        <v>13</v>
      </c>
      <c r="E45" s="120"/>
      <c r="F45" s="120"/>
      <c r="G45" s="120"/>
      <c r="H45" s="120"/>
      <c r="I45" s="121"/>
      <c r="J45" s="6"/>
      <c r="K45" s="25"/>
      <c r="L45" s="25"/>
      <c r="M45" s="1"/>
      <c r="N45" s="4"/>
      <c r="O45" s="4"/>
      <c r="P45" s="1"/>
      <c r="Q45" s="80"/>
      <c r="R45" s="80"/>
      <c r="S45" s="80"/>
      <c r="T45" s="80"/>
      <c r="U45" s="80"/>
      <c r="V45" s="80"/>
      <c r="W45" s="62"/>
      <c r="X45" s="62"/>
      <c r="Y45" s="61"/>
      <c r="Z45" s="42"/>
      <c r="AA45" s="34"/>
      <c r="AB45" s="34"/>
      <c r="AC45" s="34"/>
      <c r="AD45" s="26"/>
      <c r="AE45" s="26"/>
      <c r="AF45" s="26"/>
      <c r="AG45" s="26"/>
      <c r="AH45" s="9"/>
      <c r="AI45" s="60"/>
      <c r="AK45" s="6"/>
      <c r="AL45" s="6"/>
    </row>
    <row r="46" spans="1:38" s="18" customFormat="1" ht="23.1" customHeight="1" x14ac:dyDescent="0.25">
      <c r="A46" s="1"/>
      <c r="B46" s="1"/>
      <c r="C46" s="36">
        <v>45219</v>
      </c>
      <c r="D46" s="2" t="s">
        <v>11</v>
      </c>
      <c r="E46" s="13">
        <f t="shared" ref="E46:F49" si="17">K46</f>
        <v>3450</v>
      </c>
      <c r="F46" s="14">
        <f t="shared" si="17"/>
        <v>2150</v>
      </c>
      <c r="G46" s="11"/>
      <c r="H46" s="7"/>
      <c r="I46" s="7"/>
      <c r="J46" s="5"/>
      <c r="K46" s="25">
        <f t="shared" ref="K46:L49" si="18">MROUND(N46+25,50)</f>
        <v>3450</v>
      </c>
      <c r="L46" s="25">
        <f t="shared" si="18"/>
        <v>2150</v>
      </c>
      <c r="M46" s="8"/>
      <c r="N46" s="4">
        <f t="shared" si="15"/>
        <v>3449.9999999999995</v>
      </c>
      <c r="O46" s="4">
        <f>Q46*1.4</f>
        <v>2100</v>
      </c>
      <c r="P46" s="8"/>
      <c r="Q46" s="80">
        <v>1500</v>
      </c>
      <c r="R46" s="80">
        <v>1500</v>
      </c>
      <c r="S46" s="80">
        <v>1500</v>
      </c>
      <c r="T46" s="80">
        <v>1500</v>
      </c>
      <c r="U46" s="80">
        <v>1500</v>
      </c>
      <c r="V46" s="80">
        <v>1500</v>
      </c>
      <c r="W46" s="70">
        <v>1500</v>
      </c>
      <c r="X46" s="55">
        <v>1500</v>
      </c>
      <c r="Y46" s="51">
        <v>1500</v>
      </c>
      <c r="Z46" s="42">
        <v>1500</v>
      </c>
      <c r="AA46" s="34">
        <v>1500</v>
      </c>
      <c r="AB46" s="34">
        <v>1500</v>
      </c>
      <c r="AC46" s="34">
        <v>1500</v>
      </c>
      <c r="AD46" s="26">
        <v>1075.487012987013</v>
      </c>
      <c r="AE46" s="26">
        <v>1075.487012987013</v>
      </c>
      <c r="AF46" s="26">
        <v>1075.487012987013</v>
      </c>
      <c r="AG46" s="26">
        <v>1075.487012987013</v>
      </c>
      <c r="AH46" s="9">
        <v>860.38961038961043</v>
      </c>
      <c r="AI46" s="60"/>
      <c r="AK46" s="6"/>
      <c r="AL46" s="6"/>
    </row>
    <row r="47" spans="1:38" s="18" customFormat="1" ht="23.1" customHeight="1" x14ac:dyDescent="0.25">
      <c r="A47" s="1"/>
      <c r="B47" s="1"/>
      <c r="C47" s="1"/>
      <c r="D47" s="2" t="s">
        <v>14</v>
      </c>
      <c r="E47" s="13">
        <f t="shared" si="17"/>
        <v>3300</v>
      </c>
      <c r="F47" s="14">
        <f t="shared" si="17"/>
        <v>2050</v>
      </c>
      <c r="G47" s="10"/>
      <c r="H47" s="1"/>
      <c r="I47" s="22"/>
      <c r="J47" s="5"/>
      <c r="K47" s="25">
        <f t="shared" si="18"/>
        <v>3300</v>
      </c>
      <c r="L47" s="25">
        <f t="shared" si="18"/>
        <v>2050</v>
      </c>
      <c r="M47" s="8"/>
      <c r="N47" s="4">
        <f t="shared" si="15"/>
        <v>3286.6477272727266</v>
      </c>
      <c r="O47" s="4">
        <f>Q47*1.4</f>
        <v>2000.5681818181813</v>
      </c>
      <c r="P47" s="8"/>
      <c r="Q47" s="80">
        <v>1428.9772727272725</v>
      </c>
      <c r="R47" s="80">
        <v>1428.9772727272725</v>
      </c>
      <c r="S47" s="80">
        <v>1428.9772727272725</v>
      </c>
      <c r="T47" s="80">
        <v>1428.9772727272725</v>
      </c>
      <c r="U47" s="80">
        <v>1428.9772727272725</v>
      </c>
      <c r="V47" s="80">
        <v>1428.9772727272725</v>
      </c>
      <c r="W47" s="70">
        <v>1428.9772727272725</v>
      </c>
      <c r="X47" s="55">
        <v>1428.9772727272725</v>
      </c>
      <c r="Y47" s="51">
        <v>1428.9772727272725</v>
      </c>
      <c r="Z47" s="42">
        <f t="shared" ref="Z47:Z49" si="19">AI47*1.25</f>
        <v>0</v>
      </c>
      <c r="AA47" s="26">
        <f t="shared" ref="AA47:AA49" si="20">AI47*1.25</f>
        <v>0</v>
      </c>
      <c r="AB47" s="26">
        <v>1428.9772727272725</v>
      </c>
      <c r="AC47" s="26">
        <v>1428.9772727272725</v>
      </c>
      <c r="AD47" s="26">
        <v>1428.9772727272725</v>
      </c>
      <c r="AE47" s="26">
        <v>1428.9772727272725</v>
      </c>
      <c r="AF47" s="26">
        <v>1428.9772727272725</v>
      </c>
      <c r="AG47" s="26">
        <v>1428.9772727272725</v>
      </c>
      <c r="AH47" s="9">
        <v>1143.181818181818</v>
      </c>
      <c r="AI47" s="60"/>
      <c r="AK47" s="6"/>
      <c r="AL47" s="6"/>
    </row>
    <row r="48" spans="1:38" s="18" customFormat="1" ht="23.1" customHeight="1" x14ac:dyDescent="0.25">
      <c r="A48" s="1"/>
      <c r="B48" s="1"/>
      <c r="C48" s="1"/>
      <c r="D48" s="2" t="s">
        <v>15</v>
      </c>
      <c r="E48" s="13">
        <f t="shared" si="17"/>
        <v>3650</v>
      </c>
      <c r="F48" s="14">
        <f t="shared" si="17"/>
        <v>2250</v>
      </c>
      <c r="G48" s="10"/>
      <c r="H48" s="1"/>
      <c r="I48" s="22"/>
      <c r="J48" s="5"/>
      <c r="K48" s="25">
        <f t="shared" si="18"/>
        <v>3650</v>
      </c>
      <c r="L48" s="25">
        <f t="shared" si="18"/>
        <v>2250</v>
      </c>
      <c r="M48" s="8"/>
      <c r="N48" s="4">
        <f t="shared" si="15"/>
        <v>3633.8879870129863</v>
      </c>
      <c r="O48" s="4">
        <f>Q48*1.4</f>
        <v>2211.931818181818</v>
      </c>
      <c r="P48" s="8"/>
      <c r="Q48" s="80">
        <v>1579.9512987012986</v>
      </c>
      <c r="R48" s="80">
        <v>1579.9512987012986</v>
      </c>
      <c r="S48" s="80">
        <v>1579.9512987012986</v>
      </c>
      <c r="T48" s="80">
        <v>1579.9512987012986</v>
      </c>
      <c r="U48" s="80">
        <v>1579.9512987012986</v>
      </c>
      <c r="V48" s="80">
        <v>1579.9512987012986</v>
      </c>
      <c r="W48" s="70">
        <v>1579.9512987012986</v>
      </c>
      <c r="X48" s="55">
        <v>1579.9512987012986</v>
      </c>
      <c r="Y48" s="51">
        <v>1579.9512987012986</v>
      </c>
      <c r="Z48" s="42">
        <f t="shared" si="19"/>
        <v>0</v>
      </c>
      <c r="AA48" s="26">
        <f t="shared" si="20"/>
        <v>0</v>
      </c>
      <c r="AB48" s="26">
        <v>1579.9512987012986</v>
      </c>
      <c r="AC48" s="26">
        <v>1579.9512987012986</v>
      </c>
      <c r="AD48" s="26">
        <v>1579.9512987012986</v>
      </c>
      <c r="AE48" s="26">
        <v>1579.9512987012986</v>
      </c>
      <c r="AF48" s="26">
        <v>1579.9512987012986</v>
      </c>
      <c r="AG48" s="26">
        <v>1579.9512987012986</v>
      </c>
      <c r="AH48" s="9">
        <v>1263.9610389610389</v>
      </c>
      <c r="AI48" s="60"/>
      <c r="AK48" s="6"/>
      <c r="AL48" s="6"/>
    </row>
    <row r="49" spans="1:39" s="18" customFormat="1" ht="23.1" customHeight="1" x14ac:dyDescent="0.25">
      <c r="A49" s="1"/>
      <c r="B49" s="1"/>
      <c r="C49" s="1"/>
      <c r="D49" s="2" t="s">
        <v>16</v>
      </c>
      <c r="E49" s="13">
        <f t="shared" si="17"/>
        <v>3950</v>
      </c>
      <c r="F49" s="14">
        <f t="shared" si="17"/>
        <v>2400</v>
      </c>
      <c r="G49" s="10"/>
      <c r="H49" s="1"/>
      <c r="I49" s="1"/>
      <c r="J49" s="5"/>
      <c r="K49" s="25">
        <f t="shared" si="18"/>
        <v>3950</v>
      </c>
      <c r="L49" s="25">
        <f t="shared" si="18"/>
        <v>2400</v>
      </c>
      <c r="M49" s="8"/>
      <c r="N49" s="4">
        <f t="shared" si="15"/>
        <v>3941.923701298701</v>
      </c>
      <c r="O49" s="4">
        <f>Q49*1.4</f>
        <v>2399.431818181818</v>
      </c>
      <c r="P49" s="8"/>
      <c r="Q49" s="80">
        <v>1713.8798701298701</v>
      </c>
      <c r="R49" s="80">
        <v>1713.8798701298701</v>
      </c>
      <c r="S49" s="80">
        <v>1713.8798701298701</v>
      </c>
      <c r="T49" s="80">
        <v>1713.8798701298701</v>
      </c>
      <c r="U49" s="80">
        <v>1713.8798701298701</v>
      </c>
      <c r="V49" s="80">
        <v>1713.8798701298701</v>
      </c>
      <c r="W49" s="70">
        <v>1713.8798701298701</v>
      </c>
      <c r="X49" s="55">
        <v>1713.8798701298701</v>
      </c>
      <c r="Y49" s="51">
        <v>1713.8798701298701</v>
      </c>
      <c r="Z49" s="42">
        <f t="shared" si="19"/>
        <v>0</v>
      </c>
      <c r="AA49" s="26">
        <f t="shared" si="20"/>
        <v>0</v>
      </c>
      <c r="AB49" s="26">
        <v>1713.8798701298701</v>
      </c>
      <c r="AC49" s="26">
        <v>1713.8798701298701</v>
      </c>
      <c r="AD49" s="26">
        <v>1713.8798701298701</v>
      </c>
      <c r="AE49" s="26">
        <v>1713.8798701298701</v>
      </c>
      <c r="AF49" s="26">
        <v>1713.8798701298701</v>
      </c>
      <c r="AG49" s="26">
        <v>1713.8798701298701</v>
      </c>
      <c r="AH49" s="9">
        <v>1371.1038961038962</v>
      </c>
      <c r="AI49" s="60"/>
      <c r="AK49" s="6"/>
      <c r="AL49" s="6"/>
    </row>
    <row r="50" spans="1:39" s="18" customFormat="1" ht="23.1" customHeight="1" x14ac:dyDescent="0.25">
      <c r="A50" s="1"/>
      <c r="B50" s="1"/>
      <c r="C50" s="1"/>
      <c r="D50" s="15"/>
      <c r="E50" s="16"/>
      <c r="F50" s="17"/>
      <c r="G50" s="10"/>
      <c r="H50" s="1"/>
      <c r="I50" s="1"/>
      <c r="J50" s="5"/>
      <c r="K50" s="25"/>
      <c r="L50" s="25"/>
      <c r="M50" s="8"/>
      <c r="N50" s="4"/>
      <c r="O50" s="4"/>
      <c r="P50" s="8"/>
      <c r="Q50" s="80"/>
      <c r="R50" s="80"/>
      <c r="S50" s="80"/>
      <c r="T50" s="80"/>
      <c r="U50" s="80"/>
      <c r="V50" s="80"/>
      <c r="W50" s="70"/>
      <c r="X50" s="55"/>
      <c r="Y50" s="51"/>
      <c r="Z50" s="42"/>
      <c r="AA50" s="26"/>
      <c r="AB50" s="26"/>
      <c r="AC50" s="26"/>
      <c r="AD50" s="26"/>
      <c r="AE50" s="26"/>
      <c r="AF50" s="26"/>
      <c r="AG50" s="26"/>
      <c r="AH50" s="9"/>
      <c r="AI50" s="60"/>
      <c r="AK50" s="6"/>
      <c r="AL50" s="6"/>
    </row>
    <row r="51" spans="1:39" s="18" customFormat="1" ht="23.1" customHeight="1" x14ac:dyDescent="0.25">
      <c r="A51" s="1"/>
      <c r="B51" s="1"/>
      <c r="C51" s="36"/>
      <c r="D51" s="120" t="s">
        <v>48</v>
      </c>
      <c r="E51" s="120"/>
      <c r="F51" s="120"/>
      <c r="G51" s="120"/>
      <c r="H51" s="120"/>
      <c r="I51" s="121"/>
      <c r="J51" s="6"/>
      <c r="K51" s="25"/>
      <c r="L51" s="25"/>
      <c r="M51" s="1"/>
      <c r="N51" s="78" t="s">
        <v>69</v>
      </c>
      <c r="O51" s="78" t="s">
        <v>70</v>
      </c>
      <c r="P51" s="1"/>
      <c r="Q51" s="80"/>
      <c r="R51" s="80"/>
      <c r="S51" s="80"/>
      <c r="T51" s="80"/>
      <c r="U51" s="80"/>
      <c r="V51" s="80"/>
      <c r="W51" s="62"/>
      <c r="X51" s="62"/>
      <c r="Y51" s="61"/>
      <c r="Z51" s="42"/>
      <c r="AA51" s="34"/>
      <c r="AB51" s="34"/>
      <c r="AC51" s="34"/>
      <c r="AD51" s="26"/>
      <c r="AE51" s="26"/>
      <c r="AF51" s="26"/>
      <c r="AG51" s="26"/>
      <c r="AH51" s="9"/>
      <c r="AI51" s="60"/>
      <c r="AK51" s="6"/>
      <c r="AL51" s="6"/>
    </row>
    <row r="52" spans="1:39" s="18" customFormat="1" ht="23.1" customHeight="1" x14ac:dyDescent="0.25">
      <c r="A52" s="1"/>
      <c r="B52" s="1"/>
      <c r="C52" s="36">
        <v>45268</v>
      </c>
      <c r="D52" s="2" t="s">
        <v>49</v>
      </c>
      <c r="E52" s="13">
        <f t="shared" ref="E52:F52" si="21">K52</f>
        <v>11900</v>
      </c>
      <c r="F52" s="14">
        <f t="shared" si="21"/>
        <v>7250</v>
      </c>
      <c r="G52" s="11"/>
      <c r="H52" s="7"/>
      <c r="I52" s="7"/>
      <c r="J52" s="5"/>
      <c r="K52" s="25">
        <f t="shared" ref="K52:L52" si="22">MROUND(N52+25,50)</f>
        <v>11900</v>
      </c>
      <c r="L52" s="25">
        <f t="shared" si="22"/>
        <v>7250</v>
      </c>
      <c r="M52" s="8"/>
      <c r="N52" s="4">
        <f>Q52*2.5</f>
        <v>11875</v>
      </c>
      <c r="O52" s="4">
        <f>Q52*1.52</f>
        <v>7220</v>
      </c>
      <c r="P52" s="8"/>
      <c r="Q52" s="80">
        <v>4750</v>
      </c>
      <c r="R52" s="80">
        <v>4750</v>
      </c>
      <c r="S52" s="80">
        <v>4750</v>
      </c>
      <c r="T52" s="80">
        <v>4750</v>
      </c>
      <c r="U52" s="80">
        <v>4750</v>
      </c>
      <c r="V52" s="80">
        <v>4750</v>
      </c>
      <c r="W52" s="70">
        <v>4750</v>
      </c>
      <c r="X52" s="55">
        <v>4750</v>
      </c>
      <c r="Y52" s="51"/>
      <c r="Z52" s="42"/>
      <c r="AA52" s="34"/>
      <c r="AB52" s="34"/>
      <c r="AC52" s="34"/>
      <c r="AD52" s="26"/>
      <c r="AE52" s="26"/>
      <c r="AF52" s="26"/>
      <c r="AG52" s="26"/>
      <c r="AH52" s="9"/>
      <c r="AI52" s="60"/>
      <c r="AK52" s="6"/>
      <c r="AL52" s="6"/>
    </row>
    <row r="53" spans="1:39" s="18" customFormat="1" ht="23.1" customHeight="1" x14ac:dyDescent="0.25">
      <c r="A53" s="1"/>
      <c r="B53" s="1"/>
      <c r="C53" s="1"/>
      <c r="D53" s="15"/>
      <c r="E53" s="16"/>
      <c r="F53" s="17"/>
      <c r="G53" s="10"/>
      <c r="H53" s="1"/>
      <c r="I53" s="1"/>
      <c r="J53" s="5"/>
      <c r="K53" s="25"/>
      <c r="L53" s="25"/>
      <c r="M53" s="8"/>
      <c r="N53" s="4"/>
      <c r="O53" s="4"/>
      <c r="P53" s="8"/>
      <c r="Q53" s="80"/>
      <c r="R53" s="80"/>
      <c r="S53" s="80"/>
      <c r="T53" s="80"/>
      <c r="U53" s="80"/>
      <c r="V53" s="80"/>
      <c r="W53" s="70"/>
      <c r="X53" s="55"/>
      <c r="Y53" s="51"/>
      <c r="Z53" s="42"/>
      <c r="AA53" s="26"/>
      <c r="AB53" s="26"/>
      <c r="AC53" s="26"/>
      <c r="AD53" s="26"/>
      <c r="AE53" s="26"/>
      <c r="AF53" s="26"/>
      <c r="AG53" s="26"/>
      <c r="AH53" s="9"/>
      <c r="AI53" s="60"/>
      <c r="AK53" s="6"/>
      <c r="AL53" s="6"/>
    </row>
    <row r="54" spans="1:39" s="18" customFormat="1" ht="23.1" customHeight="1" x14ac:dyDescent="0.25">
      <c r="A54" s="1"/>
      <c r="B54" s="1"/>
      <c r="C54" s="1"/>
      <c r="D54" s="15"/>
      <c r="E54" s="16"/>
      <c r="F54" s="17"/>
      <c r="G54" s="10"/>
      <c r="H54" s="1"/>
      <c r="I54" s="1"/>
      <c r="J54" s="5"/>
      <c r="K54" s="25"/>
      <c r="L54" s="25"/>
      <c r="M54" s="8"/>
      <c r="N54" s="4"/>
      <c r="O54" s="4"/>
      <c r="P54" s="8"/>
      <c r="Q54" s="80"/>
      <c r="R54" s="80"/>
      <c r="S54" s="80"/>
      <c r="T54" s="80"/>
      <c r="U54" s="80"/>
      <c r="V54" s="80"/>
      <c r="W54" s="70"/>
      <c r="X54" s="55"/>
      <c r="Y54" s="51"/>
      <c r="Z54" s="42"/>
      <c r="AA54" s="26"/>
      <c r="AB54" s="26"/>
      <c r="AC54" s="26"/>
      <c r="AD54" s="26"/>
      <c r="AE54" s="26"/>
      <c r="AF54" s="26"/>
      <c r="AG54" s="26"/>
      <c r="AH54" s="9"/>
      <c r="AI54" s="60"/>
      <c r="AK54" s="6"/>
      <c r="AL54" s="6"/>
    </row>
    <row r="55" spans="1:39" s="18" customFormat="1" ht="23.1" customHeight="1" x14ac:dyDescent="0.25">
      <c r="A55" s="1"/>
      <c r="B55" s="1"/>
      <c r="C55" s="1"/>
      <c r="D55" s="120" t="s">
        <v>20</v>
      </c>
      <c r="E55" s="120"/>
      <c r="F55" s="120"/>
      <c r="G55" s="120"/>
      <c r="H55" s="120"/>
      <c r="I55" s="121"/>
      <c r="J55" s="6"/>
      <c r="K55" s="25"/>
      <c r="L55" s="25"/>
      <c r="M55" s="1"/>
      <c r="N55" s="4"/>
      <c r="O55" s="4"/>
      <c r="P55" s="1"/>
      <c r="Q55" s="92">
        <v>45483</v>
      </c>
      <c r="R55" s="83"/>
      <c r="S55" s="83"/>
      <c r="T55" s="83"/>
      <c r="U55" s="83"/>
      <c r="V55" s="83"/>
      <c r="W55" s="74"/>
      <c r="X55" s="74"/>
      <c r="Y55" s="75"/>
      <c r="Z55" s="46"/>
      <c r="AA55" s="37"/>
      <c r="AB55" s="37"/>
      <c r="AC55" s="37"/>
      <c r="AD55" s="27"/>
      <c r="AE55" s="27"/>
      <c r="AF55" s="26"/>
      <c r="AG55" s="26"/>
      <c r="AH55" s="20"/>
      <c r="AI55" s="60"/>
      <c r="AK55" s="6"/>
      <c r="AL55" s="6"/>
    </row>
    <row r="56" spans="1:39" s="18" customFormat="1" ht="23.1" customHeight="1" x14ac:dyDescent="0.25">
      <c r="A56" s="1"/>
      <c r="B56" s="1" t="s">
        <v>87</v>
      </c>
      <c r="C56" s="1"/>
      <c r="D56" s="2" t="s">
        <v>86</v>
      </c>
      <c r="E56" s="13">
        <f t="shared" ref="E56" si="23">K56</f>
        <v>72050</v>
      </c>
      <c r="F56" s="14">
        <f t="shared" ref="F56" si="24">L56</f>
        <v>43850</v>
      </c>
      <c r="G56" s="10"/>
      <c r="H56" s="1"/>
      <c r="I56" s="22"/>
      <c r="J56" s="5"/>
      <c r="K56" s="25">
        <f t="shared" ref="K56" si="25">MROUND(N56+25,50)</f>
        <v>72050</v>
      </c>
      <c r="L56" s="25">
        <f t="shared" ref="L56" si="26">MROUND(O56+25,50)</f>
        <v>43850</v>
      </c>
      <c r="M56" s="8"/>
      <c r="N56" s="4">
        <f t="shared" ref="N56" si="27">Q56*2.3</f>
        <v>72003.799999999988</v>
      </c>
      <c r="O56" s="4">
        <f t="shared" ref="O56" si="28">Q56*1.4</f>
        <v>43828.399999999994</v>
      </c>
      <c r="P56" s="8"/>
      <c r="Q56" s="93">
        <v>31306</v>
      </c>
      <c r="R56" s="83"/>
      <c r="S56" s="83"/>
      <c r="T56" s="83"/>
      <c r="U56" s="83"/>
      <c r="V56" s="83"/>
      <c r="W56" s="72"/>
      <c r="X56" s="57">
        <v>17850</v>
      </c>
      <c r="Y56" s="53">
        <v>17850</v>
      </c>
      <c r="Z56" s="46">
        <v>17850</v>
      </c>
      <c r="AA56" s="37">
        <v>17850</v>
      </c>
      <c r="AB56" s="37">
        <v>17850</v>
      </c>
      <c r="AC56" s="37">
        <v>17850</v>
      </c>
      <c r="AD56" s="27"/>
      <c r="AE56" s="27"/>
      <c r="AF56" s="26"/>
      <c r="AG56" s="26"/>
      <c r="AH56" s="9"/>
      <c r="AI56" s="60"/>
      <c r="AK56" s="6"/>
      <c r="AL56" s="6"/>
    </row>
    <row r="57" spans="1:39" s="18" customFormat="1" ht="23.1" customHeight="1" x14ac:dyDescent="0.25">
      <c r="A57" s="1"/>
      <c r="B57" s="1"/>
      <c r="C57" s="39">
        <v>45227</v>
      </c>
      <c r="D57" s="2" t="s">
        <v>21</v>
      </c>
      <c r="E57" s="13">
        <f t="shared" ref="E57:F60" si="29">K57</f>
        <v>37150</v>
      </c>
      <c r="F57" s="14">
        <f t="shared" si="29"/>
        <v>22650</v>
      </c>
      <c r="G57" s="11"/>
      <c r="H57" s="7"/>
      <c r="I57" s="7"/>
      <c r="J57" s="5"/>
      <c r="K57" s="25">
        <f t="shared" ref="K57:L60" si="30">MROUND(N57+25,50)</f>
        <v>37150</v>
      </c>
      <c r="L57" s="25">
        <f t="shared" si="30"/>
        <v>22650</v>
      </c>
      <c r="M57" s="8"/>
      <c r="N57" s="4">
        <f t="shared" ref="N57:N60" si="31">Q57*2.3</f>
        <v>37145</v>
      </c>
      <c r="O57" s="4">
        <f t="shared" ref="O57:O60" si="32">Q57*1.4</f>
        <v>22610</v>
      </c>
      <c r="P57" s="8"/>
      <c r="Q57" s="83">
        <v>16150</v>
      </c>
      <c r="R57" s="83">
        <v>16150</v>
      </c>
      <c r="S57" s="83">
        <v>16150</v>
      </c>
      <c r="T57" s="83">
        <v>16150</v>
      </c>
      <c r="U57" s="83">
        <v>16150</v>
      </c>
      <c r="V57" s="83">
        <v>16150</v>
      </c>
      <c r="W57" s="72">
        <v>16150</v>
      </c>
      <c r="X57" s="57">
        <v>16150</v>
      </c>
      <c r="Y57" s="53">
        <v>16150</v>
      </c>
      <c r="Z57" s="46">
        <v>16150</v>
      </c>
      <c r="AA57" s="38">
        <v>16150</v>
      </c>
      <c r="AB57" s="38">
        <v>16150</v>
      </c>
      <c r="AC57" s="38">
        <v>16150</v>
      </c>
      <c r="AD57" s="27"/>
      <c r="AE57" s="27"/>
      <c r="AF57" s="26"/>
      <c r="AG57" s="26"/>
      <c r="AH57" s="9"/>
      <c r="AI57" s="60"/>
      <c r="AK57" s="6"/>
      <c r="AL57" s="6"/>
    </row>
    <row r="58" spans="1:39" s="18" customFormat="1" ht="23.1" customHeight="1" x14ac:dyDescent="0.25">
      <c r="A58" s="1"/>
      <c r="B58" s="1"/>
      <c r="C58" s="1"/>
      <c r="D58" s="2" t="s">
        <v>22</v>
      </c>
      <c r="E58" s="13">
        <f t="shared" si="29"/>
        <v>41100</v>
      </c>
      <c r="F58" s="14">
        <f t="shared" si="29"/>
        <v>25000</v>
      </c>
      <c r="G58" s="10"/>
      <c r="H58" s="1"/>
      <c r="I58" s="22"/>
      <c r="J58" s="5"/>
      <c r="K58" s="25">
        <f t="shared" si="30"/>
        <v>41100</v>
      </c>
      <c r="L58" s="25">
        <f t="shared" si="30"/>
        <v>25000</v>
      </c>
      <c r="M58" s="8"/>
      <c r="N58" s="4">
        <f t="shared" si="31"/>
        <v>41055</v>
      </c>
      <c r="O58" s="4">
        <f t="shared" si="32"/>
        <v>24990</v>
      </c>
      <c r="P58" s="8"/>
      <c r="Q58" s="83">
        <v>17850</v>
      </c>
      <c r="R58" s="83">
        <v>17850</v>
      </c>
      <c r="S58" s="83">
        <v>17850</v>
      </c>
      <c r="T58" s="83">
        <v>17850</v>
      </c>
      <c r="U58" s="83">
        <v>17850</v>
      </c>
      <c r="V58" s="83">
        <v>17850</v>
      </c>
      <c r="W58" s="72">
        <v>17850</v>
      </c>
      <c r="X58" s="57">
        <v>17850</v>
      </c>
      <c r="Y58" s="53">
        <v>17850</v>
      </c>
      <c r="Z58" s="46">
        <v>17850</v>
      </c>
      <c r="AA58" s="37">
        <v>17850</v>
      </c>
      <c r="AB58" s="37">
        <v>17850</v>
      </c>
      <c r="AC58" s="37">
        <v>17850</v>
      </c>
      <c r="AD58" s="27"/>
      <c r="AE58" s="27"/>
      <c r="AF58" s="26"/>
      <c r="AG58" s="26"/>
      <c r="AH58" s="9"/>
      <c r="AI58" s="60"/>
      <c r="AK58" s="6"/>
      <c r="AL58" s="6"/>
    </row>
    <row r="59" spans="1:39" s="18" customFormat="1" ht="23.1" customHeight="1" x14ac:dyDescent="0.25">
      <c r="A59" s="1"/>
      <c r="B59" s="1"/>
      <c r="C59" s="1"/>
      <c r="D59" s="2" t="s">
        <v>23</v>
      </c>
      <c r="E59" s="13">
        <f t="shared" si="29"/>
        <v>48900</v>
      </c>
      <c r="F59" s="14">
        <f t="shared" si="29"/>
        <v>29750</v>
      </c>
      <c r="G59" s="10"/>
      <c r="H59" s="1"/>
      <c r="I59" s="22"/>
      <c r="J59" s="5"/>
      <c r="K59" s="25">
        <f t="shared" si="30"/>
        <v>48900</v>
      </c>
      <c r="L59" s="25">
        <f t="shared" si="30"/>
        <v>29750</v>
      </c>
      <c r="M59" s="8"/>
      <c r="N59" s="4">
        <f t="shared" si="31"/>
        <v>48874.999999999993</v>
      </c>
      <c r="O59" s="4">
        <f t="shared" si="32"/>
        <v>29749.999999999996</v>
      </c>
      <c r="P59" s="8"/>
      <c r="Q59" s="83">
        <v>21250</v>
      </c>
      <c r="R59" s="83">
        <v>21250</v>
      </c>
      <c r="S59" s="83">
        <v>21250</v>
      </c>
      <c r="T59" s="83">
        <v>21250</v>
      </c>
      <c r="U59" s="83">
        <v>21250</v>
      </c>
      <c r="V59" s="83">
        <v>21250</v>
      </c>
      <c r="W59" s="72">
        <v>21250</v>
      </c>
      <c r="X59" s="57">
        <v>21250</v>
      </c>
      <c r="Y59" s="53">
        <v>21250</v>
      </c>
      <c r="Z59" s="46">
        <v>21250</v>
      </c>
      <c r="AA59" s="37">
        <v>21250</v>
      </c>
      <c r="AB59" s="37">
        <v>21250</v>
      </c>
      <c r="AC59" s="37">
        <v>21250</v>
      </c>
      <c r="AD59" s="27"/>
      <c r="AE59" s="27"/>
      <c r="AF59" s="26"/>
      <c r="AG59" s="26"/>
      <c r="AH59" s="9"/>
      <c r="AI59" s="60"/>
      <c r="AK59" s="6"/>
      <c r="AL59" s="6"/>
    </row>
    <row r="60" spans="1:39" s="18" customFormat="1" ht="23.1" customHeight="1" x14ac:dyDescent="0.25">
      <c r="A60" s="1"/>
      <c r="B60" s="1"/>
      <c r="C60" s="1"/>
      <c r="D60" s="2" t="s">
        <v>24</v>
      </c>
      <c r="E60" s="13">
        <f t="shared" si="29"/>
        <v>56700</v>
      </c>
      <c r="F60" s="14">
        <f t="shared" si="29"/>
        <v>34550</v>
      </c>
      <c r="G60" s="10"/>
      <c r="H60" s="1"/>
      <c r="I60" s="1"/>
      <c r="J60" s="5"/>
      <c r="K60" s="25">
        <f t="shared" si="30"/>
        <v>56700</v>
      </c>
      <c r="L60" s="25">
        <f t="shared" si="30"/>
        <v>34550</v>
      </c>
      <c r="M60" s="8"/>
      <c r="N60" s="4">
        <f t="shared" si="31"/>
        <v>56694.999999999993</v>
      </c>
      <c r="O60" s="4">
        <f t="shared" si="32"/>
        <v>34510</v>
      </c>
      <c r="P60" s="8"/>
      <c r="Q60" s="83">
        <v>24650</v>
      </c>
      <c r="R60" s="83">
        <v>24650</v>
      </c>
      <c r="S60" s="83">
        <v>24650</v>
      </c>
      <c r="T60" s="83">
        <v>24650</v>
      </c>
      <c r="U60" s="83">
        <v>24650</v>
      </c>
      <c r="V60" s="83">
        <v>24650</v>
      </c>
      <c r="W60" s="72">
        <v>24650</v>
      </c>
      <c r="X60" s="57">
        <v>24650</v>
      </c>
      <c r="Y60" s="53">
        <v>24650</v>
      </c>
      <c r="Z60" s="46">
        <v>24650</v>
      </c>
      <c r="AA60" s="37">
        <v>24650</v>
      </c>
      <c r="AB60" s="37">
        <v>24650</v>
      </c>
      <c r="AC60" s="37">
        <v>24650</v>
      </c>
      <c r="AD60" s="27"/>
      <c r="AE60" s="27"/>
      <c r="AF60" s="26"/>
      <c r="AG60" s="26"/>
      <c r="AH60" s="9"/>
      <c r="AI60" s="60"/>
      <c r="AK60" s="6"/>
      <c r="AL60" s="6"/>
    </row>
    <row r="61" spans="1:39" s="18" customFormat="1" ht="23.1" customHeight="1" x14ac:dyDescent="0.25">
      <c r="A61" s="1"/>
      <c r="B61" s="1"/>
      <c r="C61" s="1"/>
      <c r="D61" s="15"/>
      <c r="E61" s="16"/>
      <c r="F61" s="17"/>
      <c r="G61" s="10"/>
      <c r="H61" s="1"/>
      <c r="I61" s="1"/>
      <c r="J61" s="5"/>
      <c r="K61" s="25"/>
      <c r="L61" s="25"/>
      <c r="M61" s="8"/>
      <c r="N61" s="4"/>
      <c r="O61" s="4"/>
      <c r="P61" s="8"/>
      <c r="Q61" s="83"/>
      <c r="R61" s="83"/>
      <c r="S61" s="83"/>
      <c r="T61" s="83"/>
      <c r="U61" s="83"/>
      <c r="V61" s="83"/>
      <c r="W61" s="72"/>
      <c r="X61" s="57"/>
      <c r="Y61" s="53"/>
      <c r="Z61" s="46"/>
      <c r="AA61" s="37"/>
      <c r="AB61" s="37"/>
      <c r="AC61" s="37"/>
      <c r="AD61" s="27"/>
      <c r="AE61" s="27"/>
      <c r="AF61" s="26"/>
      <c r="AG61" s="26"/>
      <c r="AH61" s="9"/>
      <c r="AI61" s="60"/>
      <c r="AK61" s="6"/>
      <c r="AL61" s="6"/>
    </row>
    <row r="62" spans="1:39" s="18" customFormat="1" ht="23.1" customHeight="1" x14ac:dyDescent="0.25">
      <c r="A62" s="1"/>
      <c r="B62" s="1"/>
      <c r="C62" s="1"/>
      <c r="D62" s="15"/>
      <c r="E62" s="16"/>
      <c r="F62" s="17"/>
      <c r="G62" s="10"/>
      <c r="H62" s="1"/>
      <c r="I62" s="1"/>
      <c r="J62" s="6"/>
      <c r="K62" s="25"/>
      <c r="L62" s="25"/>
      <c r="M62" s="1"/>
      <c r="N62" s="4"/>
      <c r="O62" s="4"/>
      <c r="P62" s="1"/>
      <c r="Q62" s="84"/>
      <c r="R62" s="84"/>
      <c r="S62" s="84"/>
      <c r="T62" s="84"/>
      <c r="U62" s="84"/>
      <c r="V62" s="84"/>
      <c r="W62" s="67"/>
      <c r="X62" s="67"/>
      <c r="Y62" s="61"/>
      <c r="Z62" s="68"/>
      <c r="AA62" s="29"/>
      <c r="AB62" s="29"/>
      <c r="AC62" s="29"/>
      <c r="AD62" s="29"/>
      <c r="AE62" s="29"/>
      <c r="AF62" s="29"/>
      <c r="AG62" s="29"/>
      <c r="AH62" s="32"/>
      <c r="AI62" s="60"/>
      <c r="AK62" s="6"/>
      <c r="AM62" s="6"/>
    </row>
  </sheetData>
  <mergeCells count="7">
    <mergeCell ref="D55:I55"/>
    <mergeCell ref="D2:I2"/>
    <mergeCell ref="D4:I4"/>
    <mergeCell ref="D16:I16"/>
    <mergeCell ref="D37:I37"/>
    <mergeCell ref="D45:I45"/>
    <mergeCell ref="D51:I51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2" manualBreakCount="2">
    <brk id="1" max="16383" man="1"/>
    <brk id="3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AO64"/>
  <sheetViews>
    <sheetView zoomScaleNormal="100" workbookViewId="0">
      <selection activeCell="Q58" sqref="Q58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customWidth="1"/>
    <col min="17" max="24" width="14.85546875" style="79" customWidth="1"/>
    <col min="25" max="25" width="14.85546875" style="69" customWidth="1"/>
    <col min="26" max="26" width="14.85546875" style="54" hidden="1" customWidth="1"/>
    <col min="27" max="27" width="14.85546875" style="50" hidden="1" customWidth="1"/>
    <col min="28" max="28" width="14.85546875" style="41" hidden="1" customWidth="1"/>
    <col min="29" max="35" width="14.85546875" style="24" hidden="1" customWidth="1"/>
    <col min="36" max="36" width="14.85546875" style="3" hidden="1" customWidth="1"/>
    <col min="37" max="37" width="11.42578125" style="49" customWidth="1"/>
    <col min="38" max="38" width="14.7109375" style="18" customWidth="1"/>
    <col min="39" max="40" width="11.42578125" style="6" customWidth="1"/>
    <col min="41" max="16384" width="11.42578125" style="6"/>
  </cols>
  <sheetData>
    <row r="1" spans="1:40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80"/>
      <c r="U1" s="80"/>
      <c r="V1" s="80"/>
      <c r="W1" s="80"/>
      <c r="X1" s="80"/>
      <c r="Y1" s="62"/>
      <c r="Z1" s="62"/>
      <c r="AA1" s="61"/>
      <c r="AB1" s="42"/>
      <c r="AC1" s="26"/>
      <c r="AD1" s="26"/>
      <c r="AE1" s="26">
        <v>0</v>
      </c>
      <c r="AF1" s="26">
        <v>0</v>
      </c>
      <c r="AG1" s="26">
        <v>0</v>
      </c>
      <c r="AH1" s="26">
        <v>0</v>
      </c>
      <c r="AI1" s="26">
        <v>0</v>
      </c>
      <c r="AJ1" s="23"/>
      <c r="AK1" s="60"/>
    </row>
    <row r="2" spans="1:40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96" t="s">
        <v>93</v>
      </c>
      <c r="L2" s="25"/>
      <c r="M2" s="1"/>
      <c r="N2" s="4"/>
      <c r="O2" s="4"/>
      <c r="P2" s="1"/>
      <c r="Q2" s="80"/>
      <c r="R2" s="80"/>
      <c r="S2" s="80"/>
      <c r="T2" s="80"/>
      <c r="U2" s="80"/>
      <c r="V2" s="80"/>
      <c r="W2" s="80"/>
      <c r="X2" s="80"/>
      <c r="Y2" s="62" t="s">
        <v>67</v>
      </c>
      <c r="Z2" s="62"/>
      <c r="AA2" s="61"/>
      <c r="AB2" s="42"/>
      <c r="AC2" s="26"/>
      <c r="AD2" s="26"/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0"/>
      <c r="AK2" s="60"/>
      <c r="AM2" s="6"/>
      <c r="AN2" s="6"/>
    </row>
    <row r="3" spans="1:40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94" t="s">
        <v>88</v>
      </c>
      <c r="R3" s="94" t="s">
        <v>88</v>
      </c>
      <c r="S3" s="91" t="s">
        <v>82</v>
      </c>
      <c r="T3" s="88" t="s">
        <v>81</v>
      </c>
      <c r="U3" s="88" t="s">
        <v>81</v>
      </c>
      <c r="V3" s="88" t="s">
        <v>80</v>
      </c>
      <c r="W3" s="85" t="s">
        <v>76</v>
      </c>
      <c r="X3" s="81" t="s">
        <v>68</v>
      </c>
      <c r="Y3" s="62" t="s">
        <v>68</v>
      </c>
      <c r="Z3" s="62"/>
      <c r="AA3" s="61"/>
      <c r="AB3" s="44"/>
      <c r="AC3" s="29"/>
      <c r="AD3" s="29"/>
      <c r="AE3" s="29"/>
      <c r="AF3" s="29"/>
      <c r="AG3" s="29"/>
      <c r="AH3" s="29"/>
      <c r="AI3" s="29"/>
      <c r="AJ3" s="32"/>
      <c r="AK3" s="60"/>
      <c r="AM3" s="6"/>
      <c r="AN3" s="6"/>
    </row>
    <row r="4" spans="1:40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95"/>
      <c r="R4" s="95"/>
      <c r="S4" s="80"/>
      <c r="T4" s="80"/>
      <c r="U4" s="80"/>
      <c r="V4" s="80"/>
      <c r="W4" s="80"/>
      <c r="X4" s="80"/>
      <c r="Y4" s="62"/>
      <c r="Z4" s="62"/>
      <c r="AA4" s="61"/>
      <c r="AB4" s="42"/>
      <c r="AC4" s="26"/>
      <c r="AD4" s="26"/>
      <c r="AE4" s="26"/>
      <c r="AF4" s="26"/>
      <c r="AG4" s="26"/>
      <c r="AH4" s="26"/>
      <c r="AI4" s="26"/>
      <c r="AJ4" s="20"/>
      <c r="AK4" s="60"/>
      <c r="AM4" s="6"/>
      <c r="AN4" s="6"/>
    </row>
    <row r="5" spans="1:40" s="18" customFormat="1" ht="7.9" customHeight="1" x14ac:dyDescent="0.25">
      <c r="A5" s="1"/>
      <c r="B5" s="1"/>
      <c r="C5" s="1"/>
      <c r="D5" s="15"/>
      <c r="E5" s="16"/>
      <c r="F5" s="17"/>
      <c r="G5" s="11"/>
      <c r="H5" s="1"/>
      <c r="I5" s="1"/>
      <c r="J5" s="5"/>
      <c r="K5" s="25"/>
      <c r="L5" s="25"/>
      <c r="M5" s="8"/>
      <c r="N5" s="4"/>
      <c r="O5" s="4"/>
      <c r="P5" s="8"/>
      <c r="Q5" s="81"/>
      <c r="R5" s="81"/>
      <c r="S5" s="81"/>
      <c r="T5" s="81"/>
      <c r="U5" s="81"/>
      <c r="V5" s="81"/>
      <c r="W5" s="81"/>
      <c r="X5" s="81"/>
      <c r="Y5" s="71"/>
      <c r="Z5" s="56"/>
      <c r="AA5" s="52"/>
      <c r="AB5" s="43"/>
      <c r="AC5" s="26"/>
      <c r="AD5" s="26"/>
      <c r="AE5" s="26"/>
      <c r="AF5" s="26"/>
      <c r="AG5" s="26"/>
      <c r="AH5" s="26"/>
      <c r="AI5" s="26"/>
      <c r="AJ5" s="20"/>
      <c r="AK5" s="60"/>
      <c r="AM5" s="6"/>
      <c r="AN5" s="6"/>
    </row>
    <row r="6" spans="1:40" s="18" customFormat="1" ht="23.1" customHeight="1" x14ac:dyDescent="0.25">
      <c r="A6" s="1"/>
      <c r="B6" s="1"/>
      <c r="C6" s="1"/>
      <c r="D6" s="64" t="s">
        <v>66</v>
      </c>
      <c r="E6" s="13">
        <f>K6</f>
        <v>1500</v>
      </c>
      <c r="F6" s="14">
        <f>L6</f>
        <v>900</v>
      </c>
      <c r="G6" s="10"/>
      <c r="H6" s="1"/>
      <c r="I6" s="1"/>
      <c r="J6" s="5"/>
      <c r="K6" s="25">
        <f>MROUND(N6+48,100)</f>
        <v>1500</v>
      </c>
      <c r="L6" s="25">
        <f>MROUND(O6+48,100)</f>
        <v>900</v>
      </c>
      <c r="M6" s="8"/>
      <c r="N6" s="4">
        <f>Q6*2.3</f>
        <v>1430.6</v>
      </c>
      <c r="O6" s="4">
        <f>Q6*1.4</f>
        <v>870.8</v>
      </c>
      <c r="P6" s="8"/>
      <c r="Q6" s="95">
        <v>622</v>
      </c>
      <c r="R6" s="95">
        <v>622</v>
      </c>
      <c r="S6" s="80">
        <v>518</v>
      </c>
      <c r="T6" s="80">
        <v>518</v>
      </c>
      <c r="U6" s="80">
        <v>518</v>
      </c>
      <c r="V6" s="80">
        <v>518</v>
      </c>
      <c r="W6" s="80">
        <v>518</v>
      </c>
      <c r="X6" s="80">
        <v>300</v>
      </c>
      <c r="Y6" s="70">
        <v>300</v>
      </c>
      <c r="Z6" s="55">
        <v>300</v>
      </c>
      <c r="AA6" s="51">
        <v>300</v>
      </c>
      <c r="AB6" s="42">
        <v>300</v>
      </c>
      <c r="AC6" s="26">
        <v>300</v>
      </c>
      <c r="AD6" s="26">
        <v>300</v>
      </c>
      <c r="AE6" s="26">
        <v>300</v>
      </c>
      <c r="AF6" s="26">
        <v>300</v>
      </c>
      <c r="AG6" s="26">
        <v>300</v>
      </c>
      <c r="AH6" s="26"/>
      <c r="AI6" s="26"/>
      <c r="AJ6" s="20">
        <v>108.173</v>
      </c>
      <c r="AK6" s="60"/>
      <c r="AM6" s="6"/>
      <c r="AN6" s="6"/>
    </row>
    <row r="7" spans="1:40" s="18" customFormat="1" ht="23.1" customHeight="1" x14ac:dyDescent="0.25">
      <c r="A7" s="1"/>
      <c r="B7" s="1"/>
      <c r="C7" s="1"/>
      <c r="D7" s="64" t="s">
        <v>65</v>
      </c>
      <c r="E7" s="13">
        <f t="shared" ref="E7:F15" si="0">K7</f>
        <v>2200</v>
      </c>
      <c r="F7" s="14">
        <f t="shared" si="0"/>
        <v>1400</v>
      </c>
      <c r="G7" s="10"/>
      <c r="H7" s="1"/>
      <c r="I7" s="1"/>
      <c r="J7" s="5"/>
      <c r="K7" s="25">
        <f t="shared" ref="K7:K62" si="1">MROUND(N7+48,100)</f>
        <v>2200</v>
      </c>
      <c r="L7" s="25">
        <f t="shared" ref="L7:L62" si="2">MROUND(O7+48,100)</f>
        <v>1400</v>
      </c>
      <c r="M7" s="8"/>
      <c r="N7" s="4">
        <f t="shared" ref="N7:N15" si="3">Q7*2.3</f>
        <v>2143.6</v>
      </c>
      <c r="O7" s="4">
        <f t="shared" ref="O7:O15" si="4">Q7*1.4</f>
        <v>1304.8</v>
      </c>
      <c r="P7" s="8"/>
      <c r="Q7" s="95">
        <v>932</v>
      </c>
      <c r="R7" s="95">
        <v>932</v>
      </c>
      <c r="S7" s="80">
        <v>777</v>
      </c>
      <c r="T7" s="80">
        <v>777</v>
      </c>
      <c r="U7" s="80">
        <v>777</v>
      </c>
      <c r="V7" s="80">
        <v>777</v>
      </c>
      <c r="W7" s="80">
        <v>777</v>
      </c>
      <c r="X7" s="80">
        <v>450</v>
      </c>
      <c r="Y7" s="70">
        <v>450</v>
      </c>
      <c r="Z7" s="55">
        <v>450</v>
      </c>
      <c r="AA7" s="51">
        <v>450</v>
      </c>
      <c r="AB7" s="42">
        <v>450</v>
      </c>
      <c r="AC7" s="26">
        <v>450</v>
      </c>
      <c r="AD7" s="26">
        <v>450</v>
      </c>
      <c r="AE7" s="26">
        <v>450</v>
      </c>
      <c r="AF7" s="26">
        <v>450</v>
      </c>
      <c r="AG7" s="26">
        <v>450</v>
      </c>
      <c r="AH7" s="26">
        <v>135.21625</v>
      </c>
      <c r="AI7" s="26">
        <v>135.21625</v>
      </c>
      <c r="AJ7" s="20">
        <v>108.173</v>
      </c>
      <c r="AK7" s="60"/>
      <c r="AM7" s="6"/>
      <c r="AN7" s="6"/>
    </row>
    <row r="8" spans="1:40" s="18" customFormat="1" ht="23.1" customHeight="1" x14ac:dyDescent="0.25">
      <c r="A8" s="1"/>
      <c r="B8" s="1"/>
      <c r="C8" s="1"/>
      <c r="D8" s="64" t="s">
        <v>64</v>
      </c>
      <c r="E8" s="13">
        <f t="shared" si="0"/>
        <v>2200</v>
      </c>
      <c r="F8" s="14">
        <f t="shared" si="0"/>
        <v>1400</v>
      </c>
      <c r="G8" s="10"/>
      <c r="H8" s="1"/>
      <c r="I8" s="1"/>
      <c r="J8" s="5"/>
      <c r="K8" s="25">
        <f t="shared" si="1"/>
        <v>2200</v>
      </c>
      <c r="L8" s="25">
        <f t="shared" si="2"/>
        <v>1400</v>
      </c>
      <c r="M8" s="8"/>
      <c r="N8" s="4">
        <f t="shared" si="3"/>
        <v>2143.6</v>
      </c>
      <c r="O8" s="4">
        <f t="shared" si="4"/>
        <v>1304.8</v>
      </c>
      <c r="P8" s="8"/>
      <c r="Q8" s="95">
        <v>932</v>
      </c>
      <c r="R8" s="95">
        <v>932</v>
      </c>
      <c r="S8" s="80">
        <v>777</v>
      </c>
      <c r="T8" s="80">
        <v>777</v>
      </c>
      <c r="U8" s="80">
        <v>777</v>
      </c>
      <c r="V8" s="80">
        <v>777</v>
      </c>
      <c r="W8" s="80">
        <v>777</v>
      </c>
      <c r="X8" s="80">
        <v>400</v>
      </c>
      <c r="Y8" s="70">
        <v>400</v>
      </c>
      <c r="Z8" s="55">
        <v>400</v>
      </c>
      <c r="AA8" s="51">
        <v>400</v>
      </c>
      <c r="AB8" s="42">
        <v>400</v>
      </c>
      <c r="AC8" s="26">
        <v>400</v>
      </c>
      <c r="AD8" s="26">
        <v>400</v>
      </c>
      <c r="AE8" s="26">
        <v>400</v>
      </c>
      <c r="AF8" s="26">
        <v>400</v>
      </c>
      <c r="AG8" s="26">
        <v>400</v>
      </c>
      <c r="AH8" s="26"/>
      <c r="AI8" s="26"/>
      <c r="AJ8" s="20">
        <v>162.2595</v>
      </c>
      <c r="AK8" s="60"/>
      <c r="AM8" s="6"/>
      <c r="AN8" s="6"/>
    </row>
    <row r="9" spans="1:40" s="18" customFormat="1" ht="23.1" customHeight="1" x14ac:dyDescent="0.25">
      <c r="A9" s="1"/>
      <c r="B9" s="1" t="s">
        <v>85</v>
      </c>
      <c r="C9" s="1"/>
      <c r="D9" s="64" t="s">
        <v>63</v>
      </c>
      <c r="E9" s="13">
        <f t="shared" si="0"/>
        <v>3100</v>
      </c>
      <c r="F9" s="14">
        <f t="shared" si="0"/>
        <v>1900</v>
      </c>
      <c r="G9" s="10"/>
      <c r="H9" s="1"/>
      <c r="I9" s="1"/>
      <c r="J9" s="5"/>
      <c r="K9" s="25">
        <f t="shared" si="1"/>
        <v>3100</v>
      </c>
      <c r="L9" s="25">
        <f t="shared" si="2"/>
        <v>1900</v>
      </c>
      <c r="M9" s="8"/>
      <c r="N9" s="4">
        <f t="shared" si="3"/>
        <v>3079.7</v>
      </c>
      <c r="O9" s="4">
        <f t="shared" si="4"/>
        <v>1874.6</v>
      </c>
      <c r="P9" s="8"/>
      <c r="Q9" s="95">
        <v>1339</v>
      </c>
      <c r="R9" s="95">
        <v>1339</v>
      </c>
      <c r="S9" s="80">
        <v>1116</v>
      </c>
      <c r="T9" s="80">
        <v>1116</v>
      </c>
      <c r="U9" s="80">
        <v>1116</v>
      </c>
      <c r="V9" s="87">
        <v>1116</v>
      </c>
      <c r="W9" s="80">
        <v>1116</v>
      </c>
      <c r="X9" s="80">
        <v>600</v>
      </c>
      <c r="Y9" s="70">
        <v>600</v>
      </c>
      <c r="Z9" s="55">
        <v>600</v>
      </c>
      <c r="AA9" s="51">
        <v>600</v>
      </c>
      <c r="AB9" s="42">
        <v>600</v>
      </c>
      <c r="AC9" s="26">
        <v>600</v>
      </c>
      <c r="AD9" s="26">
        <v>600</v>
      </c>
      <c r="AE9" s="26">
        <v>600</v>
      </c>
      <c r="AF9" s="26">
        <v>600</v>
      </c>
      <c r="AG9" s="26">
        <v>600</v>
      </c>
      <c r="AH9" s="26">
        <v>202.824375</v>
      </c>
      <c r="AI9" s="26">
        <v>202.824375</v>
      </c>
      <c r="AJ9" s="20">
        <v>162.2595</v>
      </c>
      <c r="AK9" s="60"/>
      <c r="AM9" s="6"/>
      <c r="AN9" s="6"/>
    </row>
    <row r="10" spans="1:40" s="18" customFormat="1" ht="23.1" customHeight="1" x14ac:dyDescent="0.25">
      <c r="A10" s="1"/>
      <c r="B10" s="1"/>
      <c r="C10" s="1"/>
      <c r="D10" s="64" t="s">
        <v>62</v>
      </c>
      <c r="E10" s="13">
        <f t="shared" si="0"/>
        <v>2600</v>
      </c>
      <c r="F10" s="14">
        <f t="shared" si="0"/>
        <v>1600</v>
      </c>
      <c r="G10" s="10"/>
      <c r="H10" s="1"/>
      <c r="I10" s="1"/>
      <c r="J10" s="5"/>
      <c r="K10" s="25">
        <f t="shared" si="1"/>
        <v>2600</v>
      </c>
      <c r="L10" s="25">
        <f t="shared" si="2"/>
        <v>1600</v>
      </c>
      <c r="M10" s="8"/>
      <c r="N10" s="4">
        <f t="shared" si="3"/>
        <v>2571.3999999999996</v>
      </c>
      <c r="O10" s="4">
        <f t="shared" si="4"/>
        <v>1565.1999999999998</v>
      </c>
      <c r="P10" s="8"/>
      <c r="Q10" s="95">
        <v>1118</v>
      </c>
      <c r="R10" s="95">
        <v>1118</v>
      </c>
      <c r="S10" s="80">
        <v>932</v>
      </c>
      <c r="T10" s="80">
        <v>932</v>
      </c>
      <c r="U10" s="80">
        <v>932</v>
      </c>
      <c r="V10" s="80">
        <v>932</v>
      </c>
      <c r="W10" s="80">
        <v>932</v>
      </c>
      <c r="X10" s="80">
        <v>460</v>
      </c>
      <c r="Y10" s="70">
        <v>460</v>
      </c>
      <c r="Z10" s="55">
        <v>460</v>
      </c>
      <c r="AA10" s="51">
        <v>460</v>
      </c>
      <c r="AB10" s="42">
        <v>460</v>
      </c>
      <c r="AC10" s="26">
        <v>460</v>
      </c>
      <c r="AD10" s="26">
        <v>460</v>
      </c>
      <c r="AE10" s="26">
        <v>460</v>
      </c>
      <c r="AF10" s="26">
        <v>460</v>
      </c>
      <c r="AG10" s="26">
        <v>460</v>
      </c>
      <c r="AH10" s="26"/>
      <c r="AI10" s="26"/>
      <c r="AJ10" s="20">
        <v>194.71140000000003</v>
      </c>
      <c r="AK10" s="60"/>
      <c r="AM10" s="6"/>
      <c r="AN10" s="6"/>
    </row>
    <row r="11" spans="1:40" s="18" customFormat="1" ht="23.1" customHeight="1" x14ac:dyDescent="0.25">
      <c r="A11" s="1"/>
      <c r="B11" s="1"/>
      <c r="C11" s="1"/>
      <c r="D11" s="64" t="s">
        <v>61</v>
      </c>
      <c r="E11" s="13">
        <f t="shared" si="0"/>
        <v>3900</v>
      </c>
      <c r="F11" s="14">
        <f t="shared" si="0"/>
        <v>2400</v>
      </c>
      <c r="G11" s="10"/>
      <c r="H11" s="1"/>
      <c r="I11" s="1"/>
      <c r="J11" s="5"/>
      <c r="K11" s="25">
        <f t="shared" si="1"/>
        <v>3900</v>
      </c>
      <c r="L11" s="25">
        <f t="shared" si="2"/>
        <v>2400</v>
      </c>
      <c r="M11" s="8"/>
      <c r="N11" s="4">
        <f t="shared" si="3"/>
        <v>3854.7999999999997</v>
      </c>
      <c r="O11" s="4">
        <f t="shared" si="4"/>
        <v>2346.3999999999996</v>
      </c>
      <c r="P11" s="8"/>
      <c r="Q11" s="95">
        <v>1676</v>
      </c>
      <c r="R11" s="95">
        <v>1676</v>
      </c>
      <c r="S11" s="80">
        <v>1397</v>
      </c>
      <c r="T11" s="80">
        <v>1397</v>
      </c>
      <c r="U11" s="80">
        <v>1397</v>
      </c>
      <c r="V11" s="87">
        <v>1397</v>
      </c>
      <c r="W11" s="80">
        <v>1397</v>
      </c>
      <c r="X11" s="80">
        <v>690</v>
      </c>
      <c r="Y11" s="70">
        <v>690</v>
      </c>
      <c r="Z11" s="55">
        <v>690</v>
      </c>
      <c r="AA11" s="51">
        <v>690</v>
      </c>
      <c r="AB11" s="42">
        <v>690</v>
      </c>
      <c r="AC11" s="26">
        <v>690</v>
      </c>
      <c r="AD11" s="26">
        <v>690</v>
      </c>
      <c r="AE11" s="26">
        <v>690</v>
      </c>
      <c r="AF11" s="26">
        <v>690</v>
      </c>
      <c r="AG11" s="26">
        <v>690</v>
      </c>
      <c r="AH11" s="26">
        <v>243.38925000000003</v>
      </c>
      <c r="AI11" s="26">
        <v>243.38925000000003</v>
      </c>
      <c r="AJ11" s="20">
        <v>194.71140000000003</v>
      </c>
      <c r="AK11" s="60"/>
      <c r="AM11" s="6"/>
      <c r="AN11" s="6"/>
    </row>
    <row r="12" spans="1:40" s="18" customFormat="1" ht="23.1" customHeight="1" x14ac:dyDescent="0.25">
      <c r="A12" s="1"/>
      <c r="B12" s="1"/>
      <c r="C12" s="1"/>
      <c r="D12" s="64" t="s">
        <v>60</v>
      </c>
      <c r="E12" s="13">
        <f t="shared" si="0"/>
        <v>2900</v>
      </c>
      <c r="F12" s="14">
        <f t="shared" si="0"/>
        <v>1800</v>
      </c>
      <c r="G12" s="10"/>
      <c r="H12" s="1"/>
      <c r="I12" s="1"/>
      <c r="J12" s="5"/>
      <c r="K12" s="25">
        <f t="shared" si="1"/>
        <v>2900</v>
      </c>
      <c r="L12" s="25">
        <f t="shared" si="2"/>
        <v>1800</v>
      </c>
      <c r="M12" s="8"/>
      <c r="N12" s="4">
        <f t="shared" si="3"/>
        <v>2856.6</v>
      </c>
      <c r="O12" s="4">
        <f t="shared" si="4"/>
        <v>1738.8</v>
      </c>
      <c r="P12" s="8"/>
      <c r="Q12" s="95">
        <v>1242</v>
      </c>
      <c r="R12" s="95">
        <v>1242</v>
      </c>
      <c r="S12" s="80">
        <v>1035</v>
      </c>
      <c r="T12" s="80">
        <v>1035</v>
      </c>
      <c r="U12" s="80">
        <v>1035</v>
      </c>
      <c r="V12" s="80">
        <v>1035</v>
      </c>
      <c r="W12" s="80">
        <v>1035</v>
      </c>
      <c r="X12" s="80">
        <v>500</v>
      </c>
      <c r="Y12" s="70">
        <v>500</v>
      </c>
      <c r="Z12" s="55">
        <v>500</v>
      </c>
      <c r="AA12" s="51">
        <v>500</v>
      </c>
      <c r="AB12" s="42">
        <v>500</v>
      </c>
      <c r="AC12" s="26">
        <v>500</v>
      </c>
      <c r="AD12" s="26">
        <v>500</v>
      </c>
      <c r="AE12" s="26">
        <v>500</v>
      </c>
      <c r="AF12" s="26">
        <v>500</v>
      </c>
      <c r="AG12" s="26">
        <v>500</v>
      </c>
      <c r="AH12" s="26"/>
      <c r="AI12" s="26"/>
      <c r="AJ12" s="20">
        <v>216.346</v>
      </c>
      <c r="AK12" s="60"/>
      <c r="AM12" s="6"/>
      <c r="AN12" s="6"/>
    </row>
    <row r="13" spans="1:40" s="18" customFormat="1" ht="23.1" customHeight="1" thickBot="1" x14ac:dyDescent="0.3">
      <c r="A13" s="1"/>
      <c r="B13" s="1"/>
      <c r="C13" s="1"/>
      <c r="D13" s="66" t="s">
        <v>59</v>
      </c>
      <c r="E13" s="13">
        <f t="shared" si="0"/>
        <v>4300</v>
      </c>
      <c r="F13" s="14">
        <f t="shared" si="0"/>
        <v>2700</v>
      </c>
      <c r="G13" s="10"/>
      <c r="H13" s="1"/>
      <c r="I13" s="1"/>
      <c r="J13" s="5"/>
      <c r="K13" s="25">
        <f t="shared" si="1"/>
        <v>4300</v>
      </c>
      <c r="L13" s="25">
        <f t="shared" si="2"/>
        <v>2700</v>
      </c>
      <c r="M13" s="8"/>
      <c r="N13" s="4">
        <f t="shared" si="3"/>
        <v>4287.2</v>
      </c>
      <c r="O13" s="4">
        <f t="shared" si="4"/>
        <v>2609.6</v>
      </c>
      <c r="P13" s="8"/>
      <c r="Q13" s="95">
        <v>1864</v>
      </c>
      <c r="R13" s="95">
        <v>1864</v>
      </c>
      <c r="S13" s="80">
        <v>1553</v>
      </c>
      <c r="T13" s="80">
        <v>1553</v>
      </c>
      <c r="U13" s="80">
        <v>1553</v>
      </c>
      <c r="V13" s="87">
        <v>1553</v>
      </c>
      <c r="W13" s="80">
        <v>1553</v>
      </c>
      <c r="X13" s="80">
        <v>750</v>
      </c>
      <c r="Y13" s="70">
        <v>750</v>
      </c>
      <c r="Z13" s="55">
        <v>750</v>
      </c>
      <c r="AA13" s="51">
        <v>750</v>
      </c>
      <c r="AB13" s="42">
        <v>750</v>
      </c>
      <c r="AC13" s="26">
        <v>750</v>
      </c>
      <c r="AD13" s="26">
        <v>750</v>
      </c>
      <c r="AE13" s="26">
        <v>750</v>
      </c>
      <c r="AF13" s="26">
        <v>750</v>
      </c>
      <c r="AG13" s="26">
        <v>750</v>
      </c>
      <c r="AH13" s="26">
        <v>270.4325</v>
      </c>
      <c r="AI13" s="26">
        <v>270.4325</v>
      </c>
      <c r="AJ13" s="20">
        <v>216.346</v>
      </c>
      <c r="AK13" s="60"/>
      <c r="AM13" s="6"/>
      <c r="AN13" s="6"/>
    </row>
    <row r="14" spans="1:40" s="18" customFormat="1" ht="23.1" customHeight="1" x14ac:dyDescent="0.25">
      <c r="A14" s="1"/>
      <c r="B14" s="1"/>
      <c r="C14" s="1"/>
      <c r="D14" s="65" t="s">
        <v>83</v>
      </c>
      <c r="E14" s="13">
        <f t="shared" si="0"/>
        <v>3900</v>
      </c>
      <c r="F14" s="14">
        <f t="shared" si="0"/>
        <v>2400</v>
      </c>
      <c r="G14" s="10"/>
      <c r="H14" s="1"/>
      <c r="I14" s="1"/>
      <c r="J14" s="5"/>
      <c r="K14" s="25">
        <f t="shared" si="1"/>
        <v>3900</v>
      </c>
      <c r="L14" s="25">
        <f t="shared" si="2"/>
        <v>2400</v>
      </c>
      <c r="M14" s="8"/>
      <c r="N14" s="4">
        <f t="shared" si="3"/>
        <v>3808.7999999999997</v>
      </c>
      <c r="O14" s="4">
        <f t="shared" si="4"/>
        <v>2318.3999999999996</v>
      </c>
      <c r="P14" s="8"/>
      <c r="Q14" s="95">
        <v>1656</v>
      </c>
      <c r="R14" s="95">
        <v>1656</v>
      </c>
      <c r="S14" s="80">
        <v>1380</v>
      </c>
      <c r="T14" s="80">
        <v>1380</v>
      </c>
      <c r="U14" s="80">
        <v>1380</v>
      </c>
      <c r="V14" s="80">
        <v>1380</v>
      </c>
      <c r="W14" s="80">
        <v>1380</v>
      </c>
      <c r="X14" s="80">
        <v>800</v>
      </c>
      <c r="Y14" s="70">
        <v>800</v>
      </c>
      <c r="Z14" s="55">
        <v>800</v>
      </c>
      <c r="AA14" s="51">
        <v>800</v>
      </c>
      <c r="AB14" s="42">
        <v>800</v>
      </c>
      <c r="AC14" s="26">
        <v>800</v>
      </c>
      <c r="AD14" s="26">
        <v>800</v>
      </c>
      <c r="AE14" s="26">
        <v>800</v>
      </c>
      <c r="AF14" s="26">
        <v>800</v>
      </c>
      <c r="AG14" s="26">
        <v>800</v>
      </c>
      <c r="AH14" s="26"/>
      <c r="AI14" s="26"/>
      <c r="AJ14" s="20">
        <v>216.346</v>
      </c>
      <c r="AK14" s="60"/>
      <c r="AM14" s="6"/>
      <c r="AN14" s="6"/>
    </row>
    <row r="15" spans="1:40" s="18" customFormat="1" ht="23.1" customHeight="1" x14ac:dyDescent="0.25">
      <c r="A15" s="1"/>
      <c r="B15" s="1"/>
      <c r="C15" s="1"/>
      <c r="D15" s="64" t="s">
        <v>84</v>
      </c>
      <c r="E15" s="13">
        <f t="shared" si="0"/>
        <v>5800</v>
      </c>
      <c r="F15" s="14">
        <f t="shared" si="0"/>
        <v>3500</v>
      </c>
      <c r="G15" s="10"/>
      <c r="H15" s="1"/>
      <c r="I15" s="1"/>
      <c r="J15" s="5"/>
      <c r="K15" s="25">
        <f t="shared" si="1"/>
        <v>5800</v>
      </c>
      <c r="L15" s="25">
        <f t="shared" si="2"/>
        <v>3500</v>
      </c>
      <c r="M15" s="8"/>
      <c r="N15" s="4">
        <f t="shared" si="3"/>
        <v>5713.2</v>
      </c>
      <c r="O15" s="4">
        <f t="shared" si="4"/>
        <v>3477.6</v>
      </c>
      <c r="P15" s="8"/>
      <c r="Q15" s="95">
        <v>2484</v>
      </c>
      <c r="R15" s="95">
        <v>2484</v>
      </c>
      <c r="S15" s="80">
        <v>2070</v>
      </c>
      <c r="T15" s="80">
        <v>2070</v>
      </c>
      <c r="U15" s="80">
        <v>2070</v>
      </c>
      <c r="V15" s="80">
        <v>2070</v>
      </c>
      <c r="W15" s="80">
        <v>2070</v>
      </c>
      <c r="X15" s="80">
        <v>1200</v>
      </c>
      <c r="Y15" s="70">
        <v>1200</v>
      </c>
      <c r="Z15" s="55">
        <v>1200</v>
      </c>
      <c r="AA15" s="51">
        <v>1200</v>
      </c>
      <c r="AB15" s="42">
        <v>1200</v>
      </c>
      <c r="AC15" s="26">
        <v>1200</v>
      </c>
      <c r="AD15" s="26">
        <v>1200</v>
      </c>
      <c r="AE15" s="26">
        <v>1200</v>
      </c>
      <c r="AF15" s="26">
        <v>1200</v>
      </c>
      <c r="AG15" s="26">
        <v>1200</v>
      </c>
      <c r="AH15" s="26"/>
      <c r="AI15" s="26"/>
      <c r="AJ15" s="20">
        <v>216.346</v>
      </c>
      <c r="AK15" s="60"/>
      <c r="AM15" s="6"/>
      <c r="AN15" s="6"/>
    </row>
    <row r="16" spans="1:40" s="18" customFormat="1" ht="20.100000000000001" customHeight="1" x14ac:dyDescent="0.25">
      <c r="A16" s="1"/>
      <c r="B16" s="1"/>
      <c r="C16" s="1"/>
      <c r="D16" s="15"/>
      <c r="E16" s="16"/>
      <c r="F16" s="17"/>
      <c r="G16" s="10"/>
      <c r="H16" s="1"/>
      <c r="I16" s="1"/>
      <c r="J16" s="5"/>
      <c r="K16" s="25">
        <f t="shared" si="1"/>
        <v>0</v>
      </c>
      <c r="L16" s="25">
        <f t="shared" si="2"/>
        <v>0</v>
      </c>
      <c r="M16" s="8"/>
      <c r="N16" s="4"/>
      <c r="O16" s="4"/>
      <c r="P16" s="8"/>
      <c r="Q16" s="80"/>
      <c r="R16" s="80"/>
      <c r="S16" s="80"/>
      <c r="T16" s="80"/>
      <c r="U16" s="80"/>
      <c r="V16" s="80"/>
      <c r="W16" s="80"/>
      <c r="X16" s="80"/>
      <c r="Y16" s="70"/>
      <c r="Z16" s="55"/>
      <c r="AA16" s="51"/>
      <c r="AB16" s="42"/>
      <c r="AC16" s="26"/>
      <c r="AD16" s="26"/>
      <c r="AE16" s="26"/>
      <c r="AF16" s="26"/>
      <c r="AG16" s="26"/>
      <c r="AH16" s="26"/>
      <c r="AI16" s="26"/>
      <c r="AJ16" s="20"/>
      <c r="AK16" s="60"/>
      <c r="AM16" s="6"/>
      <c r="AN16" s="6"/>
    </row>
    <row r="17" spans="1:40" s="18" customFormat="1" ht="23.1" customHeight="1" x14ac:dyDescent="0.25">
      <c r="A17" s="1"/>
      <c r="B17" s="1"/>
      <c r="C17" s="1"/>
      <c r="D17" s="122" t="s">
        <v>25</v>
      </c>
      <c r="E17" s="122"/>
      <c r="F17" s="122"/>
      <c r="G17" s="122"/>
      <c r="H17" s="122"/>
      <c r="I17" s="123"/>
      <c r="J17" s="6"/>
      <c r="K17" s="25">
        <f t="shared" si="1"/>
        <v>0</v>
      </c>
      <c r="L17" s="25">
        <f t="shared" si="2"/>
        <v>0</v>
      </c>
      <c r="M17" s="1"/>
      <c r="N17" s="4"/>
      <c r="O17" s="4"/>
      <c r="P17" s="1"/>
      <c r="Q17" s="80"/>
      <c r="R17" s="80"/>
      <c r="S17" s="80"/>
      <c r="T17" s="80"/>
      <c r="U17" s="80"/>
      <c r="V17" s="80"/>
      <c r="W17" s="80"/>
      <c r="X17" s="80"/>
      <c r="Y17" s="62"/>
      <c r="Z17" s="62"/>
      <c r="AA17" s="61"/>
      <c r="AB17" s="42"/>
      <c r="AC17" s="26"/>
      <c r="AD17" s="26"/>
      <c r="AE17" s="26"/>
      <c r="AF17" s="26"/>
      <c r="AG17" s="26"/>
      <c r="AH17" s="26"/>
      <c r="AI17" s="26"/>
      <c r="AJ17" s="9"/>
      <c r="AK17" s="60"/>
      <c r="AM17" s="6"/>
      <c r="AN17" s="6"/>
    </row>
    <row r="18" spans="1:40" s="18" customFormat="1" ht="7.9" customHeight="1" x14ac:dyDescent="0.25">
      <c r="A18" s="1"/>
      <c r="B18" s="1"/>
      <c r="C18" s="1"/>
      <c r="D18" s="15"/>
      <c r="E18" s="16"/>
      <c r="F18" s="17"/>
      <c r="G18" s="11"/>
      <c r="H18" s="1"/>
      <c r="I18" s="1"/>
      <c r="J18" s="5"/>
      <c r="K18" s="25">
        <f t="shared" si="1"/>
        <v>0</v>
      </c>
      <c r="L18" s="25">
        <f t="shared" si="2"/>
        <v>0</v>
      </c>
      <c r="M18" s="8"/>
      <c r="N18" s="4"/>
      <c r="O18" s="4"/>
      <c r="P18" s="8"/>
      <c r="Q18" s="81"/>
      <c r="R18" s="81"/>
      <c r="S18" s="81"/>
      <c r="T18" s="81"/>
      <c r="U18" s="81"/>
      <c r="V18" s="81"/>
      <c r="W18" s="81"/>
      <c r="X18" s="81"/>
      <c r="Y18" s="71"/>
      <c r="Z18" s="56"/>
      <c r="AA18" s="52"/>
      <c r="AB18" s="43"/>
      <c r="AC18" s="26"/>
      <c r="AD18" s="26"/>
      <c r="AE18" s="26"/>
      <c r="AF18" s="26"/>
      <c r="AG18" s="26"/>
      <c r="AH18" s="26"/>
      <c r="AI18" s="26"/>
      <c r="AJ18" s="20"/>
      <c r="AK18" s="60"/>
      <c r="AM18" s="6"/>
      <c r="AN18" s="6"/>
    </row>
    <row r="19" spans="1:40" s="18" customFormat="1" ht="23.1" customHeight="1" x14ac:dyDescent="0.25">
      <c r="A19" s="1"/>
      <c r="B19" s="1"/>
      <c r="C19" s="1"/>
      <c r="D19" s="63" t="s">
        <v>50</v>
      </c>
      <c r="E19" s="16"/>
      <c r="F19" s="17"/>
      <c r="G19" s="11"/>
      <c r="H19" s="1"/>
      <c r="I19" s="1"/>
      <c r="J19" s="5"/>
      <c r="K19" s="25">
        <f t="shared" si="1"/>
        <v>0</v>
      </c>
      <c r="L19" s="25">
        <f t="shared" si="2"/>
        <v>0</v>
      </c>
      <c r="M19" s="8"/>
      <c r="N19" s="4"/>
      <c r="O19" s="4"/>
      <c r="P19" s="8"/>
      <c r="Q19" s="80"/>
      <c r="R19" s="80"/>
      <c r="S19" s="80"/>
      <c r="T19" s="80"/>
      <c r="U19" s="80"/>
      <c r="V19" s="80"/>
      <c r="W19" s="80"/>
      <c r="X19" s="80"/>
      <c r="Y19" s="70"/>
      <c r="Z19" s="55"/>
      <c r="AA19" s="51"/>
      <c r="AB19" s="42"/>
      <c r="AC19" s="26"/>
      <c r="AD19" s="26"/>
      <c r="AE19" s="26"/>
      <c r="AF19" s="26"/>
      <c r="AG19" s="26"/>
      <c r="AH19" s="26"/>
      <c r="AI19" s="26"/>
      <c r="AJ19" s="9"/>
      <c r="AK19" s="60"/>
      <c r="AM19" s="6"/>
      <c r="AN19" s="6"/>
    </row>
    <row r="20" spans="1:40" s="18" customFormat="1" ht="23.1" customHeight="1" x14ac:dyDescent="0.25">
      <c r="A20" s="1"/>
      <c r="B20" s="1"/>
      <c r="C20" s="28"/>
      <c r="D20" s="2" t="s">
        <v>51</v>
      </c>
      <c r="E20" s="13">
        <f t="shared" ref="E20:F22" si="5">K20</f>
        <v>23000</v>
      </c>
      <c r="F20" s="14">
        <f t="shared" si="5"/>
        <v>14000</v>
      </c>
      <c r="G20" s="11"/>
      <c r="H20" s="1"/>
      <c r="I20" s="1"/>
      <c r="J20" s="5"/>
      <c r="K20" s="25">
        <f t="shared" si="1"/>
        <v>23000</v>
      </c>
      <c r="L20" s="25">
        <f t="shared" si="2"/>
        <v>14000</v>
      </c>
      <c r="M20" s="8"/>
      <c r="N20" s="4">
        <f>Q20*2.3</f>
        <v>23000</v>
      </c>
      <c r="O20" s="4">
        <f t="shared" ref="O20:O35" si="6">Q20*1.4</f>
        <v>14000</v>
      </c>
      <c r="P20" s="8"/>
      <c r="Q20" s="94">
        <v>10000</v>
      </c>
      <c r="R20" s="94">
        <v>10000</v>
      </c>
      <c r="S20" s="90">
        <v>6000</v>
      </c>
      <c r="T20" s="90">
        <v>6000</v>
      </c>
      <c r="U20" s="85">
        <v>8050</v>
      </c>
      <c r="V20" s="85">
        <v>8050</v>
      </c>
      <c r="W20" s="85">
        <v>8050</v>
      </c>
      <c r="X20" s="80">
        <v>2700</v>
      </c>
      <c r="Y20" s="70">
        <v>2700</v>
      </c>
      <c r="Z20" s="55">
        <v>2700</v>
      </c>
      <c r="AA20" s="51">
        <v>2700</v>
      </c>
      <c r="AB20" s="42">
        <v>2700</v>
      </c>
      <c r="AC20" s="26">
        <v>2700</v>
      </c>
      <c r="AD20" s="26">
        <v>2700</v>
      </c>
      <c r="AE20" s="26">
        <v>2700</v>
      </c>
      <c r="AF20" s="26">
        <v>2700</v>
      </c>
      <c r="AG20" s="26">
        <v>2700</v>
      </c>
      <c r="AH20" s="26"/>
      <c r="AI20" s="26"/>
      <c r="AJ20" s="20">
        <v>2249.9983999999999</v>
      </c>
      <c r="AK20" s="60"/>
      <c r="AM20" s="6"/>
      <c r="AN20" s="6"/>
    </row>
    <row r="21" spans="1:40" s="18" customFormat="1" ht="23.1" customHeight="1" x14ac:dyDescent="0.25">
      <c r="A21" s="1"/>
      <c r="B21" s="1"/>
      <c r="C21" s="1"/>
      <c r="D21" s="2" t="s">
        <v>53</v>
      </c>
      <c r="E21" s="13">
        <f t="shared" si="5"/>
        <v>34500</v>
      </c>
      <c r="F21" s="14">
        <f t="shared" si="5"/>
        <v>21000</v>
      </c>
      <c r="G21" s="11"/>
      <c r="H21" s="1"/>
      <c r="I21" s="1"/>
      <c r="J21" s="5"/>
      <c r="K21" s="25">
        <f t="shared" si="1"/>
        <v>34500</v>
      </c>
      <c r="L21" s="25">
        <f t="shared" si="2"/>
        <v>21000</v>
      </c>
      <c r="M21" s="8"/>
      <c r="N21" s="4">
        <f>Q21*2.3</f>
        <v>34500</v>
      </c>
      <c r="O21" s="4">
        <f>Q21*1.4</f>
        <v>21000</v>
      </c>
      <c r="P21" s="8"/>
      <c r="Q21" s="94">
        <v>15000</v>
      </c>
      <c r="R21" s="94">
        <v>15000</v>
      </c>
      <c r="S21" s="85">
        <v>12075</v>
      </c>
      <c r="T21" s="85">
        <v>12075</v>
      </c>
      <c r="U21" s="85">
        <v>12075</v>
      </c>
      <c r="V21" s="85">
        <v>12075</v>
      </c>
      <c r="W21" s="85">
        <v>12075</v>
      </c>
      <c r="X21" s="80">
        <v>4050</v>
      </c>
      <c r="Y21" s="70">
        <v>4050</v>
      </c>
      <c r="Z21" s="55">
        <v>4050</v>
      </c>
      <c r="AA21" s="51">
        <v>4050</v>
      </c>
      <c r="AB21" s="42">
        <v>4050</v>
      </c>
      <c r="AC21" s="26">
        <v>4050</v>
      </c>
      <c r="AD21" s="26">
        <v>4050</v>
      </c>
      <c r="AE21" s="26">
        <v>4050</v>
      </c>
      <c r="AF21" s="26">
        <v>4050</v>
      </c>
      <c r="AG21" s="26">
        <v>4050</v>
      </c>
      <c r="AH21" s="26">
        <v>2812.498</v>
      </c>
      <c r="AI21" s="26">
        <v>2812.498</v>
      </c>
      <c r="AJ21" s="20">
        <v>2249.9983999999999</v>
      </c>
      <c r="AK21" s="60"/>
      <c r="AM21" s="6"/>
      <c r="AN21" s="6"/>
    </row>
    <row r="22" spans="1:40" s="18" customFormat="1" ht="23.1" customHeight="1" x14ac:dyDescent="0.25">
      <c r="A22" s="1"/>
      <c r="B22" s="1"/>
      <c r="C22" s="1"/>
      <c r="D22" s="2" t="s">
        <v>52</v>
      </c>
      <c r="E22" s="13">
        <f t="shared" si="5"/>
        <v>58700</v>
      </c>
      <c r="F22" s="14">
        <f t="shared" si="5"/>
        <v>35700</v>
      </c>
      <c r="G22" s="11"/>
      <c r="H22" s="1"/>
      <c r="I22" s="1"/>
      <c r="J22" s="5"/>
      <c r="K22" s="25">
        <f t="shared" si="1"/>
        <v>58700</v>
      </c>
      <c r="L22" s="25">
        <f t="shared" si="2"/>
        <v>35700</v>
      </c>
      <c r="M22" s="8"/>
      <c r="N22" s="4">
        <f>Q22*2.3</f>
        <v>58649.999999999993</v>
      </c>
      <c r="O22" s="4">
        <f>Q22*1.4</f>
        <v>35700</v>
      </c>
      <c r="P22" s="8"/>
      <c r="Q22" s="94">
        <v>25500</v>
      </c>
      <c r="R22" s="94">
        <v>25500</v>
      </c>
      <c r="S22" s="85">
        <v>24150</v>
      </c>
      <c r="T22" s="85">
        <v>24150</v>
      </c>
      <c r="U22" s="85">
        <v>24150</v>
      </c>
      <c r="V22" s="85">
        <v>24150</v>
      </c>
      <c r="W22" s="85">
        <v>24150</v>
      </c>
      <c r="X22" s="81">
        <v>8100</v>
      </c>
      <c r="Y22" s="71">
        <v>8100</v>
      </c>
      <c r="Z22" s="56">
        <v>8100</v>
      </c>
      <c r="AA22" s="52">
        <v>8100</v>
      </c>
      <c r="AB22" s="43">
        <v>8100</v>
      </c>
      <c r="AC22" s="26">
        <v>4050</v>
      </c>
      <c r="AD22" s="26">
        <v>4050</v>
      </c>
      <c r="AE22" s="26">
        <v>4050</v>
      </c>
      <c r="AF22" s="26">
        <v>4050</v>
      </c>
      <c r="AG22" s="26">
        <v>4050</v>
      </c>
      <c r="AH22" s="26">
        <v>2812.498</v>
      </c>
      <c r="AI22" s="26">
        <v>2812.498</v>
      </c>
      <c r="AJ22" s="20">
        <v>2249.9983999999999</v>
      </c>
      <c r="AK22" s="60"/>
      <c r="AM22" s="6"/>
      <c r="AN22" s="6"/>
    </row>
    <row r="23" spans="1:40" s="18" customFormat="1" ht="7.9" customHeight="1" x14ac:dyDescent="0.25">
      <c r="A23" s="1"/>
      <c r="B23" s="1"/>
      <c r="C23" s="1"/>
      <c r="D23" s="15"/>
      <c r="E23" s="16"/>
      <c r="F23" s="17"/>
      <c r="G23" s="11"/>
      <c r="H23" s="1"/>
      <c r="I23" s="1"/>
      <c r="J23" s="5"/>
      <c r="K23" s="25">
        <f t="shared" si="1"/>
        <v>0</v>
      </c>
      <c r="L23" s="25">
        <f t="shared" si="2"/>
        <v>0</v>
      </c>
      <c r="M23" s="8"/>
      <c r="N23" s="4"/>
      <c r="O23" s="4"/>
      <c r="P23" s="8"/>
      <c r="Q23" s="81"/>
      <c r="R23" s="81"/>
      <c r="S23" s="81"/>
      <c r="T23" s="81"/>
      <c r="U23" s="81"/>
      <c r="V23" s="81"/>
      <c r="W23" s="81"/>
      <c r="X23" s="81"/>
      <c r="Y23" s="71"/>
      <c r="Z23" s="56"/>
      <c r="AA23" s="52"/>
      <c r="AB23" s="43"/>
      <c r="AC23" s="26"/>
      <c r="AD23" s="26"/>
      <c r="AE23" s="26"/>
      <c r="AF23" s="26"/>
      <c r="AG23" s="26"/>
      <c r="AH23" s="26"/>
      <c r="AI23" s="26"/>
      <c r="AJ23" s="20"/>
      <c r="AK23" s="60"/>
      <c r="AM23" s="6"/>
      <c r="AN23" s="6"/>
    </row>
    <row r="24" spans="1:40" s="18" customFormat="1" ht="23.1" customHeight="1" x14ac:dyDescent="0.25">
      <c r="A24" s="1"/>
      <c r="B24" s="1"/>
      <c r="C24" s="1"/>
      <c r="D24" s="63" t="s">
        <v>54</v>
      </c>
      <c r="E24" s="16"/>
      <c r="F24" s="17"/>
      <c r="G24" s="11"/>
      <c r="H24" s="1"/>
      <c r="I24" s="1"/>
      <c r="J24" s="5"/>
      <c r="K24" s="25">
        <f t="shared" si="1"/>
        <v>0</v>
      </c>
      <c r="L24" s="25">
        <f t="shared" si="2"/>
        <v>0</v>
      </c>
      <c r="M24" s="8"/>
      <c r="N24" s="4"/>
      <c r="O24" s="4"/>
      <c r="P24" s="8"/>
      <c r="Q24" s="81"/>
      <c r="R24" s="81"/>
      <c r="S24" s="81"/>
      <c r="T24" s="81"/>
      <c r="U24" s="81"/>
      <c r="V24" s="81"/>
      <c r="W24" s="81"/>
      <c r="X24" s="81"/>
      <c r="Y24" s="71"/>
      <c r="Z24" s="56"/>
      <c r="AA24" s="52"/>
      <c r="AB24" s="43"/>
      <c r="AC24" s="26"/>
      <c r="AD24" s="26"/>
      <c r="AE24" s="26"/>
      <c r="AF24" s="26"/>
      <c r="AG24" s="26"/>
      <c r="AH24" s="26"/>
      <c r="AI24" s="26"/>
      <c r="AJ24" s="20"/>
      <c r="AK24" s="60"/>
      <c r="AM24" s="6"/>
      <c r="AN24" s="6"/>
    </row>
    <row r="25" spans="1:40" s="18" customFormat="1" ht="23.1" customHeight="1" x14ac:dyDescent="0.25">
      <c r="A25" s="1"/>
      <c r="B25" s="1"/>
      <c r="C25" s="1"/>
      <c r="D25" s="2" t="s">
        <v>51</v>
      </c>
      <c r="E25" s="13">
        <f t="shared" ref="E25:F27" si="7">K25</f>
        <v>34500</v>
      </c>
      <c r="F25" s="14">
        <f t="shared" si="7"/>
        <v>21000</v>
      </c>
      <c r="G25" s="11"/>
      <c r="H25" s="1"/>
      <c r="I25" s="22"/>
      <c r="J25" s="5"/>
      <c r="K25" s="25">
        <f t="shared" si="1"/>
        <v>34500</v>
      </c>
      <c r="L25" s="25">
        <f t="shared" si="2"/>
        <v>21000</v>
      </c>
      <c r="M25" s="8"/>
      <c r="N25" s="4">
        <f t="shared" ref="N25:N35" si="8">Q25*2.3</f>
        <v>34500</v>
      </c>
      <c r="O25" s="4">
        <f t="shared" si="6"/>
        <v>21000</v>
      </c>
      <c r="P25" s="8"/>
      <c r="Q25" s="94">
        <v>15000</v>
      </c>
      <c r="R25" s="94">
        <v>15000</v>
      </c>
      <c r="S25" s="85">
        <v>12075</v>
      </c>
      <c r="T25" s="85">
        <v>12075</v>
      </c>
      <c r="U25" s="85">
        <v>12075</v>
      </c>
      <c r="V25" s="85">
        <v>12075</v>
      </c>
      <c r="W25" s="85">
        <v>12075</v>
      </c>
      <c r="X25" s="80">
        <v>4050</v>
      </c>
      <c r="Y25" s="70">
        <v>4050</v>
      </c>
      <c r="Z25" s="55">
        <v>4050</v>
      </c>
      <c r="AA25" s="51">
        <v>4050</v>
      </c>
      <c r="AB25" s="42">
        <v>4050</v>
      </c>
      <c r="AC25" s="26">
        <v>4050</v>
      </c>
      <c r="AD25" s="26">
        <v>4050</v>
      </c>
      <c r="AE25" s="26">
        <v>4050</v>
      </c>
      <c r="AF25" s="26">
        <v>4050</v>
      </c>
      <c r="AG25" s="26">
        <v>4050</v>
      </c>
      <c r="AH25" s="26"/>
      <c r="AI25" s="26"/>
      <c r="AJ25" s="20">
        <v>3374.9976000000001</v>
      </c>
      <c r="AK25" s="60"/>
      <c r="AM25" s="6"/>
      <c r="AN25" s="6"/>
    </row>
    <row r="26" spans="1:40" s="18" customFormat="1" ht="23.1" customHeight="1" x14ac:dyDescent="0.25">
      <c r="A26" s="1"/>
      <c r="B26" s="1"/>
      <c r="C26" s="1"/>
      <c r="D26" s="2" t="s">
        <v>53</v>
      </c>
      <c r="E26" s="13">
        <f t="shared" si="7"/>
        <v>51800</v>
      </c>
      <c r="F26" s="14">
        <f t="shared" si="7"/>
        <v>31500</v>
      </c>
      <c r="G26" s="10"/>
      <c r="H26" s="1"/>
      <c r="I26" s="22"/>
      <c r="J26" s="5"/>
      <c r="K26" s="25">
        <f t="shared" si="1"/>
        <v>51800</v>
      </c>
      <c r="L26" s="25">
        <f t="shared" si="2"/>
        <v>31500</v>
      </c>
      <c r="M26" s="8"/>
      <c r="N26" s="4">
        <f>Q26*2.3</f>
        <v>51749.999999999993</v>
      </c>
      <c r="O26" s="4">
        <f>Q26*1.4</f>
        <v>31499.999999999996</v>
      </c>
      <c r="P26" s="8"/>
      <c r="Q26" s="94">
        <v>22500</v>
      </c>
      <c r="R26" s="94">
        <v>22500</v>
      </c>
      <c r="S26" s="85">
        <v>18113</v>
      </c>
      <c r="T26" s="85">
        <v>18113</v>
      </c>
      <c r="U26" s="85">
        <v>18113</v>
      </c>
      <c r="V26" s="85">
        <v>18113</v>
      </c>
      <c r="W26" s="85">
        <v>18113</v>
      </c>
      <c r="X26" s="80">
        <v>6075</v>
      </c>
      <c r="Y26" s="70">
        <v>6075</v>
      </c>
      <c r="Z26" s="55">
        <v>6075</v>
      </c>
      <c r="AA26" s="51">
        <v>6075</v>
      </c>
      <c r="AB26" s="42">
        <v>6075</v>
      </c>
      <c r="AC26" s="26">
        <v>6075</v>
      </c>
      <c r="AD26" s="26">
        <v>6075</v>
      </c>
      <c r="AE26" s="26">
        <v>6075</v>
      </c>
      <c r="AF26" s="26">
        <v>6075</v>
      </c>
      <c r="AG26" s="26">
        <v>6075</v>
      </c>
      <c r="AH26" s="26">
        <v>4218.7470000000003</v>
      </c>
      <c r="AI26" s="26">
        <v>4218.7470000000003</v>
      </c>
      <c r="AJ26" s="20">
        <v>3374.9976000000001</v>
      </c>
      <c r="AK26" s="60"/>
      <c r="AM26" s="6"/>
      <c r="AN26" s="6"/>
    </row>
    <row r="27" spans="1:40" s="18" customFormat="1" ht="23.1" customHeight="1" x14ac:dyDescent="0.25">
      <c r="A27" s="1"/>
      <c r="B27" s="1"/>
      <c r="C27" s="1"/>
      <c r="D27" s="2" t="s">
        <v>52</v>
      </c>
      <c r="E27" s="13">
        <f t="shared" si="7"/>
        <v>88000</v>
      </c>
      <c r="F27" s="14">
        <f t="shared" si="7"/>
        <v>53600</v>
      </c>
      <c r="G27" s="10"/>
      <c r="H27" s="1"/>
      <c r="I27" s="22"/>
      <c r="J27" s="5"/>
      <c r="K27" s="25">
        <f t="shared" si="1"/>
        <v>88000</v>
      </c>
      <c r="L27" s="25">
        <f t="shared" si="2"/>
        <v>53600</v>
      </c>
      <c r="M27" s="8"/>
      <c r="N27" s="4">
        <f>Q27*2.3</f>
        <v>87975</v>
      </c>
      <c r="O27" s="4">
        <f>Q27*1.4</f>
        <v>53550</v>
      </c>
      <c r="P27" s="8"/>
      <c r="Q27" s="94">
        <v>38250</v>
      </c>
      <c r="R27" s="94">
        <v>38250</v>
      </c>
      <c r="S27" s="85">
        <v>36225</v>
      </c>
      <c r="T27" s="85">
        <v>36225</v>
      </c>
      <c r="U27" s="85">
        <v>36225</v>
      </c>
      <c r="V27" s="85">
        <v>36225</v>
      </c>
      <c r="W27" s="85">
        <v>36225</v>
      </c>
      <c r="X27" s="81">
        <v>12150</v>
      </c>
      <c r="Y27" s="71">
        <v>12150</v>
      </c>
      <c r="Z27" s="56">
        <v>12150</v>
      </c>
      <c r="AA27" s="52">
        <v>12150</v>
      </c>
      <c r="AB27" s="43">
        <v>12150</v>
      </c>
      <c r="AC27" s="26">
        <v>6075</v>
      </c>
      <c r="AD27" s="26">
        <v>6075</v>
      </c>
      <c r="AE27" s="26">
        <v>6075</v>
      </c>
      <c r="AF27" s="26">
        <v>6075</v>
      </c>
      <c r="AG27" s="26">
        <v>6075</v>
      </c>
      <c r="AH27" s="26">
        <v>4218.7470000000003</v>
      </c>
      <c r="AI27" s="26">
        <v>4218.7470000000003</v>
      </c>
      <c r="AJ27" s="20">
        <v>3374.9976000000001</v>
      </c>
      <c r="AK27" s="60"/>
      <c r="AM27" s="6"/>
      <c r="AN27" s="6"/>
    </row>
    <row r="28" spans="1:40" s="18" customFormat="1" ht="7.9" customHeight="1" x14ac:dyDescent="0.25">
      <c r="A28" s="1"/>
      <c r="B28" s="1"/>
      <c r="C28" s="1"/>
      <c r="D28" s="15"/>
      <c r="E28" s="16"/>
      <c r="F28" s="17"/>
      <c r="G28" s="10"/>
      <c r="H28" s="1"/>
      <c r="I28" s="22"/>
      <c r="J28" s="5"/>
      <c r="K28" s="25">
        <f t="shared" si="1"/>
        <v>0</v>
      </c>
      <c r="L28" s="25">
        <f t="shared" si="2"/>
        <v>0</v>
      </c>
      <c r="M28" s="8"/>
      <c r="N28" s="4"/>
      <c r="O28" s="4"/>
      <c r="P28" s="8"/>
      <c r="Q28" s="85"/>
      <c r="R28" s="85"/>
      <c r="S28" s="85"/>
      <c r="T28" s="85"/>
      <c r="U28" s="85"/>
      <c r="V28" s="85"/>
      <c r="W28" s="85"/>
      <c r="X28" s="81"/>
      <c r="Y28" s="71"/>
      <c r="Z28" s="56"/>
      <c r="AA28" s="52"/>
      <c r="AB28" s="43"/>
      <c r="AC28" s="26"/>
      <c r="AD28" s="26"/>
      <c r="AE28" s="26"/>
      <c r="AF28" s="26"/>
      <c r="AG28" s="26"/>
      <c r="AH28" s="26"/>
      <c r="AI28" s="26"/>
      <c r="AJ28" s="20"/>
      <c r="AK28" s="60"/>
      <c r="AM28" s="6"/>
      <c r="AN28" s="6"/>
    </row>
    <row r="29" spans="1:40" s="18" customFormat="1" ht="23.1" customHeight="1" x14ac:dyDescent="0.25">
      <c r="A29" s="1"/>
      <c r="B29" s="1"/>
      <c r="C29" s="1"/>
      <c r="D29" s="63" t="s">
        <v>55</v>
      </c>
      <c r="E29" s="16"/>
      <c r="F29" s="17"/>
      <c r="G29" s="10"/>
      <c r="H29" s="1"/>
      <c r="I29" s="22"/>
      <c r="J29" s="5"/>
      <c r="K29" s="25">
        <f t="shared" si="1"/>
        <v>0</v>
      </c>
      <c r="L29" s="25">
        <f t="shared" si="2"/>
        <v>0</v>
      </c>
      <c r="M29" s="8"/>
      <c r="N29" s="4"/>
      <c r="O29" s="4"/>
      <c r="P29" s="8"/>
      <c r="Q29" s="85"/>
      <c r="R29" s="85"/>
      <c r="S29" s="85"/>
      <c r="T29" s="85"/>
      <c r="U29" s="85"/>
      <c r="V29" s="85"/>
      <c r="W29" s="85"/>
      <c r="X29" s="81"/>
      <c r="Y29" s="71"/>
      <c r="Z29" s="56"/>
      <c r="AA29" s="52"/>
      <c r="AB29" s="43"/>
      <c r="AC29" s="26"/>
      <c r="AD29" s="26"/>
      <c r="AE29" s="26"/>
      <c r="AF29" s="26"/>
      <c r="AG29" s="26"/>
      <c r="AH29" s="26"/>
      <c r="AI29" s="26"/>
      <c r="AJ29" s="20"/>
      <c r="AK29" s="60"/>
      <c r="AM29" s="6"/>
      <c r="AN29" s="6"/>
    </row>
    <row r="30" spans="1:40" s="18" customFormat="1" ht="23.1" customHeight="1" x14ac:dyDescent="0.25">
      <c r="A30" s="1"/>
      <c r="B30" s="1"/>
      <c r="C30" s="1"/>
      <c r="D30" s="2" t="s">
        <v>51</v>
      </c>
      <c r="E30" s="13">
        <f t="shared" ref="E30:F32" si="9">K30</f>
        <v>41400</v>
      </c>
      <c r="F30" s="14">
        <f t="shared" si="9"/>
        <v>25200</v>
      </c>
      <c r="G30" s="11"/>
      <c r="H30" s="1"/>
      <c r="I30" s="22"/>
      <c r="J30" s="5"/>
      <c r="K30" s="25">
        <f t="shared" si="1"/>
        <v>41400</v>
      </c>
      <c r="L30" s="25">
        <f t="shared" si="2"/>
        <v>25200</v>
      </c>
      <c r="M30" s="8"/>
      <c r="N30" s="4">
        <f t="shared" si="8"/>
        <v>41400</v>
      </c>
      <c r="O30" s="4">
        <f t="shared" si="6"/>
        <v>25200</v>
      </c>
      <c r="P30" s="8"/>
      <c r="Q30" s="94">
        <v>18000</v>
      </c>
      <c r="R30" s="94">
        <v>18000</v>
      </c>
      <c r="S30" s="85">
        <v>14490</v>
      </c>
      <c r="T30" s="85">
        <v>14490</v>
      </c>
      <c r="U30" s="85">
        <v>14490</v>
      </c>
      <c r="V30" s="85">
        <v>14490</v>
      </c>
      <c r="W30" s="85">
        <v>14490</v>
      </c>
      <c r="X30" s="80">
        <v>4860</v>
      </c>
      <c r="Y30" s="70">
        <v>4860</v>
      </c>
      <c r="Z30" s="55">
        <v>4860</v>
      </c>
      <c r="AA30" s="51">
        <v>4860</v>
      </c>
      <c r="AB30" s="42">
        <v>4860</v>
      </c>
      <c r="AC30" s="26">
        <v>4860</v>
      </c>
      <c r="AD30" s="26">
        <v>4860</v>
      </c>
      <c r="AE30" s="26">
        <v>4860</v>
      </c>
      <c r="AF30" s="26">
        <v>4860</v>
      </c>
      <c r="AG30" s="26">
        <v>4860</v>
      </c>
      <c r="AH30" s="26"/>
      <c r="AI30" s="26"/>
      <c r="AJ30" s="20">
        <v>4049.9971200000005</v>
      </c>
      <c r="AK30" s="60"/>
      <c r="AM30" s="6"/>
      <c r="AN30" s="6"/>
    </row>
    <row r="31" spans="1:40" s="18" customFormat="1" ht="23.1" customHeight="1" x14ac:dyDescent="0.25">
      <c r="A31" s="1"/>
      <c r="B31" s="1"/>
      <c r="C31" s="1"/>
      <c r="D31" s="2" t="s">
        <v>53</v>
      </c>
      <c r="E31" s="13">
        <f t="shared" si="9"/>
        <v>62100</v>
      </c>
      <c r="F31" s="14">
        <f t="shared" si="9"/>
        <v>37800</v>
      </c>
      <c r="G31" s="10"/>
      <c r="H31" s="1"/>
      <c r="I31" s="22"/>
      <c r="J31" s="5"/>
      <c r="K31" s="25">
        <f t="shared" si="1"/>
        <v>62100</v>
      </c>
      <c r="L31" s="25">
        <f t="shared" si="2"/>
        <v>37800</v>
      </c>
      <c r="M31" s="8"/>
      <c r="N31" s="4">
        <f>Q31*2.3</f>
        <v>62099.999999999993</v>
      </c>
      <c r="O31" s="4">
        <f>Q31*1.4</f>
        <v>37800</v>
      </c>
      <c r="P31" s="8"/>
      <c r="Q31" s="94">
        <v>27000</v>
      </c>
      <c r="R31" s="94">
        <v>27000</v>
      </c>
      <c r="S31" s="85">
        <v>21735</v>
      </c>
      <c r="T31" s="85">
        <v>21735</v>
      </c>
      <c r="U31" s="85">
        <v>21735</v>
      </c>
      <c r="V31" s="85">
        <v>21735</v>
      </c>
      <c r="W31" s="85">
        <v>21735</v>
      </c>
      <c r="X31" s="80">
        <v>7290</v>
      </c>
      <c r="Y31" s="70">
        <v>7290</v>
      </c>
      <c r="Z31" s="55">
        <v>7290</v>
      </c>
      <c r="AA31" s="51">
        <v>7290</v>
      </c>
      <c r="AB31" s="42">
        <v>7290</v>
      </c>
      <c r="AC31" s="26">
        <v>7290</v>
      </c>
      <c r="AD31" s="26">
        <v>7290</v>
      </c>
      <c r="AE31" s="26">
        <v>7290</v>
      </c>
      <c r="AF31" s="26">
        <v>7290</v>
      </c>
      <c r="AG31" s="26">
        <v>7290</v>
      </c>
      <c r="AH31" s="26">
        <v>5062.4964000000009</v>
      </c>
      <c r="AI31" s="26">
        <v>5062.4964000000009</v>
      </c>
      <c r="AJ31" s="20">
        <v>4049.9971200000005</v>
      </c>
      <c r="AK31" s="60"/>
      <c r="AM31" s="6"/>
      <c r="AN31" s="6"/>
    </row>
    <row r="32" spans="1:40" s="18" customFormat="1" ht="23.1" customHeight="1" x14ac:dyDescent="0.25">
      <c r="A32" s="1"/>
      <c r="B32" s="1"/>
      <c r="C32" s="1"/>
      <c r="D32" s="2" t="s">
        <v>52</v>
      </c>
      <c r="E32" s="86">
        <f t="shared" si="9"/>
        <v>105600</v>
      </c>
      <c r="F32" s="14">
        <f t="shared" si="9"/>
        <v>64300</v>
      </c>
      <c r="G32" s="10"/>
      <c r="H32" s="1"/>
      <c r="I32" s="22"/>
      <c r="J32" s="5"/>
      <c r="K32" s="25">
        <f t="shared" si="1"/>
        <v>105600</v>
      </c>
      <c r="L32" s="25">
        <f t="shared" si="2"/>
        <v>64300</v>
      </c>
      <c r="M32" s="8"/>
      <c r="N32" s="4">
        <f>Q32*2.3</f>
        <v>105569.99999999999</v>
      </c>
      <c r="O32" s="4">
        <f>Q32*1.4</f>
        <v>64259.999999999993</v>
      </c>
      <c r="P32" s="8"/>
      <c r="Q32" s="94">
        <v>45900</v>
      </c>
      <c r="R32" s="94">
        <v>45900</v>
      </c>
      <c r="S32" s="85">
        <v>43470</v>
      </c>
      <c r="T32" s="85">
        <v>43470</v>
      </c>
      <c r="U32" s="85">
        <v>43470</v>
      </c>
      <c r="V32" s="85">
        <v>43470</v>
      </c>
      <c r="W32" s="85">
        <v>43470</v>
      </c>
      <c r="X32" s="81">
        <v>14580</v>
      </c>
      <c r="Y32" s="71">
        <v>14580</v>
      </c>
      <c r="Z32" s="56">
        <v>14580</v>
      </c>
      <c r="AA32" s="52">
        <v>14580</v>
      </c>
      <c r="AB32" s="43">
        <v>14580</v>
      </c>
      <c r="AC32" s="26">
        <v>7290</v>
      </c>
      <c r="AD32" s="26">
        <v>7290</v>
      </c>
      <c r="AE32" s="26">
        <v>7290</v>
      </c>
      <c r="AF32" s="26">
        <v>7290</v>
      </c>
      <c r="AG32" s="26">
        <v>7290</v>
      </c>
      <c r="AH32" s="26">
        <v>5062.4964000000009</v>
      </c>
      <c r="AI32" s="26">
        <v>5062.4964000000009</v>
      </c>
      <c r="AJ32" s="20">
        <v>4049.9971200000005</v>
      </c>
      <c r="AK32" s="60"/>
      <c r="AM32" s="6"/>
      <c r="AN32" s="6"/>
    </row>
    <row r="33" spans="1:40" s="18" customFormat="1" ht="7.9" customHeight="1" x14ac:dyDescent="0.25">
      <c r="A33" s="1"/>
      <c r="B33" s="1"/>
      <c r="C33" s="1"/>
      <c r="D33" s="15"/>
      <c r="E33" s="16"/>
      <c r="F33" s="17"/>
      <c r="G33" s="10"/>
      <c r="H33" s="1"/>
      <c r="I33" s="22"/>
      <c r="J33" s="5"/>
      <c r="K33" s="25">
        <f t="shared" si="1"/>
        <v>0</v>
      </c>
      <c r="L33" s="25">
        <f t="shared" si="2"/>
        <v>0</v>
      </c>
      <c r="M33" s="8"/>
      <c r="N33" s="4"/>
      <c r="O33" s="4"/>
      <c r="P33" s="8"/>
      <c r="Q33" s="85"/>
      <c r="R33" s="85"/>
      <c r="S33" s="85"/>
      <c r="T33" s="85"/>
      <c r="U33" s="85"/>
      <c r="V33" s="85"/>
      <c r="W33" s="85"/>
      <c r="X33" s="81"/>
      <c r="Y33" s="71"/>
      <c r="Z33" s="56"/>
      <c r="AA33" s="52"/>
      <c r="AB33" s="43"/>
      <c r="AC33" s="26"/>
      <c r="AD33" s="26"/>
      <c r="AE33" s="26"/>
      <c r="AF33" s="26"/>
      <c r="AG33" s="26"/>
      <c r="AH33" s="26"/>
      <c r="AI33" s="26"/>
      <c r="AJ33" s="20"/>
      <c r="AK33" s="60"/>
      <c r="AM33" s="6"/>
      <c r="AN33" s="6"/>
    </row>
    <row r="34" spans="1:40" s="18" customFormat="1" ht="23.1" customHeight="1" x14ac:dyDescent="0.25">
      <c r="A34" s="1"/>
      <c r="B34" s="1"/>
      <c r="C34" s="1"/>
      <c r="D34" s="63" t="s">
        <v>56</v>
      </c>
      <c r="E34" s="16"/>
      <c r="F34" s="17"/>
      <c r="G34" s="10"/>
      <c r="H34" s="1"/>
      <c r="I34" s="22"/>
      <c r="J34" s="5"/>
      <c r="K34" s="25">
        <f t="shared" si="1"/>
        <v>0</v>
      </c>
      <c r="L34" s="25">
        <f t="shared" si="2"/>
        <v>0</v>
      </c>
      <c r="M34" s="8"/>
      <c r="N34" s="4"/>
      <c r="O34" s="4"/>
      <c r="P34" s="8"/>
      <c r="Q34" s="85"/>
      <c r="R34" s="85"/>
      <c r="S34" s="85"/>
      <c r="T34" s="85"/>
      <c r="U34" s="85"/>
      <c r="V34" s="85"/>
      <c r="W34" s="85"/>
      <c r="X34" s="81"/>
      <c r="Y34" s="71"/>
      <c r="Z34" s="56"/>
      <c r="AA34" s="52"/>
      <c r="AB34" s="43"/>
      <c r="AC34" s="26"/>
      <c r="AD34" s="26"/>
      <c r="AE34" s="26"/>
      <c r="AF34" s="26"/>
      <c r="AG34" s="26"/>
      <c r="AH34" s="26"/>
      <c r="AI34" s="26"/>
      <c r="AJ34" s="20"/>
      <c r="AK34" s="60"/>
      <c r="AM34" s="6"/>
      <c r="AN34" s="6"/>
    </row>
    <row r="35" spans="1:40" s="18" customFormat="1" ht="23.1" customHeight="1" x14ac:dyDescent="0.25">
      <c r="A35" s="1"/>
      <c r="B35" s="1"/>
      <c r="C35" s="1"/>
      <c r="D35" s="2" t="s">
        <v>51</v>
      </c>
      <c r="E35" s="13">
        <f t="shared" ref="E35:F37" si="10">K35</f>
        <v>46000</v>
      </c>
      <c r="F35" s="14">
        <f t="shared" si="10"/>
        <v>28000</v>
      </c>
      <c r="G35" s="11"/>
      <c r="H35" s="1"/>
      <c r="I35" s="1"/>
      <c r="J35" s="5"/>
      <c r="K35" s="25">
        <f t="shared" si="1"/>
        <v>46000</v>
      </c>
      <c r="L35" s="25">
        <f t="shared" si="2"/>
        <v>28000</v>
      </c>
      <c r="M35" s="8"/>
      <c r="N35" s="4">
        <f t="shared" si="8"/>
        <v>46000</v>
      </c>
      <c r="O35" s="4">
        <f t="shared" si="6"/>
        <v>28000</v>
      </c>
      <c r="P35" s="8"/>
      <c r="Q35" s="94">
        <v>20000</v>
      </c>
      <c r="R35" s="94">
        <v>20000</v>
      </c>
      <c r="S35" s="85">
        <v>16100</v>
      </c>
      <c r="T35" s="85">
        <v>16100</v>
      </c>
      <c r="U35" s="85">
        <v>16100</v>
      </c>
      <c r="V35" s="85">
        <v>16100</v>
      </c>
      <c r="W35" s="85">
        <v>16100</v>
      </c>
      <c r="X35" s="80">
        <v>5400</v>
      </c>
      <c r="Y35" s="70">
        <v>5400</v>
      </c>
      <c r="Z35" s="55">
        <v>5400</v>
      </c>
      <c r="AA35" s="51">
        <v>5400</v>
      </c>
      <c r="AB35" s="42">
        <v>5400</v>
      </c>
      <c r="AC35" s="26">
        <v>5400</v>
      </c>
      <c r="AD35" s="26">
        <v>5400</v>
      </c>
      <c r="AE35" s="26">
        <v>5400</v>
      </c>
      <c r="AF35" s="26">
        <v>5400</v>
      </c>
      <c r="AG35" s="26">
        <v>5400</v>
      </c>
      <c r="AH35" s="26"/>
      <c r="AI35" s="26"/>
      <c r="AJ35" s="20">
        <v>4499.9967999999999</v>
      </c>
      <c r="AK35" s="60"/>
      <c r="AM35" s="6"/>
      <c r="AN35" s="6"/>
    </row>
    <row r="36" spans="1:40" s="18" customFormat="1" ht="23.1" customHeight="1" x14ac:dyDescent="0.25">
      <c r="A36" s="1"/>
      <c r="B36" s="1"/>
      <c r="C36" s="1"/>
      <c r="D36" s="2" t="s">
        <v>53</v>
      </c>
      <c r="E36" s="13">
        <f t="shared" si="10"/>
        <v>69000</v>
      </c>
      <c r="F36" s="14">
        <f t="shared" si="10"/>
        <v>42000</v>
      </c>
      <c r="G36" s="10"/>
      <c r="H36" s="1"/>
      <c r="I36" s="1"/>
      <c r="J36" s="5"/>
      <c r="K36" s="25">
        <f t="shared" si="1"/>
        <v>69000</v>
      </c>
      <c r="L36" s="25">
        <f t="shared" si="2"/>
        <v>42000</v>
      </c>
      <c r="M36" s="8"/>
      <c r="N36" s="4">
        <f>Q36*2.3</f>
        <v>69000</v>
      </c>
      <c r="O36" s="4">
        <f>Q36*1.4</f>
        <v>42000</v>
      </c>
      <c r="P36" s="8"/>
      <c r="Q36" s="94">
        <v>30000</v>
      </c>
      <c r="R36" s="94">
        <v>30000</v>
      </c>
      <c r="S36" s="85">
        <v>24150</v>
      </c>
      <c r="T36" s="85">
        <v>24150</v>
      </c>
      <c r="U36" s="85">
        <v>24150</v>
      </c>
      <c r="V36" s="85">
        <v>24150</v>
      </c>
      <c r="W36" s="85">
        <v>24150</v>
      </c>
      <c r="X36" s="80">
        <v>8100</v>
      </c>
      <c r="Y36" s="70">
        <v>8100</v>
      </c>
      <c r="Z36" s="55">
        <v>8100</v>
      </c>
      <c r="AA36" s="51">
        <v>8100</v>
      </c>
      <c r="AB36" s="42">
        <v>8100</v>
      </c>
      <c r="AC36" s="26">
        <v>8100</v>
      </c>
      <c r="AD36" s="26">
        <v>8100</v>
      </c>
      <c r="AE36" s="26">
        <v>8100</v>
      </c>
      <c r="AF36" s="26">
        <v>8100</v>
      </c>
      <c r="AG36" s="26">
        <v>8100</v>
      </c>
      <c r="AH36" s="26">
        <v>5624.9960000000001</v>
      </c>
      <c r="AI36" s="26">
        <v>5624.9960000000001</v>
      </c>
      <c r="AJ36" s="20">
        <v>4499.9967999999999</v>
      </c>
      <c r="AK36" s="60"/>
      <c r="AM36" s="6"/>
      <c r="AN36" s="6"/>
    </row>
    <row r="37" spans="1:40" s="18" customFormat="1" ht="23.1" customHeight="1" x14ac:dyDescent="0.25">
      <c r="A37" s="1"/>
      <c r="B37" s="1"/>
      <c r="C37" s="1"/>
      <c r="D37" s="2" t="s">
        <v>52</v>
      </c>
      <c r="E37" s="86">
        <f t="shared" si="10"/>
        <v>117300</v>
      </c>
      <c r="F37" s="14">
        <f t="shared" si="10"/>
        <v>71400</v>
      </c>
      <c r="G37" s="10"/>
      <c r="H37" s="1"/>
      <c r="I37" s="1"/>
      <c r="J37" s="5"/>
      <c r="K37" s="25">
        <f t="shared" si="1"/>
        <v>117300</v>
      </c>
      <c r="L37" s="25">
        <f t="shared" si="2"/>
        <v>71400</v>
      </c>
      <c r="M37" s="8"/>
      <c r="N37" s="4">
        <f>Q37*2.3</f>
        <v>117299.99999999999</v>
      </c>
      <c r="O37" s="4">
        <f>Q37*1.4</f>
        <v>71400</v>
      </c>
      <c r="P37" s="8"/>
      <c r="Q37" s="94">
        <v>51000</v>
      </c>
      <c r="R37" s="94">
        <v>51000</v>
      </c>
      <c r="S37" s="85">
        <v>48300</v>
      </c>
      <c r="T37" s="85">
        <v>48300</v>
      </c>
      <c r="U37" s="85">
        <v>48300</v>
      </c>
      <c r="V37" s="85">
        <v>48300</v>
      </c>
      <c r="W37" s="85">
        <v>48300</v>
      </c>
      <c r="X37" s="81">
        <v>16200</v>
      </c>
      <c r="Y37" s="71">
        <v>16200</v>
      </c>
      <c r="Z37" s="56">
        <v>16200</v>
      </c>
      <c r="AA37" s="52">
        <v>16200</v>
      </c>
      <c r="AB37" s="43">
        <v>16200</v>
      </c>
      <c r="AC37" s="26">
        <v>8100</v>
      </c>
      <c r="AD37" s="26">
        <v>8100</v>
      </c>
      <c r="AE37" s="26">
        <v>8100</v>
      </c>
      <c r="AF37" s="26">
        <v>8100</v>
      </c>
      <c r="AG37" s="26">
        <v>8100</v>
      </c>
      <c r="AH37" s="26">
        <v>5624.9960000000001</v>
      </c>
      <c r="AI37" s="26">
        <v>5624.9960000000001</v>
      </c>
      <c r="AJ37" s="20">
        <v>4499.9967999999999</v>
      </c>
      <c r="AK37" s="60"/>
      <c r="AM37" s="6"/>
      <c r="AN37" s="6"/>
    </row>
    <row r="38" spans="1:40" s="18" customFormat="1" ht="20.100000000000001" customHeight="1" x14ac:dyDescent="0.25">
      <c r="A38" s="1"/>
      <c r="B38" s="1"/>
      <c r="C38" s="1"/>
      <c r="D38" s="15"/>
      <c r="E38" s="16"/>
      <c r="F38" s="17"/>
      <c r="G38" s="10"/>
      <c r="H38" s="1"/>
      <c r="I38" s="1"/>
      <c r="J38" s="5"/>
      <c r="K38" s="25">
        <f t="shared" si="1"/>
        <v>0</v>
      </c>
      <c r="L38" s="25">
        <f t="shared" si="2"/>
        <v>0</v>
      </c>
      <c r="M38" s="8"/>
      <c r="N38" s="4"/>
      <c r="O38" s="4"/>
      <c r="P38" s="8"/>
      <c r="Q38" s="80"/>
      <c r="R38" s="80"/>
      <c r="S38" s="80"/>
      <c r="T38" s="80"/>
      <c r="U38" s="80"/>
      <c r="V38" s="80"/>
      <c r="W38" s="80"/>
      <c r="X38" s="80"/>
      <c r="Y38" s="70"/>
      <c r="Z38" s="55"/>
      <c r="AA38" s="51"/>
      <c r="AB38" s="42"/>
      <c r="AC38" s="26"/>
      <c r="AD38" s="26"/>
      <c r="AE38" s="26"/>
      <c r="AF38" s="26"/>
      <c r="AG38" s="26"/>
      <c r="AH38" s="26"/>
      <c r="AI38" s="26"/>
      <c r="AJ38" s="20"/>
      <c r="AK38" s="60"/>
      <c r="AM38" s="6"/>
      <c r="AN38" s="6"/>
    </row>
    <row r="39" spans="1:40" s="18" customFormat="1" ht="23.1" customHeight="1" x14ac:dyDescent="0.25">
      <c r="A39" s="1"/>
      <c r="B39" s="1"/>
      <c r="C39" s="1"/>
      <c r="D39" s="120" t="s">
        <v>12</v>
      </c>
      <c r="E39" s="120"/>
      <c r="F39" s="120"/>
      <c r="G39" s="120"/>
      <c r="H39" s="120"/>
      <c r="I39" s="121"/>
      <c r="J39" s="6"/>
      <c r="K39" s="25">
        <f t="shared" si="1"/>
        <v>0</v>
      </c>
      <c r="L39" s="25">
        <f t="shared" si="2"/>
        <v>0</v>
      </c>
      <c r="M39" s="1"/>
      <c r="N39" s="4"/>
      <c r="O39" s="4"/>
      <c r="P39" s="1"/>
      <c r="Q39" s="82"/>
      <c r="R39" s="82"/>
      <c r="S39" s="82"/>
      <c r="T39" s="82"/>
      <c r="U39" s="82"/>
      <c r="V39" s="82"/>
      <c r="W39" s="82"/>
      <c r="X39" s="82"/>
      <c r="Y39" s="76"/>
      <c r="Z39" s="76"/>
      <c r="AA39" s="77"/>
      <c r="AB39" s="45"/>
      <c r="AC39" s="35">
        <v>45219</v>
      </c>
      <c r="AD39" s="35">
        <v>45219</v>
      </c>
      <c r="AE39" s="35">
        <v>45219</v>
      </c>
      <c r="AF39" s="29"/>
      <c r="AG39" s="29"/>
      <c r="AH39" s="29"/>
      <c r="AI39" s="29"/>
      <c r="AJ39" s="32"/>
      <c r="AK39" s="60"/>
      <c r="AM39" s="6"/>
      <c r="AN39" s="6"/>
    </row>
    <row r="40" spans="1:40" s="18" customFormat="1" ht="23.1" customHeight="1" x14ac:dyDescent="0.25">
      <c r="A40" s="1"/>
      <c r="B40" s="1"/>
      <c r="C40" s="36">
        <v>45219</v>
      </c>
      <c r="D40" s="2" t="s">
        <v>8</v>
      </c>
      <c r="E40" s="13">
        <f>K40</f>
        <v>1600</v>
      </c>
      <c r="F40" s="14">
        <f>L40</f>
        <v>1000</v>
      </c>
      <c r="G40" s="11"/>
      <c r="H40" s="33"/>
      <c r="I40" s="49"/>
      <c r="J40" s="5"/>
      <c r="K40" s="25">
        <f t="shared" si="1"/>
        <v>1600</v>
      </c>
      <c r="L40" s="25">
        <f t="shared" si="2"/>
        <v>1000</v>
      </c>
      <c r="M40" s="8"/>
      <c r="N40" s="4">
        <f t="shared" ref="N40:N51" si="11">Q40*2.3</f>
        <v>1586.9999999999998</v>
      </c>
      <c r="O40" s="4">
        <f>Q40*1.4</f>
        <v>965.99999999999989</v>
      </c>
      <c r="P40" s="8"/>
      <c r="Q40" s="80">
        <v>690</v>
      </c>
      <c r="R40" s="80">
        <v>690</v>
      </c>
      <c r="S40" s="80">
        <v>690</v>
      </c>
      <c r="T40" s="80">
        <v>690</v>
      </c>
      <c r="U40" s="80">
        <v>690</v>
      </c>
      <c r="V40" s="80">
        <v>690</v>
      </c>
      <c r="W40" s="80">
        <v>690</v>
      </c>
      <c r="X40" s="80">
        <v>690</v>
      </c>
      <c r="Y40" s="70">
        <v>690</v>
      </c>
      <c r="Z40" s="55">
        <v>690</v>
      </c>
      <c r="AA40" s="51">
        <v>690</v>
      </c>
      <c r="AB40" s="42">
        <v>690</v>
      </c>
      <c r="AC40" s="34">
        <v>690</v>
      </c>
      <c r="AD40" s="34">
        <v>690</v>
      </c>
      <c r="AE40" s="34">
        <v>690</v>
      </c>
      <c r="AF40" s="26">
        <v>1132.3051948051948</v>
      </c>
      <c r="AG40" s="26">
        <v>1132.3051948051948</v>
      </c>
      <c r="AH40" s="26">
        <v>1132.3051948051948</v>
      </c>
      <c r="AI40" s="26">
        <v>1132.3051948051948</v>
      </c>
      <c r="AJ40" s="9">
        <v>905.84415584415592</v>
      </c>
      <c r="AK40" s="60"/>
      <c r="AM40" s="6"/>
      <c r="AN40" s="6"/>
    </row>
    <row r="41" spans="1:40" s="18" customFormat="1" ht="23.1" customHeight="1" x14ac:dyDescent="0.25">
      <c r="A41" s="1"/>
      <c r="B41" s="1"/>
      <c r="C41" s="36">
        <v>45219</v>
      </c>
      <c r="D41" s="2" t="s">
        <v>9</v>
      </c>
      <c r="E41" s="13">
        <f t="shared" ref="E41:F44" si="12">K41</f>
        <v>2600</v>
      </c>
      <c r="F41" s="14">
        <f t="shared" si="12"/>
        <v>1600</v>
      </c>
      <c r="G41" s="10"/>
      <c r="H41" s="1"/>
      <c r="I41" s="1"/>
      <c r="J41" s="5"/>
      <c r="K41" s="25">
        <f t="shared" si="1"/>
        <v>2600</v>
      </c>
      <c r="L41" s="25">
        <f t="shared" si="2"/>
        <v>1600</v>
      </c>
      <c r="M41" s="8"/>
      <c r="N41" s="4">
        <f t="shared" si="11"/>
        <v>2530</v>
      </c>
      <c r="O41" s="4">
        <f>Q41*1.4</f>
        <v>1540</v>
      </c>
      <c r="P41" s="8"/>
      <c r="Q41" s="80">
        <v>1100</v>
      </c>
      <c r="R41" s="80">
        <v>1100</v>
      </c>
      <c r="S41" s="80">
        <v>1100</v>
      </c>
      <c r="T41" s="80">
        <v>1100</v>
      </c>
      <c r="U41" s="80">
        <v>1100</v>
      </c>
      <c r="V41" s="80">
        <v>1100</v>
      </c>
      <c r="W41" s="80">
        <v>1100</v>
      </c>
      <c r="X41" s="80">
        <v>1100</v>
      </c>
      <c r="Y41" s="70">
        <v>1100</v>
      </c>
      <c r="Z41" s="55">
        <v>1100</v>
      </c>
      <c r="AA41" s="51">
        <v>1100</v>
      </c>
      <c r="AB41" s="42">
        <v>1100</v>
      </c>
      <c r="AC41" s="34">
        <v>1100</v>
      </c>
      <c r="AD41" s="34">
        <v>1100</v>
      </c>
      <c r="AE41" s="34">
        <v>1100</v>
      </c>
      <c r="AF41" s="26">
        <v>1507.3051948051948</v>
      </c>
      <c r="AG41" s="26">
        <v>1507.3051948051948</v>
      </c>
      <c r="AH41" s="26">
        <v>1507.3051948051948</v>
      </c>
      <c r="AI41" s="26">
        <v>1507.3051948051948</v>
      </c>
      <c r="AJ41" s="9">
        <v>1205.8441558441559</v>
      </c>
      <c r="AK41" s="60"/>
      <c r="AM41" s="6"/>
      <c r="AN41" s="6"/>
    </row>
    <row r="42" spans="1:40" s="18" customFormat="1" ht="23.1" customHeight="1" x14ac:dyDescent="0.25">
      <c r="A42" s="1"/>
      <c r="B42" s="1"/>
      <c r="C42" s="36">
        <v>45219</v>
      </c>
      <c r="D42" s="2" t="s">
        <v>27</v>
      </c>
      <c r="E42" s="13">
        <f t="shared" si="12"/>
        <v>3000</v>
      </c>
      <c r="F42" s="14">
        <f t="shared" si="12"/>
        <v>1900</v>
      </c>
      <c r="G42" s="10"/>
      <c r="H42" s="1"/>
      <c r="I42" s="1"/>
      <c r="J42" s="5"/>
      <c r="K42" s="25">
        <f t="shared" si="1"/>
        <v>3000</v>
      </c>
      <c r="L42" s="25">
        <f t="shared" si="2"/>
        <v>1900</v>
      </c>
      <c r="M42" s="8"/>
      <c r="N42" s="4">
        <f t="shared" si="11"/>
        <v>2989.9999999999995</v>
      </c>
      <c r="O42" s="4">
        <f>Q42*1.4</f>
        <v>1819.9999999999998</v>
      </c>
      <c r="P42" s="8"/>
      <c r="Q42" s="80">
        <v>1300</v>
      </c>
      <c r="R42" s="80">
        <v>1300</v>
      </c>
      <c r="S42" s="80">
        <v>1300</v>
      </c>
      <c r="T42" s="80">
        <v>1300</v>
      </c>
      <c r="U42" s="80">
        <v>1300</v>
      </c>
      <c r="V42" s="80">
        <v>1300</v>
      </c>
      <c r="W42" s="80">
        <v>1300</v>
      </c>
      <c r="X42" s="80">
        <v>1300</v>
      </c>
      <c r="Y42" s="70">
        <v>1300</v>
      </c>
      <c r="Z42" s="55">
        <v>1300</v>
      </c>
      <c r="AA42" s="51">
        <v>1300</v>
      </c>
      <c r="AB42" s="42">
        <v>1300</v>
      </c>
      <c r="AC42" s="34">
        <v>1300</v>
      </c>
      <c r="AD42" s="34">
        <v>1300</v>
      </c>
      <c r="AE42" s="34">
        <v>1300</v>
      </c>
      <c r="AF42" s="26">
        <v>1507.3051948051948</v>
      </c>
      <c r="AG42" s="26">
        <v>1507.3051948051948</v>
      </c>
      <c r="AH42" s="26">
        <v>1507.3051948051948</v>
      </c>
      <c r="AI42" s="26">
        <v>1507.3051948051948</v>
      </c>
      <c r="AJ42" s="9">
        <v>1205.8441558441559</v>
      </c>
      <c r="AK42" s="60"/>
      <c r="AM42" s="6"/>
      <c r="AN42" s="6"/>
    </row>
    <row r="43" spans="1:40" s="18" customFormat="1" ht="23.1" customHeight="1" x14ac:dyDescent="0.25">
      <c r="A43" s="1"/>
      <c r="B43" s="1"/>
      <c r="C43" s="36">
        <v>45219</v>
      </c>
      <c r="D43" s="2" t="s">
        <v>10</v>
      </c>
      <c r="E43" s="13">
        <f t="shared" si="12"/>
        <v>5000</v>
      </c>
      <c r="F43" s="14">
        <f t="shared" si="12"/>
        <v>3500</v>
      </c>
      <c r="G43" s="10"/>
      <c r="H43" s="1"/>
      <c r="I43" s="1"/>
      <c r="J43" s="5"/>
      <c r="K43" s="25">
        <f t="shared" si="1"/>
        <v>5000</v>
      </c>
      <c r="L43" s="25">
        <f t="shared" si="2"/>
        <v>3500</v>
      </c>
      <c r="M43" s="8"/>
      <c r="N43" s="58">
        <f t="shared" si="11"/>
        <v>4991</v>
      </c>
      <c r="O43" s="58">
        <f>Q43*1.61</f>
        <v>3493.7000000000003</v>
      </c>
      <c r="P43" s="8"/>
      <c r="Q43" s="80">
        <v>2170</v>
      </c>
      <c r="R43" s="80">
        <v>2170</v>
      </c>
      <c r="S43" s="80">
        <v>2170</v>
      </c>
      <c r="T43" s="80">
        <v>2170</v>
      </c>
      <c r="U43" s="80">
        <v>2170</v>
      </c>
      <c r="V43" s="80">
        <v>2170</v>
      </c>
      <c r="W43" s="80">
        <v>2170</v>
      </c>
      <c r="X43" s="80">
        <v>2170</v>
      </c>
      <c r="Y43" s="70">
        <v>2170</v>
      </c>
      <c r="Z43" s="55">
        <v>2100</v>
      </c>
      <c r="AA43" s="51">
        <v>2100</v>
      </c>
      <c r="AB43" s="42">
        <v>2100</v>
      </c>
      <c r="AC43" s="34">
        <v>2100</v>
      </c>
      <c r="AD43" s="34">
        <v>2100</v>
      </c>
      <c r="AE43" s="34">
        <v>2100</v>
      </c>
      <c r="AF43" s="26">
        <v>1507.3051948051948</v>
      </c>
      <c r="AG43" s="26">
        <v>1507.3051948051948</v>
      </c>
      <c r="AH43" s="26">
        <v>1507.3051948051948</v>
      </c>
      <c r="AI43" s="26">
        <v>1507.3051948051948</v>
      </c>
      <c r="AJ43" s="9">
        <v>1205.8441558441559</v>
      </c>
      <c r="AK43" s="60"/>
      <c r="AM43" s="6"/>
      <c r="AN43" s="6"/>
    </row>
    <row r="44" spans="1:40" s="18" customFormat="1" ht="23.1" customHeight="1" x14ac:dyDescent="0.25">
      <c r="A44" s="1"/>
      <c r="B44" s="1"/>
      <c r="C44" s="36">
        <v>45277</v>
      </c>
      <c r="D44" s="2" t="s">
        <v>71</v>
      </c>
      <c r="E44" s="13">
        <f t="shared" si="12"/>
        <v>5000</v>
      </c>
      <c r="F44" s="14">
        <f t="shared" si="12"/>
        <v>3500</v>
      </c>
      <c r="G44" s="10"/>
      <c r="H44" s="1"/>
      <c r="I44" s="1"/>
      <c r="J44" s="5"/>
      <c r="K44" s="25">
        <f t="shared" si="1"/>
        <v>5000</v>
      </c>
      <c r="L44" s="25">
        <f t="shared" si="2"/>
        <v>3500</v>
      </c>
      <c r="M44" s="8"/>
      <c r="N44" s="58">
        <f t="shared" si="11"/>
        <v>4991</v>
      </c>
      <c r="O44" s="58">
        <f>Q44*1.61</f>
        <v>3493.7000000000003</v>
      </c>
      <c r="P44" s="8"/>
      <c r="Q44" s="80">
        <v>2170</v>
      </c>
      <c r="R44" s="80">
        <v>2170</v>
      </c>
      <c r="S44" s="80">
        <v>2170</v>
      </c>
      <c r="T44" s="80">
        <v>2170</v>
      </c>
      <c r="U44" s="80">
        <v>2170</v>
      </c>
      <c r="V44" s="80">
        <v>2170</v>
      </c>
      <c r="W44" s="80">
        <v>2170</v>
      </c>
      <c r="X44" s="80">
        <v>2170</v>
      </c>
      <c r="Y44" s="70">
        <v>2170</v>
      </c>
      <c r="Z44" s="55"/>
      <c r="AA44" s="51"/>
      <c r="AB44" s="42"/>
      <c r="AC44" s="34"/>
      <c r="AD44" s="34"/>
      <c r="AE44" s="34"/>
      <c r="AF44" s="26"/>
      <c r="AG44" s="26"/>
      <c r="AH44" s="26"/>
      <c r="AI44" s="26"/>
      <c r="AJ44" s="9"/>
      <c r="AK44" s="60"/>
      <c r="AM44" s="6"/>
      <c r="AN44" s="6"/>
    </row>
    <row r="45" spans="1:40" s="18" customFormat="1" ht="23.1" customHeight="1" x14ac:dyDescent="0.25">
      <c r="A45" s="1"/>
      <c r="B45" s="1"/>
      <c r="C45" s="36"/>
      <c r="D45" s="2" t="s">
        <v>26</v>
      </c>
      <c r="E45" s="13"/>
      <c r="F45" s="14"/>
      <c r="G45" s="10"/>
      <c r="H45" s="1"/>
      <c r="I45" s="1"/>
      <c r="J45" s="5"/>
      <c r="K45" s="25">
        <f t="shared" si="1"/>
        <v>0</v>
      </c>
      <c r="L45" s="25">
        <f t="shared" si="2"/>
        <v>0</v>
      </c>
      <c r="M45" s="8"/>
      <c r="N45" s="4">
        <f t="shared" si="11"/>
        <v>0</v>
      </c>
      <c r="O45" s="4">
        <f>Q45*1.4</f>
        <v>0</v>
      </c>
      <c r="P45" s="8"/>
      <c r="Q45" s="80"/>
      <c r="R45" s="80"/>
      <c r="S45" s="80"/>
      <c r="T45" s="80"/>
      <c r="U45" s="80"/>
      <c r="V45" s="80"/>
      <c r="W45" s="80"/>
      <c r="X45" s="80"/>
      <c r="Y45" s="70"/>
      <c r="Z45" s="55"/>
      <c r="AA45" s="51"/>
      <c r="AB45" s="42"/>
      <c r="AC45" s="34"/>
      <c r="AD45" s="34"/>
      <c r="AE45" s="34"/>
      <c r="AF45" s="26"/>
      <c r="AG45" s="26"/>
      <c r="AH45" s="26"/>
      <c r="AI45" s="26"/>
      <c r="AJ45" s="9"/>
      <c r="AK45" s="60"/>
      <c r="AM45" s="6"/>
      <c r="AN45" s="6"/>
    </row>
    <row r="46" spans="1:40" s="18" customFormat="1" ht="23.1" customHeight="1" x14ac:dyDescent="0.25">
      <c r="A46" s="1"/>
      <c r="B46" s="1"/>
      <c r="C46" s="36"/>
      <c r="D46" s="15"/>
      <c r="E46" s="16"/>
      <c r="F46" s="17"/>
      <c r="G46" s="10"/>
      <c r="H46" s="1"/>
      <c r="I46" s="1"/>
      <c r="J46" s="5"/>
      <c r="K46" s="25">
        <f t="shared" si="1"/>
        <v>0</v>
      </c>
      <c r="L46" s="25">
        <f t="shared" si="2"/>
        <v>0</v>
      </c>
      <c r="M46" s="8"/>
      <c r="N46" s="4"/>
      <c r="O46" s="4"/>
      <c r="P46" s="8"/>
      <c r="Q46" s="80"/>
      <c r="R46" s="80"/>
      <c r="S46" s="80"/>
      <c r="T46" s="80"/>
      <c r="U46" s="80"/>
      <c r="V46" s="80"/>
      <c r="W46" s="80"/>
      <c r="X46" s="80"/>
      <c r="Y46" s="70"/>
      <c r="Z46" s="55"/>
      <c r="AA46" s="51"/>
      <c r="AB46" s="42"/>
      <c r="AC46" s="34"/>
      <c r="AD46" s="34"/>
      <c r="AE46" s="34"/>
      <c r="AF46" s="26"/>
      <c r="AG46" s="26"/>
      <c r="AH46" s="26"/>
      <c r="AI46" s="26"/>
      <c r="AJ46" s="9"/>
      <c r="AK46" s="60"/>
      <c r="AM46" s="6"/>
      <c r="AN46" s="6"/>
    </row>
    <row r="47" spans="1:40" s="18" customFormat="1" ht="23.1" customHeight="1" x14ac:dyDescent="0.25">
      <c r="A47" s="1"/>
      <c r="B47" s="1"/>
      <c r="C47" s="36"/>
      <c r="D47" s="120" t="s">
        <v>13</v>
      </c>
      <c r="E47" s="120"/>
      <c r="F47" s="120"/>
      <c r="G47" s="120"/>
      <c r="H47" s="120"/>
      <c r="I47" s="121"/>
      <c r="J47" s="6"/>
      <c r="K47" s="25">
        <f t="shared" si="1"/>
        <v>0</v>
      </c>
      <c r="L47" s="25">
        <f t="shared" si="2"/>
        <v>0</v>
      </c>
      <c r="M47" s="1"/>
      <c r="N47" s="4"/>
      <c r="O47" s="4"/>
      <c r="P47" s="1"/>
      <c r="Q47" s="80"/>
      <c r="R47" s="80"/>
      <c r="S47" s="80"/>
      <c r="T47" s="80"/>
      <c r="U47" s="80"/>
      <c r="V47" s="80"/>
      <c r="W47" s="80"/>
      <c r="X47" s="80"/>
      <c r="Y47" s="62"/>
      <c r="Z47" s="62"/>
      <c r="AA47" s="61"/>
      <c r="AB47" s="42"/>
      <c r="AC47" s="34"/>
      <c r="AD47" s="34"/>
      <c r="AE47" s="34"/>
      <c r="AF47" s="26"/>
      <c r="AG47" s="26"/>
      <c r="AH47" s="26"/>
      <c r="AI47" s="26"/>
      <c r="AJ47" s="9"/>
      <c r="AK47" s="60"/>
      <c r="AM47" s="6"/>
      <c r="AN47" s="6"/>
    </row>
    <row r="48" spans="1:40" s="18" customFormat="1" ht="23.1" customHeight="1" x14ac:dyDescent="0.25">
      <c r="A48" s="1"/>
      <c r="B48" s="1"/>
      <c r="C48" s="36">
        <v>45219</v>
      </c>
      <c r="D48" s="2" t="s">
        <v>11</v>
      </c>
      <c r="E48" s="13">
        <f t="shared" ref="E48:F51" si="13">K48</f>
        <v>3500</v>
      </c>
      <c r="F48" s="14">
        <f t="shared" si="13"/>
        <v>2100</v>
      </c>
      <c r="G48" s="11"/>
      <c r="H48" s="7"/>
      <c r="I48" s="7"/>
      <c r="J48" s="5"/>
      <c r="K48" s="25">
        <f t="shared" si="1"/>
        <v>3500</v>
      </c>
      <c r="L48" s="25">
        <f t="shared" si="2"/>
        <v>2100</v>
      </c>
      <c r="M48" s="8"/>
      <c r="N48" s="4">
        <f t="shared" si="11"/>
        <v>3449.9999999999995</v>
      </c>
      <c r="O48" s="4">
        <f>Q48*1.4</f>
        <v>2100</v>
      </c>
      <c r="P48" s="8"/>
      <c r="Q48" s="80">
        <v>1500</v>
      </c>
      <c r="R48" s="80">
        <v>1500</v>
      </c>
      <c r="S48" s="80">
        <v>1500</v>
      </c>
      <c r="T48" s="80">
        <v>1500</v>
      </c>
      <c r="U48" s="80">
        <v>1500</v>
      </c>
      <c r="V48" s="80">
        <v>1500</v>
      </c>
      <c r="W48" s="80">
        <v>1500</v>
      </c>
      <c r="X48" s="80">
        <v>1500</v>
      </c>
      <c r="Y48" s="70">
        <v>1500</v>
      </c>
      <c r="Z48" s="55">
        <v>1500</v>
      </c>
      <c r="AA48" s="51">
        <v>1500</v>
      </c>
      <c r="AB48" s="42">
        <v>1500</v>
      </c>
      <c r="AC48" s="34">
        <v>1500</v>
      </c>
      <c r="AD48" s="34">
        <v>1500</v>
      </c>
      <c r="AE48" s="34">
        <v>1500</v>
      </c>
      <c r="AF48" s="26">
        <v>1075.487012987013</v>
      </c>
      <c r="AG48" s="26">
        <v>1075.487012987013</v>
      </c>
      <c r="AH48" s="26">
        <v>1075.487012987013</v>
      </c>
      <c r="AI48" s="26">
        <v>1075.487012987013</v>
      </c>
      <c r="AJ48" s="9">
        <v>860.38961038961043</v>
      </c>
      <c r="AK48" s="60"/>
      <c r="AM48" s="6"/>
      <c r="AN48" s="6"/>
    </row>
    <row r="49" spans="1:41" s="18" customFormat="1" ht="23.1" customHeight="1" x14ac:dyDescent="0.25">
      <c r="A49" s="1"/>
      <c r="B49" s="1"/>
      <c r="C49" s="1"/>
      <c r="D49" s="2" t="s">
        <v>14</v>
      </c>
      <c r="E49" s="13">
        <f t="shared" si="13"/>
        <v>3300</v>
      </c>
      <c r="F49" s="14">
        <f t="shared" si="13"/>
        <v>2000</v>
      </c>
      <c r="G49" s="10"/>
      <c r="H49" s="1"/>
      <c r="I49" s="22"/>
      <c r="J49" s="5"/>
      <c r="K49" s="25">
        <f t="shared" si="1"/>
        <v>3300</v>
      </c>
      <c r="L49" s="25">
        <f t="shared" si="2"/>
        <v>2000</v>
      </c>
      <c r="M49" s="8"/>
      <c r="N49" s="4">
        <f t="shared" si="11"/>
        <v>3286.6477272727266</v>
      </c>
      <c r="O49" s="4">
        <f>Q49*1.4</f>
        <v>2000.5681818181813</v>
      </c>
      <c r="P49" s="8"/>
      <c r="Q49" s="80">
        <v>1428.9772727272725</v>
      </c>
      <c r="R49" s="80">
        <v>1428.9772727272725</v>
      </c>
      <c r="S49" s="80">
        <v>1428.9772727272725</v>
      </c>
      <c r="T49" s="80">
        <v>1428.9772727272725</v>
      </c>
      <c r="U49" s="80">
        <v>1428.9772727272725</v>
      </c>
      <c r="V49" s="80">
        <v>1428.9772727272725</v>
      </c>
      <c r="W49" s="80">
        <v>1428.9772727272725</v>
      </c>
      <c r="X49" s="80">
        <v>1428.9772727272725</v>
      </c>
      <c r="Y49" s="70">
        <v>1428.9772727272725</v>
      </c>
      <c r="Z49" s="55">
        <v>1428.9772727272725</v>
      </c>
      <c r="AA49" s="51">
        <v>1428.9772727272725</v>
      </c>
      <c r="AB49" s="42">
        <f t="shared" ref="AB49:AB51" si="14">AK49*1.25</f>
        <v>0</v>
      </c>
      <c r="AC49" s="26">
        <f t="shared" ref="AC49:AC51" si="15">AK49*1.25</f>
        <v>0</v>
      </c>
      <c r="AD49" s="26">
        <v>1428.9772727272725</v>
      </c>
      <c r="AE49" s="26">
        <v>1428.9772727272725</v>
      </c>
      <c r="AF49" s="26">
        <v>1428.9772727272725</v>
      </c>
      <c r="AG49" s="26">
        <v>1428.9772727272725</v>
      </c>
      <c r="AH49" s="26">
        <v>1428.9772727272725</v>
      </c>
      <c r="AI49" s="26">
        <v>1428.9772727272725</v>
      </c>
      <c r="AJ49" s="9">
        <v>1143.181818181818</v>
      </c>
      <c r="AK49" s="60"/>
      <c r="AM49" s="6"/>
      <c r="AN49" s="6"/>
    </row>
    <row r="50" spans="1:41" s="18" customFormat="1" ht="23.1" customHeight="1" x14ac:dyDescent="0.25">
      <c r="A50" s="1"/>
      <c r="B50" s="1"/>
      <c r="C50" s="1"/>
      <c r="D50" s="2" t="s">
        <v>15</v>
      </c>
      <c r="E50" s="13">
        <f t="shared" si="13"/>
        <v>3700</v>
      </c>
      <c r="F50" s="14">
        <f t="shared" si="13"/>
        <v>2300</v>
      </c>
      <c r="G50" s="10"/>
      <c r="H50" s="1"/>
      <c r="I50" s="22"/>
      <c r="J50" s="5"/>
      <c r="K50" s="25">
        <f t="shared" si="1"/>
        <v>3700</v>
      </c>
      <c r="L50" s="25">
        <f t="shared" si="2"/>
        <v>2300</v>
      </c>
      <c r="M50" s="8"/>
      <c r="N50" s="4">
        <f t="shared" si="11"/>
        <v>3633.8879870129863</v>
      </c>
      <c r="O50" s="4">
        <f>Q50*1.4</f>
        <v>2211.931818181818</v>
      </c>
      <c r="P50" s="8"/>
      <c r="Q50" s="80">
        <v>1579.9512987012986</v>
      </c>
      <c r="R50" s="80">
        <v>1579.9512987012986</v>
      </c>
      <c r="S50" s="80">
        <v>1579.9512987012986</v>
      </c>
      <c r="T50" s="80">
        <v>1579.9512987012986</v>
      </c>
      <c r="U50" s="80">
        <v>1579.9512987012986</v>
      </c>
      <c r="V50" s="80">
        <v>1579.9512987012986</v>
      </c>
      <c r="W50" s="80">
        <v>1579.9512987012986</v>
      </c>
      <c r="X50" s="80">
        <v>1579.9512987012986</v>
      </c>
      <c r="Y50" s="70">
        <v>1579.9512987012986</v>
      </c>
      <c r="Z50" s="55">
        <v>1579.9512987012986</v>
      </c>
      <c r="AA50" s="51">
        <v>1579.9512987012986</v>
      </c>
      <c r="AB50" s="42">
        <f t="shared" si="14"/>
        <v>0</v>
      </c>
      <c r="AC50" s="26">
        <f t="shared" si="15"/>
        <v>0</v>
      </c>
      <c r="AD50" s="26">
        <v>1579.9512987012986</v>
      </c>
      <c r="AE50" s="26">
        <v>1579.9512987012986</v>
      </c>
      <c r="AF50" s="26">
        <v>1579.9512987012986</v>
      </c>
      <c r="AG50" s="26">
        <v>1579.9512987012986</v>
      </c>
      <c r="AH50" s="26">
        <v>1579.9512987012986</v>
      </c>
      <c r="AI50" s="26">
        <v>1579.9512987012986</v>
      </c>
      <c r="AJ50" s="9">
        <v>1263.9610389610389</v>
      </c>
      <c r="AK50" s="60"/>
      <c r="AM50" s="6"/>
      <c r="AN50" s="6"/>
    </row>
    <row r="51" spans="1:41" s="18" customFormat="1" ht="23.1" customHeight="1" x14ac:dyDescent="0.25">
      <c r="A51" s="1"/>
      <c r="B51" s="1"/>
      <c r="C51" s="1"/>
      <c r="D51" s="2" t="s">
        <v>16</v>
      </c>
      <c r="E51" s="13">
        <f t="shared" si="13"/>
        <v>4000</v>
      </c>
      <c r="F51" s="14">
        <f t="shared" si="13"/>
        <v>2400</v>
      </c>
      <c r="G51" s="10"/>
      <c r="H51" s="1"/>
      <c r="I51" s="1"/>
      <c r="J51" s="5"/>
      <c r="K51" s="25">
        <f t="shared" si="1"/>
        <v>4000</v>
      </c>
      <c r="L51" s="25">
        <f t="shared" si="2"/>
        <v>2400</v>
      </c>
      <c r="M51" s="8"/>
      <c r="N51" s="4">
        <f t="shared" si="11"/>
        <v>3941.923701298701</v>
      </c>
      <c r="O51" s="4">
        <f>Q51*1.4</f>
        <v>2399.431818181818</v>
      </c>
      <c r="P51" s="8"/>
      <c r="Q51" s="80">
        <v>1713.8798701298701</v>
      </c>
      <c r="R51" s="80">
        <v>1713.8798701298701</v>
      </c>
      <c r="S51" s="80">
        <v>1713.8798701298701</v>
      </c>
      <c r="T51" s="80">
        <v>1713.8798701298701</v>
      </c>
      <c r="U51" s="80">
        <v>1713.8798701298701</v>
      </c>
      <c r="V51" s="80">
        <v>1713.8798701298701</v>
      </c>
      <c r="W51" s="80">
        <v>1713.8798701298701</v>
      </c>
      <c r="X51" s="80">
        <v>1713.8798701298701</v>
      </c>
      <c r="Y51" s="70">
        <v>1713.8798701298701</v>
      </c>
      <c r="Z51" s="55">
        <v>1713.8798701298701</v>
      </c>
      <c r="AA51" s="51">
        <v>1713.8798701298701</v>
      </c>
      <c r="AB51" s="42">
        <f t="shared" si="14"/>
        <v>0</v>
      </c>
      <c r="AC51" s="26">
        <f t="shared" si="15"/>
        <v>0</v>
      </c>
      <c r="AD51" s="26">
        <v>1713.8798701298701</v>
      </c>
      <c r="AE51" s="26">
        <v>1713.8798701298701</v>
      </c>
      <c r="AF51" s="26">
        <v>1713.8798701298701</v>
      </c>
      <c r="AG51" s="26">
        <v>1713.8798701298701</v>
      </c>
      <c r="AH51" s="26">
        <v>1713.8798701298701</v>
      </c>
      <c r="AI51" s="26">
        <v>1713.8798701298701</v>
      </c>
      <c r="AJ51" s="9">
        <v>1371.1038961038962</v>
      </c>
      <c r="AK51" s="60"/>
      <c r="AM51" s="6"/>
      <c r="AN51" s="6"/>
    </row>
    <row r="52" spans="1:41" s="18" customFormat="1" ht="23.1" customHeight="1" x14ac:dyDescent="0.25">
      <c r="A52" s="1"/>
      <c r="B52" s="1"/>
      <c r="C52" s="1"/>
      <c r="D52" s="15"/>
      <c r="E52" s="16"/>
      <c r="F52" s="17"/>
      <c r="G52" s="10"/>
      <c r="H52" s="1"/>
      <c r="I52" s="1"/>
      <c r="J52" s="5"/>
      <c r="K52" s="25">
        <f t="shared" si="1"/>
        <v>0</v>
      </c>
      <c r="L52" s="25">
        <f t="shared" si="2"/>
        <v>0</v>
      </c>
      <c r="M52" s="8"/>
      <c r="N52" s="4"/>
      <c r="O52" s="4"/>
      <c r="P52" s="8"/>
      <c r="Q52" s="80"/>
      <c r="R52" s="80"/>
      <c r="S52" s="80"/>
      <c r="T52" s="80"/>
      <c r="U52" s="80"/>
      <c r="V52" s="80"/>
      <c r="W52" s="80"/>
      <c r="X52" s="80"/>
      <c r="Y52" s="70"/>
      <c r="Z52" s="55"/>
      <c r="AA52" s="51"/>
      <c r="AB52" s="42"/>
      <c r="AC52" s="26"/>
      <c r="AD52" s="26"/>
      <c r="AE52" s="26"/>
      <c r="AF52" s="26"/>
      <c r="AG52" s="26"/>
      <c r="AH52" s="26"/>
      <c r="AI52" s="26"/>
      <c r="AJ52" s="9"/>
      <c r="AK52" s="60"/>
      <c r="AM52" s="6"/>
      <c r="AN52" s="6"/>
    </row>
    <row r="53" spans="1:41" s="18" customFormat="1" ht="23.1" customHeight="1" x14ac:dyDescent="0.25">
      <c r="A53" s="1"/>
      <c r="B53" s="1"/>
      <c r="C53" s="36"/>
      <c r="D53" s="120" t="s">
        <v>48</v>
      </c>
      <c r="E53" s="120"/>
      <c r="F53" s="120"/>
      <c r="G53" s="120"/>
      <c r="H53" s="120"/>
      <c r="I53" s="121"/>
      <c r="J53" s="6"/>
      <c r="K53" s="25" t="e">
        <f t="shared" si="1"/>
        <v>#VALUE!</v>
      </c>
      <c r="L53" s="25" t="e">
        <f t="shared" si="2"/>
        <v>#VALUE!</v>
      </c>
      <c r="M53" s="1"/>
      <c r="N53" s="78" t="s">
        <v>69</v>
      </c>
      <c r="O53" s="78" t="s">
        <v>70</v>
      </c>
      <c r="P53" s="1"/>
      <c r="Q53" s="80"/>
      <c r="R53" s="80"/>
      <c r="S53" s="80"/>
      <c r="T53" s="80"/>
      <c r="U53" s="80"/>
      <c r="V53" s="80"/>
      <c r="W53" s="80"/>
      <c r="X53" s="80"/>
      <c r="Y53" s="62"/>
      <c r="Z53" s="62"/>
      <c r="AA53" s="61"/>
      <c r="AB53" s="42"/>
      <c r="AC53" s="34"/>
      <c r="AD53" s="34"/>
      <c r="AE53" s="34"/>
      <c r="AF53" s="26"/>
      <c r="AG53" s="26"/>
      <c r="AH53" s="26"/>
      <c r="AI53" s="26"/>
      <c r="AJ53" s="9"/>
      <c r="AK53" s="60"/>
      <c r="AM53" s="6"/>
      <c r="AN53" s="6"/>
    </row>
    <row r="54" spans="1:41" s="18" customFormat="1" ht="23.1" customHeight="1" x14ac:dyDescent="0.25">
      <c r="A54" s="1"/>
      <c r="B54" s="1"/>
      <c r="C54" s="36">
        <v>45268</v>
      </c>
      <c r="D54" s="2" t="s">
        <v>49</v>
      </c>
      <c r="E54" s="13">
        <f t="shared" ref="E54:F54" si="16">K54</f>
        <v>11900</v>
      </c>
      <c r="F54" s="14">
        <f t="shared" si="16"/>
        <v>7300</v>
      </c>
      <c r="G54" s="11"/>
      <c r="H54" s="7"/>
      <c r="I54" s="7"/>
      <c r="J54" s="5"/>
      <c r="K54" s="25">
        <f t="shared" si="1"/>
        <v>11900</v>
      </c>
      <c r="L54" s="25">
        <f t="shared" si="2"/>
        <v>7300</v>
      </c>
      <c r="M54" s="8"/>
      <c r="N54" s="4">
        <f>Q54*2.5</f>
        <v>11875</v>
      </c>
      <c r="O54" s="4">
        <f>Q54*1.52</f>
        <v>7220</v>
      </c>
      <c r="P54" s="8"/>
      <c r="Q54" s="80">
        <v>4750</v>
      </c>
      <c r="R54" s="80">
        <v>4750</v>
      </c>
      <c r="S54" s="80">
        <v>4750</v>
      </c>
      <c r="T54" s="80">
        <v>4750</v>
      </c>
      <c r="U54" s="80">
        <v>4750</v>
      </c>
      <c r="V54" s="80">
        <v>4750</v>
      </c>
      <c r="W54" s="80">
        <v>4750</v>
      </c>
      <c r="X54" s="80">
        <v>4750</v>
      </c>
      <c r="Y54" s="70">
        <v>4750</v>
      </c>
      <c r="Z54" s="55">
        <v>4750</v>
      </c>
      <c r="AA54" s="51"/>
      <c r="AB54" s="42"/>
      <c r="AC54" s="34"/>
      <c r="AD54" s="34"/>
      <c r="AE54" s="34"/>
      <c r="AF54" s="26"/>
      <c r="AG54" s="26"/>
      <c r="AH54" s="26"/>
      <c r="AI54" s="26"/>
      <c r="AJ54" s="9"/>
      <c r="AK54" s="60"/>
      <c r="AM54" s="6"/>
      <c r="AN54" s="6"/>
    </row>
    <row r="55" spans="1:41" s="18" customFormat="1" ht="23.1" customHeight="1" x14ac:dyDescent="0.25">
      <c r="A55" s="1"/>
      <c r="B55" s="1"/>
      <c r="C55" s="1"/>
      <c r="D55" s="15"/>
      <c r="E55" s="16"/>
      <c r="F55" s="17"/>
      <c r="G55" s="10"/>
      <c r="H55" s="1"/>
      <c r="I55" s="1"/>
      <c r="J55" s="5"/>
      <c r="K55" s="25">
        <f t="shared" si="1"/>
        <v>0</v>
      </c>
      <c r="L55" s="25">
        <f t="shared" si="2"/>
        <v>0</v>
      </c>
      <c r="M55" s="8"/>
      <c r="N55" s="4"/>
      <c r="O55" s="4"/>
      <c r="P55" s="8"/>
      <c r="Q55" s="80"/>
      <c r="R55" s="80"/>
      <c r="S55" s="80"/>
      <c r="T55" s="80"/>
      <c r="U55" s="80"/>
      <c r="V55" s="80"/>
      <c r="W55" s="80"/>
      <c r="X55" s="80"/>
      <c r="Y55" s="70"/>
      <c r="Z55" s="55"/>
      <c r="AA55" s="51"/>
      <c r="AB55" s="42"/>
      <c r="AC55" s="26"/>
      <c r="AD55" s="26"/>
      <c r="AE55" s="26"/>
      <c r="AF55" s="26"/>
      <c r="AG55" s="26"/>
      <c r="AH55" s="26"/>
      <c r="AI55" s="26"/>
      <c r="AJ55" s="9"/>
      <c r="AK55" s="60"/>
      <c r="AM55" s="6"/>
      <c r="AN55" s="6"/>
    </row>
    <row r="56" spans="1:41" s="18" customFormat="1" ht="23.1" customHeight="1" x14ac:dyDescent="0.25">
      <c r="A56" s="1"/>
      <c r="B56" s="1"/>
      <c r="C56" s="1"/>
      <c r="D56" s="15"/>
      <c r="E56" s="16"/>
      <c r="F56" s="17"/>
      <c r="G56" s="10"/>
      <c r="H56" s="1"/>
      <c r="I56" s="1"/>
      <c r="J56" s="5"/>
      <c r="K56" s="25">
        <f t="shared" si="1"/>
        <v>0</v>
      </c>
      <c r="L56" s="25">
        <f t="shared" si="2"/>
        <v>0</v>
      </c>
      <c r="M56" s="8"/>
      <c r="N56" s="4"/>
      <c r="O56" s="4"/>
      <c r="P56" s="8"/>
      <c r="Q56" s="80"/>
      <c r="R56" s="80"/>
      <c r="S56" s="80"/>
      <c r="T56" s="80"/>
      <c r="U56" s="80"/>
      <c r="V56" s="80"/>
      <c r="W56" s="80"/>
      <c r="X56" s="80"/>
      <c r="Y56" s="70"/>
      <c r="Z56" s="55"/>
      <c r="AA56" s="51"/>
      <c r="AB56" s="42"/>
      <c r="AC56" s="26"/>
      <c r="AD56" s="26"/>
      <c r="AE56" s="26"/>
      <c r="AF56" s="26"/>
      <c r="AG56" s="26"/>
      <c r="AH56" s="26"/>
      <c r="AI56" s="26"/>
      <c r="AJ56" s="9"/>
      <c r="AK56" s="60"/>
      <c r="AM56" s="6"/>
      <c r="AN56" s="6"/>
    </row>
    <row r="57" spans="1:41" s="18" customFormat="1" ht="23.1" customHeight="1" x14ac:dyDescent="0.25">
      <c r="A57" s="1"/>
      <c r="B57" s="1"/>
      <c r="C57" s="1"/>
      <c r="D57" s="120" t="s">
        <v>20</v>
      </c>
      <c r="E57" s="120"/>
      <c r="F57" s="120"/>
      <c r="G57" s="120"/>
      <c r="H57" s="120"/>
      <c r="I57" s="121"/>
      <c r="J57" s="6"/>
      <c r="K57" s="25">
        <f t="shared" si="1"/>
        <v>0</v>
      </c>
      <c r="L57" s="25">
        <f t="shared" si="2"/>
        <v>0</v>
      </c>
      <c r="M57" s="1"/>
      <c r="N57" s="4"/>
      <c r="O57" s="4"/>
      <c r="P57" s="1"/>
      <c r="Q57" s="92">
        <v>45565</v>
      </c>
      <c r="R57" s="92">
        <v>45483</v>
      </c>
      <c r="S57" s="92">
        <v>45483</v>
      </c>
      <c r="T57" s="83"/>
      <c r="U57" s="83"/>
      <c r="V57" s="83"/>
      <c r="W57" s="83"/>
      <c r="X57" s="83"/>
      <c r="Y57" s="74"/>
      <c r="Z57" s="74"/>
      <c r="AA57" s="75"/>
      <c r="AB57" s="46"/>
      <c r="AC57" s="37"/>
      <c r="AD57" s="37"/>
      <c r="AE57" s="37"/>
      <c r="AF57" s="27"/>
      <c r="AG57" s="27"/>
      <c r="AH57" s="26"/>
      <c r="AI57" s="26"/>
      <c r="AJ57" s="20"/>
      <c r="AK57" s="60"/>
      <c r="AM57" s="6"/>
      <c r="AN57" s="6"/>
    </row>
    <row r="58" spans="1:41" s="18" customFormat="1" ht="23.1" customHeight="1" x14ac:dyDescent="0.25">
      <c r="A58" s="1"/>
      <c r="B58" s="1" t="s">
        <v>87</v>
      </c>
      <c r="C58" s="1"/>
      <c r="D58" s="2" t="s">
        <v>86</v>
      </c>
      <c r="E58" s="13">
        <f t="shared" ref="E58:F62" si="17">K58</f>
        <v>82800</v>
      </c>
      <c r="F58" s="14">
        <f t="shared" si="17"/>
        <v>50400</v>
      </c>
      <c r="G58" s="10"/>
      <c r="H58" s="1"/>
      <c r="I58" s="22"/>
      <c r="J58" s="5"/>
      <c r="K58" s="25">
        <f t="shared" si="1"/>
        <v>82800</v>
      </c>
      <c r="L58" s="25">
        <f t="shared" si="2"/>
        <v>50400</v>
      </c>
      <c r="M58" s="8"/>
      <c r="N58" s="4">
        <f t="shared" ref="N58:N62" si="18">Q58*2.3</f>
        <v>82800</v>
      </c>
      <c r="O58" s="4">
        <f t="shared" ref="O58:O62" si="19">Q58*1.4</f>
        <v>50400</v>
      </c>
      <c r="P58" s="8"/>
      <c r="Q58" s="93">
        <v>36000</v>
      </c>
      <c r="R58" s="93">
        <v>31306</v>
      </c>
      <c r="S58" s="93">
        <v>31306</v>
      </c>
      <c r="T58" s="83"/>
      <c r="U58" s="83"/>
      <c r="V58" s="83"/>
      <c r="W58" s="83"/>
      <c r="X58" s="83"/>
      <c r="Y58" s="72"/>
      <c r="Z58" s="57">
        <v>17850</v>
      </c>
      <c r="AA58" s="53">
        <v>17850</v>
      </c>
      <c r="AB58" s="46">
        <v>17850</v>
      </c>
      <c r="AC58" s="37">
        <v>17850</v>
      </c>
      <c r="AD58" s="37">
        <v>17850</v>
      </c>
      <c r="AE58" s="37">
        <v>17850</v>
      </c>
      <c r="AF58" s="27"/>
      <c r="AG58" s="27"/>
      <c r="AH58" s="26"/>
      <c r="AI58" s="26"/>
      <c r="AJ58" s="9"/>
      <c r="AK58" s="60"/>
      <c r="AM58" s="6"/>
      <c r="AN58" s="6"/>
    </row>
    <row r="59" spans="1:41" s="18" customFormat="1" ht="23.1" customHeight="1" x14ac:dyDescent="0.25">
      <c r="A59" s="1"/>
      <c r="B59" s="1"/>
      <c r="C59" s="39">
        <v>45227</v>
      </c>
      <c r="D59" s="2" t="s">
        <v>89</v>
      </c>
      <c r="E59" s="13">
        <f t="shared" si="17"/>
        <v>37200</v>
      </c>
      <c r="F59" s="14">
        <f t="shared" si="17"/>
        <v>22700</v>
      </c>
      <c r="G59" s="11"/>
      <c r="H59" s="7"/>
      <c r="I59" s="7"/>
      <c r="J59" s="5"/>
      <c r="K59" s="25">
        <f t="shared" si="1"/>
        <v>37200</v>
      </c>
      <c r="L59" s="25">
        <f t="shared" si="2"/>
        <v>22700</v>
      </c>
      <c r="M59" s="8"/>
      <c r="N59" s="4">
        <f t="shared" si="18"/>
        <v>37145</v>
      </c>
      <c r="O59" s="4">
        <f t="shared" si="19"/>
        <v>22610</v>
      </c>
      <c r="P59" s="8"/>
      <c r="Q59" s="83">
        <v>16150</v>
      </c>
      <c r="R59" s="83">
        <v>16150</v>
      </c>
      <c r="S59" s="83">
        <v>16150</v>
      </c>
      <c r="T59" s="83">
        <v>16150</v>
      </c>
      <c r="U59" s="83">
        <v>16150</v>
      </c>
      <c r="V59" s="83">
        <v>16150</v>
      </c>
      <c r="W59" s="83">
        <v>16150</v>
      </c>
      <c r="X59" s="83">
        <v>16150</v>
      </c>
      <c r="Y59" s="72">
        <v>16150</v>
      </c>
      <c r="Z59" s="57">
        <v>16150</v>
      </c>
      <c r="AA59" s="53">
        <v>16150</v>
      </c>
      <c r="AB59" s="46">
        <v>16150</v>
      </c>
      <c r="AC59" s="38">
        <v>16150</v>
      </c>
      <c r="AD59" s="38">
        <v>16150</v>
      </c>
      <c r="AE59" s="38">
        <v>16150</v>
      </c>
      <c r="AF59" s="27"/>
      <c r="AG59" s="27"/>
      <c r="AH59" s="26"/>
      <c r="AI59" s="26"/>
      <c r="AJ59" s="9"/>
      <c r="AK59" s="60"/>
      <c r="AM59" s="6"/>
      <c r="AN59" s="6"/>
    </row>
    <row r="60" spans="1:41" s="18" customFormat="1" ht="23.1" customHeight="1" x14ac:dyDescent="0.25">
      <c r="A60" s="1"/>
      <c r="B60" s="1"/>
      <c r="C60" s="1"/>
      <c r="D60" s="2" t="s">
        <v>90</v>
      </c>
      <c r="E60" s="13">
        <f t="shared" si="17"/>
        <v>41100</v>
      </c>
      <c r="F60" s="14">
        <f t="shared" si="17"/>
        <v>25000</v>
      </c>
      <c r="G60" s="10"/>
      <c r="H60" s="1"/>
      <c r="I60" s="22"/>
      <c r="J60" s="5"/>
      <c r="K60" s="25">
        <f t="shared" si="1"/>
        <v>41100</v>
      </c>
      <c r="L60" s="25">
        <f t="shared" si="2"/>
        <v>25000</v>
      </c>
      <c r="M60" s="8"/>
      <c r="N60" s="4">
        <f t="shared" si="18"/>
        <v>41055</v>
      </c>
      <c r="O60" s="4">
        <f t="shared" si="19"/>
        <v>24990</v>
      </c>
      <c r="P60" s="8"/>
      <c r="Q60" s="83">
        <v>17850</v>
      </c>
      <c r="R60" s="83">
        <v>17850</v>
      </c>
      <c r="S60" s="83">
        <v>17850</v>
      </c>
      <c r="T60" s="83">
        <v>17850</v>
      </c>
      <c r="U60" s="83">
        <v>17850</v>
      </c>
      <c r="V60" s="83">
        <v>17850</v>
      </c>
      <c r="W60" s="83">
        <v>17850</v>
      </c>
      <c r="X60" s="83">
        <v>17850</v>
      </c>
      <c r="Y60" s="72">
        <v>17850</v>
      </c>
      <c r="Z60" s="57">
        <v>17850</v>
      </c>
      <c r="AA60" s="53">
        <v>17850</v>
      </c>
      <c r="AB60" s="46">
        <v>17850</v>
      </c>
      <c r="AC60" s="37">
        <v>17850</v>
      </c>
      <c r="AD60" s="37">
        <v>17850</v>
      </c>
      <c r="AE60" s="37">
        <v>17850</v>
      </c>
      <c r="AF60" s="27"/>
      <c r="AG60" s="27"/>
      <c r="AH60" s="26"/>
      <c r="AI60" s="26"/>
      <c r="AJ60" s="9"/>
      <c r="AK60" s="60"/>
      <c r="AM60" s="6"/>
      <c r="AN60" s="6"/>
    </row>
    <row r="61" spans="1:41" s="18" customFormat="1" ht="23.1" customHeight="1" x14ac:dyDescent="0.25">
      <c r="A61" s="1"/>
      <c r="B61" s="1"/>
      <c r="C61" s="1"/>
      <c r="D61" s="2" t="s">
        <v>91</v>
      </c>
      <c r="E61" s="13">
        <f t="shared" si="17"/>
        <v>48900</v>
      </c>
      <c r="F61" s="14">
        <f t="shared" si="17"/>
        <v>29800</v>
      </c>
      <c r="G61" s="10"/>
      <c r="H61" s="1"/>
      <c r="I61" s="22"/>
      <c r="J61" s="5"/>
      <c r="K61" s="25">
        <f t="shared" si="1"/>
        <v>48900</v>
      </c>
      <c r="L61" s="25">
        <f t="shared" si="2"/>
        <v>29800</v>
      </c>
      <c r="M61" s="8"/>
      <c r="N61" s="4">
        <f t="shared" si="18"/>
        <v>48874.999999999993</v>
      </c>
      <c r="O61" s="4">
        <f t="shared" si="19"/>
        <v>29749.999999999996</v>
      </c>
      <c r="P61" s="8"/>
      <c r="Q61" s="83">
        <v>21250</v>
      </c>
      <c r="R61" s="83">
        <v>21250</v>
      </c>
      <c r="S61" s="83">
        <v>21250</v>
      </c>
      <c r="T61" s="83">
        <v>21250</v>
      </c>
      <c r="U61" s="83">
        <v>21250</v>
      </c>
      <c r="V61" s="83">
        <v>21250</v>
      </c>
      <c r="W61" s="83">
        <v>21250</v>
      </c>
      <c r="X61" s="83">
        <v>21250</v>
      </c>
      <c r="Y61" s="72">
        <v>21250</v>
      </c>
      <c r="Z61" s="57">
        <v>21250</v>
      </c>
      <c r="AA61" s="53">
        <v>21250</v>
      </c>
      <c r="AB61" s="46">
        <v>21250</v>
      </c>
      <c r="AC61" s="37">
        <v>21250</v>
      </c>
      <c r="AD61" s="37">
        <v>21250</v>
      </c>
      <c r="AE61" s="37">
        <v>21250</v>
      </c>
      <c r="AF61" s="27"/>
      <c r="AG61" s="27"/>
      <c r="AH61" s="26"/>
      <c r="AI61" s="26"/>
      <c r="AJ61" s="9"/>
      <c r="AK61" s="60"/>
      <c r="AM61" s="6"/>
      <c r="AN61" s="6"/>
    </row>
    <row r="62" spans="1:41" s="18" customFormat="1" ht="23.1" customHeight="1" x14ac:dyDescent="0.25">
      <c r="A62" s="1"/>
      <c r="B62" s="1"/>
      <c r="C62" s="1"/>
      <c r="D62" s="2" t="s">
        <v>92</v>
      </c>
      <c r="E62" s="13">
        <f t="shared" si="17"/>
        <v>56700</v>
      </c>
      <c r="F62" s="14">
        <f t="shared" si="17"/>
        <v>34600</v>
      </c>
      <c r="G62" s="10"/>
      <c r="H62" s="1"/>
      <c r="I62" s="1"/>
      <c r="J62" s="5"/>
      <c r="K62" s="25">
        <f t="shared" si="1"/>
        <v>56700</v>
      </c>
      <c r="L62" s="25">
        <f t="shared" si="2"/>
        <v>34600</v>
      </c>
      <c r="M62" s="8"/>
      <c r="N62" s="4">
        <f t="shared" si="18"/>
        <v>56694.999999999993</v>
      </c>
      <c r="O62" s="4">
        <f t="shared" si="19"/>
        <v>34510</v>
      </c>
      <c r="P62" s="8"/>
      <c r="Q62" s="83">
        <v>24650</v>
      </c>
      <c r="R62" s="83">
        <v>24650</v>
      </c>
      <c r="S62" s="83">
        <v>24650</v>
      </c>
      <c r="T62" s="83">
        <v>24650</v>
      </c>
      <c r="U62" s="83">
        <v>24650</v>
      </c>
      <c r="V62" s="83">
        <v>24650</v>
      </c>
      <c r="W62" s="83">
        <v>24650</v>
      </c>
      <c r="X62" s="83">
        <v>24650</v>
      </c>
      <c r="Y62" s="72">
        <v>24650</v>
      </c>
      <c r="Z62" s="57">
        <v>24650</v>
      </c>
      <c r="AA62" s="53">
        <v>24650</v>
      </c>
      <c r="AB62" s="46">
        <v>24650</v>
      </c>
      <c r="AC62" s="37">
        <v>24650</v>
      </c>
      <c r="AD62" s="37">
        <v>24650</v>
      </c>
      <c r="AE62" s="37">
        <v>24650</v>
      </c>
      <c r="AF62" s="27"/>
      <c r="AG62" s="27"/>
      <c r="AH62" s="26"/>
      <c r="AI62" s="26"/>
      <c r="AJ62" s="9"/>
      <c r="AK62" s="60"/>
      <c r="AM62" s="6"/>
      <c r="AN62" s="6"/>
    </row>
    <row r="63" spans="1:41" s="18" customFormat="1" ht="23.1" customHeight="1" x14ac:dyDescent="0.25">
      <c r="A63" s="1"/>
      <c r="B63" s="1"/>
      <c r="C63" s="1"/>
      <c r="D63" s="15"/>
      <c r="E63" s="16"/>
      <c r="F63" s="17"/>
      <c r="G63" s="10"/>
      <c r="H63" s="1"/>
      <c r="I63" s="1"/>
      <c r="J63" s="5"/>
      <c r="K63" s="25"/>
      <c r="L63" s="25"/>
      <c r="M63" s="8"/>
      <c r="N63" s="4"/>
      <c r="O63" s="4"/>
      <c r="P63" s="8"/>
      <c r="Q63" s="83"/>
      <c r="R63" s="83"/>
      <c r="S63" s="83"/>
      <c r="T63" s="83"/>
      <c r="U63" s="83"/>
      <c r="V63" s="83"/>
      <c r="W63" s="83"/>
      <c r="X63" s="83"/>
      <c r="Y63" s="72"/>
      <c r="Z63" s="57"/>
      <c r="AA63" s="53"/>
      <c r="AB63" s="46"/>
      <c r="AC63" s="37"/>
      <c r="AD63" s="37"/>
      <c r="AE63" s="37"/>
      <c r="AF63" s="27"/>
      <c r="AG63" s="27"/>
      <c r="AH63" s="26"/>
      <c r="AI63" s="26"/>
      <c r="AJ63" s="9"/>
      <c r="AK63" s="60"/>
      <c r="AM63" s="6"/>
      <c r="AN63" s="6"/>
    </row>
    <row r="64" spans="1:41" s="18" customFormat="1" ht="23.1" customHeight="1" x14ac:dyDescent="0.25">
      <c r="A64" s="1"/>
      <c r="B64" s="1"/>
      <c r="C64" s="1"/>
      <c r="D64" s="15"/>
      <c r="E64" s="16"/>
      <c r="F64" s="17"/>
      <c r="G64" s="10"/>
      <c r="H64" s="1"/>
      <c r="I64" s="1"/>
      <c r="J64" s="6"/>
      <c r="K64" s="25"/>
      <c r="L64" s="25"/>
      <c r="M64" s="1"/>
      <c r="N64" s="4"/>
      <c r="O64" s="4"/>
      <c r="P64" s="1"/>
      <c r="Q64" s="84"/>
      <c r="R64" s="84"/>
      <c r="S64" s="84"/>
      <c r="T64" s="84"/>
      <c r="U64" s="84"/>
      <c r="V64" s="84"/>
      <c r="W64" s="84"/>
      <c r="X64" s="84"/>
      <c r="Y64" s="67"/>
      <c r="Z64" s="67"/>
      <c r="AA64" s="61"/>
      <c r="AB64" s="68"/>
      <c r="AC64" s="29"/>
      <c r="AD64" s="29"/>
      <c r="AE64" s="29"/>
      <c r="AF64" s="29"/>
      <c r="AG64" s="29"/>
      <c r="AH64" s="29"/>
      <c r="AI64" s="29"/>
      <c r="AJ64" s="32"/>
      <c r="AK64" s="60"/>
      <c r="AM64" s="6"/>
      <c r="AO64" s="6"/>
    </row>
  </sheetData>
  <mergeCells count="7">
    <mergeCell ref="D57:I57"/>
    <mergeCell ref="D2:I2"/>
    <mergeCell ref="D4:I4"/>
    <mergeCell ref="D17:I17"/>
    <mergeCell ref="D39:I39"/>
    <mergeCell ref="D47:I47"/>
    <mergeCell ref="D53:I53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1" manualBreakCount="1">
    <brk id="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867E-3607-4D46-845B-6560B03D67E5}">
  <sheetPr>
    <tabColor rgb="FF92D050"/>
    <pageSetUpPr fitToPage="1"/>
  </sheetPr>
  <dimension ref="A1:AO64"/>
  <sheetViews>
    <sheetView topLeftCell="A36" zoomScaleNormal="100" workbookViewId="0">
      <selection activeCell="B48" sqref="B48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customWidth="1"/>
    <col min="17" max="18" width="14.85546875" style="79" customWidth="1"/>
    <col min="19" max="24" width="14.85546875" style="79" hidden="1" customWidth="1"/>
    <col min="25" max="25" width="14.85546875" style="69" hidden="1" customWidth="1"/>
    <col min="26" max="26" width="14.85546875" style="54" hidden="1" customWidth="1"/>
    <col min="27" max="27" width="14.85546875" style="50" hidden="1" customWidth="1"/>
    <col min="28" max="28" width="14.85546875" style="41" hidden="1" customWidth="1"/>
    <col min="29" max="35" width="14.85546875" style="24" hidden="1" customWidth="1"/>
    <col min="36" max="36" width="14.85546875" style="3" hidden="1" customWidth="1"/>
    <col min="37" max="37" width="11.42578125" style="49" customWidth="1"/>
    <col min="38" max="38" width="14.7109375" style="18" customWidth="1"/>
    <col min="39" max="40" width="11.42578125" style="6" customWidth="1"/>
    <col min="41" max="16384" width="11.42578125" style="6"/>
  </cols>
  <sheetData>
    <row r="1" spans="1:40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80"/>
      <c r="R1" s="80"/>
      <c r="S1" s="80"/>
      <c r="T1" s="80"/>
      <c r="U1" s="80"/>
      <c r="V1" s="80"/>
      <c r="W1" s="80"/>
      <c r="X1" s="80"/>
      <c r="Y1" s="62"/>
      <c r="Z1" s="62"/>
      <c r="AA1" s="61"/>
      <c r="AB1" s="42"/>
      <c r="AC1" s="26"/>
      <c r="AD1" s="26"/>
      <c r="AE1" s="26">
        <v>0</v>
      </c>
      <c r="AF1" s="26">
        <v>0</v>
      </c>
      <c r="AG1" s="26">
        <v>0</v>
      </c>
      <c r="AH1" s="26">
        <v>0</v>
      </c>
      <c r="AI1" s="26">
        <v>0</v>
      </c>
      <c r="AJ1" s="23"/>
      <c r="AK1" s="60"/>
    </row>
    <row r="2" spans="1:40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96" t="s">
        <v>93</v>
      </c>
      <c r="L2" s="25"/>
      <c r="M2" s="1"/>
      <c r="N2" s="4"/>
      <c r="O2" s="4"/>
      <c r="P2" s="1"/>
      <c r="Q2" s="102" t="s">
        <v>95</v>
      </c>
      <c r="R2" s="80"/>
      <c r="S2" s="80"/>
      <c r="T2" s="80"/>
      <c r="U2" s="80"/>
      <c r="V2" s="80"/>
      <c r="W2" s="80"/>
      <c r="X2" s="80"/>
      <c r="Y2" s="62" t="s">
        <v>67</v>
      </c>
      <c r="Z2" s="62"/>
      <c r="AA2" s="61"/>
      <c r="AB2" s="42"/>
      <c r="AC2" s="26"/>
      <c r="AD2" s="26"/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0"/>
      <c r="AK2" s="60"/>
      <c r="AM2" s="6"/>
      <c r="AN2" s="6"/>
    </row>
    <row r="3" spans="1:40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97" t="s">
        <v>94</v>
      </c>
      <c r="R3" s="94" t="s">
        <v>88</v>
      </c>
      <c r="S3" s="91" t="s">
        <v>82</v>
      </c>
      <c r="T3" s="88" t="s">
        <v>81</v>
      </c>
      <c r="U3" s="88" t="s">
        <v>81</v>
      </c>
      <c r="V3" s="88" t="s">
        <v>80</v>
      </c>
      <c r="W3" s="85" t="s">
        <v>76</v>
      </c>
      <c r="X3" s="81" t="s">
        <v>68</v>
      </c>
      <c r="Y3" s="62" t="s">
        <v>68</v>
      </c>
      <c r="Z3" s="62"/>
      <c r="AA3" s="61"/>
      <c r="AB3" s="44"/>
      <c r="AC3" s="29"/>
      <c r="AD3" s="29"/>
      <c r="AE3" s="29"/>
      <c r="AF3" s="29"/>
      <c r="AG3" s="29"/>
      <c r="AH3" s="29"/>
      <c r="AI3" s="29"/>
      <c r="AJ3" s="32"/>
      <c r="AK3" s="60"/>
      <c r="AM3" s="6"/>
      <c r="AN3" s="6"/>
    </row>
    <row r="4" spans="1:40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98"/>
      <c r="R4" s="95"/>
      <c r="S4" s="80"/>
      <c r="T4" s="80"/>
      <c r="U4" s="80"/>
      <c r="V4" s="80"/>
      <c r="W4" s="80"/>
      <c r="X4" s="80"/>
      <c r="Y4" s="62"/>
      <c r="Z4" s="62"/>
      <c r="AA4" s="61"/>
      <c r="AB4" s="42"/>
      <c r="AC4" s="26"/>
      <c r="AD4" s="26"/>
      <c r="AE4" s="26"/>
      <c r="AF4" s="26"/>
      <c r="AG4" s="26"/>
      <c r="AH4" s="26"/>
      <c r="AI4" s="26"/>
      <c r="AJ4" s="20"/>
      <c r="AK4" s="60"/>
      <c r="AM4" s="6"/>
      <c r="AN4" s="6"/>
    </row>
    <row r="5" spans="1:40" s="18" customFormat="1" ht="7.9" customHeight="1" x14ac:dyDescent="0.25">
      <c r="A5" s="1"/>
      <c r="B5" s="1"/>
      <c r="C5" s="1"/>
      <c r="D5" s="15"/>
      <c r="E5" s="16"/>
      <c r="F5" s="17"/>
      <c r="G5" s="11"/>
      <c r="H5" s="1"/>
      <c r="I5" s="1"/>
      <c r="J5" s="5"/>
      <c r="K5" s="25"/>
      <c r="L5" s="25"/>
      <c r="M5" s="8"/>
      <c r="N5" s="4"/>
      <c r="O5" s="4"/>
      <c r="P5" s="8"/>
      <c r="Q5" s="81"/>
      <c r="R5" s="81"/>
      <c r="S5" s="81"/>
      <c r="T5" s="81"/>
      <c r="U5" s="81"/>
      <c r="V5" s="81"/>
      <c r="W5" s="81"/>
      <c r="X5" s="81"/>
      <c r="Y5" s="71"/>
      <c r="Z5" s="56"/>
      <c r="AA5" s="52"/>
      <c r="AB5" s="43"/>
      <c r="AC5" s="26"/>
      <c r="AD5" s="26"/>
      <c r="AE5" s="26"/>
      <c r="AF5" s="26"/>
      <c r="AG5" s="26"/>
      <c r="AH5" s="26"/>
      <c r="AI5" s="26"/>
      <c r="AJ5" s="20"/>
      <c r="AK5" s="60"/>
      <c r="AM5" s="6"/>
      <c r="AN5" s="6"/>
    </row>
    <row r="6" spans="1:40" s="18" customFormat="1" ht="23.1" customHeight="1" x14ac:dyDescent="0.25">
      <c r="A6" s="1"/>
      <c r="B6" s="1"/>
      <c r="C6" s="1"/>
      <c r="D6" s="64" t="s">
        <v>66</v>
      </c>
      <c r="E6" s="13">
        <f>K6</f>
        <v>1600</v>
      </c>
      <c r="F6" s="14">
        <f>L6</f>
        <v>1000</v>
      </c>
      <c r="G6" s="10"/>
      <c r="H6" s="1"/>
      <c r="I6" s="1"/>
      <c r="J6" s="5"/>
      <c r="K6" s="25">
        <f>MROUND(N6+48,100)</f>
        <v>1600</v>
      </c>
      <c r="L6" s="25">
        <f>MROUND(O6+48,100)</f>
        <v>1000</v>
      </c>
      <c r="M6" s="8"/>
      <c r="N6" s="4">
        <f>Q6*2.3</f>
        <v>1573.66</v>
      </c>
      <c r="O6" s="4">
        <f>Q6*1.4</f>
        <v>957.88</v>
      </c>
      <c r="P6" s="8"/>
      <c r="Q6" s="98">
        <v>684.2</v>
      </c>
      <c r="R6" s="95">
        <v>622</v>
      </c>
      <c r="S6" s="80">
        <v>518</v>
      </c>
      <c r="T6" s="80">
        <v>518</v>
      </c>
      <c r="U6" s="80">
        <v>518</v>
      </c>
      <c r="V6" s="80">
        <v>518</v>
      </c>
      <c r="W6" s="80">
        <v>518</v>
      </c>
      <c r="X6" s="80">
        <v>300</v>
      </c>
      <c r="Y6" s="70">
        <v>300</v>
      </c>
      <c r="Z6" s="55">
        <v>300</v>
      </c>
      <c r="AA6" s="51">
        <v>300</v>
      </c>
      <c r="AB6" s="42">
        <v>300</v>
      </c>
      <c r="AC6" s="26">
        <v>300</v>
      </c>
      <c r="AD6" s="26">
        <v>300</v>
      </c>
      <c r="AE6" s="26">
        <v>300</v>
      </c>
      <c r="AF6" s="26">
        <v>300</v>
      </c>
      <c r="AG6" s="26">
        <v>300</v>
      </c>
      <c r="AH6" s="26"/>
      <c r="AI6" s="26"/>
      <c r="AJ6" s="20">
        <v>108.173</v>
      </c>
      <c r="AK6" s="101">
        <f>R6*1.1</f>
        <v>684.2</v>
      </c>
      <c r="AM6" s="6"/>
      <c r="AN6" s="6"/>
    </row>
    <row r="7" spans="1:40" s="18" customFormat="1" ht="23.1" customHeight="1" x14ac:dyDescent="0.25">
      <c r="A7" s="1"/>
      <c r="B7" s="1"/>
      <c r="C7" s="1"/>
      <c r="D7" s="64" t="s">
        <v>65</v>
      </c>
      <c r="E7" s="13">
        <f t="shared" ref="E7:F15" si="0">K7</f>
        <v>2400</v>
      </c>
      <c r="F7" s="14">
        <f t="shared" si="0"/>
        <v>1500</v>
      </c>
      <c r="G7" s="10"/>
      <c r="H7" s="1"/>
      <c r="I7" s="1"/>
      <c r="J7" s="5"/>
      <c r="K7" s="25">
        <f t="shared" ref="K7:L62" si="1">MROUND(N7+48,100)</f>
        <v>2400</v>
      </c>
      <c r="L7" s="25">
        <f t="shared" si="1"/>
        <v>1500</v>
      </c>
      <c r="M7" s="8"/>
      <c r="N7" s="4">
        <f t="shared" ref="N7:N15" si="2">Q7*2.3</f>
        <v>2357.96</v>
      </c>
      <c r="O7" s="4">
        <f t="shared" ref="O7:O15" si="3">Q7*1.4</f>
        <v>1435.28</v>
      </c>
      <c r="P7" s="8"/>
      <c r="Q7" s="98">
        <v>1025.2</v>
      </c>
      <c r="R7" s="95">
        <v>932</v>
      </c>
      <c r="S7" s="80">
        <v>777</v>
      </c>
      <c r="T7" s="80">
        <v>777</v>
      </c>
      <c r="U7" s="80">
        <v>777</v>
      </c>
      <c r="V7" s="80">
        <v>777</v>
      </c>
      <c r="W7" s="80">
        <v>777</v>
      </c>
      <c r="X7" s="80">
        <v>450</v>
      </c>
      <c r="Y7" s="70">
        <v>450</v>
      </c>
      <c r="Z7" s="55">
        <v>450</v>
      </c>
      <c r="AA7" s="51">
        <v>450</v>
      </c>
      <c r="AB7" s="42">
        <v>450</v>
      </c>
      <c r="AC7" s="26">
        <v>450</v>
      </c>
      <c r="AD7" s="26">
        <v>450</v>
      </c>
      <c r="AE7" s="26">
        <v>450</v>
      </c>
      <c r="AF7" s="26">
        <v>450</v>
      </c>
      <c r="AG7" s="26">
        <v>450</v>
      </c>
      <c r="AH7" s="26">
        <v>135.21625</v>
      </c>
      <c r="AI7" s="26">
        <v>135.21625</v>
      </c>
      <c r="AJ7" s="20">
        <v>108.173</v>
      </c>
      <c r="AK7" s="101">
        <f t="shared" ref="AK7:AK62" si="4">R7*1.1</f>
        <v>1025.2</v>
      </c>
      <c r="AM7" s="6"/>
      <c r="AN7" s="6"/>
    </row>
    <row r="8" spans="1:40" s="18" customFormat="1" ht="23.1" customHeight="1" x14ac:dyDescent="0.25">
      <c r="A8" s="1"/>
      <c r="B8" s="1"/>
      <c r="C8" s="1"/>
      <c r="D8" s="64" t="s">
        <v>64</v>
      </c>
      <c r="E8" s="13">
        <f t="shared" si="0"/>
        <v>2400</v>
      </c>
      <c r="F8" s="14">
        <f t="shared" si="0"/>
        <v>1500</v>
      </c>
      <c r="G8" s="10"/>
      <c r="H8" s="1"/>
      <c r="I8" s="1"/>
      <c r="J8" s="5"/>
      <c r="K8" s="25">
        <f t="shared" si="1"/>
        <v>2400</v>
      </c>
      <c r="L8" s="25">
        <f t="shared" si="1"/>
        <v>1500</v>
      </c>
      <c r="M8" s="8"/>
      <c r="N8" s="4">
        <f t="shared" si="2"/>
        <v>2357.96</v>
      </c>
      <c r="O8" s="4">
        <f t="shared" si="3"/>
        <v>1435.28</v>
      </c>
      <c r="P8" s="8"/>
      <c r="Q8" s="98">
        <v>1025.2</v>
      </c>
      <c r="R8" s="95">
        <v>932</v>
      </c>
      <c r="S8" s="80">
        <v>777</v>
      </c>
      <c r="T8" s="80">
        <v>777</v>
      </c>
      <c r="U8" s="80">
        <v>777</v>
      </c>
      <c r="V8" s="80">
        <v>777</v>
      </c>
      <c r="W8" s="80">
        <v>777</v>
      </c>
      <c r="X8" s="80">
        <v>400</v>
      </c>
      <c r="Y8" s="70">
        <v>400</v>
      </c>
      <c r="Z8" s="55">
        <v>400</v>
      </c>
      <c r="AA8" s="51">
        <v>400</v>
      </c>
      <c r="AB8" s="42">
        <v>400</v>
      </c>
      <c r="AC8" s="26">
        <v>400</v>
      </c>
      <c r="AD8" s="26">
        <v>400</v>
      </c>
      <c r="AE8" s="26">
        <v>400</v>
      </c>
      <c r="AF8" s="26">
        <v>400</v>
      </c>
      <c r="AG8" s="26">
        <v>400</v>
      </c>
      <c r="AH8" s="26"/>
      <c r="AI8" s="26"/>
      <c r="AJ8" s="20">
        <v>162.2595</v>
      </c>
      <c r="AK8" s="101">
        <f t="shared" si="4"/>
        <v>1025.2</v>
      </c>
      <c r="AM8" s="6"/>
      <c r="AN8" s="6"/>
    </row>
    <row r="9" spans="1:40" s="18" customFormat="1" ht="23.1" customHeight="1" x14ac:dyDescent="0.25">
      <c r="A9" s="1"/>
      <c r="B9" s="1" t="s">
        <v>85</v>
      </c>
      <c r="C9" s="1"/>
      <c r="D9" s="64" t="s">
        <v>63</v>
      </c>
      <c r="E9" s="13">
        <f t="shared" si="0"/>
        <v>3400</v>
      </c>
      <c r="F9" s="14">
        <f t="shared" si="0"/>
        <v>2100</v>
      </c>
      <c r="G9" s="10"/>
      <c r="H9" s="1"/>
      <c r="I9" s="1"/>
      <c r="J9" s="5"/>
      <c r="K9" s="25">
        <f t="shared" si="1"/>
        <v>3400</v>
      </c>
      <c r="L9" s="25">
        <f t="shared" si="1"/>
        <v>2100</v>
      </c>
      <c r="M9" s="8"/>
      <c r="N9" s="4">
        <f t="shared" si="2"/>
        <v>3387.67</v>
      </c>
      <c r="O9" s="4">
        <f t="shared" si="3"/>
        <v>2062.06</v>
      </c>
      <c r="P9" s="8"/>
      <c r="Q9" s="98">
        <v>1472.9</v>
      </c>
      <c r="R9" s="95">
        <v>1339</v>
      </c>
      <c r="S9" s="80">
        <v>1116</v>
      </c>
      <c r="T9" s="80">
        <v>1116</v>
      </c>
      <c r="U9" s="80">
        <v>1116</v>
      </c>
      <c r="V9" s="87">
        <v>1116</v>
      </c>
      <c r="W9" s="80">
        <v>1116</v>
      </c>
      <c r="X9" s="80">
        <v>600</v>
      </c>
      <c r="Y9" s="70">
        <v>600</v>
      </c>
      <c r="Z9" s="55">
        <v>600</v>
      </c>
      <c r="AA9" s="51">
        <v>600</v>
      </c>
      <c r="AB9" s="42">
        <v>600</v>
      </c>
      <c r="AC9" s="26">
        <v>600</v>
      </c>
      <c r="AD9" s="26">
        <v>600</v>
      </c>
      <c r="AE9" s="26">
        <v>600</v>
      </c>
      <c r="AF9" s="26">
        <v>600</v>
      </c>
      <c r="AG9" s="26">
        <v>600</v>
      </c>
      <c r="AH9" s="26">
        <v>202.824375</v>
      </c>
      <c r="AI9" s="26">
        <v>202.824375</v>
      </c>
      <c r="AJ9" s="20">
        <v>162.2595</v>
      </c>
      <c r="AK9" s="101">
        <f t="shared" si="4"/>
        <v>1472.9</v>
      </c>
      <c r="AM9" s="6"/>
      <c r="AN9" s="6"/>
    </row>
    <row r="10" spans="1:40" s="18" customFormat="1" ht="23.1" customHeight="1" x14ac:dyDescent="0.25">
      <c r="A10" s="1"/>
      <c r="B10" s="1"/>
      <c r="C10" s="1"/>
      <c r="D10" s="64" t="s">
        <v>62</v>
      </c>
      <c r="E10" s="13">
        <f t="shared" si="0"/>
        <v>2900</v>
      </c>
      <c r="F10" s="14">
        <f t="shared" si="0"/>
        <v>1800</v>
      </c>
      <c r="G10" s="10"/>
      <c r="H10" s="1"/>
      <c r="I10" s="1"/>
      <c r="J10" s="5"/>
      <c r="K10" s="25">
        <f t="shared" si="1"/>
        <v>2900</v>
      </c>
      <c r="L10" s="25">
        <f t="shared" si="1"/>
        <v>1800</v>
      </c>
      <c r="M10" s="8"/>
      <c r="N10" s="4">
        <f t="shared" si="2"/>
        <v>2828.5400000000004</v>
      </c>
      <c r="O10" s="4">
        <f t="shared" si="3"/>
        <v>1721.7200000000003</v>
      </c>
      <c r="P10" s="8"/>
      <c r="Q10" s="98">
        <v>1229.8000000000002</v>
      </c>
      <c r="R10" s="95">
        <v>1118</v>
      </c>
      <c r="S10" s="80">
        <v>932</v>
      </c>
      <c r="T10" s="80">
        <v>932</v>
      </c>
      <c r="U10" s="80">
        <v>932</v>
      </c>
      <c r="V10" s="80">
        <v>932</v>
      </c>
      <c r="W10" s="80">
        <v>932</v>
      </c>
      <c r="X10" s="80">
        <v>460</v>
      </c>
      <c r="Y10" s="70">
        <v>460</v>
      </c>
      <c r="Z10" s="55">
        <v>460</v>
      </c>
      <c r="AA10" s="51">
        <v>460</v>
      </c>
      <c r="AB10" s="42">
        <v>460</v>
      </c>
      <c r="AC10" s="26">
        <v>460</v>
      </c>
      <c r="AD10" s="26">
        <v>460</v>
      </c>
      <c r="AE10" s="26">
        <v>460</v>
      </c>
      <c r="AF10" s="26">
        <v>460</v>
      </c>
      <c r="AG10" s="26">
        <v>460</v>
      </c>
      <c r="AH10" s="26"/>
      <c r="AI10" s="26"/>
      <c r="AJ10" s="20">
        <v>194.71140000000003</v>
      </c>
      <c r="AK10" s="101">
        <f t="shared" si="4"/>
        <v>1229.8000000000002</v>
      </c>
      <c r="AM10" s="6"/>
      <c r="AN10" s="6"/>
    </row>
    <row r="11" spans="1:40" s="18" customFormat="1" ht="23.1" customHeight="1" x14ac:dyDescent="0.25">
      <c r="A11" s="1"/>
      <c r="B11" s="1"/>
      <c r="C11" s="1"/>
      <c r="D11" s="64" t="s">
        <v>61</v>
      </c>
      <c r="E11" s="13">
        <f t="shared" si="0"/>
        <v>4300</v>
      </c>
      <c r="F11" s="14">
        <f t="shared" si="0"/>
        <v>2600</v>
      </c>
      <c r="G11" s="10"/>
      <c r="H11" s="1"/>
      <c r="I11" s="1"/>
      <c r="J11" s="5"/>
      <c r="K11" s="25">
        <f t="shared" si="1"/>
        <v>4300</v>
      </c>
      <c r="L11" s="25">
        <f t="shared" si="1"/>
        <v>2600</v>
      </c>
      <c r="M11" s="8"/>
      <c r="N11" s="4">
        <f t="shared" si="2"/>
        <v>4240.28</v>
      </c>
      <c r="O11" s="4">
        <f t="shared" si="3"/>
        <v>2581.04</v>
      </c>
      <c r="P11" s="8"/>
      <c r="Q11" s="98">
        <v>1843.6000000000001</v>
      </c>
      <c r="R11" s="95">
        <v>1676</v>
      </c>
      <c r="S11" s="80">
        <v>1397</v>
      </c>
      <c r="T11" s="80">
        <v>1397</v>
      </c>
      <c r="U11" s="80">
        <v>1397</v>
      </c>
      <c r="V11" s="87">
        <v>1397</v>
      </c>
      <c r="W11" s="80">
        <v>1397</v>
      </c>
      <c r="X11" s="80">
        <v>690</v>
      </c>
      <c r="Y11" s="70">
        <v>690</v>
      </c>
      <c r="Z11" s="55">
        <v>690</v>
      </c>
      <c r="AA11" s="51">
        <v>690</v>
      </c>
      <c r="AB11" s="42">
        <v>690</v>
      </c>
      <c r="AC11" s="26">
        <v>690</v>
      </c>
      <c r="AD11" s="26">
        <v>690</v>
      </c>
      <c r="AE11" s="26">
        <v>690</v>
      </c>
      <c r="AF11" s="26">
        <v>690</v>
      </c>
      <c r="AG11" s="26">
        <v>690</v>
      </c>
      <c r="AH11" s="26">
        <v>243.38925000000003</v>
      </c>
      <c r="AI11" s="26">
        <v>243.38925000000003</v>
      </c>
      <c r="AJ11" s="20">
        <v>194.71140000000003</v>
      </c>
      <c r="AK11" s="101">
        <f t="shared" si="4"/>
        <v>1843.6000000000001</v>
      </c>
      <c r="AM11" s="6"/>
      <c r="AN11" s="6"/>
    </row>
    <row r="12" spans="1:40" s="18" customFormat="1" ht="23.1" customHeight="1" x14ac:dyDescent="0.25">
      <c r="A12" s="1"/>
      <c r="B12" s="1"/>
      <c r="C12" s="1"/>
      <c r="D12" s="64" t="s">
        <v>60</v>
      </c>
      <c r="E12" s="13">
        <f t="shared" si="0"/>
        <v>3200</v>
      </c>
      <c r="F12" s="14">
        <f t="shared" si="0"/>
        <v>2000</v>
      </c>
      <c r="G12" s="10"/>
      <c r="H12" s="1"/>
      <c r="I12" s="1"/>
      <c r="J12" s="5"/>
      <c r="K12" s="25">
        <f t="shared" si="1"/>
        <v>3200</v>
      </c>
      <c r="L12" s="25">
        <f t="shared" si="1"/>
        <v>2000</v>
      </c>
      <c r="M12" s="8"/>
      <c r="N12" s="4">
        <f t="shared" si="2"/>
        <v>3142.2599999999998</v>
      </c>
      <c r="O12" s="4">
        <f t="shared" si="3"/>
        <v>1912.6799999999998</v>
      </c>
      <c r="P12" s="8"/>
      <c r="Q12" s="98">
        <v>1366.2</v>
      </c>
      <c r="R12" s="95">
        <v>1242</v>
      </c>
      <c r="S12" s="80">
        <v>1035</v>
      </c>
      <c r="T12" s="80">
        <v>1035</v>
      </c>
      <c r="U12" s="80">
        <v>1035</v>
      </c>
      <c r="V12" s="80">
        <v>1035</v>
      </c>
      <c r="W12" s="80">
        <v>1035</v>
      </c>
      <c r="X12" s="80">
        <v>500</v>
      </c>
      <c r="Y12" s="70">
        <v>500</v>
      </c>
      <c r="Z12" s="55">
        <v>500</v>
      </c>
      <c r="AA12" s="51">
        <v>500</v>
      </c>
      <c r="AB12" s="42">
        <v>500</v>
      </c>
      <c r="AC12" s="26">
        <v>500</v>
      </c>
      <c r="AD12" s="26">
        <v>500</v>
      </c>
      <c r="AE12" s="26">
        <v>500</v>
      </c>
      <c r="AF12" s="26">
        <v>500</v>
      </c>
      <c r="AG12" s="26">
        <v>500</v>
      </c>
      <c r="AH12" s="26"/>
      <c r="AI12" s="26"/>
      <c r="AJ12" s="20">
        <v>216.346</v>
      </c>
      <c r="AK12" s="101">
        <f t="shared" si="4"/>
        <v>1366.2</v>
      </c>
      <c r="AM12" s="6"/>
      <c r="AN12" s="6"/>
    </row>
    <row r="13" spans="1:40" s="18" customFormat="1" ht="23.1" customHeight="1" thickBot="1" x14ac:dyDescent="0.3">
      <c r="A13" s="1"/>
      <c r="B13" s="1"/>
      <c r="C13" s="1"/>
      <c r="D13" s="66" t="s">
        <v>59</v>
      </c>
      <c r="E13" s="13">
        <f t="shared" si="0"/>
        <v>4800</v>
      </c>
      <c r="F13" s="14">
        <f t="shared" si="0"/>
        <v>2900</v>
      </c>
      <c r="G13" s="10"/>
      <c r="H13" s="1"/>
      <c r="I13" s="1"/>
      <c r="J13" s="5"/>
      <c r="K13" s="25">
        <f t="shared" si="1"/>
        <v>4800</v>
      </c>
      <c r="L13" s="25">
        <f t="shared" si="1"/>
        <v>2900</v>
      </c>
      <c r="M13" s="8"/>
      <c r="N13" s="4">
        <f t="shared" si="2"/>
        <v>4715.92</v>
      </c>
      <c r="O13" s="4">
        <f t="shared" si="3"/>
        <v>2870.56</v>
      </c>
      <c r="P13" s="8"/>
      <c r="Q13" s="98">
        <v>2050.4</v>
      </c>
      <c r="R13" s="95">
        <v>1864</v>
      </c>
      <c r="S13" s="80">
        <v>1553</v>
      </c>
      <c r="T13" s="80">
        <v>1553</v>
      </c>
      <c r="U13" s="80">
        <v>1553</v>
      </c>
      <c r="V13" s="87">
        <v>1553</v>
      </c>
      <c r="W13" s="80">
        <v>1553</v>
      </c>
      <c r="X13" s="80">
        <v>750</v>
      </c>
      <c r="Y13" s="70">
        <v>750</v>
      </c>
      <c r="Z13" s="55">
        <v>750</v>
      </c>
      <c r="AA13" s="51">
        <v>750</v>
      </c>
      <c r="AB13" s="42">
        <v>750</v>
      </c>
      <c r="AC13" s="26">
        <v>750</v>
      </c>
      <c r="AD13" s="26">
        <v>750</v>
      </c>
      <c r="AE13" s="26">
        <v>750</v>
      </c>
      <c r="AF13" s="26">
        <v>750</v>
      </c>
      <c r="AG13" s="26">
        <v>750</v>
      </c>
      <c r="AH13" s="26">
        <v>270.4325</v>
      </c>
      <c r="AI13" s="26">
        <v>270.4325</v>
      </c>
      <c r="AJ13" s="20">
        <v>216.346</v>
      </c>
      <c r="AK13" s="101">
        <f t="shared" si="4"/>
        <v>2050.4</v>
      </c>
      <c r="AM13" s="6"/>
      <c r="AN13" s="6"/>
    </row>
    <row r="14" spans="1:40" s="18" customFormat="1" ht="23.1" customHeight="1" x14ac:dyDescent="0.25">
      <c r="A14" s="1"/>
      <c r="B14" s="1"/>
      <c r="C14" s="1"/>
      <c r="D14" s="65" t="s">
        <v>83</v>
      </c>
      <c r="E14" s="13">
        <f t="shared" si="0"/>
        <v>4200</v>
      </c>
      <c r="F14" s="14">
        <f t="shared" si="0"/>
        <v>2600</v>
      </c>
      <c r="G14" s="10"/>
      <c r="H14" s="1"/>
      <c r="I14" s="1"/>
      <c r="J14" s="5"/>
      <c r="K14" s="25">
        <f t="shared" si="1"/>
        <v>4200</v>
      </c>
      <c r="L14" s="25">
        <f t="shared" si="1"/>
        <v>2600</v>
      </c>
      <c r="M14" s="8"/>
      <c r="N14" s="4">
        <f t="shared" si="2"/>
        <v>4189.68</v>
      </c>
      <c r="O14" s="4">
        <f t="shared" si="3"/>
        <v>2550.2400000000002</v>
      </c>
      <c r="P14" s="8"/>
      <c r="Q14" s="98">
        <v>1821.6000000000001</v>
      </c>
      <c r="R14" s="95">
        <v>1656</v>
      </c>
      <c r="S14" s="80">
        <v>1380</v>
      </c>
      <c r="T14" s="80">
        <v>1380</v>
      </c>
      <c r="U14" s="80">
        <v>1380</v>
      </c>
      <c r="V14" s="80">
        <v>1380</v>
      </c>
      <c r="W14" s="80">
        <v>1380</v>
      </c>
      <c r="X14" s="80">
        <v>800</v>
      </c>
      <c r="Y14" s="70">
        <v>800</v>
      </c>
      <c r="Z14" s="55">
        <v>800</v>
      </c>
      <c r="AA14" s="51">
        <v>800</v>
      </c>
      <c r="AB14" s="42">
        <v>800</v>
      </c>
      <c r="AC14" s="26">
        <v>800</v>
      </c>
      <c r="AD14" s="26">
        <v>800</v>
      </c>
      <c r="AE14" s="26">
        <v>800</v>
      </c>
      <c r="AF14" s="26">
        <v>800</v>
      </c>
      <c r="AG14" s="26">
        <v>800</v>
      </c>
      <c r="AH14" s="26"/>
      <c r="AI14" s="26"/>
      <c r="AJ14" s="20">
        <v>216.346</v>
      </c>
      <c r="AK14" s="101">
        <f t="shared" si="4"/>
        <v>1821.6000000000001</v>
      </c>
      <c r="AM14" s="6"/>
      <c r="AN14" s="6"/>
    </row>
    <row r="15" spans="1:40" s="18" customFormat="1" ht="23.1" customHeight="1" x14ac:dyDescent="0.25">
      <c r="A15" s="1"/>
      <c r="B15" s="1"/>
      <c r="C15" s="1"/>
      <c r="D15" s="64" t="s">
        <v>84</v>
      </c>
      <c r="E15" s="13">
        <f t="shared" si="0"/>
        <v>6300</v>
      </c>
      <c r="F15" s="14">
        <f t="shared" si="0"/>
        <v>3900</v>
      </c>
      <c r="G15" s="10"/>
      <c r="H15" s="1"/>
      <c r="I15" s="1"/>
      <c r="J15" s="5"/>
      <c r="K15" s="25">
        <f t="shared" si="1"/>
        <v>6300</v>
      </c>
      <c r="L15" s="25">
        <f t="shared" si="1"/>
        <v>3900</v>
      </c>
      <c r="M15" s="8"/>
      <c r="N15" s="4">
        <f t="shared" si="2"/>
        <v>6284.5199999999995</v>
      </c>
      <c r="O15" s="4">
        <f t="shared" si="3"/>
        <v>3825.3599999999997</v>
      </c>
      <c r="P15" s="8"/>
      <c r="Q15" s="98">
        <v>2732.4</v>
      </c>
      <c r="R15" s="95">
        <v>2484</v>
      </c>
      <c r="S15" s="80">
        <v>2070</v>
      </c>
      <c r="T15" s="80">
        <v>2070</v>
      </c>
      <c r="U15" s="80">
        <v>2070</v>
      </c>
      <c r="V15" s="80">
        <v>2070</v>
      </c>
      <c r="W15" s="80">
        <v>2070</v>
      </c>
      <c r="X15" s="80">
        <v>1200</v>
      </c>
      <c r="Y15" s="70">
        <v>1200</v>
      </c>
      <c r="Z15" s="55">
        <v>1200</v>
      </c>
      <c r="AA15" s="51">
        <v>1200</v>
      </c>
      <c r="AB15" s="42">
        <v>1200</v>
      </c>
      <c r="AC15" s="26">
        <v>1200</v>
      </c>
      <c r="AD15" s="26">
        <v>1200</v>
      </c>
      <c r="AE15" s="26">
        <v>1200</v>
      </c>
      <c r="AF15" s="26">
        <v>1200</v>
      </c>
      <c r="AG15" s="26">
        <v>1200</v>
      </c>
      <c r="AH15" s="26"/>
      <c r="AI15" s="26"/>
      <c r="AJ15" s="20">
        <v>216.346</v>
      </c>
      <c r="AK15" s="101">
        <f t="shared" si="4"/>
        <v>2732.4</v>
      </c>
      <c r="AM15" s="6"/>
      <c r="AN15" s="6"/>
    </row>
    <row r="16" spans="1:40" s="18" customFormat="1" ht="20.100000000000001" customHeight="1" x14ac:dyDescent="0.25">
      <c r="A16" s="1"/>
      <c r="B16" s="1"/>
      <c r="C16" s="1"/>
      <c r="D16" s="15"/>
      <c r="E16" s="16"/>
      <c r="F16" s="17"/>
      <c r="G16" s="10"/>
      <c r="H16" s="1"/>
      <c r="I16" s="1"/>
      <c r="J16" s="5"/>
      <c r="K16" s="25">
        <f t="shared" si="1"/>
        <v>0</v>
      </c>
      <c r="L16" s="25">
        <f t="shared" si="1"/>
        <v>0</v>
      </c>
      <c r="M16" s="8"/>
      <c r="N16" s="4"/>
      <c r="O16" s="4"/>
      <c r="P16" s="8"/>
      <c r="Q16" s="80"/>
      <c r="R16" s="80"/>
      <c r="S16" s="80"/>
      <c r="T16" s="80"/>
      <c r="U16" s="80"/>
      <c r="V16" s="80"/>
      <c r="W16" s="80"/>
      <c r="X16" s="80"/>
      <c r="Y16" s="70"/>
      <c r="Z16" s="55"/>
      <c r="AA16" s="51"/>
      <c r="AB16" s="42"/>
      <c r="AC16" s="26"/>
      <c r="AD16" s="26"/>
      <c r="AE16" s="26"/>
      <c r="AF16" s="26"/>
      <c r="AG16" s="26"/>
      <c r="AH16" s="26"/>
      <c r="AI16" s="26"/>
      <c r="AJ16" s="20"/>
      <c r="AK16" s="101"/>
      <c r="AM16" s="6"/>
      <c r="AN16" s="6"/>
    </row>
    <row r="17" spans="1:40" s="18" customFormat="1" ht="23.1" customHeight="1" x14ac:dyDescent="0.25">
      <c r="A17" s="1"/>
      <c r="B17" s="1"/>
      <c r="C17" s="1"/>
      <c r="D17" s="122" t="s">
        <v>25</v>
      </c>
      <c r="E17" s="122"/>
      <c r="F17" s="122"/>
      <c r="G17" s="122"/>
      <c r="H17" s="122"/>
      <c r="I17" s="123"/>
      <c r="J17" s="6"/>
      <c r="K17" s="25">
        <f t="shared" si="1"/>
        <v>0</v>
      </c>
      <c r="L17" s="25">
        <f t="shared" si="1"/>
        <v>0</v>
      </c>
      <c r="M17" s="1"/>
      <c r="N17" s="4"/>
      <c r="O17" s="4"/>
      <c r="P17" s="1"/>
      <c r="Q17" s="80"/>
      <c r="R17" s="80"/>
      <c r="S17" s="80"/>
      <c r="T17" s="80"/>
      <c r="U17" s="80"/>
      <c r="V17" s="80"/>
      <c r="W17" s="80"/>
      <c r="X17" s="80"/>
      <c r="Y17" s="62"/>
      <c r="Z17" s="62"/>
      <c r="AA17" s="61"/>
      <c r="AB17" s="42"/>
      <c r="AC17" s="26"/>
      <c r="AD17" s="26"/>
      <c r="AE17" s="26"/>
      <c r="AF17" s="26"/>
      <c r="AG17" s="26"/>
      <c r="AH17" s="26"/>
      <c r="AI17" s="26"/>
      <c r="AJ17" s="9"/>
      <c r="AK17" s="101"/>
      <c r="AM17" s="6"/>
      <c r="AN17" s="6"/>
    </row>
    <row r="18" spans="1:40" s="18" customFormat="1" ht="7.9" customHeight="1" x14ac:dyDescent="0.25">
      <c r="A18" s="1"/>
      <c r="B18" s="1"/>
      <c r="C18" s="1"/>
      <c r="D18" s="15"/>
      <c r="E18" s="16"/>
      <c r="F18" s="17"/>
      <c r="G18" s="11"/>
      <c r="H18" s="1"/>
      <c r="I18" s="1"/>
      <c r="J18" s="5"/>
      <c r="K18" s="25">
        <f t="shared" si="1"/>
        <v>0</v>
      </c>
      <c r="L18" s="25">
        <f t="shared" si="1"/>
        <v>0</v>
      </c>
      <c r="M18" s="8"/>
      <c r="N18" s="4"/>
      <c r="O18" s="4"/>
      <c r="P18" s="8"/>
      <c r="Q18" s="81"/>
      <c r="R18" s="81"/>
      <c r="S18" s="81"/>
      <c r="T18" s="81"/>
      <c r="U18" s="81"/>
      <c r="V18" s="81"/>
      <c r="W18" s="81"/>
      <c r="X18" s="81"/>
      <c r="Y18" s="71"/>
      <c r="Z18" s="56"/>
      <c r="AA18" s="52"/>
      <c r="AB18" s="43"/>
      <c r="AC18" s="26"/>
      <c r="AD18" s="26"/>
      <c r="AE18" s="26"/>
      <c r="AF18" s="26"/>
      <c r="AG18" s="26"/>
      <c r="AH18" s="26"/>
      <c r="AI18" s="26"/>
      <c r="AJ18" s="20"/>
      <c r="AK18" s="101"/>
      <c r="AM18" s="6"/>
      <c r="AN18" s="6"/>
    </row>
    <row r="19" spans="1:40" s="18" customFormat="1" ht="23.1" customHeight="1" x14ac:dyDescent="0.25">
      <c r="A19" s="1"/>
      <c r="B19" s="1"/>
      <c r="C19" s="1"/>
      <c r="D19" s="63" t="s">
        <v>50</v>
      </c>
      <c r="E19" s="16"/>
      <c r="F19" s="17"/>
      <c r="G19" s="11"/>
      <c r="H19" s="1"/>
      <c r="I19" s="1"/>
      <c r="J19" s="5"/>
      <c r="K19" s="25">
        <f t="shared" si="1"/>
        <v>0</v>
      </c>
      <c r="L19" s="25">
        <f t="shared" si="1"/>
        <v>0</v>
      </c>
      <c r="M19" s="8"/>
      <c r="N19" s="4"/>
      <c r="O19" s="4"/>
      <c r="P19" s="8"/>
      <c r="Q19" s="80"/>
      <c r="R19" s="80"/>
      <c r="S19" s="80"/>
      <c r="T19" s="80"/>
      <c r="U19" s="80"/>
      <c r="V19" s="80"/>
      <c r="W19" s="80"/>
      <c r="X19" s="80"/>
      <c r="Y19" s="70"/>
      <c r="Z19" s="55"/>
      <c r="AA19" s="51"/>
      <c r="AB19" s="42"/>
      <c r="AC19" s="26"/>
      <c r="AD19" s="26"/>
      <c r="AE19" s="26"/>
      <c r="AF19" s="26"/>
      <c r="AG19" s="26"/>
      <c r="AH19" s="26"/>
      <c r="AI19" s="26"/>
      <c r="AJ19" s="9"/>
      <c r="AK19" s="101"/>
      <c r="AM19" s="6"/>
      <c r="AN19" s="6"/>
    </row>
    <row r="20" spans="1:40" s="18" customFormat="1" ht="23.1" customHeight="1" x14ac:dyDescent="0.25">
      <c r="A20" s="1"/>
      <c r="B20" s="1"/>
      <c r="C20" s="28"/>
      <c r="D20" s="2" t="s">
        <v>51</v>
      </c>
      <c r="E20" s="13">
        <f t="shared" ref="E20:F22" si="5">K20</f>
        <v>25300</v>
      </c>
      <c r="F20" s="14">
        <f t="shared" si="5"/>
        <v>15400</v>
      </c>
      <c r="G20" s="11"/>
      <c r="H20" s="1"/>
      <c r="I20" s="1"/>
      <c r="J20" s="5"/>
      <c r="K20" s="25">
        <f t="shared" si="1"/>
        <v>25300</v>
      </c>
      <c r="L20" s="25">
        <f t="shared" si="1"/>
        <v>15400</v>
      </c>
      <c r="M20" s="8"/>
      <c r="N20" s="4">
        <f>Q20*2.3</f>
        <v>25299.999999999996</v>
      </c>
      <c r="O20" s="4">
        <f t="shared" ref="O20:O35" si="6">Q20*1.4</f>
        <v>15399.999999999998</v>
      </c>
      <c r="P20" s="8"/>
      <c r="Q20" s="97">
        <v>11000</v>
      </c>
      <c r="R20" s="94">
        <v>10000</v>
      </c>
      <c r="S20" s="90">
        <v>6000</v>
      </c>
      <c r="T20" s="90">
        <v>6000</v>
      </c>
      <c r="U20" s="85">
        <v>8050</v>
      </c>
      <c r="V20" s="85">
        <v>8050</v>
      </c>
      <c r="W20" s="85">
        <v>8050</v>
      </c>
      <c r="X20" s="80">
        <v>2700</v>
      </c>
      <c r="Y20" s="70">
        <v>2700</v>
      </c>
      <c r="Z20" s="55">
        <v>2700</v>
      </c>
      <c r="AA20" s="51">
        <v>2700</v>
      </c>
      <c r="AB20" s="42">
        <v>2700</v>
      </c>
      <c r="AC20" s="26">
        <v>2700</v>
      </c>
      <c r="AD20" s="26">
        <v>2700</v>
      </c>
      <c r="AE20" s="26">
        <v>2700</v>
      </c>
      <c r="AF20" s="26">
        <v>2700</v>
      </c>
      <c r="AG20" s="26">
        <v>2700</v>
      </c>
      <c r="AH20" s="26"/>
      <c r="AI20" s="26"/>
      <c r="AJ20" s="20">
        <v>2249.9983999999999</v>
      </c>
      <c r="AK20" s="101">
        <f t="shared" si="4"/>
        <v>11000</v>
      </c>
      <c r="AM20" s="6"/>
      <c r="AN20" s="6"/>
    </row>
    <row r="21" spans="1:40" s="18" customFormat="1" ht="23.1" customHeight="1" x14ac:dyDescent="0.25">
      <c r="A21" s="1"/>
      <c r="B21" s="1"/>
      <c r="C21" s="1"/>
      <c r="D21" s="2" t="s">
        <v>53</v>
      </c>
      <c r="E21" s="13">
        <f t="shared" si="5"/>
        <v>38000</v>
      </c>
      <c r="F21" s="14">
        <f t="shared" si="5"/>
        <v>23100</v>
      </c>
      <c r="G21" s="11"/>
      <c r="H21" s="1"/>
      <c r="I21" s="1"/>
      <c r="J21" s="5"/>
      <c r="K21" s="25">
        <f t="shared" si="1"/>
        <v>38000</v>
      </c>
      <c r="L21" s="25">
        <f t="shared" si="1"/>
        <v>23100</v>
      </c>
      <c r="M21" s="8"/>
      <c r="N21" s="4">
        <f>Q21*2.3</f>
        <v>37950</v>
      </c>
      <c r="O21" s="4">
        <f>Q21*1.4</f>
        <v>23100</v>
      </c>
      <c r="P21" s="8"/>
      <c r="Q21" s="97">
        <v>16500</v>
      </c>
      <c r="R21" s="94">
        <v>15000</v>
      </c>
      <c r="S21" s="85">
        <v>12075</v>
      </c>
      <c r="T21" s="85">
        <v>12075</v>
      </c>
      <c r="U21" s="85">
        <v>12075</v>
      </c>
      <c r="V21" s="85">
        <v>12075</v>
      </c>
      <c r="W21" s="85">
        <v>12075</v>
      </c>
      <c r="X21" s="80">
        <v>4050</v>
      </c>
      <c r="Y21" s="70">
        <v>4050</v>
      </c>
      <c r="Z21" s="55">
        <v>4050</v>
      </c>
      <c r="AA21" s="51">
        <v>4050</v>
      </c>
      <c r="AB21" s="42">
        <v>4050</v>
      </c>
      <c r="AC21" s="26">
        <v>4050</v>
      </c>
      <c r="AD21" s="26">
        <v>4050</v>
      </c>
      <c r="AE21" s="26">
        <v>4050</v>
      </c>
      <c r="AF21" s="26">
        <v>4050</v>
      </c>
      <c r="AG21" s="26">
        <v>4050</v>
      </c>
      <c r="AH21" s="26">
        <v>2812.498</v>
      </c>
      <c r="AI21" s="26">
        <v>2812.498</v>
      </c>
      <c r="AJ21" s="20">
        <v>2249.9983999999999</v>
      </c>
      <c r="AK21" s="101">
        <f t="shared" si="4"/>
        <v>16500</v>
      </c>
      <c r="AM21" s="6"/>
      <c r="AN21" s="6"/>
    </row>
    <row r="22" spans="1:40" s="18" customFormat="1" ht="23.1" customHeight="1" x14ac:dyDescent="0.25">
      <c r="A22" s="1"/>
      <c r="B22" s="1"/>
      <c r="C22" s="1"/>
      <c r="D22" s="2" t="s">
        <v>52</v>
      </c>
      <c r="E22" s="13">
        <f t="shared" si="5"/>
        <v>64600</v>
      </c>
      <c r="F22" s="14">
        <f t="shared" si="5"/>
        <v>39300</v>
      </c>
      <c r="G22" s="11"/>
      <c r="H22" s="1"/>
      <c r="I22" s="1"/>
      <c r="J22" s="5"/>
      <c r="K22" s="25">
        <f t="shared" si="1"/>
        <v>64600</v>
      </c>
      <c r="L22" s="25">
        <f t="shared" si="1"/>
        <v>39300</v>
      </c>
      <c r="M22" s="8"/>
      <c r="N22" s="4">
        <f>Q22*2.3</f>
        <v>64515</v>
      </c>
      <c r="O22" s="4">
        <f>Q22*1.4</f>
        <v>39270</v>
      </c>
      <c r="P22" s="8"/>
      <c r="Q22" s="97">
        <v>28050.000000000004</v>
      </c>
      <c r="R22" s="94">
        <v>25500</v>
      </c>
      <c r="S22" s="85">
        <v>24150</v>
      </c>
      <c r="T22" s="85">
        <v>24150</v>
      </c>
      <c r="U22" s="85">
        <v>24150</v>
      </c>
      <c r="V22" s="85">
        <v>24150</v>
      </c>
      <c r="W22" s="85">
        <v>24150</v>
      </c>
      <c r="X22" s="81">
        <v>8100</v>
      </c>
      <c r="Y22" s="71">
        <v>8100</v>
      </c>
      <c r="Z22" s="56">
        <v>8100</v>
      </c>
      <c r="AA22" s="52">
        <v>8100</v>
      </c>
      <c r="AB22" s="43">
        <v>8100</v>
      </c>
      <c r="AC22" s="26">
        <v>4050</v>
      </c>
      <c r="AD22" s="26">
        <v>4050</v>
      </c>
      <c r="AE22" s="26">
        <v>4050</v>
      </c>
      <c r="AF22" s="26">
        <v>4050</v>
      </c>
      <c r="AG22" s="26">
        <v>4050</v>
      </c>
      <c r="AH22" s="26">
        <v>2812.498</v>
      </c>
      <c r="AI22" s="26">
        <v>2812.498</v>
      </c>
      <c r="AJ22" s="20">
        <v>2249.9983999999999</v>
      </c>
      <c r="AK22" s="101">
        <f t="shared" si="4"/>
        <v>28050.000000000004</v>
      </c>
      <c r="AM22" s="6"/>
      <c r="AN22" s="6"/>
    </row>
    <row r="23" spans="1:40" s="18" customFormat="1" ht="7.9" customHeight="1" x14ac:dyDescent="0.25">
      <c r="A23" s="1"/>
      <c r="B23" s="1"/>
      <c r="C23" s="1"/>
      <c r="D23" s="15"/>
      <c r="E23" s="16"/>
      <c r="F23" s="17"/>
      <c r="G23" s="11"/>
      <c r="H23" s="1"/>
      <c r="I23" s="1"/>
      <c r="J23" s="5"/>
      <c r="K23" s="25">
        <f t="shared" si="1"/>
        <v>0</v>
      </c>
      <c r="L23" s="25">
        <f t="shared" si="1"/>
        <v>0</v>
      </c>
      <c r="M23" s="8"/>
      <c r="N23" s="4"/>
      <c r="O23" s="4"/>
      <c r="P23" s="8"/>
      <c r="Q23" s="81"/>
      <c r="R23" s="81"/>
      <c r="S23" s="81"/>
      <c r="T23" s="81"/>
      <c r="U23" s="81"/>
      <c r="V23" s="81"/>
      <c r="W23" s="81"/>
      <c r="X23" s="81"/>
      <c r="Y23" s="71"/>
      <c r="Z23" s="56"/>
      <c r="AA23" s="52"/>
      <c r="AB23" s="43"/>
      <c r="AC23" s="26"/>
      <c r="AD23" s="26"/>
      <c r="AE23" s="26"/>
      <c r="AF23" s="26"/>
      <c r="AG23" s="26"/>
      <c r="AH23" s="26"/>
      <c r="AI23" s="26"/>
      <c r="AJ23" s="20"/>
      <c r="AK23" s="101"/>
      <c r="AM23" s="6"/>
      <c r="AN23" s="6"/>
    </row>
    <row r="24" spans="1:40" s="18" customFormat="1" ht="23.1" customHeight="1" x14ac:dyDescent="0.25">
      <c r="A24" s="1"/>
      <c r="B24" s="1"/>
      <c r="C24" s="1"/>
      <c r="D24" s="63" t="s">
        <v>54</v>
      </c>
      <c r="E24" s="16"/>
      <c r="F24" s="17"/>
      <c r="G24" s="11"/>
      <c r="H24" s="1"/>
      <c r="I24" s="1"/>
      <c r="J24" s="5"/>
      <c r="K24" s="25">
        <f t="shared" si="1"/>
        <v>0</v>
      </c>
      <c r="L24" s="25">
        <f t="shared" si="1"/>
        <v>0</v>
      </c>
      <c r="M24" s="8"/>
      <c r="N24" s="4"/>
      <c r="O24" s="4"/>
      <c r="P24" s="8"/>
      <c r="Q24" s="81"/>
      <c r="R24" s="81"/>
      <c r="S24" s="81"/>
      <c r="T24" s="81"/>
      <c r="U24" s="81"/>
      <c r="V24" s="81"/>
      <c r="W24" s="81"/>
      <c r="X24" s="81"/>
      <c r="Y24" s="71"/>
      <c r="Z24" s="56"/>
      <c r="AA24" s="52"/>
      <c r="AB24" s="43"/>
      <c r="AC24" s="26"/>
      <c r="AD24" s="26"/>
      <c r="AE24" s="26"/>
      <c r="AF24" s="26"/>
      <c r="AG24" s="26"/>
      <c r="AH24" s="26"/>
      <c r="AI24" s="26"/>
      <c r="AJ24" s="20"/>
      <c r="AK24" s="101"/>
      <c r="AM24" s="6"/>
      <c r="AN24" s="6"/>
    </row>
    <row r="25" spans="1:40" s="18" customFormat="1" ht="23.1" customHeight="1" x14ac:dyDescent="0.25">
      <c r="A25" s="1"/>
      <c r="B25" s="1"/>
      <c r="C25" s="1"/>
      <c r="D25" s="2" t="s">
        <v>51</v>
      </c>
      <c r="E25" s="13">
        <f t="shared" ref="E25:F27" si="7">K25</f>
        <v>38000</v>
      </c>
      <c r="F25" s="14">
        <f t="shared" si="7"/>
        <v>23100</v>
      </c>
      <c r="G25" s="11"/>
      <c r="H25" s="1"/>
      <c r="I25" s="22"/>
      <c r="J25" s="5"/>
      <c r="K25" s="25">
        <f t="shared" si="1"/>
        <v>38000</v>
      </c>
      <c r="L25" s="25">
        <f t="shared" si="1"/>
        <v>23100</v>
      </c>
      <c r="M25" s="8"/>
      <c r="N25" s="4">
        <f t="shared" ref="N25:N35" si="8">Q25*2.3</f>
        <v>37950</v>
      </c>
      <c r="O25" s="4">
        <f t="shared" si="6"/>
        <v>23100</v>
      </c>
      <c r="P25" s="8"/>
      <c r="Q25" s="97">
        <v>16500</v>
      </c>
      <c r="R25" s="94">
        <v>15000</v>
      </c>
      <c r="S25" s="85">
        <v>12075</v>
      </c>
      <c r="T25" s="85">
        <v>12075</v>
      </c>
      <c r="U25" s="85">
        <v>12075</v>
      </c>
      <c r="V25" s="85">
        <v>12075</v>
      </c>
      <c r="W25" s="85">
        <v>12075</v>
      </c>
      <c r="X25" s="80">
        <v>4050</v>
      </c>
      <c r="Y25" s="70">
        <v>4050</v>
      </c>
      <c r="Z25" s="55">
        <v>4050</v>
      </c>
      <c r="AA25" s="51">
        <v>4050</v>
      </c>
      <c r="AB25" s="42">
        <v>4050</v>
      </c>
      <c r="AC25" s="26">
        <v>4050</v>
      </c>
      <c r="AD25" s="26">
        <v>4050</v>
      </c>
      <c r="AE25" s="26">
        <v>4050</v>
      </c>
      <c r="AF25" s="26">
        <v>4050</v>
      </c>
      <c r="AG25" s="26">
        <v>4050</v>
      </c>
      <c r="AH25" s="26"/>
      <c r="AI25" s="26"/>
      <c r="AJ25" s="20">
        <v>3374.9976000000001</v>
      </c>
      <c r="AK25" s="101">
        <f t="shared" si="4"/>
        <v>16500</v>
      </c>
      <c r="AM25" s="6"/>
      <c r="AN25" s="6"/>
    </row>
    <row r="26" spans="1:40" s="18" customFormat="1" ht="23.1" customHeight="1" x14ac:dyDescent="0.25">
      <c r="A26" s="1"/>
      <c r="B26" s="1"/>
      <c r="C26" s="1"/>
      <c r="D26" s="2" t="s">
        <v>53</v>
      </c>
      <c r="E26" s="13">
        <f t="shared" si="7"/>
        <v>57000</v>
      </c>
      <c r="F26" s="14">
        <f t="shared" si="7"/>
        <v>34700</v>
      </c>
      <c r="G26" s="10"/>
      <c r="H26" s="1"/>
      <c r="I26" s="22"/>
      <c r="J26" s="5"/>
      <c r="K26" s="25">
        <f t="shared" si="1"/>
        <v>57000</v>
      </c>
      <c r="L26" s="25">
        <f t="shared" si="1"/>
        <v>34700</v>
      </c>
      <c r="M26" s="8"/>
      <c r="N26" s="4">
        <f>Q26*2.3</f>
        <v>56925.000000000007</v>
      </c>
      <c r="O26" s="4">
        <f>Q26*1.4</f>
        <v>34650</v>
      </c>
      <c r="P26" s="8"/>
      <c r="Q26" s="97">
        <v>24750.000000000004</v>
      </c>
      <c r="R26" s="94">
        <v>22500</v>
      </c>
      <c r="S26" s="85">
        <v>18113</v>
      </c>
      <c r="T26" s="85">
        <v>18113</v>
      </c>
      <c r="U26" s="85">
        <v>18113</v>
      </c>
      <c r="V26" s="85">
        <v>18113</v>
      </c>
      <c r="W26" s="85">
        <v>18113</v>
      </c>
      <c r="X26" s="80">
        <v>6075</v>
      </c>
      <c r="Y26" s="70">
        <v>6075</v>
      </c>
      <c r="Z26" s="55">
        <v>6075</v>
      </c>
      <c r="AA26" s="51">
        <v>6075</v>
      </c>
      <c r="AB26" s="42">
        <v>6075</v>
      </c>
      <c r="AC26" s="26">
        <v>6075</v>
      </c>
      <c r="AD26" s="26">
        <v>6075</v>
      </c>
      <c r="AE26" s="26">
        <v>6075</v>
      </c>
      <c r="AF26" s="26">
        <v>6075</v>
      </c>
      <c r="AG26" s="26">
        <v>6075</v>
      </c>
      <c r="AH26" s="26">
        <v>4218.7470000000003</v>
      </c>
      <c r="AI26" s="26">
        <v>4218.7470000000003</v>
      </c>
      <c r="AJ26" s="20">
        <v>3374.9976000000001</v>
      </c>
      <c r="AK26" s="101">
        <f t="shared" si="4"/>
        <v>24750.000000000004</v>
      </c>
      <c r="AM26" s="6"/>
      <c r="AN26" s="6"/>
    </row>
    <row r="27" spans="1:40" s="18" customFormat="1" ht="23.1" customHeight="1" x14ac:dyDescent="0.25">
      <c r="A27" s="1"/>
      <c r="B27" s="1"/>
      <c r="C27" s="1"/>
      <c r="D27" s="2" t="s">
        <v>52</v>
      </c>
      <c r="E27" s="13">
        <f t="shared" si="7"/>
        <v>96800</v>
      </c>
      <c r="F27" s="14">
        <f t="shared" si="7"/>
        <v>59000</v>
      </c>
      <c r="G27" s="10"/>
      <c r="H27" s="1"/>
      <c r="I27" s="22"/>
      <c r="J27" s="5"/>
      <c r="K27" s="25">
        <f t="shared" si="1"/>
        <v>96800</v>
      </c>
      <c r="L27" s="25">
        <f t="shared" si="1"/>
        <v>59000</v>
      </c>
      <c r="M27" s="8"/>
      <c r="N27" s="4">
        <f>Q27*2.3</f>
        <v>96772.499999999985</v>
      </c>
      <c r="O27" s="4">
        <f>Q27*1.4</f>
        <v>58904.999999999993</v>
      </c>
      <c r="P27" s="8"/>
      <c r="Q27" s="97">
        <v>42075</v>
      </c>
      <c r="R27" s="94">
        <v>38250</v>
      </c>
      <c r="S27" s="85">
        <v>36225</v>
      </c>
      <c r="T27" s="85">
        <v>36225</v>
      </c>
      <c r="U27" s="85">
        <v>36225</v>
      </c>
      <c r="V27" s="85">
        <v>36225</v>
      </c>
      <c r="W27" s="85">
        <v>36225</v>
      </c>
      <c r="X27" s="81">
        <v>12150</v>
      </c>
      <c r="Y27" s="71">
        <v>12150</v>
      </c>
      <c r="Z27" s="56">
        <v>12150</v>
      </c>
      <c r="AA27" s="52">
        <v>12150</v>
      </c>
      <c r="AB27" s="43">
        <v>12150</v>
      </c>
      <c r="AC27" s="26">
        <v>6075</v>
      </c>
      <c r="AD27" s="26">
        <v>6075</v>
      </c>
      <c r="AE27" s="26">
        <v>6075</v>
      </c>
      <c r="AF27" s="26">
        <v>6075</v>
      </c>
      <c r="AG27" s="26">
        <v>6075</v>
      </c>
      <c r="AH27" s="26">
        <v>4218.7470000000003</v>
      </c>
      <c r="AI27" s="26">
        <v>4218.7470000000003</v>
      </c>
      <c r="AJ27" s="20">
        <v>3374.9976000000001</v>
      </c>
      <c r="AK27" s="101">
        <f t="shared" si="4"/>
        <v>42075</v>
      </c>
      <c r="AM27" s="6"/>
      <c r="AN27" s="6"/>
    </row>
    <row r="28" spans="1:40" s="18" customFormat="1" ht="7.9" customHeight="1" x14ac:dyDescent="0.25">
      <c r="A28" s="1"/>
      <c r="B28" s="1"/>
      <c r="C28" s="1"/>
      <c r="D28" s="15"/>
      <c r="E28" s="16"/>
      <c r="F28" s="17"/>
      <c r="G28" s="10"/>
      <c r="H28" s="1"/>
      <c r="I28" s="22"/>
      <c r="J28" s="5"/>
      <c r="K28" s="25">
        <f t="shared" si="1"/>
        <v>0</v>
      </c>
      <c r="L28" s="25">
        <f t="shared" si="1"/>
        <v>0</v>
      </c>
      <c r="M28" s="8"/>
      <c r="N28" s="4"/>
      <c r="O28" s="4"/>
      <c r="P28" s="8"/>
      <c r="Q28" s="85"/>
      <c r="R28" s="85"/>
      <c r="S28" s="85"/>
      <c r="T28" s="85"/>
      <c r="U28" s="85"/>
      <c r="V28" s="85"/>
      <c r="W28" s="85"/>
      <c r="X28" s="81"/>
      <c r="Y28" s="71"/>
      <c r="Z28" s="56"/>
      <c r="AA28" s="52"/>
      <c r="AB28" s="43"/>
      <c r="AC28" s="26"/>
      <c r="AD28" s="26"/>
      <c r="AE28" s="26"/>
      <c r="AF28" s="26"/>
      <c r="AG28" s="26"/>
      <c r="AH28" s="26"/>
      <c r="AI28" s="26"/>
      <c r="AJ28" s="20"/>
      <c r="AK28" s="101"/>
      <c r="AM28" s="6"/>
      <c r="AN28" s="6"/>
    </row>
    <row r="29" spans="1:40" s="18" customFormat="1" ht="23.1" customHeight="1" x14ac:dyDescent="0.25">
      <c r="A29" s="1"/>
      <c r="B29" s="1"/>
      <c r="C29" s="1"/>
      <c r="D29" s="63" t="s">
        <v>55</v>
      </c>
      <c r="E29" s="16"/>
      <c r="F29" s="17"/>
      <c r="G29" s="10"/>
      <c r="H29" s="1"/>
      <c r="I29" s="22"/>
      <c r="J29" s="5"/>
      <c r="K29" s="25">
        <f t="shared" si="1"/>
        <v>0</v>
      </c>
      <c r="L29" s="25">
        <f t="shared" si="1"/>
        <v>0</v>
      </c>
      <c r="M29" s="8"/>
      <c r="N29" s="4"/>
      <c r="O29" s="4"/>
      <c r="P29" s="8"/>
      <c r="Q29" s="85"/>
      <c r="R29" s="85"/>
      <c r="S29" s="85"/>
      <c r="T29" s="85"/>
      <c r="U29" s="85"/>
      <c r="V29" s="85"/>
      <c r="W29" s="85"/>
      <c r="X29" s="81"/>
      <c r="Y29" s="71"/>
      <c r="Z29" s="56"/>
      <c r="AA29" s="52"/>
      <c r="AB29" s="43"/>
      <c r="AC29" s="26"/>
      <c r="AD29" s="26"/>
      <c r="AE29" s="26"/>
      <c r="AF29" s="26"/>
      <c r="AG29" s="26"/>
      <c r="AH29" s="26"/>
      <c r="AI29" s="26"/>
      <c r="AJ29" s="20"/>
      <c r="AK29" s="101"/>
      <c r="AM29" s="6"/>
      <c r="AN29" s="6"/>
    </row>
    <row r="30" spans="1:40" s="18" customFormat="1" ht="23.1" customHeight="1" x14ac:dyDescent="0.25">
      <c r="A30" s="1"/>
      <c r="B30" s="1"/>
      <c r="C30" s="1"/>
      <c r="D30" s="2" t="s">
        <v>51</v>
      </c>
      <c r="E30" s="13">
        <f t="shared" ref="E30:F32" si="9">K30</f>
        <v>45600</v>
      </c>
      <c r="F30" s="14">
        <f t="shared" si="9"/>
        <v>27800</v>
      </c>
      <c r="G30" s="11"/>
      <c r="H30" s="1"/>
      <c r="I30" s="22"/>
      <c r="J30" s="5"/>
      <c r="K30" s="25">
        <f t="shared" si="1"/>
        <v>45600</v>
      </c>
      <c r="L30" s="25">
        <f t="shared" si="1"/>
        <v>27800</v>
      </c>
      <c r="M30" s="8"/>
      <c r="N30" s="4">
        <f t="shared" si="8"/>
        <v>45540</v>
      </c>
      <c r="O30" s="4">
        <f t="shared" si="6"/>
        <v>27720</v>
      </c>
      <c r="P30" s="8"/>
      <c r="Q30" s="97">
        <v>19800</v>
      </c>
      <c r="R30" s="94">
        <v>18000</v>
      </c>
      <c r="S30" s="85">
        <v>14490</v>
      </c>
      <c r="T30" s="85">
        <v>14490</v>
      </c>
      <c r="U30" s="85">
        <v>14490</v>
      </c>
      <c r="V30" s="85">
        <v>14490</v>
      </c>
      <c r="W30" s="85">
        <v>14490</v>
      </c>
      <c r="X30" s="80">
        <v>4860</v>
      </c>
      <c r="Y30" s="70">
        <v>4860</v>
      </c>
      <c r="Z30" s="55">
        <v>4860</v>
      </c>
      <c r="AA30" s="51">
        <v>4860</v>
      </c>
      <c r="AB30" s="42">
        <v>4860</v>
      </c>
      <c r="AC30" s="26">
        <v>4860</v>
      </c>
      <c r="AD30" s="26">
        <v>4860</v>
      </c>
      <c r="AE30" s="26">
        <v>4860</v>
      </c>
      <c r="AF30" s="26">
        <v>4860</v>
      </c>
      <c r="AG30" s="26">
        <v>4860</v>
      </c>
      <c r="AH30" s="26"/>
      <c r="AI30" s="26"/>
      <c r="AJ30" s="20">
        <v>4049.9971200000005</v>
      </c>
      <c r="AK30" s="101">
        <f t="shared" si="4"/>
        <v>19800</v>
      </c>
      <c r="AM30" s="6"/>
      <c r="AN30" s="6"/>
    </row>
    <row r="31" spans="1:40" s="18" customFormat="1" ht="23.1" customHeight="1" x14ac:dyDescent="0.25">
      <c r="A31" s="1"/>
      <c r="B31" s="1"/>
      <c r="C31" s="1"/>
      <c r="D31" s="2" t="s">
        <v>53</v>
      </c>
      <c r="E31" s="13">
        <f t="shared" si="9"/>
        <v>68400</v>
      </c>
      <c r="F31" s="14">
        <f t="shared" si="9"/>
        <v>41600</v>
      </c>
      <c r="G31" s="10"/>
      <c r="H31" s="1"/>
      <c r="I31" s="22"/>
      <c r="J31" s="5"/>
      <c r="K31" s="25">
        <f t="shared" si="1"/>
        <v>68400</v>
      </c>
      <c r="L31" s="25">
        <f t="shared" si="1"/>
        <v>41600</v>
      </c>
      <c r="M31" s="8"/>
      <c r="N31" s="4">
        <f>Q31*2.3</f>
        <v>68310</v>
      </c>
      <c r="O31" s="4">
        <f>Q31*1.4</f>
        <v>41580</v>
      </c>
      <c r="P31" s="8"/>
      <c r="Q31" s="97">
        <v>29700.000000000004</v>
      </c>
      <c r="R31" s="94">
        <v>27000</v>
      </c>
      <c r="S31" s="85">
        <v>21735</v>
      </c>
      <c r="T31" s="85">
        <v>21735</v>
      </c>
      <c r="U31" s="85">
        <v>21735</v>
      </c>
      <c r="V31" s="85">
        <v>21735</v>
      </c>
      <c r="W31" s="85">
        <v>21735</v>
      </c>
      <c r="X31" s="80">
        <v>7290</v>
      </c>
      <c r="Y31" s="70">
        <v>7290</v>
      </c>
      <c r="Z31" s="55">
        <v>7290</v>
      </c>
      <c r="AA31" s="51">
        <v>7290</v>
      </c>
      <c r="AB31" s="42">
        <v>7290</v>
      </c>
      <c r="AC31" s="26">
        <v>7290</v>
      </c>
      <c r="AD31" s="26">
        <v>7290</v>
      </c>
      <c r="AE31" s="26">
        <v>7290</v>
      </c>
      <c r="AF31" s="26">
        <v>7290</v>
      </c>
      <c r="AG31" s="26">
        <v>7290</v>
      </c>
      <c r="AH31" s="26">
        <v>5062.4964000000009</v>
      </c>
      <c r="AI31" s="26">
        <v>5062.4964000000009</v>
      </c>
      <c r="AJ31" s="20">
        <v>4049.9971200000005</v>
      </c>
      <c r="AK31" s="101">
        <f t="shared" si="4"/>
        <v>29700.000000000004</v>
      </c>
      <c r="AM31" s="6"/>
      <c r="AN31" s="6"/>
    </row>
    <row r="32" spans="1:40" s="18" customFormat="1" ht="23.1" customHeight="1" x14ac:dyDescent="0.25">
      <c r="A32" s="1"/>
      <c r="B32" s="1"/>
      <c r="C32" s="1"/>
      <c r="D32" s="2" t="s">
        <v>52</v>
      </c>
      <c r="E32" s="86">
        <f t="shared" si="9"/>
        <v>116200</v>
      </c>
      <c r="F32" s="14">
        <f t="shared" si="9"/>
        <v>70700</v>
      </c>
      <c r="G32" s="10"/>
      <c r="H32" s="1"/>
      <c r="I32" s="22"/>
      <c r="J32" s="5"/>
      <c r="K32" s="25">
        <f t="shared" si="1"/>
        <v>116200</v>
      </c>
      <c r="L32" s="25">
        <f t="shared" si="1"/>
        <v>70700</v>
      </c>
      <c r="M32" s="8"/>
      <c r="N32" s="4">
        <f>Q32*2.3</f>
        <v>116127.00000000001</v>
      </c>
      <c r="O32" s="4">
        <f>Q32*1.4</f>
        <v>70686</v>
      </c>
      <c r="P32" s="8"/>
      <c r="Q32" s="97">
        <v>50490.000000000007</v>
      </c>
      <c r="R32" s="94">
        <v>45900</v>
      </c>
      <c r="S32" s="85">
        <v>43470</v>
      </c>
      <c r="T32" s="85">
        <v>43470</v>
      </c>
      <c r="U32" s="85">
        <v>43470</v>
      </c>
      <c r="V32" s="85">
        <v>43470</v>
      </c>
      <c r="W32" s="85">
        <v>43470</v>
      </c>
      <c r="X32" s="81">
        <v>14580</v>
      </c>
      <c r="Y32" s="71">
        <v>14580</v>
      </c>
      <c r="Z32" s="56">
        <v>14580</v>
      </c>
      <c r="AA32" s="52">
        <v>14580</v>
      </c>
      <c r="AB32" s="43">
        <v>14580</v>
      </c>
      <c r="AC32" s="26">
        <v>7290</v>
      </c>
      <c r="AD32" s="26">
        <v>7290</v>
      </c>
      <c r="AE32" s="26">
        <v>7290</v>
      </c>
      <c r="AF32" s="26">
        <v>7290</v>
      </c>
      <c r="AG32" s="26">
        <v>7290</v>
      </c>
      <c r="AH32" s="26">
        <v>5062.4964000000009</v>
      </c>
      <c r="AI32" s="26">
        <v>5062.4964000000009</v>
      </c>
      <c r="AJ32" s="20">
        <v>4049.9971200000005</v>
      </c>
      <c r="AK32" s="101">
        <f t="shared" si="4"/>
        <v>50490.000000000007</v>
      </c>
      <c r="AM32" s="6"/>
      <c r="AN32" s="6"/>
    </row>
    <row r="33" spans="1:40" s="18" customFormat="1" ht="7.9" customHeight="1" x14ac:dyDescent="0.25">
      <c r="A33" s="1"/>
      <c r="B33" s="1"/>
      <c r="C33" s="1"/>
      <c r="D33" s="15"/>
      <c r="E33" s="16"/>
      <c r="F33" s="17"/>
      <c r="G33" s="10"/>
      <c r="H33" s="1"/>
      <c r="I33" s="22"/>
      <c r="J33" s="5"/>
      <c r="K33" s="25">
        <f t="shared" si="1"/>
        <v>0</v>
      </c>
      <c r="L33" s="25">
        <f t="shared" si="1"/>
        <v>0</v>
      </c>
      <c r="M33" s="8"/>
      <c r="N33" s="4"/>
      <c r="O33" s="4"/>
      <c r="P33" s="8"/>
      <c r="Q33" s="85"/>
      <c r="R33" s="85"/>
      <c r="S33" s="85"/>
      <c r="T33" s="85"/>
      <c r="U33" s="85"/>
      <c r="V33" s="85"/>
      <c r="W33" s="85"/>
      <c r="X33" s="81"/>
      <c r="Y33" s="71"/>
      <c r="Z33" s="56"/>
      <c r="AA33" s="52"/>
      <c r="AB33" s="43"/>
      <c r="AC33" s="26"/>
      <c r="AD33" s="26"/>
      <c r="AE33" s="26"/>
      <c r="AF33" s="26"/>
      <c r="AG33" s="26"/>
      <c r="AH33" s="26"/>
      <c r="AI33" s="26"/>
      <c r="AJ33" s="20"/>
      <c r="AK33" s="101"/>
      <c r="AM33" s="6"/>
      <c r="AN33" s="6"/>
    </row>
    <row r="34" spans="1:40" s="18" customFormat="1" ht="23.1" customHeight="1" x14ac:dyDescent="0.25">
      <c r="A34" s="1"/>
      <c r="B34" s="1"/>
      <c r="C34" s="1"/>
      <c r="D34" s="63" t="s">
        <v>56</v>
      </c>
      <c r="E34" s="16"/>
      <c r="F34" s="17"/>
      <c r="G34" s="10"/>
      <c r="H34" s="1"/>
      <c r="I34" s="22"/>
      <c r="J34" s="5"/>
      <c r="K34" s="25">
        <f t="shared" si="1"/>
        <v>0</v>
      </c>
      <c r="L34" s="25">
        <f t="shared" si="1"/>
        <v>0</v>
      </c>
      <c r="M34" s="8"/>
      <c r="N34" s="4"/>
      <c r="O34" s="4"/>
      <c r="P34" s="8"/>
      <c r="Q34" s="85"/>
      <c r="R34" s="85"/>
      <c r="S34" s="85"/>
      <c r="T34" s="85"/>
      <c r="U34" s="85"/>
      <c r="V34" s="85"/>
      <c r="W34" s="85"/>
      <c r="X34" s="81"/>
      <c r="Y34" s="71"/>
      <c r="Z34" s="56"/>
      <c r="AA34" s="52"/>
      <c r="AB34" s="43"/>
      <c r="AC34" s="26"/>
      <c r="AD34" s="26"/>
      <c r="AE34" s="26"/>
      <c r="AF34" s="26"/>
      <c r="AG34" s="26"/>
      <c r="AH34" s="26"/>
      <c r="AI34" s="26"/>
      <c r="AJ34" s="20"/>
      <c r="AK34" s="101"/>
      <c r="AM34" s="6"/>
      <c r="AN34" s="6"/>
    </row>
    <row r="35" spans="1:40" s="18" customFormat="1" ht="23.1" customHeight="1" x14ac:dyDescent="0.25">
      <c r="A35" s="1"/>
      <c r="B35" s="1"/>
      <c r="C35" s="1"/>
      <c r="D35" s="2" t="s">
        <v>51</v>
      </c>
      <c r="E35" s="13">
        <f t="shared" ref="E35:F37" si="10">K35</f>
        <v>50600</v>
      </c>
      <c r="F35" s="14">
        <f t="shared" si="10"/>
        <v>30800</v>
      </c>
      <c r="G35" s="11"/>
      <c r="H35" s="1"/>
      <c r="I35" s="1"/>
      <c r="J35" s="5"/>
      <c r="K35" s="25">
        <f t="shared" si="1"/>
        <v>50600</v>
      </c>
      <c r="L35" s="25">
        <f t="shared" si="1"/>
        <v>30800</v>
      </c>
      <c r="M35" s="8"/>
      <c r="N35" s="4">
        <f t="shared" si="8"/>
        <v>50599.999999999993</v>
      </c>
      <c r="O35" s="4">
        <f t="shared" si="6"/>
        <v>30799.999999999996</v>
      </c>
      <c r="P35" s="8"/>
      <c r="Q35" s="97">
        <v>22000</v>
      </c>
      <c r="R35" s="94">
        <v>20000</v>
      </c>
      <c r="S35" s="85">
        <v>16100</v>
      </c>
      <c r="T35" s="85">
        <v>16100</v>
      </c>
      <c r="U35" s="85">
        <v>16100</v>
      </c>
      <c r="V35" s="85">
        <v>16100</v>
      </c>
      <c r="W35" s="85">
        <v>16100</v>
      </c>
      <c r="X35" s="80">
        <v>5400</v>
      </c>
      <c r="Y35" s="70">
        <v>5400</v>
      </c>
      <c r="Z35" s="55">
        <v>5400</v>
      </c>
      <c r="AA35" s="51">
        <v>5400</v>
      </c>
      <c r="AB35" s="42">
        <v>5400</v>
      </c>
      <c r="AC35" s="26">
        <v>5400</v>
      </c>
      <c r="AD35" s="26">
        <v>5400</v>
      </c>
      <c r="AE35" s="26">
        <v>5400</v>
      </c>
      <c r="AF35" s="26">
        <v>5400</v>
      </c>
      <c r="AG35" s="26">
        <v>5400</v>
      </c>
      <c r="AH35" s="26"/>
      <c r="AI35" s="26"/>
      <c r="AJ35" s="20">
        <v>4499.9967999999999</v>
      </c>
      <c r="AK35" s="101">
        <f t="shared" si="4"/>
        <v>22000</v>
      </c>
      <c r="AM35" s="6"/>
      <c r="AN35" s="6"/>
    </row>
    <row r="36" spans="1:40" s="18" customFormat="1" ht="23.1" customHeight="1" x14ac:dyDescent="0.25">
      <c r="A36" s="1"/>
      <c r="B36" s="1"/>
      <c r="C36" s="1"/>
      <c r="D36" s="2" t="s">
        <v>53</v>
      </c>
      <c r="E36" s="13">
        <f t="shared" si="10"/>
        <v>75900</v>
      </c>
      <c r="F36" s="14">
        <f t="shared" si="10"/>
        <v>46200</v>
      </c>
      <c r="G36" s="10"/>
      <c r="H36" s="1"/>
      <c r="I36" s="1"/>
      <c r="J36" s="5"/>
      <c r="K36" s="25">
        <f t="shared" si="1"/>
        <v>75900</v>
      </c>
      <c r="L36" s="25">
        <f t="shared" si="1"/>
        <v>46200</v>
      </c>
      <c r="M36" s="8"/>
      <c r="N36" s="4">
        <f>Q36*2.3</f>
        <v>75900</v>
      </c>
      <c r="O36" s="4">
        <f>Q36*1.4</f>
        <v>46200</v>
      </c>
      <c r="P36" s="8"/>
      <c r="Q36" s="97">
        <v>33000</v>
      </c>
      <c r="R36" s="94">
        <v>30000</v>
      </c>
      <c r="S36" s="85">
        <v>24150</v>
      </c>
      <c r="T36" s="85">
        <v>24150</v>
      </c>
      <c r="U36" s="85">
        <v>24150</v>
      </c>
      <c r="V36" s="85">
        <v>24150</v>
      </c>
      <c r="W36" s="85">
        <v>24150</v>
      </c>
      <c r="X36" s="80">
        <v>8100</v>
      </c>
      <c r="Y36" s="70">
        <v>8100</v>
      </c>
      <c r="Z36" s="55">
        <v>8100</v>
      </c>
      <c r="AA36" s="51">
        <v>8100</v>
      </c>
      <c r="AB36" s="42">
        <v>8100</v>
      </c>
      <c r="AC36" s="26">
        <v>8100</v>
      </c>
      <c r="AD36" s="26">
        <v>8100</v>
      </c>
      <c r="AE36" s="26">
        <v>8100</v>
      </c>
      <c r="AF36" s="26">
        <v>8100</v>
      </c>
      <c r="AG36" s="26">
        <v>8100</v>
      </c>
      <c r="AH36" s="26">
        <v>5624.9960000000001</v>
      </c>
      <c r="AI36" s="26">
        <v>5624.9960000000001</v>
      </c>
      <c r="AJ36" s="20">
        <v>4499.9967999999999</v>
      </c>
      <c r="AK36" s="101">
        <f t="shared" si="4"/>
        <v>33000</v>
      </c>
      <c r="AM36" s="6"/>
      <c r="AN36" s="6"/>
    </row>
    <row r="37" spans="1:40" s="18" customFormat="1" ht="23.1" customHeight="1" x14ac:dyDescent="0.25">
      <c r="A37" s="1"/>
      <c r="B37" s="1"/>
      <c r="C37" s="1"/>
      <c r="D37" s="2" t="s">
        <v>52</v>
      </c>
      <c r="E37" s="86">
        <f t="shared" si="10"/>
        <v>129100</v>
      </c>
      <c r="F37" s="14">
        <f t="shared" si="10"/>
        <v>78600</v>
      </c>
      <c r="G37" s="10"/>
      <c r="H37" s="1"/>
      <c r="I37" s="1"/>
      <c r="J37" s="5"/>
      <c r="K37" s="25">
        <f t="shared" si="1"/>
        <v>129100</v>
      </c>
      <c r="L37" s="25">
        <f t="shared" si="1"/>
        <v>78600</v>
      </c>
      <c r="M37" s="8"/>
      <c r="N37" s="4">
        <f>Q37*2.3</f>
        <v>129030</v>
      </c>
      <c r="O37" s="4">
        <f>Q37*1.4</f>
        <v>78540</v>
      </c>
      <c r="P37" s="8"/>
      <c r="Q37" s="97">
        <v>56100.000000000007</v>
      </c>
      <c r="R37" s="94">
        <v>51000</v>
      </c>
      <c r="S37" s="85">
        <v>48300</v>
      </c>
      <c r="T37" s="85">
        <v>48300</v>
      </c>
      <c r="U37" s="85">
        <v>48300</v>
      </c>
      <c r="V37" s="85">
        <v>48300</v>
      </c>
      <c r="W37" s="85">
        <v>48300</v>
      </c>
      <c r="X37" s="81">
        <v>16200</v>
      </c>
      <c r="Y37" s="71">
        <v>16200</v>
      </c>
      <c r="Z37" s="56">
        <v>16200</v>
      </c>
      <c r="AA37" s="52">
        <v>16200</v>
      </c>
      <c r="AB37" s="43">
        <v>16200</v>
      </c>
      <c r="AC37" s="26">
        <v>8100</v>
      </c>
      <c r="AD37" s="26">
        <v>8100</v>
      </c>
      <c r="AE37" s="26">
        <v>8100</v>
      </c>
      <c r="AF37" s="26">
        <v>8100</v>
      </c>
      <c r="AG37" s="26">
        <v>8100</v>
      </c>
      <c r="AH37" s="26">
        <v>5624.9960000000001</v>
      </c>
      <c r="AI37" s="26">
        <v>5624.9960000000001</v>
      </c>
      <c r="AJ37" s="20">
        <v>4499.9967999999999</v>
      </c>
      <c r="AK37" s="101">
        <f t="shared" si="4"/>
        <v>56100.000000000007</v>
      </c>
      <c r="AM37" s="6"/>
      <c r="AN37" s="6"/>
    </row>
    <row r="38" spans="1:40" s="18" customFormat="1" ht="20.100000000000001" customHeight="1" x14ac:dyDescent="0.25">
      <c r="A38" s="1"/>
      <c r="B38" s="1"/>
      <c r="C38" s="1"/>
      <c r="D38" s="15"/>
      <c r="E38" s="16"/>
      <c r="F38" s="17"/>
      <c r="G38" s="10"/>
      <c r="H38" s="1"/>
      <c r="I38" s="1"/>
      <c r="J38" s="5"/>
      <c r="K38" s="25">
        <f t="shared" si="1"/>
        <v>0</v>
      </c>
      <c r="L38" s="25">
        <f t="shared" si="1"/>
        <v>0</v>
      </c>
      <c r="M38" s="8"/>
      <c r="N38" s="4"/>
      <c r="O38" s="4"/>
      <c r="P38" s="8"/>
      <c r="Q38" s="80"/>
      <c r="R38" s="80"/>
      <c r="S38" s="80"/>
      <c r="T38" s="80"/>
      <c r="U38" s="80"/>
      <c r="V38" s="80"/>
      <c r="W38" s="80"/>
      <c r="X38" s="80"/>
      <c r="Y38" s="70"/>
      <c r="Z38" s="55"/>
      <c r="AA38" s="51"/>
      <c r="AB38" s="42"/>
      <c r="AC38" s="26"/>
      <c r="AD38" s="26"/>
      <c r="AE38" s="26"/>
      <c r="AF38" s="26"/>
      <c r="AG38" s="26"/>
      <c r="AH38" s="26"/>
      <c r="AI38" s="26"/>
      <c r="AJ38" s="20"/>
      <c r="AK38" s="101"/>
      <c r="AM38" s="6"/>
      <c r="AN38" s="6"/>
    </row>
    <row r="39" spans="1:40" s="18" customFormat="1" ht="23.1" customHeight="1" x14ac:dyDescent="0.25">
      <c r="A39" s="1"/>
      <c r="B39" s="1"/>
      <c r="C39" s="1"/>
      <c r="D39" s="120" t="s">
        <v>12</v>
      </c>
      <c r="E39" s="120"/>
      <c r="F39" s="120"/>
      <c r="G39" s="120"/>
      <c r="H39" s="120"/>
      <c r="I39" s="121"/>
      <c r="J39" s="6"/>
      <c r="K39" s="25">
        <f t="shared" si="1"/>
        <v>0</v>
      </c>
      <c r="L39" s="25">
        <f t="shared" si="1"/>
        <v>0</v>
      </c>
      <c r="M39" s="1"/>
      <c r="N39" s="4"/>
      <c r="O39" s="4"/>
      <c r="P39" s="1"/>
      <c r="Q39" s="82"/>
      <c r="R39" s="82"/>
      <c r="S39" s="82"/>
      <c r="T39" s="82"/>
      <c r="U39" s="82"/>
      <c r="V39" s="82"/>
      <c r="W39" s="82"/>
      <c r="X39" s="82"/>
      <c r="Y39" s="76"/>
      <c r="Z39" s="76"/>
      <c r="AA39" s="77"/>
      <c r="AB39" s="45"/>
      <c r="AC39" s="35">
        <v>45219</v>
      </c>
      <c r="AD39" s="35">
        <v>45219</v>
      </c>
      <c r="AE39" s="35">
        <v>45219</v>
      </c>
      <c r="AF39" s="29"/>
      <c r="AG39" s="29"/>
      <c r="AH39" s="29"/>
      <c r="AI39" s="29"/>
      <c r="AJ39" s="32"/>
      <c r="AK39" s="101"/>
      <c r="AM39" s="6"/>
      <c r="AN39" s="6"/>
    </row>
    <row r="40" spans="1:40" s="18" customFormat="1" ht="23.1" customHeight="1" x14ac:dyDescent="0.25">
      <c r="A40" s="1"/>
      <c r="B40" s="1"/>
      <c r="C40" s="36">
        <v>45219</v>
      </c>
      <c r="D40" s="2" t="s">
        <v>8</v>
      </c>
      <c r="E40" s="13">
        <f>K40</f>
        <v>1800</v>
      </c>
      <c r="F40" s="14">
        <f>L40</f>
        <v>1100</v>
      </c>
      <c r="G40" s="11"/>
      <c r="H40" s="33"/>
      <c r="I40" s="49"/>
      <c r="J40" s="5"/>
      <c r="K40" s="25">
        <f t="shared" si="1"/>
        <v>1800</v>
      </c>
      <c r="L40" s="25">
        <f t="shared" si="1"/>
        <v>1100</v>
      </c>
      <c r="M40" s="8"/>
      <c r="N40" s="4">
        <f t="shared" ref="N40:N51" si="11">Q40*2.3</f>
        <v>1745.7</v>
      </c>
      <c r="O40" s="4">
        <f>Q40*1.4</f>
        <v>1062.6000000000001</v>
      </c>
      <c r="P40" s="8"/>
      <c r="Q40" s="98">
        <v>759.00000000000011</v>
      </c>
      <c r="R40" s="80">
        <v>690</v>
      </c>
      <c r="S40" s="80">
        <v>690</v>
      </c>
      <c r="T40" s="80">
        <v>690</v>
      </c>
      <c r="U40" s="80">
        <v>690</v>
      </c>
      <c r="V40" s="80">
        <v>690</v>
      </c>
      <c r="W40" s="80">
        <v>690</v>
      </c>
      <c r="X40" s="80">
        <v>690</v>
      </c>
      <c r="Y40" s="70">
        <v>690</v>
      </c>
      <c r="Z40" s="55">
        <v>690</v>
      </c>
      <c r="AA40" s="51">
        <v>690</v>
      </c>
      <c r="AB40" s="42">
        <v>690</v>
      </c>
      <c r="AC40" s="34">
        <v>690</v>
      </c>
      <c r="AD40" s="34">
        <v>690</v>
      </c>
      <c r="AE40" s="34">
        <v>690</v>
      </c>
      <c r="AF40" s="26">
        <v>1132.3051948051948</v>
      </c>
      <c r="AG40" s="26">
        <v>1132.3051948051948</v>
      </c>
      <c r="AH40" s="26">
        <v>1132.3051948051948</v>
      </c>
      <c r="AI40" s="26">
        <v>1132.3051948051948</v>
      </c>
      <c r="AJ40" s="9">
        <v>905.84415584415592</v>
      </c>
      <c r="AK40" s="101">
        <f t="shared" si="4"/>
        <v>759.00000000000011</v>
      </c>
      <c r="AM40" s="6"/>
      <c r="AN40" s="6"/>
    </row>
    <row r="41" spans="1:40" s="18" customFormat="1" ht="23.1" customHeight="1" x14ac:dyDescent="0.25">
      <c r="A41" s="1"/>
      <c r="B41" s="1"/>
      <c r="C41" s="36">
        <v>45219</v>
      </c>
      <c r="D41" s="2" t="s">
        <v>9</v>
      </c>
      <c r="E41" s="13">
        <f t="shared" ref="E41:F44" si="12">K41</f>
        <v>2800</v>
      </c>
      <c r="F41" s="14">
        <f t="shared" si="12"/>
        <v>1700</v>
      </c>
      <c r="G41" s="10"/>
      <c r="H41" s="1"/>
      <c r="I41" s="1"/>
      <c r="J41" s="5"/>
      <c r="K41" s="25">
        <f t="shared" si="1"/>
        <v>2800</v>
      </c>
      <c r="L41" s="25">
        <f t="shared" si="1"/>
        <v>1700</v>
      </c>
      <c r="M41" s="8"/>
      <c r="N41" s="4">
        <f t="shared" si="11"/>
        <v>2783</v>
      </c>
      <c r="O41" s="4">
        <f>Q41*1.4</f>
        <v>1694</v>
      </c>
      <c r="P41" s="8"/>
      <c r="Q41" s="98">
        <v>1210</v>
      </c>
      <c r="R41" s="80">
        <v>1100</v>
      </c>
      <c r="S41" s="80">
        <v>1100</v>
      </c>
      <c r="T41" s="80">
        <v>1100</v>
      </c>
      <c r="U41" s="80">
        <v>1100</v>
      </c>
      <c r="V41" s="80">
        <v>1100</v>
      </c>
      <c r="W41" s="80">
        <v>1100</v>
      </c>
      <c r="X41" s="80">
        <v>1100</v>
      </c>
      <c r="Y41" s="70">
        <v>1100</v>
      </c>
      <c r="Z41" s="55">
        <v>1100</v>
      </c>
      <c r="AA41" s="51">
        <v>1100</v>
      </c>
      <c r="AB41" s="42">
        <v>1100</v>
      </c>
      <c r="AC41" s="34">
        <v>1100</v>
      </c>
      <c r="AD41" s="34">
        <v>1100</v>
      </c>
      <c r="AE41" s="34">
        <v>1100</v>
      </c>
      <c r="AF41" s="26">
        <v>1507.3051948051948</v>
      </c>
      <c r="AG41" s="26">
        <v>1507.3051948051948</v>
      </c>
      <c r="AH41" s="26">
        <v>1507.3051948051948</v>
      </c>
      <c r="AI41" s="26">
        <v>1507.3051948051948</v>
      </c>
      <c r="AJ41" s="9">
        <v>1205.8441558441559</v>
      </c>
      <c r="AK41" s="101">
        <f t="shared" si="4"/>
        <v>1210</v>
      </c>
      <c r="AM41" s="6"/>
      <c r="AN41" s="6"/>
    </row>
    <row r="42" spans="1:40" s="18" customFormat="1" ht="23.1" customHeight="1" x14ac:dyDescent="0.25">
      <c r="A42" s="1"/>
      <c r="B42" s="1"/>
      <c r="C42" s="36">
        <v>45219</v>
      </c>
      <c r="D42" s="2" t="s">
        <v>27</v>
      </c>
      <c r="E42" s="13">
        <f t="shared" si="12"/>
        <v>3300</v>
      </c>
      <c r="F42" s="14">
        <f t="shared" si="12"/>
        <v>2100</v>
      </c>
      <c r="G42" s="10"/>
      <c r="H42" s="1"/>
      <c r="I42" s="1"/>
      <c r="J42" s="5"/>
      <c r="K42" s="25">
        <f t="shared" si="1"/>
        <v>3300</v>
      </c>
      <c r="L42" s="25">
        <f t="shared" si="1"/>
        <v>2100</v>
      </c>
      <c r="M42" s="8"/>
      <c r="N42" s="4">
        <f t="shared" si="11"/>
        <v>3289.0000000000005</v>
      </c>
      <c r="O42" s="4">
        <f>Q42*1.4</f>
        <v>2002.0000000000002</v>
      </c>
      <c r="P42" s="8"/>
      <c r="Q42" s="98">
        <v>1430.0000000000002</v>
      </c>
      <c r="R42" s="80">
        <v>1300</v>
      </c>
      <c r="S42" s="80">
        <v>1300</v>
      </c>
      <c r="T42" s="80">
        <v>1300</v>
      </c>
      <c r="U42" s="80">
        <v>1300</v>
      </c>
      <c r="V42" s="80">
        <v>1300</v>
      </c>
      <c r="W42" s="80">
        <v>1300</v>
      </c>
      <c r="X42" s="80">
        <v>1300</v>
      </c>
      <c r="Y42" s="70">
        <v>1300</v>
      </c>
      <c r="Z42" s="55">
        <v>1300</v>
      </c>
      <c r="AA42" s="51">
        <v>1300</v>
      </c>
      <c r="AB42" s="42">
        <v>1300</v>
      </c>
      <c r="AC42" s="34">
        <v>1300</v>
      </c>
      <c r="AD42" s="34">
        <v>1300</v>
      </c>
      <c r="AE42" s="34">
        <v>1300</v>
      </c>
      <c r="AF42" s="26">
        <v>1507.3051948051948</v>
      </c>
      <c r="AG42" s="26">
        <v>1507.3051948051948</v>
      </c>
      <c r="AH42" s="26">
        <v>1507.3051948051948</v>
      </c>
      <c r="AI42" s="26">
        <v>1507.3051948051948</v>
      </c>
      <c r="AJ42" s="9">
        <v>1205.8441558441559</v>
      </c>
      <c r="AK42" s="101">
        <f t="shared" si="4"/>
        <v>1430.0000000000002</v>
      </c>
      <c r="AM42" s="6"/>
      <c r="AN42" s="6"/>
    </row>
    <row r="43" spans="1:40" s="18" customFormat="1" ht="23.1" customHeight="1" x14ac:dyDescent="0.25">
      <c r="A43" s="1"/>
      <c r="B43" s="1"/>
      <c r="C43" s="36">
        <v>45219</v>
      </c>
      <c r="D43" s="2" t="s">
        <v>10</v>
      </c>
      <c r="E43" s="13">
        <f t="shared" si="12"/>
        <v>5500</v>
      </c>
      <c r="F43" s="14">
        <f t="shared" si="12"/>
        <v>3900</v>
      </c>
      <c r="G43" s="10"/>
      <c r="H43" s="1"/>
      <c r="I43" s="1"/>
      <c r="J43" s="5"/>
      <c r="K43" s="25">
        <f t="shared" si="1"/>
        <v>5500</v>
      </c>
      <c r="L43" s="25">
        <f t="shared" si="1"/>
        <v>3900</v>
      </c>
      <c r="M43" s="8"/>
      <c r="N43" s="58">
        <f t="shared" si="11"/>
        <v>5490.0999999999995</v>
      </c>
      <c r="O43" s="58">
        <f>Q43*1.61</f>
        <v>3843.07</v>
      </c>
      <c r="P43" s="8"/>
      <c r="Q43" s="98">
        <v>2387</v>
      </c>
      <c r="R43" s="80">
        <v>2170</v>
      </c>
      <c r="S43" s="80">
        <v>2170</v>
      </c>
      <c r="T43" s="80">
        <v>2170</v>
      </c>
      <c r="U43" s="80">
        <v>2170</v>
      </c>
      <c r="V43" s="80">
        <v>2170</v>
      </c>
      <c r="W43" s="80">
        <v>2170</v>
      </c>
      <c r="X43" s="80">
        <v>2170</v>
      </c>
      <c r="Y43" s="70">
        <v>2170</v>
      </c>
      <c r="Z43" s="55">
        <v>2100</v>
      </c>
      <c r="AA43" s="51">
        <v>2100</v>
      </c>
      <c r="AB43" s="42">
        <v>2100</v>
      </c>
      <c r="AC43" s="34">
        <v>2100</v>
      </c>
      <c r="AD43" s="34">
        <v>2100</v>
      </c>
      <c r="AE43" s="34">
        <v>2100</v>
      </c>
      <c r="AF43" s="26">
        <v>1507.3051948051948</v>
      </c>
      <c r="AG43" s="26">
        <v>1507.3051948051948</v>
      </c>
      <c r="AH43" s="26">
        <v>1507.3051948051948</v>
      </c>
      <c r="AI43" s="26">
        <v>1507.3051948051948</v>
      </c>
      <c r="AJ43" s="9">
        <v>1205.8441558441559</v>
      </c>
      <c r="AK43" s="101">
        <f t="shared" si="4"/>
        <v>2387</v>
      </c>
      <c r="AM43" s="6"/>
      <c r="AN43" s="6"/>
    </row>
    <row r="44" spans="1:40" s="18" customFormat="1" ht="23.1" customHeight="1" x14ac:dyDescent="0.25">
      <c r="A44" s="1"/>
      <c r="B44" s="1"/>
      <c r="C44" s="36">
        <v>45277</v>
      </c>
      <c r="D44" s="2" t="s">
        <v>71</v>
      </c>
      <c r="E44" s="13">
        <f t="shared" si="12"/>
        <v>5500</v>
      </c>
      <c r="F44" s="14">
        <f t="shared" si="12"/>
        <v>3900</v>
      </c>
      <c r="G44" s="10"/>
      <c r="H44" s="1"/>
      <c r="I44" s="1"/>
      <c r="J44" s="5"/>
      <c r="K44" s="25">
        <f t="shared" si="1"/>
        <v>5500</v>
      </c>
      <c r="L44" s="25">
        <f t="shared" si="1"/>
        <v>3900</v>
      </c>
      <c r="M44" s="8"/>
      <c r="N44" s="58">
        <f t="shared" si="11"/>
        <v>5490.0999999999995</v>
      </c>
      <c r="O44" s="58">
        <f>Q44*1.61</f>
        <v>3843.07</v>
      </c>
      <c r="P44" s="8"/>
      <c r="Q44" s="98">
        <v>2387</v>
      </c>
      <c r="R44" s="80">
        <v>2170</v>
      </c>
      <c r="S44" s="80">
        <v>2170</v>
      </c>
      <c r="T44" s="80">
        <v>2170</v>
      </c>
      <c r="U44" s="80">
        <v>2170</v>
      </c>
      <c r="V44" s="80">
        <v>2170</v>
      </c>
      <c r="W44" s="80">
        <v>2170</v>
      </c>
      <c r="X44" s="80">
        <v>2170</v>
      </c>
      <c r="Y44" s="70">
        <v>2170</v>
      </c>
      <c r="Z44" s="55"/>
      <c r="AA44" s="51"/>
      <c r="AB44" s="42"/>
      <c r="AC44" s="34"/>
      <c r="AD44" s="34"/>
      <c r="AE44" s="34"/>
      <c r="AF44" s="26"/>
      <c r="AG44" s="26"/>
      <c r="AH44" s="26"/>
      <c r="AI44" s="26"/>
      <c r="AJ44" s="9"/>
      <c r="AK44" s="101">
        <f t="shared" si="4"/>
        <v>2387</v>
      </c>
      <c r="AM44" s="6"/>
      <c r="AN44" s="6"/>
    </row>
    <row r="45" spans="1:40" s="18" customFormat="1" ht="23.1" customHeight="1" x14ac:dyDescent="0.25">
      <c r="A45" s="1"/>
      <c r="B45" s="1"/>
      <c r="C45" s="103">
        <v>45610</v>
      </c>
      <c r="D45" s="2" t="s">
        <v>96</v>
      </c>
      <c r="E45" s="13">
        <v>12000</v>
      </c>
      <c r="F45" s="14">
        <v>9000</v>
      </c>
      <c r="G45" s="10"/>
      <c r="H45" s="1"/>
      <c r="I45" s="1"/>
      <c r="J45" s="5"/>
      <c r="K45" s="25">
        <f t="shared" si="1"/>
        <v>0</v>
      </c>
      <c r="L45" s="25">
        <f t="shared" si="1"/>
        <v>0</v>
      </c>
      <c r="M45" s="8"/>
      <c r="N45" s="4">
        <f t="shared" si="11"/>
        <v>0</v>
      </c>
      <c r="O45" s="4">
        <f>Q45*1.4</f>
        <v>0</v>
      </c>
      <c r="P45" s="8"/>
      <c r="Q45" s="98"/>
      <c r="R45" s="80"/>
      <c r="S45" s="80"/>
      <c r="T45" s="80"/>
      <c r="U45" s="80"/>
      <c r="V45" s="80"/>
      <c r="W45" s="80"/>
      <c r="X45" s="80"/>
      <c r="Y45" s="70"/>
      <c r="Z45" s="55"/>
      <c r="AA45" s="51"/>
      <c r="AB45" s="42"/>
      <c r="AC45" s="34"/>
      <c r="AD45" s="34"/>
      <c r="AE45" s="34"/>
      <c r="AF45" s="26"/>
      <c r="AG45" s="26"/>
      <c r="AH45" s="26"/>
      <c r="AI45" s="26"/>
      <c r="AJ45" s="9"/>
      <c r="AK45" s="101"/>
      <c r="AM45" s="6"/>
      <c r="AN45" s="6"/>
    </row>
    <row r="46" spans="1:40" s="18" customFormat="1" ht="23.1" customHeight="1" x14ac:dyDescent="0.25">
      <c r="A46" s="1"/>
      <c r="B46" s="1"/>
      <c r="C46" s="36"/>
      <c r="D46" s="15"/>
      <c r="E46" s="16"/>
      <c r="F46" s="17"/>
      <c r="G46" s="10"/>
      <c r="H46" s="1"/>
      <c r="I46" s="1"/>
      <c r="J46" s="5"/>
      <c r="K46" s="25">
        <f t="shared" si="1"/>
        <v>0</v>
      </c>
      <c r="L46" s="25">
        <f t="shared" si="1"/>
        <v>0</v>
      </c>
      <c r="M46" s="8"/>
      <c r="N46" s="4"/>
      <c r="O46" s="4"/>
      <c r="P46" s="8"/>
      <c r="Q46" s="98"/>
      <c r="R46" s="80"/>
      <c r="S46" s="80"/>
      <c r="T46" s="80"/>
      <c r="U46" s="80"/>
      <c r="V46" s="80"/>
      <c r="W46" s="80"/>
      <c r="X46" s="80"/>
      <c r="Y46" s="70"/>
      <c r="Z46" s="55"/>
      <c r="AA46" s="51"/>
      <c r="AB46" s="42"/>
      <c r="AC46" s="34"/>
      <c r="AD46" s="34"/>
      <c r="AE46" s="34"/>
      <c r="AF46" s="26"/>
      <c r="AG46" s="26"/>
      <c r="AH46" s="26"/>
      <c r="AI46" s="26"/>
      <c r="AJ46" s="9"/>
      <c r="AK46" s="101"/>
      <c r="AM46" s="6"/>
      <c r="AN46" s="6"/>
    </row>
    <row r="47" spans="1:40" s="18" customFormat="1" ht="23.1" customHeight="1" x14ac:dyDescent="0.25">
      <c r="A47" s="1"/>
      <c r="B47" s="1"/>
      <c r="C47" s="36"/>
      <c r="D47" s="120" t="s">
        <v>13</v>
      </c>
      <c r="E47" s="120"/>
      <c r="F47" s="120"/>
      <c r="G47" s="120"/>
      <c r="H47" s="120"/>
      <c r="I47" s="121"/>
      <c r="J47" s="6"/>
      <c r="K47" s="25">
        <f t="shared" si="1"/>
        <v>0</v>
      </c>
      <c r="L47" s="25">
        <f t="shared" si="1"/>
        <v>0</v>
      </c>
      <c r="M47" s="1"/>
      <c r="N47" s="4"/>
      <c r="O47" s="4"/>
      <c r="P47" s="1"/>
      <c r="Q47" s="98"/>
      <c r="R47" s="80"/>
      <c r="S47" s="80"/>
      <c r="T47" s="80"/>
      <c r="U47" s="80"/>
      <c r="V47" s="80"/>
      <c r="W47" s="80"/>
      <c r="X47" s="80"/>
      <c r="Y47" s="62"/>
      <c r="Z47" s="62"/>
      <c r="AA47" s="61"/>
      <c r="AB47" s="42"/>
      <c r="AC47" s="34"/>
      <c r="AD47" s="34"/>
      <c r="AE47" s="34"/>
      <c r="AF47" s="26"/>
      <c r="AG47" s="26"/>
      <c r="AH47" s="26"/>
      <c r="AI47" s="26"/>
      <c r="AJ47" s="9"/>
      <c r="AK47" s="101"/>
      <c r="AM47" s="6"/>
      <c r="AN47" s="6"/>
    </row>
    <row r="48" spans="1:40" s="18" customFormat="1" ht="23.1" customHeight="1" x14ac:dyDescent="0.25">
      <c r="A48" s="1"/>
      <c r="B48" s="1"/>
      <c r="C48" s="36">
        <v>45219</v>
      </c>
      <c r="D48" s="2" t="s">
        <v>11</v>
      </c>
      <c r="E48" s="13">
        <f t="shared" ref="E48:F51" si="13">K48</f>
        <v>3800</v>
      </c>
      <c r="F48" s="14">
        <f t="shared" si="13"/>
        <v>2400</v>
      </c>
      <c r="G48" s="11"/>
      <c r="H48" s="7"/>
      <c r="I48" s="7"/>
      <c r="J48" s="5"/>
      <c r="K48" s="25">
        <f t="shared" si="1"/>
        <v>3800</v>
      </c>
      <c r="L48" s="25">
        <f t="shared" si="1"/>
        <v>2400</v>
      </c>
      <c r="M48" s="8"/>
      <c r="N48" s="4">
        <f t="shared" si="11"/>
        <v>3795.0000000000005</v>
      </c>
      <c r="O48" s="4">
        <f>Q48*1.4</f>
        <v>2310</v>
      </c>
      <c r="P48" s="8"/>
      <c r="Q48" s="98">
        <v>1650.0000000000002</v>
      </c>
      <c r="R48" s="80">
        <v>1500</v>
      </c>
      <c r="S48" s="80">
        <v>1500</v>
      </c>
      <c r="T48" s="80">
        <v>1500</v>
      </c>
      <c r="U48" s="80">
        <v>1500</v>
      </c>
      <c r="V48" s="80">
        <v>1500</v>
      </c>
      <c r="W48" s="80">
        <v>1500</v>
      </c>
      <c r="X48" s="80">
        <v>1500</v>
      </c>
      <c r="Y48" s="70">
        <v>1500</v>
      </c>
      <c r="Z48" s="55">
        <v>1500</v>
      </c>
      <c r="AA48" s="51">
        <v>1500</v>
      </c>
      <c r="AB48" s="42">
        <v>1500</v>
      </c>
      <c r="AC48" s="34">
        <v>1500</v>
      </c>
      <c r="AD48" s="34">
        <v>1500</v>
      </c>
      <c r="AE48" s="34">
        <v>1500</v>
      </c>
      <c r="AF48" s="26">
        <v>1075.487012987013</v>
      </c>
      <c r="AG48" s="26">
        <v>1075.487012987013</v>
      </c>
      <c r="AH48" s="26">
        <v>1075.487012987013</v>
      </c>
      <c r="AI48" s="26">
        <v>1075.487012987013</v>
      </c>
      <c r="AJ48" s="9">
        <v>860.38961038961043</v>
      </c>
      <c r="AK48" s="101">
        <f t="shared" si="4"/>
        <v>1650.0000000000002</v>
      </c>
      <c r="AM48" s="6"/>
      <c r="AN48" s="6"/>
    </row>
    <row r="49" spans="1:41" s="18" customFormat="1" ht="23.1" customHeight="1" x14ac:dyDescent="0.25">
      <c r="A49" s="1"/>
      <c r="B49" s="1"/>
      <c r="C49" s="1"/>
      <c r="D49" s="2" t="s">
        <v>14</v>
      </c>
      <c r="E49" s="13">
        <f t="shared" si="13"/>
        <v>3700</v>
      </c>
      <c r="F49" s="14">
        <f t="shared" si="13"/>
        <v>2200</v>
      </c>
      <c r="G49" s="10"/>
      <c r="H49" s="1"/>
      <c r="I49" s="22"/>
      <c r="J49" s="5"/>
      <c r="K49" s="25">
        <f t="shared" si="1"/>
        <v>3700</v>
      </c>
      <c r="L49" s="25">
        <f t="shared" si="1"/>
        <v>2200</v>
      </c>
      <c r="M49" s="8"/>
      <c r="N49" s="4">
        <f t="shared" si="11"/>
        <v>3615.3124999999995</v>
      </c>
      <c r="O49" s="4">
        <f>Q49*1.4</f>
        <v>2200.625</v>
      </c>
      <c r="P49" s="8"/>
      <c r="Q49" s="98">
        <v>1571.875</v>
      </c>
      <c r="R49" s="80">
        <v>1428.9772727272725</v>
      </c>
      <c r="S49" s="80">
        <v>1428.9772727272725</v>
      </c>
      <c r="T49" s="80">
        <v>1428.9772727272725</v>
      </c>
      <c r="U49" s="80">
        <v>1428.9772727272725</v>
      </c>
      <c r="V49" s="80">
        <v>1428.9772727272725</v>
      </c>
      <c r="W49" s="80">
        <v>1428.9772727272725</v>
      </c>
      <c r="X49" s="80">
        <v>1428.9772727272725</v>
      </c>
      <c r="Y49" s="70">
        <v>1428.9772727272725</v>
      </c>
      <c r="Z49" s="55">
        <v>1428.9772727272725</v>
      </c>
      <c r="AA49" s="51">
        <v>1428.9772727272725</v>
      </c>
      <c r="AB49" s="42">
        <f t="shared" ref="AB49:AB51" si="14">AK49*1.25</f>
        <v>1964.84375</v>
      </c>
      <c r="AC49" s="26">
        <f t="shared" ref="AC49:AC51" si="15">AK49*1.25</f>
        <v>1964.84375</v>
      </c>
      <c r="AD49" s="26">
        <v>1428.9772727272725</v>
      </c>
      <c r="AE49" s="26">
        <v>1428.9772727272725</v>
      </c>
      <c r="AF49" s="26">
        <v>1428.9772727272725</v>
      </c>
      <c r="AG49" s="26">
        <v>1428.9772727272725</v>
      </c>
      <c r="AH49" s="26">
        <v>1428.9772727272725</v>
      </c>
      <c r="AI49" s="26">
        <v>1428.9772727272725</v>
      </c>
      <c r="AJ49" s="9">
        <v>1143.181818181818</v>
      </c>
      <c r="AK49" s="101">
        <f t="shared" si="4"/>
        <v>1571.875</v>
      </c>
      <c r="AM49" s="6"/>
      <c r="AN49" s="6"/>
    </row>
    <row r="50" spans="1:41" s="18" customFormat="1" ht="23.1" customHeight="1" x14ac:dyDescent="0.25">
      <c r="A50" s="1"/>
      <c r="B50" s="1"/>
      <c r="C50" s="1"/>
      <c r="D50" s="2" t="s">
        <v>15</v>
      </c>
      <c r="E50" s="13">
        <f t="shared" si="13"/>
        <v>4000</v>
      </c>
      <c r="F50" s="14">
        <f t="shared" si="13"/>
        <v>2500</v>
      </c>
      <c r="G50" s="10"/>
      <c r="H50" s="1"/>
      <c r="I50" s="22"/>
      <c r="J50" s="5"/>
      <c r="K50" s="25">
        <f t="shared" si="1"/>
        <v>4000</v>
      </c>
      <c r="L50" s="25">
        <f t="shared" si="1"/>
        <v>2500</v>
      </c>
      <c r="M50" s="8"/>
      <c r="N50" s="4">
        <f t="shared" si="11"/>
        <v>3997.2767857142858</v>
      </c>
      <c r="O50" s="4">
        <f>Q50*1.4</f>
        <v>2433.125</v>
      </c>
      <c r="P50" s="8"/>
      <c r="Q50" s="98">
        <v>1737.9464285714287</v>
      </c>
      <c r="R50" s="80">
        <v>1579.9512987012986</v>
      </c>
      <c r="S50" s="80">
        <v>1579.9512987012986</v>
      </c>
      <c r="T50" s="80">
        <v>1579.9512987012986</v>
      </c>
      <c r="U50" s="80">
        <v>1579.9512987012986</v>
      </c>
      <c r="V50" s="80">
        <v>1579.9512987012986</v>
      </c>
      <c r="W50" s="80">
        <v>1579.9512987012986</v>
      </c>
      <c r="X50" s="80">
        <v>1579.9512987012986</v>
      </c>
      <c r="Y50" s="70">
        <v>1579.9512987012986</v>
      </c>
      <c r="Z50" s="55">
        <v>1579.9512987012986</v>
      </c>
      <c r="AA50" s="51">
        <v>1579.9512987012986</v>
      </c>
      <c r="AB50" s="42">
        <f t="shared" si="14"/>
        <v>2172.4330357142858</v>
      </c>
      <c r="AC50" s="26">
        <f t="shared" si="15"/>
        <v>2172.4330357142858</v>
      </c>
      <c r="AD50" s="26">
        <v>1579.9512987012986</v>
      </c>
      <c r="AE50" s="26">
        <v>1579.9512987012986</v>
      </c>
      <c r="AF50" s="26">
        <v>1579.9512987012986</v>
      </c>
      <c r="AG50" s="26">
        <v>1579.9512987012986</v>
      </c>
      <c r="AH50" s="26">
        <v>1579.9512987012986</v>
      </c>
      <c r="AI50" s="26">
        <v>1579.9512987012986</v>
      </c>
      <c r="AJ50" s="9">
        <v>1263.9610389610389</v>
      </c>
      <c r="AK50" s="101">
        <f t="shared" si="4"/>
        <v>1737.9464285714287</v>
      </c>
      <c r="AM50" s="6"/>
      <c r="AN50" s="6"/>
    </row>
    <row r="51" spans="1:41" s="18" customFormat="1" ht="23.1" customHeight="1" x14ac:dyDescent="0.25">
      <c r="A51" s="1"/>
      <c r="B51" s="1"/>
      <c r="C51" s="1"/>
      <c r="D51" s="2" t="s">
        <v>16</v>
      </c>
      <c r="E51" s="13">
        <f t="shared" si="13"/>
        <v>4400</v>
      </c>
      <c r="F51" s="14">
        <f t="shared" si="13"/>
        <v>2700</v>
      </c>
      <c r="G51" s="10"/>
      <c r="H51" s="1"/>
      <c r="I51" s="1"/>
      <c r="J51" s="5"/>
      <c r="K51" s="25">
        <f t="shared" si="1"/>
        <v>4400</v>
      </c>
      <c r="L51" s="25">
        <f t="shared" si="1"/>
        <v>2700</v>
      </c>
      <c r="M51" s="8"/>
      <c r="N51" s="4">
        <f t="shared" si="11"/>
        <v>4336.1160714285716</v>
      </c>
      <c r="O51" s="4">
        <f>Q51*1.4</f>
        <v>2639.375</v>
      </c>
      <c r="P51" s="8"/>
      <c r="Q51" s="98">
        <v>1885.2678571428573</v>
      </c>
      <c r="R51" s="80">
        <v>1713.8798701298701</v>
      </c>
      <c r="S51" s="80">
        <v>1713.8798701298701</v>
      </c>
      <c r="T51" s="80">
        <v>1713.8798701298701</v>
      </c>
      <c r="U51" s="80">
        <v>1713.8798701298701</v>
      </c>
      <c r="V51" s="80">
        <v>1713.8798701298701</v>
      </c>
      <c r="W51" s="80">
        <v>1713.8798701298701</v>
      </c>
      <c r="X51" s="80">
        <v>1713.8798701298701</v>
      </c>
      <c r="Y51" s="70">
        <v>1713.8798701298701</v>
      </c>
      <c r="Z51" s="55">
        <v>1713.8798701298701</v>
      </c>
      <c r="AA51" s="51">
        <v>1713.8798701298701</v>
      </c>
      <c r="AB51" s="42">
        <f t="shared" si="14"/>
        <v>2356.5848214285716</v>
      </c>
      <c r="AC51" s="26">
        <f t="shared" si="15"/>
        <v>2356.5848214285716</v>
      </c>
      <c r="AD51" s="26">
        <v>1713.8798701298701</v>
      </c>
      <c r="AE51" s="26">
        <v>1713.8798701298701</v>
      </c>
      <c r="AF51" s="26">
        <v>1713.8798701298701</v>
      </c>
      <c r="AG51" s="26">
        <v>1713.8798701298701</v>
      </c>
      <c r="AH51" s="26">
        <v>1713.8798701298701</v>
      </c>
      <c r="AI51" s="26">
        <v>1713.8798701298701</v>
      </c>
      <c r="AJ51" s="9">
        <v>1371.1038961038962</v>
      </c>
      <c r="AK51" s="101">
        <f t="shared" si="4"/>
        <v>1885.2678571428573</v>
      </c>
      <c r="AM51" s="6"/>
      <c r="AN51" s="6"/>
    </row>
    <row r="52" spans="1:41" s="18" customFormat="1" ht="23.1" customHeight="1" x14ac:dyDescent="0.25">
      <c r="A52" s="1"/>
      <c r="B52" s="1"/>
      <c r="C52" s="1"/>
      <c r="D52" s="15"/>
      <c r="E52" s="16"/>
      <c r="F52" s="17"/>
      <c r="G52" s="10"/>
      <c r="H52" s="1"/>
      <c r="I52" s="1"/>
      <c r="J52" s="5"/>
      <c r="K52" s="25">
        <f t="shared" si="1"/>
        <v>0</v>
      </c>
      <c r="L52" s="25">
        <f t="shared" si="1"/>
        <v>0</v>
      </c>
      <c r="M52" s="8"/>
      <c r="N52" s="4"/>
      <c r="O52" s="4"/>
      <c r="P52" s="8"/>
      <c r="Q52" s="98"/>
      <c r="R52" s="80"/>
      <c r="S52" s="80"/>
      <c r="T52" s="80"/>
      <c r="U52" s="80"/>
      <c r="V52" s="80"/>
      <c r="W52" s="80"/>
      <c r="X52" s="80"/>
      <c r="Y52" s="70"/>
      <c r="Z52" s="55"/>
      <c r="AA52" s="51"/>
      <c r="AB52" s="42"/>
      <c r="AC52" s="26"/>
      <c r="AD52" s="26"/>
      <c r="AE52" s="26"/>
      <c r="AF52" s="26"/>
      <c r="AG52" s="26"/>
      <c r="AH52" s="26"/>
      <c r="AI52" s="26"/>
      <c r="AJ52" s="9"/>
      <c r="AK52" s="101"/>
      <c r="AM52" s="6"/>
      <c r="AN52" s="6"/>
    </row>
    <row r="53" spans="1:41" s="18" customFormat="1" ht="23.1" customHeight="1" x14ac:dyDescent="0.25">
      <c r="A53" s="1"/>
      <c r="B53" s="1"/>
      <c r="C53" s="36"/>
      <c r="D53" s="120" t="s">
        <v>48</v>
      </c>
      <c r="E53" s="120"/>
      <c r="F53" s="120"/>
      <c r="G53" s="120"/>
      <c r="H53" s="120"/>
      <c r="I53" s="121"/>
      <c r="J53" s="6"/>
      <c r="K53" s="25" t="e">
        <f t="shared" si="1"/>
        <v>#VALUE!</v>
      </c>
      <c r="L53" s="25" t="e">
        <f t="shared" si="1"/>
        <v>#VALUE!</v>
      </c>
      <c r="M53" s="1"/>
      <c r="N53" s="78" t="s">
        <v>69</v>
      </c>
      <c r="O53" s="78" t="s">
        <v>70</v>
      </c>
      <c r="P53" s="1"/>
      <c r="Q53" s="98"/>
      <c r="R53" s="80"/>
      <c r="S53" s="80"/>
      <c r="T53" s="80"/>
      <c r="U53" s="80"/>
      <c r="V53" s="80"/>
      <c r="W53" s="80"/>
      <c r="X53" s="80"/>
      <c r="Y53" s="62"/>
      <c r="Z53" s="62"/>
      <c r="AA53" s="61"/>
      <c r="AB53" s="42"/>
      <c r="AC53" s="34"/>
      <c r="AD53" s="34"/>
      <c r="AE53" s="34"/>
      <c r="AF53" s="26"/>
      <c r="AG53" s="26"/>
      <c r="AH53" s="26"/>
      <c r="AI53" s="26"/>
      <c r="AJ53" s="9"/>
      <c r="AK53" s="101"/>
      <c r="AM53" s="6"/>
      <c r="AN53" s="6"/>
    </row>
    <row r="54" spans="1:41" s="18" customFormat="1" ht="23.1" customHeight="1" x14ac:dyDescent="0.25">
      <c r="A54" s="1"/>
      <c r="B54" s="1"/>
      <c r="C54" s="36">
        <v>45268</v>
      </c>
      <c r="D54" s="2" t="s">
        <v>49</v>
      </c>
      <c r="E54" s="13">
        <f t="shared" ref="E54:F54" si="16">K54</f>
        <v>13100</v>
      </c>
      <c r="F54" s="14">
        <f t="shared" si="16"/>
        <v>8000</v>
      </c>
      <c r="G54" s="11"/>
      <c r="H54" s="7"/>
      <c r="I54" s="7"/>
      <c r="J54" s="5"/>
      <c r="K54" s="25">
        <f t="shared" si="1"/>
        <v>13100</v>
      </c>
      <c r="L54" s="25">
        <f t="shared" si="1"/>
        <v>8000</v>
      </c>
      <c r="M54" s="8"/>
      <c r="N54" s="4">
        <f>Q54*2.5</f>
        <v>13062.5</v>
      </c>
      <c r="O54" s="4">
        <f>Q54*1.52</f>
        <v>7942</v>
      </c>
      <c r="P54" s="8"/>
      <c r="Q54" s="98">
        <v>5225</v>
      </c>
      <c r="R54" s="80">
        <v>4750</v>
      </c>
      <c r="S54" s="80">
        <v>4750</v>
      </c>
      <c r="T54" s="80">
        <v>4750</v>
      </c>
      <c r="U54" s="80">
        <v>4750</v>
      </c>
      <c r="V54" s="80">
        <v>4750</v>
      </c>
      <c r="W54" s="80">
        <v>4750</v>
      </c>
      <c r="X54" s="80">
        <v>4750</v>
      </c>
      <c r="Y54" s="70">
        <v>4750</v>
      </c>
      <c r="Z54" s="55">
        <v>4750</v>
      </c>
      <c r="AA54" s="51"/>
      <c r="AB54" s="42"/>
      <c r="AC54" s="34"/>
      <c r="AD54" s="34"/>
      <c r="AE54" s="34"/>
      <c r="AF54" s="26"/>
      <c r="AG54" s="26"/>
      <c r="AH54" s="26"/>
      <c r="AI54" s="26"/>
      <c r="AJ54" s="9"/>
      <c r="AK54" s="101">
        <f t="shared" si="4"/>
        <v>5225</v>
      </c>
      <c r="AM54" s="6"/>
      <c r="AN54" s="6"/>
    </row>
    <row r="55" spans="1:41" s="18" customFormat="1" ht="23.1" customHeight="1" x14ac:dyDescent="0.25">
      <c r="A55" s="1"/>
      <c r="B55" s="1"/>
      <c r="C55" s="1"/>
      <c r="D55" s="15"/>
      <c r="E55" s="16"/>
      <c r="F55" s="17"/>
      <c r="G55" s="10"/>
      <c r="H55" s="1"/>
      <c r="I55" s="1"/>
      <c r="J55" s="5"/>
      <c r="K55" s="25">
        <f t="shared" si="1"/>
        <v>0</v>
      </c>
      <c r="L55" s="25">
        <f t="shared" si="1"/>
        <v>0</v>
      </c>
      <c r="M55" s="8"/>
      <c r="N55" s="4"/>
      <c r="O55" s="4"/>
      <c r="P55" s="8"/>
      <c r="Q55" s="98"/>
      <c r="R55" s="80"/>
      <c r="S55" s="80"/>
      <c r="T55" s="80"/>
      <c r="U55" s="80"/>
      <c r="V55" s="80"/>
      <c r="W55" s="80"/>
      <c r="X55" s="80"/>
      <c r="Y55" s="70"/>
      <c r="Z55" s="55"/>
      <c r="AA55" s="51"/>
      <c r="AB55" s="42"/>
      <c r="AC55" s="26"/>
      <c r="AD55" s="26"/>
      <c r="AE55" s="26"/>
      <c r="AF55" s="26"/>
      <c r="AG55" s="26"/>
      <c r="AH55" s="26"/>
      <c r="AI55" s="26"/>
      <c r="AJ55" s="9"/>
      <c r="AK55" s="101"/>
      <c r="AM55" s="6"/>
      <c r="AN55" s="6"/>
    </row>
    <row r="56" spans="1:41" s="18" customFormat="1" ht="23.1" customHeight="1" x14ac:dyDescent="0.25">
      <c r="A56" s="1"/>
      <c r="B56" s="1"/>
      <c r="C56" s="1"/>
      <c r="D56" s="15"/>
      <c r="E56" s="16"/>
      <c r="F56" s="17"/>
      <c r="G56" s="10"/>
      <c r="H56" s="1"/>
      <c r="I56" s="1"/>
      <c r="J56" s="5"/>
      <c r="K56" s="25">
        <f t="shared" si="1"/>
        <v>0</v>
      </c>
      <c r="L56" s="25">
        <f t="shared" si="1"/>
        <v>0</v>
      </c>
      <c r="M56" s="8"/>
      <c r="N56" s="4"/>
      <c r="O56" s="4"/>
      <c r="P56" s="8"/>
      <c r="Q56" s="98"/>
      <c r="R56" s="80"/>
      <c r="S56" s="80"/>
      <c r="T56" s="80"/>
      <c r="U56" s="80"/>
      <c r="V56" s="80"/>
      <c r="W56" s="80"/>
      <c r="X56" s="80"/>
      <c r="Y56" s="70"/>
      <c r="Z56" s="55"/>
      <c r="AA56" s="51"/>
      <c r="AB56" s="42"/>
      <c r="AC56" s="26"/>
      <c r="AD56" s="26"/>
      <c r="AE56" s="26"/>
      <c r="AF56" s="26"/>
      <c r="AG56" s="26"/>
      <c r="AH56" s="26"/>
      <c r="AI56" s="26"/>
      <c r="AJ56" s="9"/>
      <c r="AK56" s="101"/>
      <c r="AM56" s="6"/>
      <c r="AN56" s="6"/>
    </row>
    <row r="57" spans="1:41" s="18" customFormat="1" ht="23.1" customHeight="1" x14ac:dyDescent="0.25">
      <c r="A57" s="1"/>
      <c r="B57" s="1"/>
      <c r="C57" s="1"/>
      <c r="D57" s="120" t="s">
        <v>20</v>
      </c>
      <c r="E57" s="120"/>
      <c r="F57" s="120"/>
      <c r="G57" s="120"/>
      <c r="H57" s="120"/>
      <c r="I57" s="121"/>
      <c r="J57" s="6"/>
      <c r="K57" s="25">
        <f t="shared" si="1"/>
        <v>0</v>
      </c>
      <c r="L57" s="25">
        <f t="shared" si="1"/>
        <v>0</v>
      </c>
      <c r="M57" s="1"/>
      <c r="N57" s="4"/>
      <c r="O57" s="4"/>
      <c r="P57" s="1"/>
      <c r="Q57" s="99">
        <v>45600</v>
      </c>
      <c r="R57" s="92">
        <v>45483</v>
      </c>
      <c r="S57" s="92">
        <v>45483</v>
      </c>
      <c r="T57" s="83"/>
      <c r="U57" s="83"/>
      <c r="V57" s="83"/>
      <c r="W57" s="83"/>
      <c r="X57" s="83"/>
      <c r="Y57" s="74"/>
      <c r="Z57" s="74"/>
      <c r="AA57" s="75"/>
      <c r="AB57" s="46"/>
      <c r="AC57" s="37"/>
      <c r="AD57" s="37"/>
      <c r="AE57" s="37"/>
      <c r="AF57" s="27"/>
      <c r="AG57" s="27"/>
      <c r="AH57" s="26"/>
      <c r="AI57" s="26"/>
      <c r="AJ57" s="20"/>
      <c r="AK57" s="101"/>
      <c r="AM57" s="6"/>
      <c r="AN57" s="6"/>
    </row>
    <row r="58" spans="1:41" s="18" customFormat="1" ht="23.1" customHeight="1" x14ac:dyDescent="0.25">
      <c r="A58" s="1"/>
      <c r="B58" s="1" t="s">
        <v>87</v>
      </c>
      <c r="C58" s="1"/>
      <c r="D58" s="2" t="s">
        <v>86</v>
      </c>
      <c r="E58" s="13">
        <f t="shared" ref="E58:F62" si="17">K58</f>
        <v>82800</v>
      </c>
      <c r="F58" s="14">
        <f t="shared" si="17"/>
        <v>50400</v>
      </c>
      <c r="G58" s="10"/>
      <c r="H58" s="1"/>
      <c r="I58" s="22"/>
      <c r="J58" s="5"/>
      <c r="K58" s="25">
        <f t="shared" si="1"/>
        <v>82800</v>
      </c>
      <c r="L58" s="25">
        <f t="shared" si="1"/>
        <v>50400</v>
      </c>
      <c r="M58" s="8"/>
      <c r="N58" s="4">
        <f t="shared" ref="N58:N62" si="18">Q58*2.3</f>
        <v>82800</v>
      </c>
      <c r="O58" s="4">
        <f t="shared" ref="O58:O62" si="19">Q58*1.4</f>
        <v>50400</v>
      </c>
      <c r="P58" s="8"/>
      <c r="Q58" s="100">
        <v>36000</v>
      </c>
      <c r="R58" s="93">
        <v>31306</v>
      </c>
      <c r="S58" s="93">
        <v>31306</v>
      </c>
      <c r="T58" s="83"/>
      <c r="U58" s="83"/>
      <c r="V58" s="83"/>
      <c r="W58" s="83"/>
      <c r="X58" s="83"/>
      <c r="Y58" s="72"/>
      <c r="Z58" s="57">
        <v>17850</v>
      </c>
      <c r="AA58" s="53">
        <v>17850</v>
      </c>
      <c r="AB58" s="46">
        <v>17850</v>
      </c>
      <c r="AC58" s="37">
        <v>17850</v>
      </c>
      <c r="AD58" s="37">
        <v>17850</v>
      </c>
      <c r="AE58" s="37">
        <v>17850</v>
      </c>
      <c r="AF58" s="27"/>
      <c r="AG58" s="27"/>
      <c r="AH58" s="26"/>
      <c r="AI58" s="26"/>
      <c r="AJ58" s="9"/>
      <c r="AK58" s="101">
        <f t="shared" si="4"/>
        <v>34436.600000000006</v>
      </c>
      <c r="AM58" s="6"/>
      <c r="AN58" s="6"/>
    </row>
    <row r="59" spans="1:41" s="18" customFormat="1" ht="23.1" customHeight="1" x14ac:dyDescent="0.25">
      <c r="A59" s="1"/>
      <c r="B59" s="1"/>
      <c r="C59" s="39">
        <v>45227</v>
      </c>
      <c r="D59" s="2" t="s">
        <v>89</v>
      </c>
      <c r="E59" s="13">
        <f t="shared" si="17"/>
        <v>40900</v>
      </c>
      <c r="F59" s="14">
        <f t="shared" si="17"/>
        <v>24900</v>
      </c>
      <c r="G59" s="11"/>
      <c r="H59" s="7"/>
      <c r="I59" s="7"/>
      <c r="J59" s="5"/>
      <c r="K59" s="25">
        <f t="shared" si="1"/>
        <v>40900</v>
      </c>
      <c r="L59" s="25">
        <f t="shared" si="1"/>
        <v>24900</v>
      </c>
      <c r="M59" s="8"/>
      <c r="N59" s="4">
        <f t="shared" si="18"/>
        <v>40859.5</v>
      </c>
      <c r="O59" s="4">
        <f t="shared" si="19"/>
        <v>24871</v>
      </c>
      <c r="P59" s="8"/>
      <c r="Q59" s="100">
        <v>17765</v>
      </c>
      <c r="R59" s="83">
        <v>16150</v>
      </c>
      <c r="S59" s="83">
        <v>16150</v>
      </c>
      <c r="T59" s="83">
        <v>16150</v>
      </c>
      <c r="U59" s="83">
        <v>16150</v>
      </c>
      <c r="V59" s="83">
        <v>16150</v>
      </c>
      <c r="W59" s="83">
        <v>16150</v>
      </c>
      <c r="X59" s="83">
        <v>16150</v>
      </c>
      <c r="Y59" s="72">
        <v>16150</v>
      </c>
      <c r="Z59" s="57">
        <v>16150</v>
      </c>
      <c r="AA59" s="53">
        <v>16150</v>
      </c>
      <c r="AB59" s="46">
        <v>16150</v>
      </c>
      <c r="AC59" s="38">
        <v>16150</v>
      </c>
      <c r="AD59" s="38">
        <v>16150</v>
      </c>
      <c r="AE59" s="38">
        <v>16150</v>
      </c>
      <c r="AF59" s="27"/>
      <c r="AG59" s="27"/>
      <c r="AH59" s="26"/>
      <c r="AI59" s="26"/>
      <c r="AJ59" s="9"/>
      <c r="AK59" s="101">
        <f t="shared" si="4"/>
        <v>17765</v>
      </c>
      <c r="AM59" s="6"/>
      <c r="AN59" s="6"/>
    </row>
    <row r="60" spans="1:41" s="18" customFormat="1" ht="23.1" customHeight="1" x14ac:dyDescent="0.25">
      <c r="A60" s="1"/>
      <c r="B60" s="1"/>
      <c r="C60" s="1"/>
      <c r="D60" s="2" t="s">
        <v>90</v>
      </c>
      <c r="E60" s="13">
        <f t="shared" si="17"/>
        <v>45200</v>
      </c>
      <c r="F60" s="14">
        <f t="shared" si="17"/>
        <v>27500</v>
      </c>
      <c r="G60" s="10"/>
      <c r="H60" s="1"/>
      <c r="I60" s="22"/>
      <c r="J60" s="5"/>
      <c r="K60" s="25">
        <f t="shared" si="1"/>
        <v>45200</v>
      </c>
      <c r="L60" s="25">
        <f t="shared" si="1"/>
        <v>27500</v>
      </c>
      <c r="M60" s="8"/>
      <c r="N60" s="4">
        <f t="shared" si="18"/>
        <v>45160.5</v>
      </c>
      <c r="O60" s="4">
        <f t="shared" si="19"/>
        <v>27489</v>
      </c>
      <c r="P60" s="8"/>
      <c r="Q60" s="100">
        <v>19635</v>
      </c>
      <c r="R60" s="83">
        <v>17850</v>
      </c>
      <c r="S60" s="83">
        <v>17850</v>
      </c>
      <c r="T60" s="83">
        <v>17850</v>
      </c>
      <c r="U60" s="83">
        <v>17850</v>
      </c>
      <c r="V60" s="83">
        <v>17850</v>
      </c>
      <c r="W60" s="83">
        <v>17850</v>
      </c>
      <c r="X60" s="83">
        <v>17850</v>
      </c>
      <c r="Y60" s="72">
        <v>17850</v>
      </c>
      <c r="Z60" s="57">
        <v>17850</v>
      </c>
      <c r="AA60" s="53">
        <v>17850</v>
      </c>
      <c r="AB60" s="46">
        <v>17850</v>
      </c>
      <c r="AC60" s="37">
        <v>17850</v>
      </c>
      <c r="AD60" s="37">
        <v>17850</v>
      </c>
      <c r="AE60" s="37">
        <v>17850</v>
      </c>
      <c r="AF60" s="27"/>
      <c r="AG60" s="27"/>
      <c r="AH60" s="26"/>
      <c r="AI60" s="26"/>
      <c r="AJ60" s="9"/>
      <c r="AK60" s="101">
        <f t="shared" si="4"/>
        <v>19635</v>
      </c>
      <c r="AM60" s="6"/>
      <c r="AN60" s="6"/>
    </row>
    <row r="61" spans="1:41" s="18" customFormat="1" ht="23.1" customHeight="1" x14ac:dyDescent="0.25">
      <c r="A61" s="1"/>
      <c r="B61" s="1"/>
      <c r="C61" s="1"/>
      <c r="D61" s="2" t="s">
        <v>91</v>
      </c>
      <c r="E61" s="13">
        <f t="shared" si="17"/>
        <v>53800</v>
      </c>
      <c r="F61" s="14">
        <f t="shared" si="17"/>
        <v>32800</v>
      </c>
      <c r="G61" s="10"/>
      <c r="H61" s="1"/>
      <c r="I61" s="22"/>
      <c r="J61" s="5"/>
      <c r="K61" s="25">
        <f t="shared" si="1"/>
        <v>53800</v>
      </c>
      <c r="L61" s="25">
        <f t="shared" si="1"/>
        <v>32800</v>
      </c>
      <c r="M61" s="8"/>
      <c r="N61" s="4">
        <f t="shared" si="18"/>
        <v>53762.500000000007</v>
      </c>
      <c r="O61" s="4">
        <f t="shared" si="19"/>
        <v>32725.000000000004</v>
      </c>
      <c r="P61" s="8"/>
      <c r="Q61" s="100">
        <v>23375.000000000004</v>
      </c>
      <c r="R61" s="83">
        <v>21250</v>
      </c>
      <c r="S61" s="83">
        <v>21250</v>
      </c>
      <c r="T61" s="83">
        <v>21250</v>
      </c>
      <c r="U61" s="83">
        <v>21250</v>
      </c>
      <c r="V61" s="83">
        <v>21250</v>
      </c>
      <c r="W61" s="83">
        <v>21250</v>
      </c>
      <c r="X61" s="83">
        <v>21250</v>
      </c>
      <c r="Y61" s="72">
        <v>21250</v>
      </c>
      <c r="Z61" s="57">
        <v>21250</v>
      </c>
      <c r="AA61" s="53">
        <v>21250</v>
      </c>
      <c r="AB61" s="46">
        <v>21250</v>
      </c>
      <c r="AC61" s="37">
        <v>21250</v>
      </c>
      <c r="AD61" s="37">
        <v>21250</v>
      </c>
      <c r="AE61" s="37">
        <v>21250</v>
      </c>
      <c r="AF61" s="27"/>
      <c r="AG61" s="27"/>
      <c r="AH61" s="26"/>
      <c r="AI61" s="26"/>
      <c r="AJ61" s="9"/>
      <c r="AK61" s="101">
        <f t="shared" si="4"/>
        <v>23375.000000000004</v>
      </c>
      <c r="AM61" s="6"/>
      <c r="AN61" s="6"/>
    </row>
    <row r="62" spans="1:41" s="18" customFormat="1" ht="23.1" customHeight="1" x14ac:dyDescent="0.25">
      <c r="A62" s="1"/>
      <c r="B62" s="1"/>
      <c r="C62" s="1"/>
      <c r="D62" s="2" t="s">
        <v>92</v>
      </c>
      <c r="E62" s="13">
        <f t="shared" si="17"/>
        <v>62400</v>
      </c>
      <c r="F62" s="14">
        <f t="shared" si="17"/>
        <v>38000</v>
      </c>
      <c r="G62" s="10"/>
      <c r="H62" s="1"/>
      <c r="I62" s="1"/>
      <c r="J62" s="5"/>
      <c r="K62" s="25">
        <f t="shared" si="1"/>
        <v>62400</v>
      </c>
      <c r="L62" s="25">
        <f t="shared" si="1"/>
        <v>38000</v>
      </c>
      <c r="M62" s="8"/>
      <c r="N62" s="4">
        <f t="shared" si="18"/>
        <v>62364.5</v>
      </c>
      <c r="O62" s="4">
        <f t="shared" si="19"/>
        <v>37961</v>
      </c>
      <c r="P62" s="8"/>
      <c r="Q62" s="100">
        <v>27115.000000000004</v>
      </c>
      <c r="R62" s="83">
        <v>24650</v>
      </c>
      <c r="S62" s="83">
        <v>24650</v>
      </c>
      <c r="T62" s="83">
        <v>24650</v>
      </c>
      <c r="U62" s="83">
        <v>24650</v>
      </c>
      <c r="V62" s="83">
        <v>24650</v>
      </c>
      <c r="W62" s="83">
        <v>24650</v>
      </c>
      <c r="X62" s="83">
        <v>24650</v>
      </c>
      <c r="Y62" s="72">
        <v>24650</v>
      </c>
      <c r="Z62" s="57">
        <v>24650</v>
      </c>
      <c r="AA62" s="53">
        <v>24650</v>
      </c>
      <c r="AB62" s="46">
        <v>24650</v>
      </c>
      <c r="AC62" s="37">
        <v>24650</v>
      </c>
      <c r="AD62" s="37">
        <v>24650</v>
      </c>
      <c r="AE62" s="37">
        <v>24650</v>
      </c>
      <c r="AF62" s="27"/>
      <c r="AG62" s="27"/>
      <c r="AH62" s="26"/>
      <c r="AI62" s="26"/>
      <c r="AJ62" s="9"/>
      <c r="AK62" s="101">
        <f t="shared" si="4"/>
        <v>27115.000000000004</v>
      </c>
      <c r="AM62" s="6"/>
      <c r="AN62" s="6"/>
    </row>
    <row r="63" spans="1:41" s="18" customFormat="1" ht="23.1" customHeight="1" x14ac:dyDescent="0.25">
      <c r="A63" s="1"/>
      <c r="B63" s="1"/>
      <c r="C63" s="1"/>
      <c r="D63" s="15"/>
      <c r="E63" s="16"/>
      <c r="F63" s="17"/>
      <c r="G63" s="10"/>
      <c r="H63" s="1"/>
      <c r="I63" s="1"/>
      <c r="J63" s="5"/>
      <c r="K63" s="25"/>
      <c r="L63" s="25"/>
      <c r="M63" s="8"/>
      <c r="N63" s="4"/>
      <c r="O63" s="4"/>
      <c r="P63" s="8"/>
      <c r="Q63" s="83"/>
      <c r="R63" s="83"/>
      <c r="S63" s="83"/>
      <c r="T63" s="83"/>
      <c r="U63" s="83"/>
      <c r="V63" s="83"/>
      <c r="W63" s="83"/>
      <c r="X63" s="83"/>
      <c r="Y63" s="72"/>
      <c r="Z63" s="57"/>
      <c r="AA63" s="53"/>
      <c r="AB63" s="46"/>
      <c r="AC63" s="37"/>
      <c r="AD63" s="37"/>
      <c r="AE63" s="37"/>
      <c r="AF63" s="27"/>
      <c r="AG63" s="27"/>
      <c r="AH63" s="26"/>
      <c r="AI63" s="26"/>
      <c r="AJ63" s="9"/>
      <c r="AK63" s="60"/>
      <c r="AM63" s="6"/>
      <c r="AN63" s="6"/>
    </row>
    <row r="64" spans="1:41" s="18" customFormat="1" ht="23.1" customHeight="1" x14ac:dyDescent="0.25">
      <c r="A64" s="1"/>
      <c r="B64" s="1"/>
      <c r="C64" s="1"/>
      <c r="D64" s="15"/>
      <c r="E64" s="16"/>
      <c r="F64" s="17"/>
      <c r="G64" s="10"/>
      <c r="H64" s="1"/>
      <c r="I64" s="1"/>
      <c r="J64" s="6"/>
      <c r="K64" s="25"/>
      <c r="L64" s="25"/>
      <c r="M64" s="1"/>
      <c r="N64" s="4"/>
      <c r="O64" s="4"/>
      <c r="P64" s="1"/>
      <c r="Q64" s="84"/>
      <c r="R64" s="84"/>
      <c r="S64" s="84"/>
      <c r="T64" s="84"/>
      <c r="U64" s="84"/>
      <c r="V64" s="84"/>
      <c r="W64" s="84"/>
      <c r="X64" s="84"/>
      <c r="Y64" s="67"/>
      <c r="Z64" s="67"/>
      <c r="AA64" s="61"/>
      <c r="AB64" s="68"/>
      <c r="AC64" s="29"/>
      <c r="AD64" s="29"/>
      <c r="AE64" s="29"/>
      <c r="AF64" s="29"/>
      <c r="AG64" s="29"/>
      <c r="AH64" s="29"/>
      <c r="AI64" s="29"/>
      <c r="AJ64" s="32"/>
      <c r="AK64" s="60"/>
      <c r="AM64" s="6"/>
      <c r="AO64" s="6"/>
    </row>
  </sheetData>
  <mergeCells count="7">
    <mergeCell ref="D57:I57"/>
    <mergeCell ref="D2:I2"/>
    <mergeCell ref="D4:I4"/>
    <mergeCell ref="D17:I17"/>
    <mergeCell ref="D39:I39"/>
    <mergeCell ref="D47:I47"/>
    <mergeCell ref="D53:I53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1" manualBreakCount="1">
    <brk id="1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4920-55BA-4F5F-B264-44EC942D4B9B}">
  <sheetPr>
    <tabColor rgb="FF92D050"/>
  </sheetPr>
  <dimension ref="A1:AP64"/>
  <sheetViews>
    <sheetView tabSelected="1" topLeftCell="C46" zoomScaleNormal="100" workbookViewId="0">
      <selection activeCell="Q52" sqref="Q52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4" customWidth="1"/>
    <col min="12" max="12" width="12.7109375" style="24" customWidth="1"/>
    <col min="13" max="13" width="1.7109375" style="6" customWidth="1"/>
    <col min="14" max="15" width="12.7109375" style="3" customWidth="1"/>
    <col min="16" max="16" width="1.7109375" style="6" customWidth="1"/>
    <col min="17" max="19" width="14.85546875" style="79" customWidth="1"/>
    <col min="20" max="25" width="14.85546875" style="79" hidden="1" customWidth="1"/>
    <col min="26" max="26" width="14.85546875" style="69" hidden="1" customWidth="1"/>
    <col min="27" max="27" width="14.85546875" style="54" hidden="1" customWidth="1"/>
    <col min="28" max="28" width="14.85546875" style="50" hidden="1" customWidth="1"/>
    <col min="29" max="29" width="14.85546875" style="41" hidden="1" customWidth="1"/>
    <col min="30" max="36" width="14.85546875" style="24" hidden="1" customWidth="1"/>
    <col min="37" max="37" width="14.85546875" style="3" hidden="1" customWidth="1"/>
    <col min="38" max="38" width="11.42578125" style="49" customWidth="1"/>
    <col min="39" max="39" width="14.7109375" style="18" customWidth="1"/>
    <col min="40" max="41" width="11.42578125" style="6" customWidth="1"/>
    <col min="42" max="16384" width="11.42578125" style="6"/>
  </cols>
  <sheetData>
    <row r="1" spans="1:41" ht="23.1" customHeight="1" x14ac:dyDescent="0.25">
      <c r="D1" s="15"/>
      <c r="E1" s="16"/>
      <c r="F1" s="17"/>
      <c r="J1" s="6"/>
      <c r="K1" s="25"/>
      <c r="L1" s="25"/>
      <c r="M1" s="1"/>
      <c r="N1" s="4"/>
      <c r="O1" s="4"/>
      <c r="P1" s="1"/>
      <c r="Q1" s="104">
        <v>45663</v>
      </c>
      <c r="R1" s="80"/>
      <c r="S1" s="80"/>
      <c r="T1" s="80"/>
      <c r="U1" s="80"/>
      <c r="V1" s="80"/>
      <c r="W1" s="80"/>
      <c r="X1" s="80"/>
      <c r="Y1" s="80"/>
      <c r="Z1" s="62"/>
      <c r="AA1" s="62"/>
      <c r="AB1" s="61"/>
      <c r="AC1" s="42"/>
      <c r="AD1" s="26"/>
      <c r="AE1" s="26"/>
      <c r="AF1" s="26">
        <v>0</v>
      </c>
      <c r="AG1" s="26">
        <v>0</v>
      </c>
      <c r="AH1" s="26">
        <v>0</v>
      </c>
      <c r="AI1" s="26">
        <v>0</v>
      </c>
      <c r="AJ1" s="26">
        <v>0</v>
      </c>
      <c r="AK1" s="23"/>
      <c r="AL1" s="60"/>
    </row>
    <row r="2" spans="1:41" s="18" customFormat="1" ht="23.1" customHeight="1" x14ac:dyDescent="0.25">
      <c r="A2" s="1"/>
      <c r="B2" s="1"/>
      <c r="C2" s="1"/>
      <c r="D2" s="117" t="s">
        <v>47</v>
      </c>
      <c r="E2" s="118"/>
      <c r="F2" s="118"/>
      <c r="G2" s="118"/>
      <c r="H2" s="118"/>
      <c r="I2" s="119"/>
      <c r="J2" s="6"/>
      <c r="K2" s="96" t="s">
        <v>93</v>
      </c>
      <c r="L2" s="25"/>
      <c r="M2" s="1"/>
      <c r="N2" s="4"/>
      <c r="O2" s="4"/>
      <c r="P2" s="1"/>
      <c r="Q2" s="102" t="s">
        <v>97</v>
      </c>
      <c r="R2" s="102" t="s">
        <v>95</v>
      </c>
      <c r="S2" s="80"/>
      <c r="T2" s="80"/>
      <c r="U2" s="80"/>
      <c r="V2" s="80"/>
      <c r="W2" s="80"/>
      <c r="X2" s="80"/>
      <c r="Y2" s="80"/>
      <c r="Z2" s="62" t="s">
        <v>67</v>
      </c>
      <c r="AA2" s="62"/>
      <c r="AB2" s="61"/>
      <c r="AC2" s="42"/>
      <c r="AD2" s="26"/>
      <c r="AE2" s="26"/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0"/>
      <c r="AL2" s="60"/>
      <c r="AN2" s="6"/>
      <c r="AO2" s="6"/>
    </row>
    <row r="3" spans="1:41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105">
        <v>45668</v>
      </c>
      <c r="R3" s="97" t="s">
        <v>94</v>
      </c>
      <c r="S3" s="94" t="s">
        <v>88</v>
      </c>
      <c r="T3" s="91" t="s">
        <v>82</v>
      </c>
      <c r="U3" s="88" t="s">
        <v>81</v>
      </c>
      <c r="V3" s="88" t="s">
        <v>81</v>
      </c>
      <c r="W3" s="88" t="s">
        <v>80</v>
      </c>
      <c r="X3" s="85" t="s">
        <v>76</v>
      </c>
      <c r="Y3" s="81" t="s">
        <v>68</v>
      </c>
      <c r="Z3" s="62" t="s">
        <v>68</v>
      </c>
      <c r="AA3" s="62"/>
      <c r="AB3" s="61"/>
      <c r="AC3" s="44"/>
      <c r="AD3" s="29"/>
      <c r="AE3" s="29"/>
      <c r="AF3" s="29"/>
      <c r="AG3" s="29"/>
      <c r="AH3" s="29"/>
      <c r="AI3" s="29"/>
      <c r="AJ3" s="29"/>
      <c r="AK3" s="32"/>
      <c r="AL3" s="60"/>
      <c r="AN3" s="6"/>
      <c r="AO3" s="6"/>
    </row>
    <row r="4" spans="1:41" s="18" customFormat="1" ht="23.1" customHeight="1" x14ac:dyDescent="0.25">
      <c r="A4" s="1"/>
      <c r="B4" s="1"/>
      <c r="C4" s="1"/>
      <c r="D4" s="120" t="s">
        <v>28</v>
      </c>
      <c r="E4" s="120"/>
      <c r="F4" s="120"/>
      <c r="G4" s="120"/>
      <c r="H4" s="120"/>
      <c r="I4" s="121"/>
      <c r="J4" s="6"/>
      <c r="K4" s="25"/>
      <c r="L4" s="25"/>
      <c r="M4" s="1"/>
      <c r="N4" s="4"/>
      <c r="O4" s="4"/>
      <c r="P4" s="1"/>
      <c r="Q4" s="98"/>
      <c r="R4" s="98"/>
      <c r="S4" s="95"/>
      <c r="T4" s="80"/>
      <c r="U4" s="80"/>
      <c r="V4" s="80"/>
      <c r="W4" s="80"/>
      <c r="X4" s="80"/>
      <c r="Y4" s="80"/>
      <c r="Z4" s="62"/>
      <c r="AA4" s="62"/>
      <c r="AB4" s="61"/>
      <c r="AC4" s="42"/>
      <c r="AD4" s="26"/>
      <c r="AE4" s="26"/>
      <c r="AF4" s="26"/>
      <c r="AG4" s="26"/>
      <c r="AH4" s="26"/>
      <c r="AI4" s="26"/>
      <c r="AJ4" s="26"/>
      <c r="AK4" s="20"/>
      <c r="AL4" s="60"/>
      <c r="AN4" s="6"/>
      <c r="AO4" s="6"/>
    </row>
    <row r="5" spans="1:41" s="18" customFormat="1" ht="7.9" customHeight="1" x14ac:dyDescent="0.25">
      <c r="A5" s="1"/>
      <c r="B5" s="1"/>
      <c r="C5" s="1"/>
      <c r="D5" s="15"/>
      <c r="E5" s="16"/>
      <c r="F5" s="17"/>
      <c r="G5" s="11"/>
      <c r="H5" s="1"/>
      <c r="I5" s="1"/>
      <c r="J5" s="5"/>
      <c r="K5" s="25"/>
      <c r="L5" s="25"/>
      <c r="M5" s="8"/>
      <c r="N5" s="4"/>
      <c r="O5" s="4"/>
      <c r="P5" s="8"/>
      <c r="Q5" s="81"/>
      <c r="R5" s="81"/>
      <c r="S5" s="81"/>
      <c r="T5" s="81"/>
      <c r="U5" s="81"/>
      <c r="V5" s="81"/>
      <c r="W5" s="81"/>
      <c r="X5" s="81"/>
      <c r="Y5" s="81"/>
      <c r="Z5" s="71"/>
      <c r="AA5" s="56"/>
      <c r="AB5" s="52"/>
      <c r="AC5" s="43"/>
      <c r="AD5" s="26"/>
      <c r="AE5" s="26"/>
      <c r="AF5" s="26"/>
      <c r="AG5" s="26"/>
      <c r="AH5" s="26"/>
      <c r="AI5" s="26"/>
      <c r="AJ5" s="26"/>
      <c r="AK5" s="20"/>
      <c r="AL5" s="60"/>
      <c r="AN5" s="6"/>
      <c r="AO5" s="6"/>
    </row>
    <row r="6" spans="1:41" s="18" customFormat="1" ht="23.1" customHeight="1" x14ac:dyDescent="0.25">
      <c r="A6" s="1"/>
      <c r="B6" s="1"/>
      <c r="C6" s="1"/>
      <c r="D6" s="64" t="s">
        <v>66</v>
      </c>
      <c r="E6" s="13">
        <f>K6</f>
        <v>1800</v>
      </c>
      <c r="F6" s="14">
        <f>L6</f>
        <v>1100</v>
      </c>
      <c r="G6" s="10"/>
      <c r="H6" s="1"/>
      <c r="I6" s="1"/>
      <c r="J6" s="5"/>
      <c r="K6" s="25">
        <f>MROUND(N6+48,100)</f>
        <v>1800</v>
      </c>
      <c r="L6" s="25">
        <f>MROUND(O6+48,100)</f>
        <v>1100</v>
      </c>
      <c r="M6" s="8"/>
      <c r="N6" s="4">
        <f>Q6*2.3</f>
        <v>1770.9999999999998</v>
      </c>
      <c r="O6" s="4">
        <f>Q6*1.4</f>
        <v>1078</v>
      </c>
      <c r="P6" s="8"/>
      <c r="Q6" s="98">
        <v>770</v>
      </c>
      <c r="R6" s="98">
        <v>684.2</v>
      </c>
      <c r="S6" s="95">
        <v>622</v>
      </c>
      <c r="T6" s="80">
        <v>518</v>
      </c>
      <c r="U6" s="80">
        <v>518</v>
      </c>
      <c r="V6" s="80">
        <v>518</v>
      </c>
      <c r="W6" s="80">
        <v>518</v>
      </c>
      <c r="X6" s="80">
        <v>518</v>
      </c>
      <c r="Y6" s="80">
        <v>300</v>
      </c>
      <c r="Z6" s="70">
        <v>300</v>
      </c>
      <c r="AA6" s="55">
        <v>300</v>
      </c>
      <c r="AB6" s="51">
        <v>300</v>
      </c>
      <c r="AC6" s="42">
        <v>300</v>
      </c>
      <c r="AD6" s="26">
        <v>300</v>
      </c>
      <c r="AE6" s="26">
        <v>300</v>
      </c>
      <c r="AF6" s="26">
        <v>300</v>
      </c>
      <c r="AG6" s="26">
        <v>300</v>
      </c>
      <c r="AH6" s="26">
        <v>300</v>
      </c>
      <c r="AI6" s="26"/>
      <c r="AJ6" s="26"/>
      <c r="AK6" s="20">
        <v>108.173</v>
      </c>
      <c r="AL6" s="101">
        <f>S6*1.1</f>
        <v>684.2</v>
      </c>
      <c r="AN6" s="6"/>
      <c r="AO6" s="6"/>
    </row>
    <row r="7" spans="1:41" s="18" customFormat="1" ht="23.1" customHeight="1" x14ac:dyDescent="0.25">
      <c r="A7" s="1"/>
      <c r="B7" s="1"/>
      <c r="C7" s="1"/>
      <c r="D7" s="64" t="s">
        <v>65</v>
      </c>
      <c r="E7" s="13">
        <f t="shared" ref="E7:F15" si="0">K7</f>
        <v>2700</v>
      </c>
      <c r="F7" s="14">
        <f t="shared" si="0"/>
        <v>1700</v>
      </c>
      <c r="G7" s="10"/>
      <c r="H7" s="1"/>
      <c r="I7" s="1"/>
      <c r="J7" s="5"/>
      <c r="K7" s="25">
        <f t="shared" ref="K7:L62" si="1">MROUND(N7+48,100)</f>
        <v>2700</v>
      </c>
      <c r="L7" s="25">
        <f t="shared" si="1"/>
        <v>1700</v>
      </c>
      <c r="M7" s="8"/>
      <c r="N7" s="4">
        <f t="shared" ref="N7:N15" si="2">Q7*2.3</f>
        <v>2668</v>
      </c>
      <c r="O7" s="4">
        <f t="shared" ref="O7:O15" si="3">Q7*1.4</f>
        <v>1624</v>
      </c>
      <c r="P7" s="8"/>
      <c r="Q7" s="98">
        <v>1160</v>
      </c>
      <c r="R7" s="98">
        <v>1025.2</v>
      </c>
      <c r="S7" s="95">
        <v>932</v>
      </c>
      <c r="T7" s="80">
        <v>777</v>
      </c>
      <c r="U7" s="80">
        <v>777</v>
      </c>
      <c r="V7" s="80">
        <v>777</v>
      </c>
      <c r="W7" s="80">
        <v>777</v>
      </c>
      <c r="X7" s="80">
        <v>777</v>
      </c>
      <c r="Y7" s="80">
        <v>450</v>
      </c>
      <c r="Z7" s="70">
        <v>450</v>
      </c>
      <c r="AA7" s="55">
        <v>450</v>
      </c>
      <c r="AB7" s="51">
        <v>450</v>
      </c>
      <c r="AC7" s="42">
        <v>450</v>
      </c>
      <c r="AD7" s="26">
        <v>450</v>
      </c>
      <c r="AE7" s="26">
        <v>450</v>
      </c>
      <c r="AF7" s="26">
        <v>450</v>
      </c>
      <c r="AG7" s="26">
        <v>450</v>
      </c>
      <c r="AH7" s="26">
        <v>450</v>
      </c>
      <c r="AI7" s="26">
        <v>135.21625</v>
      </c>
      <c r="AJ7" s="26">
        <v>135.21625</v>
      </c>
      <c r="AK7" s="20">
        <v>108.173</v>
      </c>
      <c r="AL7" s="101">
        <f t="shared" ref="AL7:AL62" si="4">S7*1.1</f>
        <v>1025.2</v>
      </c>
      <c r="AN7" s="6"/>
      <c r="AO7" s="6"/>
    </row>
    <row r="8" spans="1:41" s="18" customFormat="1" ht="23.1" customHeight="1" x14ac:dyDescent="0.25">
      <c r="A8" s="1"/>
      <c r="B8" s="1"/>
      <c r="C8" s="1"/>
      <c r="D8" s="64" t="s">
        <v>64</v>
      </c>
      <c r="E8" s="13">
        <f t="shared" si="0"/>
        <v>2800</v>
      </c>
      <c r="F8" s="14">
        <f t="shared" si="0"/>
        <v>1700</v>
      </c>
      <c r="G8" s="10"/>
      <c r="H8" s="1"/>
      <c r="I8" s="1"/>
      <c r="J8" s="5"/>
      <c r="K8" s="25">
        <f t="shared" si="1"/>
        <v>2800</v>
      </c>
      <c r="L8" s="25">
        <f t="shared" si="1"/>
        <v>1700</v>
      </c>
      <c r="M8" s="8"/>
      <c r="N8" s="4">
        <f t="shared" si="2"/>
        <v>2783</v>
      </c>
      <c r="O8" s="4">
        <f t="shared" si="3"/>
        <v>1694</v>
      </c>
      <c r="P8" s="8"/>
      <c r="Q8" s="98">
        <v>1210</v>
      </c>
      <c r="R8" s="98">
        <v>1025.2</v>
      </c>
      <c r="S8" s="95">
        <v>932</v>
      </c>
      <c r="T8" s="80">
        <v>777</v>
      </c>
      <c r="U8" s="80">
        <v>777</v>
      </c>
      <c r="V8" s="80">
        <v>777</v>
      </c>
      <c r="W8" s="80">
        <v>777</v>
      </c>
      <c r="X8" s="80">
        <v>777</v>
      </c>
      <c r="Y8" s="80">
        <v>400</v>
      </c>
      <c r="Z8" s="70">
        <v>400</v>
      </c>
      <c r="AA8" s="55">
        <v>400</v>
      </c>
      <c r="AB8" s="51">
        <v>400</v>
      </c>
      <c r="AC8" s="42">
        <v>400</v>
      </c>
      <c r="AD8" s="26">
        <v>400</v>
      </c>
      <c r="AE8" s="26">
        <v>400</v>
      </c>
      <c r="AF8" s="26">
        <v>400</v>
      </c>
      <c r="AG8" s="26">
        <v>400</v>
      </c>
      <c r="AH8" s="26">
        <v>400</v>
      </c>
      <c r="AI8" s="26"/>
      <c r="AJ8" s="26"/>
      <c r="AK8" s="20">
        <v>162.2595</v>
      </c>
      <c r="AL8" s="101">
        <f t="shared" si="4"/>
        <v>1025.2</v>
      </c>
      <c r="AN8" s="6"/>
      <c r="AO8" s="6"/>
    </row>
    <row r="9" spans="1:41" s="18" customFormat="1" ht="23.1" customHeight="1" x14ac:dyDescent="0.25">
      <c r="A9" s="1"/>
      <c r="B9" s="1" t="s">
        <v>85</v>
      </c>
      <c r="C9" s="1"/>
      <c r="D9" s="64" t="s">
        <v>63</v>
      </c>
      <c r="E9" s="13">
        <f t="shared" si="0"/>
        <v>4200</v>
      </c>
      <c r="F9" s="14">
        <f t="shared" si="0"/>
        <v>2600</v>
      </c>
      <c r="G9" s="10"/>
      <c r="H9" s="1"/>
      <c r="I9" s="1"/>
      <c r="J9" s="5"/>
      <c r="K9" s="25">
        <f t="shared" si="1"/>
        <v>4200</v>
      </c>
      <c r="L9" s="25">
        <f t="shared" si="1"/>
        <v>2600</v>
      </c>
      <c r="M9" s="8"/>
      <c r="N9" s="4">
        <f t="shared" si="2"/>
        <v>4186</v>
      </c>
      <c r="O9" s="4">
        <f t="shared" si="3"/>
        <v>2548</v>
      </c>
      <c r="P9" s="8"/>
      <c r="Q9" s="98">
        <v>1820</v>
      </c>
      <c r="R9" s="98">
        <v>1472.9</v>
      </c>
      <c r="S9" s="95">
        <v>1339</v>
      </c>
      <c r="T9" s="80">
        <v>1116</v>
      </c>
      <c r="U9" s="80">
        <v>1116</v>
      </c>
      <c r="V9" s="80">
        <v>1116</v>
      </c>
      <c r="W9" s="87">
        <v>1116</v>
      </c>
      <c r="X9" s="80">
        <v>1116</v>
      </c>
      <c r="Y9" s="80">
        <v>600</v>
      </c>
      <c r="Z9" s="70">
        <v>600</v>
      </c>
      <c r="AA9" s="55">
        <v>600</v>
      </c>
      <c r="AB9" s="51">
        <v>600</v>
      </c>
      <c r="AC9" s="42">
        <v>600</v>
      </c>
      <c r="AD9" s="26">
        <v>600</v>
      </c>
      <c r="AE9" s="26">
        <v>600</v>
      </c>
      <c r="AF9" s="26">
        <v>600</v>
      </c>
      <c r="AG9" s="26">
        <v>600</v>
      </c>
      <c r="AH9" s="26">
        <v>600</v>
      </c>
      <c r="AI9" s="26">
        <v>202.824375</v>
      </c>
      <c r="AJ9" s="26">
        <v>202.824375</v>
      </c>
      <c r="AK9" s="20">
        <v>162.2595</v>
      </c>
      <c r="AL9" s="101">
        <f t="shared" si="4"/>
        <v>1472.9</v>
      </c>
      <c r="AN9" s="6"/>
      <c r="AO9" s="6"/>
    </row>
    <row r="10" spans="1:41" s="18" customFormat="1" ht="23.1" customHeight="1" x14ac:dyDescent="0.25">
      <c r="A10" s="1"/>
      <c r="B10" s="1"/>
      <c r="C10" s="1"/>
      <c r="D10" s="64" t="s">
        <v>62</v>
      </c>
      <c r="E10" s="13">
        <f t="shared" si="0"/>
        <v>3300</v>
      </c>
      <c r="F10" s="14">
        <f t="shared" si="0"/>
        <v>2000</v>
      </c>
      <c r="G10" s="10"/>
      <c r="H10" s="1"/>
      <c r="I10" s="1"/>
      <c r="J10" s="5"/>
      <c r="K10" s="25">
        <f t="shared" si="1"/>
        <v>3300</v>
      </c>
      <c r="L10" s="25">
        <f t="shared" si="1"/>
        <v>2000</v>
      </c>
      <c r="M10" s="8"/>
      <c r="N10" s="4">
        <f t="shared" si="2"/>
        <v>3219.9999999999995</v>
      </c>
      <c r="O10" s="4">
        <f t="shared" si="3"/>
        <v>1959.9999999999998</v>
      </c>
      <c r="P10" s="8"/>
      <c r="Q10" s="98">
        <v>1400</v>
      </c>
      <c r="R10" s="98">
        <v>1229.8000000000002</v>
      </c>
      <c r="S10" s="95">
        <v>1118</v>
      </c>
      <c r="T10" s="80">
        <v>932</v>
      </c>
      <c r="U10" s="80">
        <v>932</v>
      </c>
      <c r="V10" s="80">
        <v>932</v>
      </c>
      <c r="W10" s="80">
        <v>932</v>
      </c>
      <c r="X10" s="80">
        <v>932</v>
      </c>
      <c r="Y10" s="80">
        <v>460</v>
      </c>
      <c r="Z10" s="70">
        <v>460</v>
      </c>
      <c r="AA10" s="55">
        <v>460</v>
      </c>
      <c r="AB10" s="51">
        <v>460</v>
      </c>
      <c r="AC10" s="42">
        <v>460</v>
      </c>
      <c r="AD10" s="26">
        <v>460</v>
      </c>
      <c r="AE10" s="26">
        <v>460</v>
      </c>
      <c r="AF10" s="26">
        <v>460</v>
      </c>
      <c r="AG10" s="26">
        <v>460</v>
      </c>
      <c r="AH10" s="26">
        <v>460</v>
      </c>
      <c r="AI10" s="26"/>
      <c r="AJ10" s="26"/>
      <c r="AK10" s="20">
        <v>194.71140000000003</v>
      </c>
      <c r="AL10" s="101">
        <f t="shared" si="4"/>
        <v>1229.8000000000002</v>
      </c>
      <c r="AN10" s="6"/>
      <c r="AO10" s="6"/>
    </row>
    <row r="11" spans="1:41" s="18" customFormat="1" ht="23.1" customHeight="1" x14ac:dyDescent="0.25">
      <c r="A11" s="1"/>
      <c r="B11" s="1"/>
      <c r="C11" s="1"/>
      <c r="D11" s="64" t="s">
        <v>61</v>
      </c>
      <c r="E11" s="13">
        <f t="shared" si="0"/>
        <v>4900</v>
      </c>
      <c r="F11" s="14">
        <f t="shared" si="0"/>
        <v>3000</v>
      </c>
      <c r="G11" s="10"/>
      <c r="H11" s="1"/>
      <c r="I11" s="1"/>
      <c r="J11" s="5"/>
      <c r="K11" s="25">
        <f t="shared" si="1"/>
        <v>4900</v>
      </c>
      <c r="L11" s="25">
        <f t="shared" si="1"/>
        <v>3000</v>
      </c>
      <c r="M11" s="8"/>
      <c r="N11" s="4">
        <f t="shared" si="2"/>
        <v>4830</v>
      </c>
      <c r="O11" s="4">
        <f t="shared" si="3"/>
        <v>2940</v>
      </c>
      <c r="P11" s="8"/>
      <c r="Q11" s="98">
        <v>2100</v>
      </c>
      <c r="R11" s="98">
        <v>1843.6000000000001</v>
      </c>
      <c r="S11" s="95">
        <v>1676</v>
      </c>
      <c r="T11" s="80">
        <v>1397</v>
      </c>
      <c r="U11" s="80">
        <v>1397</v>
      </c>
      <c r="V11" s="80">
        <v>1397</v>
      </c>
      <c r="W11" s="87">
        <v>1397</v>
      </c>
      <c r="X11" s="80">
        <v>1397</v>
      </c>
      <c r="Y11" s="80">
        <v>690</v>
      </c>
      <c r="Z11" s="70">
        <v>690</v>
      </c>
      <c r="AA11" s="55">
        <v>690</v>
      </c>
      <c r="AB11" s="51">
        <v>690</v>
      </c>
      <c r="AC11" s="42">
        <v>690</v>
      </c>
      <c r="AD11" s="26">
        <v>690</v>
      </c>
      <c r="AE11" s="26">
        <v>690</v>
      </c>
      <c r="AF11" s="26">
        <v>690</v>
      </c>
      <c r="AG11" s="26">
        <v>690</v>
      </c>
      <c r="AH11" s="26">
        <v>690</v>
      </c>
      <c r="AI11" s="26">
        <v>243.38925000000003</v>
      </c>
      <c r="AJ11" s="26">
        <v>243.38925000000003</v>
      </c>
      <c r="AK11" s="20">
        <v>194.71140000000003</v>
      </c>
      <c r="AL11" s="101">
        <f t="shared" si="4"/>
        <v>1843.6000000000001</v>
      </c>
      <c r="AN11" s="6"/>
      <c r="AO11" s="6"/>
    </row>
    <row r="12" spans="1:41" s="18" customFormat="1" ht="23.1" customHeight="1" x14ac:dyDescent="0.25">
      <c r="A12" s="1"/>
      <c r="B12" s="1"/>
      <c r="C12" s="1"/>
      <c r="D12" s="64" t="s">
        <v>60</v>
      </c>
      <c r="E12" s="13">
        <f t="shared" si="0"/>
        <v>3600</v>
      </c>
      <c r="F12" s="14">
        <f t="shared" si="0"/>
        <v>2200</v>
      </c>
      <c r="G12" s="10"/>
      <c r="H12" s="1"/>
      <c r="I12" s="1"/>
      <c r="J12" s="5"/>
      <c r="K12" s="25">
        <f t="shared" si="1"/>
        <v>3600</v>
      </c>
      <c r="L12" s="25">
        <f t="shared" si="1"/>
        <v>2200</v>
      </c>
      <c r="M12" s="8"/>
      <c r="N12" s="4">
        <f t="shared" si="2"/>
        <v>3541.9999999999995</v>
      </c>
      <c r="O12" s="4">
        <f t="shared" si="3"/>
        <v>2156</v>
      </c>
      <c r="P12" s="8"/>
      <c r="Q12" s="98">
        <v>1540</v>
      </c>
      <c r="R12" s="98">
        <v>1366.2</v>
      </c>
      <c r="S12" s="95">
        <v>1242</v>
      </c>
      <c r="T12" s="80">
        <v>1035</v>
      </c>
      <c r="U12" s="80">
        <v>1035</v>
      </c>
      <c r="V12" s="80">
        <v>1035</v>
      </c>
      <c r="W12" s="80">
        <v>1035</v>
      </c>
      <c r="X12" s="80">
        <v>1035</v>
      </c>
      <c r="Y12" s="80">
        <v>500</v>
      </c>
      <c r="Z12" s="70">
        <v>500</v>
      </c>
      <c r="AA12" s="55">
        <v>500</v>
      </c>
      <c r="AB12" s="51">
        <v>500</v>
      </c>
      <c r="AC12" s="42">
        <v>500</v>
      </c>
      <c r="AD12" s="26">
        <v>500</v>
      </c>
      <c r="AE12" s="26">
        <v>500</v>
      </c>
      <c r="AF12" s="26">
        <v>500</v>
      </c>
      <c r="AG12" s="26">
        <v>500</v>
      </c>
      <c r="AH12" s="26">
        <v>500</v>
      </c>
      <c r="AI12" s="26"/>
      <c r="AJ12" s="26"/>
      <c r="AK12" s="20">
        <v>216.346</v>
      </c>
      <c r="AL12" s="101">
        <f t="shared" si="4"/>
        <v>1366.2</v>
      </c>
      <c r="AN12" s="6"/>
      <c r="AO12" s="6"/>
    </row>
    <row r="13" spans="1:41" s="18" customFormat="1" ht="23.1" customHeight="1" thickBot="1" x14ac:dyDescent="0.3">
      <c r="A13" s="1"/>
      <c r="B13" s="1"/>
      <c r="C13" s="1"/>
      <c r="D13" s="66" t="s">
        <v>59</v>
      </c>
      <c r="E13" s="13">
        <f t="shared" si="0"/>
        <v>5400</v>
      </c>
      <c r="F13" s="14">
        <f t="shared" si="0"/>
        <v>3300</v>
      </c>
      <c r="G13" s="10"/>
      <c r="H13" s="1"/>
      <c r="I13" s="1"/>
      <c r="J13" s="5"/>
      <c r="K13" s="25">
        <f t="shared" si="1"/>
        <v>5400</v>
      </c>
      <c r="L13" s="25">
        <f t="shared" si="1"/>
        <v>3300</v>
      </c>
      <c r="M13" s="8"/>
      <c r="N13" s="4">
        <f t="shared" si="2"/>
        <v>5313</v>
      </c>
      <c r="O13" s="4">
        <f t="shared" si="3"/>
        <v>3234</v>
      </c>
      <c r="P13" s="8"/>
      <c r="Q13" s="98">
        <v>2310</v>
      </c>
      <c r="R13" s="98">
        <v>2050.4</v>
      </c>
      <c r="S13" s="95">
        <v>1864</v>
      </c>
      <c r="T13" s="80">
        <v>1553</v>
      </c>
      <c r="U13" s="80">
        <v>1553</v>
      </c>
      <c r="V13" s="80">
        <v>1553</v>
      </c>
      <c r="W13" s="87">
        <v>1553</v>
      </c>
      <c r="X13" s="80">
        <v>1553</v>
      </c>
      <c r="Y13" s="80">
        <v>750</v>
      </c>
      <c r="Z13" s="70">
        <v>750</v>
      </c>
      <c r="AA13" s="55">
        <v>750</v>
      </c>
      <c r="AB13" s="51">
        <v>750</v>
      </c>
      <c r="AC13" s="42">
        <v>750</v>
      </c>
      <c r="AD13" s="26">
        <v>750</v>
      </c>
      <c r="AE13" s="26">
        <v>750</v>
      </c>
      <c r="AF13" s="26">
        <v>750</v>
      </c>
      <c r="AG13" s="26">
        <v>750</v>
      </c>
      <c r="AH13" s="26">
        <v>750</v>
      </c>
      <c r="AI13" s="26">
        <v>270.4325</v>
      </c>
      <c r="AJ13" s="26">
        <v>270.4325</v>
      </c>
      <c r="AK13" s="20">
        <v>216.346</v>
      </c>
      <c r="AL13" s="101">
        <f t="shared" si="4"/>
        <v>2050.4</v>
      </c>
      <c r="AN13" s="6"/>
      <c r="AO13" s="6"/>
    </row>
    <row r="14" spans="1:41" s="18" customFormat="1" ht="23.1" customHeight="1" x14ac:dyDescent="0.25">
      <c r="A14" s="1"/>
      <c r="B14" s="1"/>
      <c r="C14" s="1"/>
      <c r="D14" s="65" t="s">
        <v>83</v>
      </c>
      <c r="E14" s="13">
        <f t="shared" si="0"/>
        <v>4700</v>
      </c>
      <c r="F14" s="14">
        <f t="shared" si="0"/>
        <v>2900</v>
      </c>
      <c r="G14" s="10"/>
      <c r="H14" s="1"/>
      <c r="I14" s="1"/>
      <c r="J14" s="5"/>
      <c r="K14" s="25">
        <f t="shared" si="1"/>
        <v>4700</v>
      </c>
      <c r="L14" s="25">
        <f t="shared" si="1"/>
        <v>2900</v>
      </c>
      <c r="M14" s="8"/>
      <c r="N14" s="4">
        <f t="shared" si="2"/>
        <v>4692</v>
      </c>
      <c r="O14" s="4">
        <f t="shared" si="3"/>
        <v>2856</v>
      </c>
      <c r="P14" s="8"/>
      <c r="Q14" s="98">
        <v>2040</v>
      </c>
      <c r="R14" s="98">
        <v>1821.6000000000001</v>
      </c>
      <c r="S14" s="95">
        <v>1656</v>
      </c>
      <c r="T14" s="80">
        <v>1380</v>
      </c>
      <c r="U14" s="80">
        <v>1380</v>
      </c>
      <c r="V14" s="80">
        <v>1380</v>
      </c>
      <c r="W14" s="80">
        <v>1380</v>
      </c>
      <c r="X14" s="80">
        <v>1380</v>
      </c>
      <c r="Y14" s="80">
        <v>800</v>
      </c>
      <c r="Z14" s="70">
        <v>800</v>
      </c>
      <c r="AA14" s="55">
        <v>800</v>
      </c>
      <c r="AB14" s="51">
        <v>800</v>
      </c>
      <c r="AC14" s="42">
        <v>800</v>
      </c>
      <c r="AD14" s="26">
        <v>800</v>
      </c>
      <c r="AE14" s="26">
        <v>800</v>
      </c>
      <c r="AF14" s="26">
        <v>800</v>
      </c>
      <c r="AG14" s="26">
        <v>800</v>
      </c>
      <c r="AH14" s="26">
        <v>800</v>
      </c>
      <c r="AI14" s="26"/>
      <c r="AJ14" s="26"/>
      <c r="AK14" s="20">
        <v>216.346</v>
      </c>
      <c r="AL14" s="101">
        <f t="shared" si="4"/>
        <v>1821.6000000000001</v>
      </c>
      <c r="AN14" s="6"/>
      <c r="AO14" s="6"/>
    </row>
    <row r="15" spans="1:41" s="18" customFormat="1" ht="23.1" customHeight="1" x14ac:dyDescent="0.25">
      <c r="A15" s="1"/>
      <c r="B15" s="1"/>
      <c r="C15" s="1"/>
      <c r="D15" s="64" t="s">
        <v>84</v>
      </c>
      <c r="E15" s="13">
        <f t="shared" si="0"/>
        <v>7100</v>
      </c>
      <c r="F15" s="14">
        <f t="shared" si="0"/>
        <v>4300</v>
      </c>
      <c r="G15" s="10"/>
      <c r="H15" s="1"/>
      <c r="I15" s="1"/>
      <c r="J15" s="5"/>
      <c r="K15" s="25">
        <f t="shared" si="1"/>
        <v>7100</v>
      </c>
      <c r="L15" s="25">
        <f t="shared" si="1"/>
        <v>4300</v>
      </c>
      <c r="M15" s="8"/>
      <c r="N15" s="4">
        <f t="shared" si="2"/>
        <v>7037.9999999999991</v>
      </c>
      <c r="O15" s="4">
        <f t="shared" si="3"/>
        <v>4284</v>
      </c>
      <c r="P15" s="8"/>
      <c r="Q15" s="98">
        <v>3060</v>
      </c>
      <c r="R15" s="98">
        <v>2732.4</v>
      </c>
      <c r="S15" s="95">
        <v>2484</v>
      </c>
      <c r="T15" s="80">
        <v>2070</v>
      </c>
      <c r="U15" s="80">
        <v>2070</v>
      </c>
      <c r="V15" s="80">
        <v>2070</v>
      </c>
      <c r="W15" s="80">
        <v>2070</v>
      </c>
      <c r="X15" s="80">
        <v>2070</v>
      </c>
      <c r="Y15" s="80">
        <v>1200</v>
      </c>
      <c r="Z15" s="70">
        <v>1200</v>
      </c>
      <c r="AA15" s="55">
        <v>1200</v>
      </c>
      <c r="AB15" s="51">
        <v>1200</v>
      </c>
      <c r="AC15" s="42">
        <v>1200</v>
      </c>
      <c r="AD15" s="26">
        <v>1200</v>
      </c>
      <c r="AE15" s="26">
        <v>1200</v>
      </c>
      <c r="AF15" s="26">
        <v>1200</v>
      </c>
      <c r="AG15" s="26">
        <v>1200</v>
      </c>
      <c r="AH15" s="26">
        <v>1200</v>
      </c>
      <c r="AI15" s="26"/>
      <c r="AJ15" s="26"/>
      <c r="AK15" s="20">
        <v>216.346</v>
      </c>
      <c r="AL15" s="101">
        <f t="shared" si="4"/>
        <v>2732.4</v>
      </c>
      <c r="AN15" s="6"/>
      <c r="AO15" s="6"/>
    </row>
    <row r="16" spans="1:41" s="18" customFormat="1" ht="20.100000000000001" customHeight="1" x14ac:dyDescent="0.25">
      <c r="A16" s="1"/>
      <c r="B16" s="1"/>
      <c r="C16" s="1"/>
      <c r="D16" s="15"/>
      <c r="E16" s="16"/>
      <c r="F16" s="17"/>
      <c r="G16" s="10"/>
      <c r="H16" s="1"/>
      <c r="I16" s="1"/>
      <c r="J16" s="5"/>
      <c r="K16" s="25">
        <f t="shared" si="1"/>
        <v>0</v>
      </c>
      <c r="L16" s="25">
        <f t="shared" si="1"/>
        <v>0</v>
      </c>
      <c r="M16" s="8"/>
      <c r="N16" s="4"/>
      <c r="O16" s="4"/>
      <c r="P16" s="8"/>
      <c r="Q16" s="80"/>
      <c r="R16" s="80"/>
      <c r="S16" s="80"/>
      <c r="T16" s="80"/>
      <c r="U16" s="80"/>
      <c r="V16" s="80"/>
      <c r="W16" s="80"/>
      <c r="X16" s="80"/>
      <c r="Y16" s="80"/>
      <c r="Z16" s="70"/>
      <c r="AA16" s="55"/>
      <c r="AB16" s="51"/>
      <c r="AC16" s="42"/>
      <c r="AD16" s="26"/>
      <c r="AE16" s="26"/>
      <c r="AF16" s="26"/>
      <c r="AG16" s="26"/>
      <c r="AH16" s="26"/>
      <c r="AI16" s="26"/>
      <c r="AJ16" s="26"/>
      <c r="AK16" s="20"/>
      <c r="AL16" s="101"/>
      <c r="AN16" s="6"/>
      <c r="AO16" s="6"/>
    </row>
    <row r="17" spans="1:41" s="18" customFormat="1" ht="23.1" customHeight="1" x14ac:dyDescent="0.25">
      <c r="A17" s="1"/>
      <c r="B17" s="1"/>
      <c r="C17" s="1"/>
      <c r="D17" s="122" t="s">
        <v>25</v>
      </c>
      <c r="E17" s="122"/>
      <c r="F17" s="122"/>
      <c r="G17" s="122"/>
      <c r="H17" s="122"/>
      <c r="I17" s="123"/>
      <c r="J17" s="6"/>
      <c r="K17" s="25">
        <f t="shared" si="1"/>
        <v>0</v>
      </c>
      <c r="L17" s="25">
        <f t="shared" si="1"/>
        <v>0</v>
      </c>
      <c r="M17" s="1"/>
      <c r="N17" s="4"/>
      <c r="O17" s="4"/>
      <c r="P17" s="1"/>
      <c r="Q17" s="80"/>
      <c r="R17" s="80"/>
      <c r="S17" s="80"/>
      <c r="T17" s="80"/>
      <c r="U17" s="80"/>
      <c r="V17" s="80"/>
      <c r="W17" s="80"/>
      <c r="X17" s="80"/>
      <c r="Y17" s="80"/>
      <c r="Z17" s="62"/>
      <c r="AA17" s="62"/>
      <c r="AB17" s="61"/>
      <c r="AC17" s="42"/>
      <c r="AD17" s="26"/>
      <c r="AE17" s="26"/>
      <c r="AF17" s="26"/>
      <c r="AG17" s="26"/>
      <c r="AH17" s="26"/>
      <c r="AI17" s="26"/>
      <c r="AJ17" s="26"/>
      <c r="AK17" s="9"/>
      <c r="AL17" s="101"/>
      <c r="AN17" s="6"/>
      <c r="AO17" s="6"/>
    </row>
    <row r="18" spans="1:41" s="18" customFormat="1" ht="7.9" customHeight="1" x14ac:dyDescent="0.25">
      <c r="A18" s="1"/>
      <c r="B18" s="1"/>
      <c r="C18" s="1"/>
      <c r="D18" s="15"/>
      <c r="E18" s="16"/>
      <c r="F18" s="17"/>
      <c r="G18" s="11"/>
      <c r="H18" s="1"/>
      <c r="I18" s="1"/>
      <c r="J18" s="5"/>
      <c r="K18" s="25">
        <f t="shared" si="1"/>
        <v>0</v>
      </c>
      <c r="L18" s="25">
        <f t="shared" si="1"/>
        <v>0</v>
      </c>
      <c r="M18" s="8"/>
      <c r="N18" s="4"/>
      <c r="O18" s="4"/>
      <c r="P18" s="8"/>
      <c r="Q18" s="81"/>
      <c r="R18" s="81"/>
      <c r="S18" s="81"/>
      <c r="T18" s="81"/>
      <c r="U18" s="81"/>
      <c r="V18" s="81"/>
      <c r="W18" s="81"/>
      <c r="X18" s="81"/>
      <c r="Y18" s="81"/>
      <c r="Z18" s="71"/>
      <c r="AA18" s="56"/>
      <c r="AB18" s="52"/>
      <c r="AC18" s="43"/>
      <c r="AD18" s="26"/>
      <c r="AE18" s="26"/>
      <c r="AF18" s="26"/>
      <c r="AG18" s="26"/>
      <c r="AH18" s="26"/>
      <c r="AI18" s="26"/>
      <c r="AJ18" s="26"/>
      <c r="AK18" s="20"/>
      <c r="AL18" s="101"/>
      <c r="AN18" s="6"/>
      <c r="AO18" s="6"/>
    </row>
    <row r="19" spans="1:41" s="18" customFormat="1" ht="23.1" customHeight="1" x14ac:dyDescent="0.25">
      <c r="A19" s="1"/>
      <c r="B19" s="1"/>
      <c r="C19" s="1"/>
      <c r="D19" s="63" t="s">
        <v>50</v>
      </c>
      <c r="E19" s="16"/>
      <c r="F19" s="17"/>
      <c r="G19" s="11"/>
      <c r="H19" s="1"/>
      <c r="I19" s="1"/>
      <c r="J19" s="5"/>
      <c r="K19" s="25">
        <f t="shared" si="1"/>
        <v>0</v>
      </c>
      <c r="L19" s="25">
        <f t="shared" si="1"/>
        <v>0</v>
      </c>
      <c r="M19" s="8"/>
      <c r="N19" s="4"/>
      <c r="O19" s="4"/>
      <c r="P19" s="8"/>
      <c r="Q19" s="80"/>
      <c r="R19" s="80"/>
      <c r="S19" s="80"/>
      <c r="T19" s="80"/>
      <c r="U19" s="80"/>
      <c r="V19" s="80"/>
      <c r="W19" s="80"/>
      <c r="X19" s="80"/>
      <c r="Y19" s="80"/>
      <c r="Z19" s="70"/>
      <c r="AA19" s="55"/>
      <c r="AB19" s="51"/>
      <c r="AC19" s="42"/>
      <c r="AD19" s="26"/>
      <c r="AE19" s="26"/>
      <c r="AF19" s="26"/>
      <c r="AG19" s="26"/>
      <c r="AH19" s="26"/>
      <c r="AI19" s="26"/>
      <c r="AJ19" s="26"/>
      <c r="AK19" s="9"/>
      <c r="AL19" s="101"/>
      <c r="AN19" s="6"/>
      <c r="AO19" s="6"/>
    </row>
    <row r="20" spans="1:41" s="18" customFormat="1" ht="23.1" customHeight="1" x14ac:dyDescent="0.25">
      <c r="A20" s="1"/>
      <c r="B20" s="1"/>
      <c r="C20" s="28"/>
      <c r="D20" s="2" t="s">
        <v>51</v>
      </c>
      <c r="E20" s="13">
        <f t="shared" ref="E20:F22" si="5">K20</f>
        <v>27600</v>
      </c>
      <c r="F20" s="14">
        <f t="shared" si="5"/>
        <v>16800</v>
      </c>
      <c r="G20" s="11"/>
      <c r="H20" s="1"/>
      <c r="I20" s="1"/>
      <c r="J20" s="5"/>
      <c r="K20" s="25">
        <f t="shared" si="1"/>
        <v>27600</v>
      </c>
      <c r="L20" s="25">
        <f t="shared" si="1"/>
        <v>16800</v>
      </c>
      <c r="M20" s="8"/>
      <c r="N20" s="4">
        <f>Q20*2.3</f>
        <v>27599.999999999996</v>
      </c>
      <c r="O20" s="4">
        <f t="shared" ref="O20:O35" si="6">Q20*1.4</f>
        <v>16800</v>
      </c>
      <c r="P20" s="8"/>
      <c r="Q20" s="97">
        <v>12000</v>
      </c>
      <c r="R20" s="97">
        <v>11000</v>
      </c>
      <c r="S20" s="94">
        <v>10000</v>
      </c>
      <c r="T20" s="90">
        <v>6000</v>
      </c>
      <c r="U20" s="90">
        <v>6000</v>
      </c>
      <c r="V20" s="85">
        <v>8050</v>
      </c>
      <c r="W20" s="85">
        <v>8050</v>
      </c>
      <c r="X20" s="85">
        <v>8050</v>
      </c>
      <c r="Y20" s="80">
        <v>2700</v>
      </c>
      <c r="Z20" s="70">
        <v>2700</v>
      </c>
      <c r="AA20" s="55">
        <v>2700</v>
      </c>
      <c r="AB20" s="51">
        <v>2700</v>
      </c>
      <c r="AC20" s="42">
        <v>2700</v>
      </c>
      <c r="AD20" s="26">
        <v>2700</v>
      </c>
      <c r="AE20" s="26">
        <v>2700</v>
      </c>
      <c r="AF20" s="26">
        <v>2700</v>
      </c>
      <c r="AG20" s="26">
        <v>2700</v>
      </c>
      <c r="AH20" s="26">
        <v>2700</v>
      </c>
      <c r="AI20" s="26"/>
      <c r="AJ20" s="26"/>
      <c r="AK20" s="20">
        <v>2249.9983999999999</v>
      </c>
      <c r="AL20" s="101">
        <f t="shared" si="4"/>
        <v>11000</v>
      </c>
      <c r="AN20" s="6"/>
      <c r="AO20" s="6"/>
    </row>
    <row r="21" spans="1:41" s="18" customFormat="1" ht="23.1" customHeight="1" x14ac:dyDescent="0.25">
      <c r="A21" s="1"/>
      <c r="B21" s="1"/>
      <c r="C21" s="1"/>
      <c r="D21" s="2" t="s">
        <v>53</v>
      </c>
      <c r="E21" s="13">
        <f t="shared" si="5"/>
        <v>41400</v>
      </c>
      <c r="F21" s="14">
        <f t="shared" si="5"/>
        <v>25200</v>
      </c>
      <c r="G21" s="11"/>
      <c r="H21" s="1"/>
      <c r="I21" s="1"/>
      <c r="J21" s="5"/>
      <c r="K21" s="25">
        <f t="shared" si="1"/>
        <v>41400</v>
      </c>
      <c r="L21" s="25">
        <f t="shared" si="1"/>
        <v>25200</v>
      </c>
      <c r="M21" s="8"/>
      <c r="N21" s="4">
        <f>Q21*2.3</f>
        <v>41400</v>
      </c>
      <c r="O21" s="4">
        <f>Q21*1.4</f>
        <v>25200</v>
      </c>
      <c r="P21" s="8"/>
      <c r="Q21" s="97">
        <v>18000</v>
      </c>
      <c r="R21" s="97">
        <v>16500</v>
      </c>
      <c r="S21" s="94">
        <v>15000</v>
      </c>
      <c r="T21" s="85">
        <v>12075</v>
      </c>
      <c r="U21" s="85">
        <v>12075</v>
      </c>
      <c r="V21" s="85">
        <v>12075</v>
      </c>
      <c r="W21" s="85">
        <v>12075</v>
      </c>
      <c r="X21" s="85">
        <v>12075</v>
      </c>
      <c r="Y21" s="80">
        <v>4050</v>
      </c>
      <c r="Z21" s="70">
        <v>4050</v>
      </c>
      <c r="AA21" s="55">
        <v>4050</v>
      </c>
      <c r="AB21" s="51">
        <v>4050</v>
      </c>
      <c r="AC21" s="42">
        <v>4050</v>
      </c>
      <c r="AD21" s="26">
        <v>4050</v>
      </c>
      <c r="AE21" s="26">
        <v>4050</v>
      </c>
      <c r="AF21" s="26">
        <v>4050</v>
      </c>
      <c r="AG21" s="26">
        <v>4050</v>
      </c>
      <c r="AH21" s="26">
        <v>4050</v>
      </c>
      <c r="AI21" s="26">
        <v>2812.498</v>
      </c>
      <c r="AJ21" s="26">
        <v>2812.498</v>
      </c>
      <c r="AK21" s="20">
        <v>2249.9983999999999</v>
      </c>
      <c r="AL21" s="101">
        <f t="shared" si="4"/>
        <v>16500</v>
      </c>
      <c r="AN21" s="6"/>
      <c r="AO21" s="6"/>
    </row>
    <row r="22" spans="1:41" s="18" customFormat="1" ht="23.1" customHeight="1" x14ac:dyDescent="0.25">
      <c r="A22" s="1"/>
      <c r="B22" s="1"/>
      <c r="C22" s="1"/>
      <c r="D22" s="2" t="s">
        <v>52</v>
      </c>
      <c r="E22" s="13">
        <f t="shared" si="5"/>
        <v>70400</v>
      </c>
      <c r="F22" s="14">
        <f t="shared" si="5"/>
        <v>42900</v>
      </c>
      <c r="G22" s="11"/>
      <c r="H22" s="1"/>
      <c r="I22" s="1"/>
      <c r="J22" s="5"/>
      <c r="K22" s="25">
        <f t="shared" si="1"/>
        <v>70400</v>
      </c>
      <c r="L22" s="25">
        <f t="shared" si="1"/>
        <v>42900</v>
      </c>
      <c r="M22" s="8"/>
      <c r="N22" s="4">
        <f>Q22*2.3</f>
        <v>70380</v>
      </c>
      <c r="O22" s="4">
        <f>Q22*1.4</f>
        <v>42840</v>
      </c>
      <c r="P22" s="8"/>
      <c r="Q22" s="97">
        <v>30600</v>
      </c>
      <c r="R22" s="97">
        <v>28050.000000000004</v>
      </c>
      <c r="S22" s="94">
        <v>25500</v>
      </c>
      <c r="T22" s="85">
        <v>24150</v>
      </c>
      <c r="U22" s="85">
        <v>24150</v>
      </c>
      <c r="V22" s="85">
        <v>24150</v>
      </c>
      <c r="W22" s="85">
        <v>24150</v>
      </c>
      <c r="X22" s="85">
        <v>24150</v>
      </c>
      <c r="Y22" s="81">
        <v>8100</v>
      </c>
      <c r="Z22" s="71">
        <v>8100</v>
      </c>
      <c r="AA22" s="56">
        <v>8100</v>
      </c>
      <c r="AB22" s="52">
        <v>8100</v>
      </c>
      <c r="AC22" s="43">
        <v>8100</v>
      </c>
      <c r="AD22" s="26">
        <v>4050</v>
      </c>
      <c r="AE22" s="26">
        <v>4050</v>
      </c>
      <c r="AF22" s="26">
        <v>4050</v>
      </c>
      <c r="AG22" s="26">
        <v>4050</v>
      </c>
      <c r="AH22" s="26">
        <v>4050</v>
      </c>
      <c r="AI22" s="26">
        <v>2812.498</v>
      </c>
      <c r="AJ22" s="26">
        <v>2812.498</v>
      </c>
      <c r="AK22" s="20">
        <v>2249.9983999999999</v>
      </c>
      <c r="AL22" s="101">
        <f t="shared" si="4"/>
        <v>28050.000000000004</v>
      </c>
      <c r="AN22" s="6"/>
      <c r="AO22" s="6"/>
    </row>
    <row r="23" spans="1:41" s="18" customFormat="1" ht="7.9" customHeight="1" x14ac:dyDescent="0.25">
      <c r="A23" s="1"/>
      <c r="B23" s="1"/>
      <c r="C23" s="1"/>
      <c r="D23" s="15"/>
      <c r="E23" s="16"/>
      <c r="F23" s="17"/>
      <c r="G23" s="11"/>
      <c r="H23" s="1"/>
      <c r="I23" s="1"/>
      <c r="J23" s="5"/>
      <c r="K23" s="25">
        <f t="shared" si="1"/>
        <v>0</v>
      </c>
      <c r="L23" s="25">
        <f t="shared" si="1"/>
        <v>0</v>
      </c>
      <c r="M23" s="8"/>
      <c r="N23" s="4"/>
      <c r="O23" s="4"/>
      <c r="P23" s="8"/>
      <c r="Q23" s="81"/>
      <c r="R23" s="81"/>
      <c r="S23" s="81"/>
      <c r="T23" s="81"/>
      <c r="U23" s="81"/>
      <c r="V23" s="81"/>
      <c r="W23" s="81"/>
      <c r="X23" s="81"/>
      <c r="Y23" s="81"/>
      <c r="Z23" s="71"/>
      <c r="AA23" s="56"/>
      <c r="AB23" s="52"/>
      <c r="AC23" s="43"/>
      <c r="AD23" s="26"/>
      <c r="AE23" s="26"/>
      <c r="AF23" s="26"/>
      <c r="AG23" s="26"/>
      <c r="AH23" s="26"/>
      <c r="AI23" s="26"/>
      <c r="AJ23" s="26"/>
      <c r="AK23" s="20"/>
      <c r="AL23" s="101"/>
      <c r="AN23" s="6"/>
      <c r="AO23" s="6"/>
    </row>
    <row r="24" spans="1:41" s="18" customFormat="1" ht="23.1" customHeight="1" x14ac:dyDescent="0.25">
      <c r="A24" s="1"/>
      <c r="B24" s="1"/>
      <c r="C24" s="1"/>
      <c r="D24" s="63" t="s">
        <v>54</v>
      </c>
      <c r="E24" s="16"/>
      <c r="F24" s="17"/>
      <c r="G24" s="11"/>
      <c r="H24" s="1"/>
      <c r="I24" s="1"/>
      <c r="J24" s="5"/>
      <c r="K24" s="25">
        <f t="shared" si="1"/>
        <v>0</v>
      </c>
      <c r="L24" s="25">
        <f t="shared" si="1"/>
        <v>0</v>
      </c>
      <c r="M24" s="8"/>
      <c r="N24" s="4"/>
      <c r="O24" s="4"/>
      <c r="P24" s="8"/>
      <c r="Q24" s="81"/>
      <c r="R24" s="81"/>
      <c r="S24" s="81"/>
      <c r="T24" s="81"/>
      <c r="U24" s="81"/>
      <c r="V24" s="81"/>
      <c r="W24" s="81"/>
      <c r="X24" s="81"/>
      <c r="Y24" s="81"/>
      <c r="Z24" s="71"/>
      <c r="AA24" s="56"/>
      <c r="AB24" s="52"/>
      <c r="AC24" s="43"/>
      <c r="AD24" s="26"/>
      <c r="AE24" s="26"/>
      <c r="AF24" s="26"/>
      <c r="AG24" s="26"/>
      <c r="AH24" s="26"/>
      <c r="AI24" s="26"/>
      <c r="AJ24" s="26"/>
      <c r="AK24" s="20"/>
      <c r="AL24" s="101"/>
      <c r="AN24" s="6"/>
      <c r="AO24" s="6"/>
    </row>
    <row r="25" spans="1:41" s="18" customFormat="1" ht="23.1" customHeight="1" x14ac:dyDescent="0.25">
      <c r="A25" s="1"/>
      <c r="B25" s="1"/>
      <c r="C25" s="1"/>
      <c r="D25" s="2" t="s">
        <v>51</v>
      </c>
      <c r="E25" s="13">
        <f t="shared" ref="E25:F27" si="7">K25</f>
        <v>41400</v>
      </c>
      <c r="F25" s="14">
        <f t="shared" si="7"/>
        <v>25200</v>
      </c>
      <c r="G25" s="11"/>
      <c r="H25" s="1"/>
      <c r="I25" s="22"/>
      <c r="J25" s="5"/>
      <c r="K25" s="25">
        <f t="shared" si="1"/>
        <v>41400</v>
      </c>
      <c r="L25" s="25">
        <f t="shared" si="1"/>
        <v>25200</v>
      </c>
      <c r="M25" s="8"/>
      <c r="N25" s="4">
        <f t="shared" ref="N25:N35" si="8">Q25*2.3</f>
        <v>41400</v>
      </c>
      <c r="O25" s="4">
        <f t="shared" si="6"/>
        <v>25200</v>
      </c>
      <c r="P25" s="8"/>
      <c r="Q25" s="97">
        <v>18000</v>
      </c>
      <c r="R25" s="97">
        <v>16500</v>
      </c>
      <c r="S25" s="94">
        <v>15000</v>
      </c>
      <c r="T25" s="85">
        <v>12075</v>
      </c>
      <c r="U25" s="85">
        <v>12075</v>
      </c>
      <c r="V25" s="85">
        <v>12075</v>
      </c>
      <c r="W25" s="85">
        <v>12075</v>
      </c>
      <c r="X25" s="85">
        <v>12075</v>
      </c>
      <c r="Y25" s="80">
        <v>4050</v>
      </c>
      <c r="Z25" s="70">
        <v>4050</v>
      </c>
      <c r="AA25" s="55">
        <v>4050</v>
      </c>
      <c r="AB25" s="51">
        <v>4050</v>
      </c>
      <c r="AC25" s="42">
        <v>4050</v>
      </c>
      <c r="AD25" s="26">
        <v>4050</v>
      </c>
      <c r="AE25" s="26">
        <v>4050</v>
      </c>
      <c r="AF25" s="26">
        <v>4050</v>
      </c>
      <c r="AG25" s="26">
        <v>4050</v>
      </c>
      <c r="AH25" s="26">
        <v>4050</v>
      </c>
      <c r="AI25" s="26"/>
      <c r="AJ25" s="26"/>
      <c r="AK25" s="20">
        <v>3374.9976000000001</v>
      </c>
      <c r="AL25" s="101">
        <f t="shared" si="4"/>
        <v>16500</v>
      </c>
      <c r="AN25" s="6"/>
      <c r="AO25" s="6"/>
    </row>
    <row r="26" spans="1:41" s="18" customFormat="1" ht="23.1" customHeight="1" x14ac:dyDescent="0.25">
      <c r="A26" s="1"/>
      <c r="B26" s="1"/>
      <c r="C26" s="1"/>
      <c r="D26" s="2" t="s">
        <v>53</v>
      </c>
      <c r="E26" s="13">
        <f t="shared" si="7"/>
        <v>62100</v>
      </c>
      <c r="F26" s="14">
        <f t="shared" si="7"/>
        <v>37800</v>
      </c>
      <c r="G26" s="10"/>
      <c r="H26" s="1"/>
      <c r="I26" s="22"/>
      <c r="J26" s="5"/>
      <c r="K26" s="25">
        <f t="shared" si="1"/>
        <v>62100</v>
      </c>
      <c r="L26" s="25">
        <f t="shared" si="1"/>
        <v>37800</v>
      </c>
      <c r="M26" s="8"/>
      <c r="N26" s="4">
        <f>Q26*2.3</f>
        <v>62099.999999999993</v>
      </c>
      <c r="O26" s="4">
        <f>Q26*1.4</f>
        <v>37800</v>
      </c>
      <c r="P26" s="8"/>
      <c r="Q26" s="97">
        <v>27000</v>
      </c>
      <c r="R26" s="97">
        <v>24750.000000000004</v>
      </c>
      <c r="S26" s="94">
        <v>22500</v>
      </c>
      <c r="T26" s="85">
        <v>18113</v>
      </c>
      <c r="U26" s="85">
        <v>18113</v>
      </c>
      <c r="V26" s="85">
        <v>18113</v>
      </c>
      <c r="W26" s="85">
        <v>18113</v>
      </c>
      <c r="X26" s="85">
        <v>18113</v>
      </c>
      <c r="Y26" s="80">
        <v>6075</v>
      </c>
      <c r="Z26" s="70">
        <v>6075</v>
      </c>
      <c r="AA26" s="55">
        <v>6075</v>
      </c>
      <c r="AB26" s="51">
        <v>6075</v>
      </c>
      <c r="AC26" s="42">
        <v>6075</v>
      </c>
      <c r="AD26" s="26">
        <v>6075</v>
      </c>
      <c r="AE26" s="26">
        <v>6075</v>
      </c>
      <c r="AF26" s="26">
        <v>6075</v>
      </c>
      <c r="AG26" s="26">
        <v>6075</v>
      </c>
      <c r="AH26" s="26">
        <v>6075</v>
      </c>
      <c r="AI26" s="26">
        <v>4218.7470000000003</v>
      </c>
      <c r="AJ26" s="26">
        <v>4218.7470000000003</v>
      </c>
      <c r="AK26" s="20">
        <v>3374.9976000000001</v>
      </c>
      <c r="AL26" s="101">
        <f t="shared" si="4"/>
        <v>24750.000000000004</v>
      </c>
      <c r="AN26" s="6"/>
      <c r="AO26" s="6"/>
    </row>
    <row r="27" spans="1:41" s="18" customFormat="1" ht="23.1" customHeight="1" x14ac:dyDescent="0.25">
      <c r="A27" s="1"/>
      <c r="B27" s="1"/>
      <c r="C27" s="1"/>
      <c r="D27" s="2" t="s">
        <v>52</v>
      </c>
      <c r="E27" s="86">
        <f t="shared" si="7"/>
        <v>105600</v>
      </c>
      <c r="F27" s="14">
        <f t="shared" si="7"/>
        <v>64300</v>
      </c>
      <c r="G27" s="10"/>
      <c r="H27" s="1"/>
      <c r="I27" s="22"/>
      <c r="J27" s="5"/>
      <c r="K27" s="25">
        <f t="shared" si="1"/>
        <v>105600</v>
      </c>
      <c r="L27" s="25">
        <f t="shared" si="1"/>
        <v>64300</v>
      </c>
      <c r="M27" s="8"/>
      <c r="N27" s="4">
        <f>Q27*2.3</f>
        <v>105569.99999999999</v>
      </c>
      <c r="O27" s="4">
        <f>Q27*1.4</f>
        <v>64259.999999999993</v>
      </c>
      <c r="P27" s="8"/>
      <c r="Q27" s="97">
        <v>45900</v>
      </c>
      <c r="R27" s="97">
        <v>42075</v>
      </c>
      <c r="S27" s="94">
        <v>38250</v>
      </c>
      <c r="T27" s="85">
        <v>36225</v>
      </c>
      <c r="U27" s="85">
        <v>36225</v>
      </c>
      <c r="V27" s="85">
        <v>36225</v>
      </c>
      <c r="W27" s="85">
        <v>36225</v>
      </c>
      <c r="X27" s="85">
        <v>36225</v>
      </c>
      <c r="Y27" s="81">
        <v>12150</v>
      </c>
      <c r="Z27" s="71">
        <v>12150</v>
      </c>
      <c r="AA27" s="56">
        <v>12150</v>
      </c>
      <c r="AB27" s="52">
        <v>12150</v>
      </c>
      <c r="AC27" s="43">
        <v>12150</v>
      </c>
      <c r="AD27" s="26">
        <v>6075</v>
      </c>
      <c r="AE27" s="26">
        <v>6075</v>
      </c>
      <c r="AF27" s="26">
        <v>6075</v>
      </c>
      <c r="AG27" s="26">
        <v>6075</v>
      </c>
      <c r="AH27" s="26">
        <v>6075</v>
      </c>
      <c r="AI27" s="26">
        <v>4218.7470000000003</v>
      </c>
      <c r="AJ27" s="26">
        <v>4218.7470000000003</v>
      </c>
      <c r="AK27" s="20">
        <v>3374.9976000000001</v>
      </c>
      <c r="AL27" s="101">
        <f t="shared" si="4"/>
        <v>42075</v>
      </c>
      <c r="AN27" s="6"/>
      <c r="AO27" s="6"/>
    </row>
    <row r="28" spans="1:41" s="18" customFormat="1" ht="7.9" customHeight="1" x14ac:dyDescent="0.25">
      <c r="A28" s="1"/>
      <c r="B28" s="1"/>
      <c r="C28" s="1"/>
      <c r="D28" s="15"/>
      <c r="E28" s="16"/>
      <c r="F28" s="17"/>
      <c r="G28" s="10"/>
      <c r="H28" s="1"/>
      <c r="I28" s="22"/>
      <c r="J28" s="5"/>
      <c r="K28" s="25">
        <f t="shared" si="1"/>
        <v>0</v>
      </c>
      <c r="L28" s="25">
        <f t="shared" si="1"/>
        <v>0</v>
      </c>
      <c r="M28" s="8"/>
      <c r="N28" s="4"/>
      <c r="O28" s="4"/>
      <c r="P28" s="8"/>
      <c r="Q28" s="85"/>
      <c r="R28" s="85"/>
      <c r="S28" s="85"/>
      <c r="T28" s="85"/>
      <c r="U28" s="85"/>
      <c r="V28" s="85"/>
      <c r="W28" s="85"/>
      <c r="X28" s="85"/>
      <c r="Y28" s="81"/>
      <c r="Z28" s="71"/>
      <c r="AA28" s="56"/>
      <c r="AB28" s="52"/>
      <c r="AC28" s="43"/>
      <c r="AD28" s="26"/>
      <c r="AE28" s="26"/>
      <c r="AF28" s="26"/>
      <c r="AG28" s="26"/>
      <c r="AH28" s="26"/>
      <c r="AI28" s="26"/>
      <c r="AJ28" s="26"/>
      <c r="AK28" s="20"/>
      <c r="AL28" s="101"/>
      <c r="AN28" s="6"/>
      <c r="AO28" s="6"/>
    </row>
    <row r="29" spans="1:41" s="18" customFormat="1" ht="23.1" customHeight="1" x14ac:dyDescent="0.25">
      <c r="A29" s="1"/>
      <c r="B29" s="1"/>
      <c r="C29" s="1"/>
      <c r="D29" s="63" t="s">
        <v>55</v>
      </c>
      <c r="E29" s="16"/>
      <c r="F29" s="17"/>
      <c r="G29" s="10"/>
      <c r="H29" s="1"/>
      <c r="I29" s="22"/>
      <c r="J29" s="5"/>
      <c r="K29" s="25">
        <f t="shared" si="1"/>
        <v>0</v>
      </c>
      <c r="L29" s="25">
        <f t="shared" si="1"/>
        <v>0</v>
      </c>
      <c r="M29" s="8"/>
      <c r="N29" s="4"/>
      <c r="O29" s="4"/>
      <c r="P29" s="8"/>
      <c r="Q29" s="85"/>
      <c r="R29" s="85"/>
      <c r="S29" s="85"/>
      <c r="T29" s="85"/>
      <c r="U29" s="85"/>
      <c r="V29" s="85"/>
      <c r="W29" s="85"/>
      <c r="X29" s="85"/>
      <c r="Y29" s="81"/>
      <c r="Z29" s="71"/>
      <c r="AA29" s="56"/>
      <c r="AB29" s="52"/>
      <c r="AC29" s="43"/>
      <c r="AD29" s="26"/>
      <c r="AE29" s="26"/>
      <c r="AF29" s="26"/>
      <c r="AG29" s="26"/>
      <c r="AH29" s="26"/>
      <c r="AI29" s="26"/>
      <c r="AJ29" s="26"/>
      <c r="AK29" s="20"/>
      <c r="AL29" s="101"/>
      <c r="AN29" s="6"/>
      <c r="AO29" s="6"/>
    </row>
    <row r="30" spans="1:41" s="18" customFormat="1" ht="23.1" customHeight="1" x14ac:dyDescent="0.25">
      <c r="A30" s="1"/>
      <c r="B30" s="1"/>
      <c r="C30" s="1"/>
      <c r="D30" s="2" t="s">
        <v>51</v>
      </c>
      <c r="E30" s="13">
        <f t="shared" ref="E30:F32" si="9">K30</f>
        <v>49700</v>
      </c>
      <c r="F30" s="14">
        <f t="shared" si="9"/>
        <v>30300</v>
      </c>
      <c r="G30" s="11"/>
      <c r="H30" s="1"/>
      <c r="I30" s="22"/>
      <c r="J30" s="5"/>
      <c r="K30" s="25">
        <f t="shared" si="1"/>
        <v>49700</v>
      </c>
      <c r="L30" s="25">
        <f t="shared" si="1"/>
        <v>30300</v>
      </c>
      <c r="M30" s="8"/>
      <c r="N30" s="4">
        <f t="shared" si="8"/>
        <v>49679.999999999993</v>
      </c>
      <c r="O30" s="4">
        <f t="shared" si="6"/>
        <v>30239.999999999996</v>
      </c>
      <c r="P30" s="8"/>
      <c r="Q30" s="97">
        <v>21600</v>
      </c>
      <c r="R30" s="97">
        <v>19800</v>
      </c>
      <c r="S30" s="94">
        <v>18000</v>
      </c>
      <c r="T30" s="85">
        <v>14490</v>
      </c>
      <c r="U30" s="85">
        <v>14490</v>
      </c>
      <c r="V30" s="85">
        <v>14490</v>
      </c>
      <c r="W30" s="85">
        <v>14490</v>
      </c>
      <c r="X30" s="85">
        <v>14490</v>
      </c>
      <c r="Y30" s="80">
        <v>4860</v>
      </c>
      <c r="Z30" s="70">
        <v>4860</v>
      </c>
      <c r="AA30" s="55">
        <v>4860</v>
      </c>
      <c r="AB30" s="51">
        <v>4860</v>
      </c>
      <c r="AC30" s="42">
        <v>4860</v>
      </c>
      <c r="AD30" s="26">
        <v>4860</v>
      </c>
      <c r="AE30" s="26">
        <v>4860</v>
      </c>
      <c r="AF30" s="26">
        <v>4860</v>
      </c>
      <c r="AG30" s="26">
        <v>4860</v>
      </c>
      <c r="AH30" s="26">
        <v>4860</v>
      </c>
      <c r="AI30" s="26"/>
      <c r="AJ30" s="26"/>
      <c r="AK30" s="20">
        <v>4049.9971200000005</v>
      </c>
      <c r="AL30" s="101">
        <f t="shared" si="4"/>
        <v>19800</v>
      </c>
      <c r="AN30" s="6"/>
      <c r="AO30" s="6"/>
    </row>
    <row r="31" spans="1:41" s="18" customFormat="1" ht="23.1" customHeight="1" x14ac:dyDescent="0.25">
      <c r="A31" s="1"/>
      <c r="B31" s="1"/>
      <c r="C31" s="1"/>
      <c r="D31" s="2" t="s">
        <v>53</v>
      </c>
      <c r="E31" s="13">
        <f t="shared" si="9"/>
        <v>74600</v>
      </c>
      <c r="F31" s="14">
        <f t="shared" si="9"/>
        <v>45400</v>
      </c>
      <c r="G31" s="10"/>
      <c r="H31" s="1"/>
      <c r="I31" s="22"/>
      <c r="J31" s="5"/>
      <c r="K31" s="25">
        <f t="shared" si="1"/>
        <v>74600</v>
      </c>
      <c r="L31" s="25">
        <f t="shared" si="1"/>
        <v>45400</v>
      </c>
      <c r="M31" s="8"/>
      <c r="N31" s="4">
        <f>Q31*2.3</f>
        <v>74520</v>
      </c>
      <c r="O31" s="4">
        <f>Q31*1.4</f>
        <v>45360</v>
      </c>
      <c r="P31" s="8"/>
      <c r="Q31" s="97">
        <v>32400</v>
      </c>
      <c r="R31" s="97">
        <v>29700.000000000004</v>
      </c>
      <c r="S31" s="94">
        <v>27000</v>
      </c>
      <c r="T31" s="85">
        <v>21735</v>
      </c>
      <c r="U31" s="85">
        <v>21735</v>
      </c>
      <c r="V31" s="85">
        <v>21735</v>
      </c>
      <c r="W31" s="85">
        <v>21735</v>
      </c>
      <c r="X31" s="85">
        <v>21735</v>
      </c>
      <c r="Y31" s="80">
        <v>7290</v>
      </c>
      <c r="Z31" s="70">
        <v>7290</v>
      </c>
      <c r="AA31" s="55">
        <v>7290</v>
      </c>
      <c r="AB31" s="51">
        <v>7290</v>
      </c>
      <c r="AC31" s="42">
        <v>7290</v>
      </c>
      <c r="AD31" s="26">
        <v>7290</v>
      </c>
      <c r="AE31" s="26">
        <v>7290</v>
      </c>
      <c r="AF31" s="26">
        <v>7290</v>
      </c>
      <c r="AG31" s="26">
        <v>7290</v>
      </c>
      <c r="AH31" s="26">
        <v>7290</v>
      </c>
      <c r="AI31" s="26">
        <v>5062.4964000000009</v>
      </c>
      <c r="AJ31" s="26">
        <v>5062.4964000000009</v>
      </c>
      <c r="AK31" s="20">
        <v>4049.9971200000005</v>
      </c>
      <c r="AL31" s="101">
        <f t="shared" si="4"/>
        <v>29700.000000000004</v>
      </c>
      <c r="AN31" s="6"/>
      <c r="AO31" s="6"/>
    </row>
    <row r="32" spans="1:41" s="18" customFormat="1" ht="23.1" customHeight="1" x14ac:dyDescent="0.25">
      <c r="A32" s="1"/>
      <c r="B32" s="1"/>
      <c r="C32" s="1"/>
      <c r="D32" s="2" t="s">
        <v>52</v>
      </c>
      <c r="E32" s="86">
        <f t="shared" si="9"/>
        <v>126700</v>
      </c>
      <c r="F32" s="14">
        <f t="shared" si="9"/>
        <v>77200</v>
      </c>
      <c r="G32" s="10"/>
      <c r="H32" s="1"/>
      <c r="I32" s="22"/>
      <c r="J32" s="5"/>
      <c r="K32" s="25">
        <f t="shared" si="1"/>
        <v>126700</v>
      </c>
      <c r="L32" s="25">
        <f t="shared" si="1"/>
        <v>77200</v>
      </c>
      <c r="M32" s="8"/>
      <c r="N32" s="4">
        <f>Q32*2.3</f>
        <v>126683.99999999999</v>
      </c>
      <c r="O32" s="4">
        <f>Q32*1.4</f>
        <v>77112</v>
      </c>
      <c r="P32" s="8"/>
      <c r="Q32" s="97">
        <v>55080</v>
      </c>
      <c r="R32" s="97">
        <v>50490.000000000007</v>
      </c>
      <c r="S32" s="94">
        <v>45900</v>
      </c>
      <c r="T32" s="85">
        <v>43470</v>
      </c>
      <c r="U32" s="85">
        <v>43470</v>
      </c>
      <c r="V32" s="85">
        <v>43470</v>
      </c>
      <c r="W32" s="85">
        <v>43470</v>
      </c>
      <c r="X32" s="85">
        <v>43470</v>
      </c>
      <c r="Y32" s="81">
        <v>14580</v>
      </c>
      <c r="Z32" s="71">
        <v>14580</v>
      </c>
      <c r="AA32" s="56">
        <v>14580</v>
      </c>
      <c r="AB32" s="52">
        <v>14580</v>
      </c>
      <c r="AC32" s="43">
        <v>14580</v>
      </c>
      <c r="AD32" s="26">
        <v>7290</v>
      </c>
      <c r="AE32" s="26">
        <v>7290</v>
      </c>
      <c r="AF32" s="26">
        <v>7290</v>
      </c>
      <c r="AG32" s="26">
        <v>7290</v>
      </c>
      <c r="AH32" s="26">
        <v>7290</v>
      </c>
      <c r="AI32" s="26">
        <v>5062.4964000000009</v>
      </c>
      <c r="AJ32" s="26">
        <v>5062.4964000000009</v>
      </c>
      <c r="AK32" s="20">
        <v>4049.9971200000005</v>
      </c>
      <c r="AL32" s="101">
        <f t="shared" si="4"/>
        <v>50490.000000000007</v>
      </c>
      <c r="AN32" s="6"/>
      <c r="AO32" s="6"/>
    </row>
    <row r="33" spans="1:41" s="18" customFormat="1" ht="7.9" customHeight="1" x14ac:dyDescent="0.25">
      <c r="A33" s="1"/>
      <c r="B33" s="1"/>
      <c r="C33" s="1"/>
      <c r="D33" s="15"/>
      <c r="E33" s="16"/>
      <c r="F33" s="17"/>
      <c r="G33" s="10"/>
      <c r="H33" s="1"/>
      <c r="I33" s="22"/>
      <c r="J33" s="5"/>
      <c r="K33" s="25">
        <f t="shared" si="1"/>
        <v>0</v>
      </c>
      <c r="L33" s="25">
        <f t="shared" si="1"/>
        <v>0</v>
      </c>
      <c r="M33" s="8"/>
      <c r="N33" s="4"/>
      <c r="O33" s="4"/>
      <c r="P33" s="8"/>
      <c r="Q33" s="85"/>
      <c r="R33" s="85"/>
      <c r="S33" s="85"/>
      <c r="T33" s="85"/>
      <c r="U33" s="85"/>
      <c r="V33" s="85"/>
      <c r="W33" s="85"/>
      <c r="X33" s="85"/>
      <c r="Y33" s="81"/>
      <c r="Z33" s="71"/>
      <c r="AA33" s="56"/>
      <c r="AB33" s="52"/>
      <c r="AC33" s="43"/>
      <c r="AD33" s="26"/>
      <c r="AE33" s="26"/>
      <c r="AF33" s="26"/>
      <c r="AG33" s="26"/>
      <c r="AH33" s="26"/>
      <c r="AI33" s="26"/>
      <c r="AJ33" s="26"/>
      <c r="AK33" s="20"/>
      <c r="AL33" s="101"/>
      <c r="AN33" s="6"/>
      <c r="AO33" s="6"/>
    </row>
    <row r="34" spans="1:41" s="18" customFormat="1" ht="23.1" customHeight="1" x14ac:dyDescent="0.25">
      <c r="A34" s="1"/>
      <c r="B34" s="1"/>
      <c r="C34" s="1"/>
      <c r="D34" s="63" t="s">
        <v>56</v>
      </c>
      <c r="E34" s="16"/>
      <c r="F34" s="17"/>
      <c r="G34" s="10"/>
      <c r="H34" s="1"/>
      <c r="I34" s="22"/>
      <c r="J34" s="5"/>
      <c r="K34" s="25">
        <f t="shared" si="1"/>
        <v>0</v>
      </c>
      <c r="L34" s="25">
        <f t="shared" si="1"/>
        <v>0</v>
      </c>
      <c r="M34" s="8"/>
      <c r="N34" s="4"/>
      <c r="O34" s="4"/>
      <c r="P34" s="8"/>
      <c r="Q34" s="85"/>
      <c r="R34" s="85"/>
      <c r="S34" s="85"/>
      <c r="T34" s="85"/>
      <c r="U34" s="85"/>
      <c r="V34" s="85"/>
      <c r="W34" s="85"/>
      <c r="X34" s="85"/>
      <c r="Y34" s="81"/>
      <c r="Z34" s="71"/>
      <c r="AA34" s="56"/>
      <c r="AB34" s="52"/>
      <c r="AC34" s="43"/>
      <c r="AD34" s="26"/>
      <c r="AE34" s="26"/>
      <c r="AF34" s="26"/>
      <c r="AG34" s="26"/>
      <c r="AH34" s="26"/>
      <c r="AI34" s="26"/>
      <c r="AJ34" s="26"/>
      <c r="AK34" s="20"/>
      <c r="AL34" s="101"/>
      <c r="AN34" s="6"/>
      <c r="AO34" s="6"/>
    </row>
    <row r="35" spans="1:41" s="18" customFormat="1" ht="23.1" customHeight="1" x14ac:dyDescent="0.25">
      <c r="A35" s="1"/>
      <c r="B35" s="1"/>
      <c r="C35" s="1"/>
      <c r="D35" s="2" t="s">
        <v>51</v>
      </c>
      <c r="E35" s="13">
        <f t="shared" ref="E35:F37" si="10">K35</f>
        <v>55200</v>
      </c>
      <c r="F35" s="14">
        <f t="shared" si="10"/>
        <v>33600</v>
      </c>
      <c r="G35" s="11"/>
      <c r="H35" s="1"/>
      <c r="I35" s="1"/>
      <c r="J35" s="5"/>
      <c r="K35" s="25">
        <f t="shared" si="1"/>
        <v>55200</v>
      </c>
      <c r="L35" s="25">
        <f t="shared" si="1"/>
        <v>33600</v>
      </c>
      <c r="M35" s="8"/>
      <c r="N35" s="4">
        <f t="shared" si="8"/>
        <v>55199.999999999993</v>
      </c>
      <c r="O35" s="4">
        <f t="shared" si="6"/>
        <v>33600</v>
      </c>
      <c r="P35" s="8"/>
      <c r="Q35" s="97">
        <v>24000</v>
      </c>
      <c r="R35" s="97">
        <v>22000</v>
      </c>
      <c r="S35" s="94">
        <v>20000</v>
      </c>
      <c r="T35" s="85">
        <v>16100</v>
      </c>
      <c r="U35" s="85">
        <v>16100</v>
      </c>
      <c r="V35" s="85">
        <v>16100</v>
      </c>
      <c r="W35" s="85">
        <v>16100</v>
      </c>
      <c r="X35" s="85">
        <v>16100</v>
      </c>
      <c r="Y35" s="80">
        <v>5400</v>
      </c>
      <c r="Z35" s="70">
        <v>5400</v>
      </c>
      <c r="AA35" s="55">
        <v>5400</v>
      </c>
      <c r="AB35" s="51">
        <v>5400</v>
      </c>
      <c r="AC35" s="42">
        <v>5400</v>
      </c>
      <c r="AD35" s="26">
        <v>5400</v>
      </c>
      <c r="AE35" s="26">
        <v>5400</v>
      </c>
      <c r="AF35" s="26">
        <v>5400</v>
      </c>
      <c r="AG35" s="26">
        <v>5400</v>
      </c>
      <c r="AH35" s="26">
        <v>5400</v>
      </c>
      <c r="AI35" s="26"/>
      <c r="AJ35" s="26"/>
      <c r="AK35" s="20">
        <v>4499.9967999999999</v>
      </c>
      <c r="AL35" s="101">
        <f t="shared" si="4"/>
        <v>22000</v>
      </c>
      <c r="AN35" s="6"/>
      <c r="AO35" s="6"/>
    </row>
    <row r="36" spans="1:41" s="18" customFormat="1" ht="23.1" customHeight="1" x14ac:dyDescent="0.25">
      <c r="A36" s="1"/>
      <c r="B36" s="1"/>
      <c r="C36" s="1"/>
      <c r="D36" s="2" t="s">
        <v>53</v>
      </c>
      <c r="E36" s="13">
        <f t="shared" si="10"/>
        <v>82800</v>
      </c>
      <c r="F36" s="14">
        <f t="shared" si="10"/>
        <v>50400</v>
      </c>
      <c r="G36" s="10"/>
      <c r="H36" s="1"/>
      <c r="I36" s="1"/>
      <c r="J36" s="5"/>
      <c r="K36" s="25">
        <f t="shared" si="1"/>
        <v>82800</v>
      </c>
      <c r="L36" s="25">
        <f t="shared" si="1"/>
        <v>50400</v>
      </c>
      <c r="M36" s="8"/>
      <c r="N36" s="4">
        <f>Q36*2.3</f>
        <v>82800</v>
      </c>
      <c r="O36" s="4">
        <f>Q36*1.4</f>
        <v>50400</v>
      </c>
      <c r="P36" s="8"/>
      <c r="Q36" s="97">
        <v>36000</v>
      </c>
      <c r="R36" s="97">
        <v>33000</v>
      </c>
      <c r="S36" s="94">
        <v>30000</v>
      </c>
      <c r="T36" s="85">
        <v>24150</v>
      </c>
      <c r="U36" s="85">
        <v>24150</v>
      </c>
      <c r="V36" s="85">
        <v>24150</v>
      </c>
      <c r="W36" s="85">
        <v>24150</v>
      </c>
      <c r="X36" s="85">
        <v>24150</v>
      </c>
      <c r="Y36" s="80">
        <v>8100</v>
      </c>
      <c r="Z36" s="70">
        <v>8100</v>
      </c>
      <c r="AA36" s="55">
        <v>8100</v>
      </c>
      <c r="AB36" s="51">
        <v>8100</v>
      </c>
      <c r="AC36" s="42">
        <v>8100</v>
      </c>
      <c r="AD36" s="26">
        <v>8100</v>
      </c>
      <c r="AE36" s="26">
        <v>8100</v>
      </c>
      <c r="AF36" s="26">
        <v>8100</v>
      </c>
      <c r="AG36" s="26">
        <v>8100</v>
      </c>
      <c r="AH36" s="26">
        <v>8100</v>
      </c>
      <c r="AI36" s="26">
        <v>5624.9960000000001</v>
      </c>
      <c r="AJ36" s="26">
        <v>5624.9960000000001</v>
      </c>
      <c r="AK36" s="20">
        <v>4499.9967999999999</v>
      </c>
      <c r="AL36" s="101">
        <f t="shared" si="4"/>
        <v>33000</v>
      </c>
      <c r="AN36" s="6"/>
      <c r="AO36" s="6"/>
    </row>
    <row r="37" spans="1:41" s="18" customFormat="1" ht="23.1" customHeight="1" x14ac:dyDescent="0.25">
      <c r="A37" s="1"/>
      <c r="B37" s="1"/>
      <c r="C37" s="1"/>
      <c r="D37" s="2" t="s">
        <v>52</v>
      </c>
      <c r="E37" s="86">
        <f t="shared" si="10"/>
        <v>140800</v>
      </c>
      <c r="F37" s="14">
        <f t="shared" si="10"/>
        <v>85700</v>
      </c>
      <c r="G37" s="10"/>
      <c r="H37" s="1"/>
      <c r="I37" s="1"/>
      <c r="J37" s="5"/>
      <c r="K37" s="25">
        <f t="shared" si="1"/>
        <v>140800</v>
      </c>
      <c r="L37" s="25">
        <f t="shared" si="1"/>
        <v>85700</v>
      </c>
      <c r="M37" s="8"/>
      <c r="N37" s="4">
        <f>Q37*2.3</f>
        <v>140760</v>
      </c>
      <c r="O37" s="4">
        <f>Q37*1.4</f>
        <v>85680</v>
      </c>
      <c r="P37" s="8"/>
      <c r="Q37" s="97">
        <v>61200</v>
      </c>
      <c r="R37" s="97">
        <v>56100.000000000007</v>
      </c>
      <c r="S37" s="94">
        <v>51000</v>
      </c>
      <c r="T37" s="85">
        <v>48300</v>
      </c>
      <c r="U37" s="85">
        <v>48300</v>
      </c>
      <c r="V37" s="85">
        <v>48300</v>
      </c>
      <c r="W37" s="85">
        <v>48300</v>
      </c>
      <c r="X37" s="85">
        <v>48300</v>
      </c>
      <c r="Y37" s="81">
        <v>16200</v>
      </c>
      <c r="Z37" s="71">
        <v>16200</v>
      </c>
      <c r="AA37" s="56">
        <v>16200</v>
      </c>
      <c r="AB37" s="52">
        <v>16200</v>
      </c>
      <c r="AC37" s="43">
        <v>16200</v>
      </c>
      <c r="AD37" s="26">
        <v>8100</v>
      </c>
      <c r="AE37" s="26">
        <v>8100</v>
      </c>
      <c r="AF37" s="26">
        <v>8100</v>
      </c>
      <c r="AG37" s="26">
        <v>8100</v>
      </c>
      <c r="AH37" s="26">
        <v>8100</v>
      </c>
      <c r="AI37" s="26">
        <v>5624.9960000000001</v>
      </c>
      <c r="AJ37" s="26">
        <v>5624.9960000000001</v>
      </c>
      <c r="AK37" s="20">
        <v>4499.9967999999999</v>
      </c>
      <c r="AL37" s="101">
        <f t="shared" si="4"/>
        <v>56100.000000000007</v>
      </c>
      <c r="AN37" s="6"/>
      <c r="AO37" s="6"/>
    </row>
    <row r="38" spans="1:41" s="18" customFormat="1" ht="20.100000000000001" customHeight="1" x14ac:dyDescent="0.25">
      <c r="A38" s="1"/>
      <c r="B38" s="1"/>
      <c r="C38" s="1"/>
      <c r="D38" s="15"/>
      <c r="E38" s="16"/>
      <c r="F38" s="17"/>
      <c r="G38" s="10"/>
      <c r="H38" s="1"/>
      <c r="I38" s="1"/>
      <c r="J38" s="5"/>
      <c r="K38" s="25"/>
      <c r="L38" s="25"/>
      <c r="M38" s="8"/>
      <c r="N38" s="4"/>
      <c r="O38" s="4"/>
      <c r="P38" s="8"/>
      <c r="Q38" s="80"/>
      <c r="R38" s="80"/>
      <c r="S38" s="80"/>
      <c r="T38" s="80"/>
      <c r="U38" s="80"/>
      <c r="V38" s="80"/>
      <c r="W38" s="80"/>
      <c r="X38" s="80"/>
      <c r="Y38" s="80"/>
      <c r="Z38" s="70"/>
      <c r="AA38" s="55"/>
      <c r="AB38" s="51"/>
      <c r="AC38" s="42"/>
      <c r="AD38" s="26"/>
      <c r="AE38" s="26"/>
      <c r="AF38" s="26"/>
      <c r="AG38" s="26"/>
      <c r="AH38" s="26"/>
      <c r="AI38" s="26"/>
      <c r="AJ38" s="26"/>
      <c r="AK38" s="20"/>
      <c r="AL38" s="101"/>
      <c r="AN38" s="6"/>
      <c r="AO38" s="6"/>
    </row>
    <row r="39" spans="1:41" s="18" customFormat="1" ht="23.1" customHeight="1" x14ac:dyDescent="0.25">
      <c r="A39" s="1"/>
      <c r="B39" s="1"/>
      <c r="C39" s="1"/>
      <c r="D39" s="120" t="s">
        <v>12</v>
      </c>
      <c r="E39" s="120"/>
      <c r="F39" s="120"/>
      <c r="G39" s="120"/>
      <c r="H39" s="120"/>
      <c r="I39" s="121"/>
      <c r="J39" s="6"/>
      <c r="K39" s="25"/>
      <c r="L39" s="25"/>
      <c r="M39" s="1"/>
      <c r="N39" s="4"/>
      <c r="O39" s="4"/>
      <c r="P39" s="1"/>
      <c r="Q39" s="82">
        <v>45669</v>
      </c>
      <c r="R39" s="82"/>
      <c r="S39" s="82"/>
      <c r="T39" s="82"/>
      <c r="U39" s="82"/>
      <c r="V39" s="82"/>
      <c r="W39" s="82"/>
      <c r="X39" s="82"/>
      <c r="Y39" s="82"/>
      <c r="Z39" s="76"/>
      <c r="AA39" s="76"/>
      <c r="AB39" s="77"/>
      <c r="AC39" s="45"/>
      <c r="AD39" s="35">
        <v>45219</v>
      </c>
      <c r="AE39" s="35">
        <v>45219</v>
      </c>
      <c r="AF39" s="35">
        <v>45219</v>
      </c>
      <c r="AG39" s="29"/>
      <c r="AH39" s="29"/>
      <c r="AI39" s="29"/>
      <c r="AJ39" s="29"/>
      <c r="AK39" s="32"/>
      <c r="AL39" s="101"/>
      <c r="AN39" s="6"/>
      <c r="AO39" s="6"/>
    </row>
    <row r="40" spans="1:41" s="18" customFormat="1" ht="23.1" customHeight="1" x14ac:dyDescent="0.25">
      <c r="A40" s="1"/>
      <c r="B40" s="1"/>
      <c r="C40" s="36">
        <v>45219</v>
      </c>
      <c r="D40" s="2" t="s">
        <v>8</v>
      </c>
      <c r="E40" s="13">
        <f>K40</f>
        <v>2600</v>
      </c>
      <c r="F40" s="14">
        <f>L40</f>
        <v>1600</v>
      </c>
      <c r="G40" s="11"/>
      <c r="H40" s="33"/>
      <c r="I40" s="49"/>
      <c r="J40" s="5"/>
      <c r="K40" s="25">
        <f t="shared" si="1"/>
        <v>2600</v>
      </c>
      <c r="L40" s="25">
        <f t="shared" si="1"/>
        <v>1600</v>
      </c>
      <c r="M40" s="8"/>
      <c r="N40" s="4">
        <f t="shared" ref="N40:N51" si="11">Q40*2.3</f>
        <v>2530</v>
      </c>
      <c r="O40" s="4">
        <f>Q40*1.4</f>
        <v>1540</v>
      </c>
      <c r="P40" s="8"/>
      <c r="Q40" s="98">
        <v>1100</v>
      </c>
      <c r="R40" s="98">
        <v>759.00000000000011</v>
      </c>
      <c r="S40" s="80">
        <v>690</v>
      </c>
      <c r="T40" s="80">
        <v>690</v>
      </c>
      <c r="U40" s="80">
        <v>690</v>
      </c>
      <c r="V40" s="80">
        <v>690</v>
      </c>
      <c r="W40" s="80">
        <v>690</v>
      </c>
      <c r="X40" s="80">
        <v>690</v>
      </c>
      <c r="Y40" s="80">
        <v>690</v>
      </c>
      <c r="Z40" s="70">
        <v>690</v>
      </c>
      <c r="AA40" s="55">
        <v>690</v>
      </c>
      <c r="AB40" s="51">
        <v>690</v>
      </c>
      <c r="AC40" s="42">
        <v>690</v>
      </c>
      <c r="AD40" s="34">
        <v>690</v>
      </c>
      <c r="AE40" s="34">
        <v>690</v>
      </c>
      <c r="AF40" s="34">
        <v>690</v>
      </c>
      <c r="AG40" s="26">
        <v>1132.3051948051948</v>
      </c>
      <c r="AH40" s="26">
        <v>1132.3051948051948</v>
      </c>
      <c r="AI40" s="26">
        <v>1132.3051948051948</v>
      </c>
      <c r="AJ40" s="26">
        <v>1132.3051948051948</v>
      </c>
      <c r="AK40" s="9">
        <v>905.84415584415592</v>
      </c>
      <c r="AL40" s="101">
        <f t="shared" si="4"/>
        <v>759.00000000000011</v>
      </c>
      <c r="AN40" s="6"/>
      <c r="AO40" s="6"/>
    </row>
    <row r="41" spans="1:41" s="18" customFormat="1" ht="23.1" customHeight="1" x14ac:dyDescent="0.25">
      <c r="A41" s="1"/>
      <c r="B41" s="1"/>
      <c r="C41" s="36">
        <v>45219</v>
      </c>
      <c r="D41" s="2" t="s">
        <v>9</v>
      </c>
      <c r="E41" s="13">
        <f t="shared" ref="E41:F44" si="12">K41</f>
        <v>4400</v>
      </c>
      <c r="F41" s="14">
        <f t="shared" si="12"/>
        <v>2700</v>
      </c>
      <c r="G41" s="10"/>
      <c r="H41" s="1"/>
      <c r="I41" s="1"/>
      <c r="J41" s="5"/>
      <c r="K41" s="25">
        <f t="shared" si="1"/>
        <v>4400</v>
      </c>
      <c r="L41" s="25">
        <f t="shared" si="1"/>
        <v>2700</v>
      </c>
      <c r="M41" s="8"/>
      <c r="N41" s="4">
        <f t="shared" si="11"/>
        <v>4370</v>
      </c>
      <c r="O41" s="4">
        <f>Q41*1.4</f>
        <v>2660</v>
      </c>
      <c r="P41" s="8"/>
      <c r="Q41" s="98">
        <v>1900</v>
      </c>
      <c r="R41" s="98">
        <v>1210</v>
      </c>
      <c r="S41" s="80">
        <v>1100</v>
      </c>
      <c r="T41" s="80">
        <v>1100</v>
      </c>
      <c r="U41" s="80">
        <v>1100</v>
      </c>
      <c r="V41" s="80">
        <v>1100</v>
      </c>
      <c r="W41" s="80">
        <v>1100</v>
      </c>
      <c r="X41" s="80">
        <v>1100</v>
      </c>
      <c r="Y41" s="80">
        <v>1100</v>
      </c>
      <c r="Z41" s="70">
        <v>1100</v>
      </c>
      <c r="AA41" s="55">
        <v>1100</v>
      </c>
      <c r="AB41" s="51">
        <v>1100</v>
      </c>
      <c r="AC41" s="42">
        <v>1100</v>
      </c>
      <c r="AD41" s="34">
        <v>1100</v>
      </c>
      <c r="AE41" s="34">
        <v>1100</v>
      </c>
      <c r="AF41" s="34">
        <v>1100</v>
      </c>
      <c r="AG41" s="26">
        <v>1507.3051948051948</v>
      </c>
      <c r="AH41" s="26">
        <v>1507.3051948051948</v>
      </c>
      <c r="AI41" s="26">
        <v>1507.3051948051948</v>
      </c>
      <c r="AJ41" s="26">
        <v>1507.3051948051948</v>
      </c>
      <c r="AK41" s="9">
        <v>1205.8441558441559</v>
      </c>
      <c r="AL41" s="101">
        <f t="shared" si="4"/>
        <v>1210</v>
      </c>
      <c r="AN41" s="6"/>
      <c r="AO41" s="6"/>
    </row>
    <row r="42" spans="1:41" s="18" customFormat="1" ht="23.1" customHeight="1" x14ac:dyDescent="0.25">
      <c r="A42" s="1"/>
      <c r="B42" s="1"/>
      <c r="C42" s="36">
        <v>45219</v>
      </c>
      <c r="D42" s="2" t="s">
        <v>27</v>
      </c>
      <c r="E42" s="13">
        <f t="shared" si="12"/>
        <v>5100</v>
      </c>
      <c r="F42" s="14">
        <f t="shared" si="12"/>
        <v>3100</v>
      </c>
      <c r="G42" s="10"/>
      <c r="H42" s="1"/>
      <c r="I42" s="1"/>
      <c r="J42" s="5"/>
      <c r="K42" s="25">
        <f t="shared" si="1"/>
        <v>5100</v>
      </c>
      <c r="L42" s="25">
        <f t="shared" si="1"/>
        <v>3100</v>
      </c>
      <c r="M42" s="8"/>
      <c r="N42" s="4">
        <f t="shared" si="11"/>
        <v>5060</v>
      </c>
      <c r="O42" s="4">
        <f>Q42*1.4</f>
        <v>3080</v>
      </c>
      <c r="P42" s="8"/>
      <c r="Q42" s="98">
        <v>2200</v>
      </c>
      <c r="R42" s="98">
        <v>1430.0000000000002</v>
      </c>
      <c r="S42" s="80">
        <v>1300</v>
      </c>
      <c r="T42" s="80">
        <v>1300</v>
      </c>
      <c r="U42" s="80">
        <v>1300</v>
      </c>
      <c r="V42" s="80">
        <v>1300</v>
      </c>
      <c r="W42" s="80">
        <v>1300</v>
      </c>
      <c r="X42" s="80">
        <v>1300</v>
      </c>
      <c r="Y42" s="80">
        <v>1300</v>
      </c>
      <c r="Z42" s="70">
        <v>1300</v>
      </c>
      <c r="AA42" s="55">
        <v>1300</v>
      </c>
      <c r="AB42" s="51">
        <v>1300</v>
      </c>
      <c r="AC42" s="42">
        <v>1300</v>
      </c>
      <c r="AD42" s="34">
        <v>1300</v>
      </c>
      <c r="AE42" s="34">
        <v>1300</v>
      </c>
      <c r="AF42" s="34">
        <v>1300</v>
      </c>
      <c r="AG42" s="26">
        <v>1507.3051948051948</v>
      </c>
      <c r="AH42" s="26">
        <v>1507.3051948051948</v>
      </c>
      <c r="AI42" s="26">
        <v>1507.3051948051948</v>
      </c>
      <c r="AJ42" s="26">
        <v>1507.3051948051948</v>
      </c>
      <c r="AK42" s="9">
        <v>1205.8441558441559</v>
      </c>
      <c r="AL42" s="101">
        <f t="shared" si="4"/>
        <v>1430.0000000000002</v>
      </c>
      <c r="AN42" s="6"/>
      <c r="AO42" s="6"/>
    </row>
    <row r="43" spans="1:41" s="18" customFormat="1" ht="23.1" customHeight="1" x14ac:dyDescent="0.25">
      <c r="A43" s="1"/>
      <c r="B43" s="1"/>
      <c r="C43" s="36">
        <v>45219</v>
      </c>
      <c r="D43" s="2" t="s">
        <v>10</v>
      </c>
      <c r="E43" s="13">
        <f t="shared" si="12"/>
        <v>8300</v>
      </c>
      <c r="F43" s="14">
        <f t="shared" si="12"/>
        <v>5800</v>
      </c>
      <c r="G43" s="10"/>
      <c r="H43" s="1"/>
      <c r="I43" s="1"/>
      <c r="J43" s="5"/>
      <c r="K43" s="25">
        <f t="shared" si="1"/>
        <v>8300</v>
      </c>
      <c r="L43" s="25">
        <f t="shared" si="1"/>
        <v>5800</v>
      </c>
      <c r="M43" s="8"/>
      <c r="N43" s="58">
        <f t="shared" si="11"/>
        <v>8280</v>
      </c>
      <c r="O43" s="58">
        <f>Q43*1.61</f>
        <v>5796</v>
      </c>
      <c r="P43" s="8"/>
      <c r="Q43" s="98">
        <v>3600</v>
      </c>
      <c r="R43" s="98">
        <v>2387</v>
      </c>
      <c r="S43" s="80">
        <v>2170</v>
      </c>
      <c r="T43" s="80">
        <v>2170</v>
      </c>
      <c r="U43" s="80">
        <v>2170</v>
      </c>
      <c r="V43" s="80">
        <v>2170</v>
      </c>
      <c r="W43" s="80">
        <v>2170</v>
      </c>
      <c r="X43" s="80">
        <v>2170</v>
      </c>
      <c r="Y43" s="80">
        <v>2170</v>
      </c>
      <c r="Z43" s="70">
        <v>2170</v>
      </c>
      <c r="AA43" s="55">
        <v>2100</v>
      </c>
      <c r="AB43" s="51">
        <v>2100</v>
      </c>
      <c r="AC43" s="42">
        <v>2100</v>
      </c>
      <c r="AD43" s="34">
        <v>2100</v>
      </c>
      <c r="AE43" s="34">
        <v>2100</v>
      </c>
      <c r="AF43" s="34">
        <v>2100</v>
      </c>
      <c r="AG43" s="26">
        <v>1507.3051948051948</v>
      </c>
      <c r="AH43" s="26">
        <v>1507.3051948051948</v>
      </c>
      <c r="AI43" s="26">
        <v>1507.3051948051948</v>
      </c>
      <c r="AJ43" s="26">
        <v>1507.3051948051948</v>
      </c>
      <c r="AK43" s="9">
        <v>1205.8441558441559</v>
      </c>
      <c r="AL43" s="101">
        <f t="shared" si="4"/>
        <v>2387</v>
      </c>
      <c r="AN43" s="6"/>
      <c r="AO43" s="6"/>
    </row>
    <row r="44" spans="1:41" s="18" customFormat="1" ht="23.1" customHeight="1" x14ac:dyDescent="0.25">
      <c r="A44" s="1"/>
      <c r="B44" s="1"/>
      <c r="C44" s="36">
        <v>45277</v>
      </c>
      <c r="D44" s="2" t="s">
        <v>71</v>
      </c>
      <c r="E44" s="13">
        <f t="shared" si="12"/>
        <v>8600</v>
      </c>
      <c r="F44" s="14">
        <f t="shared" si="12"/>
        <v>6000</v>
      </c>
      <c r="G44" s="10"/>
      <c r="H44" s="1"/>
      <c r="I44" s="1"/>
      <c r="J44" s="5"/>
      <c r="K44" s="25">
        <f t="shared" si="1"/>
        <v>8600</v>
      </c>
      <c r="L44" s="25">
        <f t="shared" si="1"/>
        <v>6000</v>
      </c>
      <c r="M44" s="8"/>
      <c r="N44" s="58">
        <f t="shared" si="11"/>
        <v>8510</v>
      </c>
      <c r="O44" s="58">
        <f>Q44*1.61</f>
        <v>5957</v>
      </c>
      <c r="P44" s="8"/>
      <c r="Q44" s="98">
        <v>3700</v>
      </c>
      <c r="R44" s="98">
        <v>2387</v>
      </c>
      <c r="S44" s="80">
        <v>2170</v>
      </c>
      <c r="T44" s="80">
        <v>2170</v>
      </c>
      <c r="U44" s="80">
        <v>2170</v>
      </c>
      <c r="V44" s="80">
        <v>2170</v>
      </c>
      <c r="W44" s="80">
        <v>2170</v>
      </c>
      <c r="X44" s="80">
        <v>2170</v>
      </c>
      <c r="Y44" s="80">
        <v>2170</v>
      </c>
      <c r="Z44" s="70">
        <v>2170</v>
      </c>
      <c r="AA44" s="55"/>
      <c r="AB44" s="51"/>
      <c r="AC44" s="42"/>
      <c r="AD44" s="34"/>
      <c r="AE44" s="34"/>
      <c r="AF44" s="34"/>
      <c r="AG44" s="26"/>
      <c r="AH44" s="26"/>
      <c r="AI44" s="26"/>
      <c r="AJ44" s="26"/>
      <c r="AK44" s="9"/>
      <c r="AL44" s="101">
        <f t="shared" si="4"/>
        <v>2387</v>
      </c>
      <c r="AN44" s="6"/>
      <c r="AO44" s="6"/>
    </row>
    <row r="45" spans="1:41" s="18" customFormat="1" ht="23.1" customHeight="1" x14ac:dyDescent="0.25">
      <c r="A45" s="1"/>
      <c r="B45" s="1"/>
      <c r="C45" s="103">
        <v>45610</v>
      </c>
      <c r="D45" s="2" t="s">
        <v>96</v>
      </c>
      <c r="E45" s="13">
        <f t="shared" ref="E45" si="13">K45</f>
        <v>12000</v>
      </c>
      <c r="F45" s="14">
        <v>9000</v>
      </c>
      <c r="G45" s="10"/>
      <c r="H45" s="1"/>
      <c r="I45" s="1"/>
      <c r="J45" s="5" t="s">
        <v>111</v>
      </c>
      <c r="K45" s="25">
        <f t="shared" si="1"/>
        <v>12000</v>
      </c>
      <c r="L45" s="25">
        <f t="shared" si="1"/>
        <v>7300</v>
      </c>
      <c r="M45" s="8"/>
      <c r="N45" s="4">
        <f t="shared" si="11"/>
        <v>11959.999999999998</v>
      </c>
      <c r="O45" s="4">
        <f>Q45*1.4</f>
        <v>7279.9999999999991</v>
      </c>
      <c r="P45" s="8"/>
      <c r="Q45" s="98">
        <v>5200</v>
      </c>
      <c r="R45" s="98"/>
      <c r="S45" s="80"/>
      <c r="T45" s="80"/>
      <c r="U45" s="80"/>
      <c r="V45" s="80"/>
      <c r="W45" s="80"/>
      <c r="X45" s="80"/>
      <c r="Y45" s="80"/>
      <c r="Z45" s="70"/>
      <c r="AA45" s="55"/>
      <c r="AB45" s="51"/>
      <c r="AC45" s="42"/>
      <c r="AD45" s="34"/>
      <c r="AE45" s="34"/>
      <c r="AF45" s="34"/>
      <c r="AG45" s="26"/>
      <c r="AH45" s="26"/>
      <c r="AI45" s="26"/>
      <c r="AJ45" s="26"/>
      <c r="AK45" s="9"/>
      <c r="AL45" s="101"/>
      <c r="AN45" s="6"/>
      <c r="AO45" s="6"/>
    </row>
    <row r="46" spans="1:41" s="18" customFormat="1" ht="23.1" customHeight="1" x14ac:dyDescent="0.25">
      <c r="A46" s="1"/>
      <c r="B46" s="1"/>
      <c r="C46" s="36"/>
      <c r="D46" s="15"/>
      <c r="E46" s="16"/>
      <c r="F46" s="17"/>
      <c r="G46" s="10"/>
      <c r="H46" s="1"/>
      <c r="I46" s="1"/>
      <c r="J46" s="5"/>
      <c r="K46" s="25"/>
      <c r="L46" s="25"/>
      <c r="M46" s="8"/>
      <c r="N46" s="4"/>
      <c r="O46" s="4"/>
      <c r="P46" s="8"/>
      <c r="Q46" s="98"/>
      <c r="R46" s="98"/>
      <c r="S46" s="80"/>
      <c r="T46" s="80"/>
      <c r="U46" s="80"/>
      <c r="V46" s="80"/>
      <c r="W46" s="80"/>
      <c r="X46" s="80"/>
      <c r="Y46" s="80"/>
      <c r="Z46" s="70"/>
      <c r="AA46" s="55"/>
      <c r="AB46" s="51"/>
      <c r="AC46" s="42"/>
      <c r="AD46" s="34"/>
      <c r="AE46" s="34"/>
      <c r="AF46" s="34"/>
      <c r="AG46" s="26"/>
      <c r="AH46" s="26"/>
      <c r="AI46" s="26"/>
      <c r="AJ46" s="26"/>
      <c r="AK46" s="9"/>
      <c r="AL46" s="101"/>
      <c r="AN46" s="6"/>
      <c r="AO46" s="6"/>
    </row>
    <row r="47" spans="1:41" s="18" customFormat="1" ht="23.1" customHeight="1" x14ac:dyDescent="0.25">
      <c r="A47" s="1"/>
      <c r="B47" s="1"/>
      <c r="C47" s="36"/>
      <c r="D47" s="120" t="s">
        <v>13</v>
      </c>
      <c r="E47" s="120"/>
      <c r="F47" s="120"/>
      <c r="G47" s="120"/>
      <c r="H47" s="120"/>
      <c r="I47" s="121"/>
      <c r="J47" s="6"/>
      <c r="K47" s="25"/>
      <c r="L47" s="25"/>
      <c r="M47" s="1"/>
      <c r="N47" s="4"/>
      <c r="O47" s="4"/>
      <c r="P47" s="1"/>
      <c r="Q47" s="98"/>
      <c r="R47" s="98"/>
      <c r="S47" s="80"/>
      <c r="T47" s="80"/>
      <c r="U47" s="80"/>
      <c r="V47" s="80"/>
      <c r="W47" s="80"/>
      <c r="X47" s="80"/>
      <c r="Y47" s="80"/>
      <c r="Z47" s="62"/>
      <c r="AA47" s="62"/>
      <c r="AB47" s="61"/>
      <c r="AC47" s="42"/>
      <c r="AD47" s="34"/>
      <c r="AE47" s="34"/>
      <c r="AF47" s="34"/>
      <c r="AG47" s="26"/>
      <c r="AH47" s="26"/>
      <c r="AI47" s="26"/>
      <c r="AJ47" s="26"/>
      <c r="AK47" s="9"/>
      <c r="AL47" s="101"/>
      <c r="AN47" s="6"/>
      <c r="AO47" s="6"/>
    </row>
    <row r="48" spans="1:41" s="18" customFormat="1" ht="23.1" customHeight="1" x14ac:dyDescent="0.25">
      <c r="A48" s="1"/>
      <c r="B48" s="1"/>
      <c r="C48" s="36">
        <v>45219</v>
      </c>
      <c r="D48" s="2" t="s">
        <v>11</v>
      </c>
      <c r="E48" s="13">
        <f t="shared" ref="E48:F51" si="14">K48</f>
        <v>11500</v>
      </c>
      <c r="F48" s="14">
        <f t="shared" si="14"/>
        <v>7000</v>
      </c>
      <c r="G48" s="11"/>
      <c r="H48" s="7"/>
      <c r="I48" s="7"/>
      <c r="J48" s="5"/>
      <c r="K48" s="25">
        <f t="shared" si="1"/>
        <v>11500</v>
      </c>
      <c r="L48" s="25">
        <f t="shared" si="1"/>
        <v>7000</v>
      </c>
      <c r="M48" s="8"/>
      <c r="N48" s="4">
        <f t="shared" si="11"/>
        <v>11500</v>
      </c>
      <c r="O48" s="4">
        <f>Q48*1.4</f>
        <v>7000</v>
      </c>
      <c r="P48" s="8"/>
      <c r="Q48" s="98">
        <v>5000</v>
      </c>
      <c r="R48" s="98">
        <v>1650.0000000000002</v>
      </c>
      <c r="S48" s="80">
        <v>1500</v>
      </c>
      <c r="T48" s="80">
        <v>1500</v>
      </c>
      <c r="U48" s="80">
        <v>1500</v>
      </c>
      <c r="V48" s="80">
        <v>1500</v>
      </c>
      <c r="W48" s="80">
        <v>1500</v>
      </c>
      <c r="X48" s="80">
        <v>1500</v>
      </c>
      <c r="Y48" s="80">
        <v>1500</v>
      </c>
      <c r="Z48" s="70">
        <v>1500</v>
      </c>
      <c r="AA48" s="55">
        <v>1500</v>
      </c>
      <c r="AB48" s="51">
        <v>1500</v>
      </c>
      <c r="AC48" s="42">
        <v>1500</v>
      </c>
      <c r="AD48" s="34">
        <v>1500</v>
      </c>
      <c r="AE48" s="34">
        <v>1500</v>
      </c>
      <c r="AF48" s="34">
        <v>1500</v>
      </c>
      <c r="AG48" s="26">
        <v>1075.487012987013</v>
      </c>
      <c r="AH48" s="26">
        <v>1075.487012987013</v>
      </c>
      <c r="AI48" s="26">
        <v>1075.487012987013</v>
      </c>
      <c r="AJ48" s="26">
        <v>1075.487012987013</v>
      </c>
      <c r="AK48" s="9">
        <v>860.38961038961043</v>
      </c>
      <c r="AL48" s="101">
        <f t="shared" si="4"/>
        <v>1650.0000000000002</v>
      </c>
      <c r="AN48" s="6"/>
      <c r="AO48" s="6"/>
    </row>
    <row r="49" spans="1:42" s="18" customFormat="1" ht="23.1" customHeight="1" x14ac:dyDescent="0.25">
      <c r="A49" s="1"/>
      <c r="B49" s="1"/>
      <c r="C49" s="1"/>
      <c r="D49" s="2" t="s">
        <v>112</v>
      </c>
      <c r="E49" s="13">
        <f t="shared" si="14"/>
        <v>11500</v>
      </c>
      <c r="F49" s="14">
        <f t="shared" si="14"/>
        <v>7000</v>
      </c>
      <c r="G49" s="10"/>
      <c r="H49" s="1"/>
      <c r="I49" s="22"/>
      <c r="J49" s="5"/>
      <c r="K49" s="25">
        <f t="shared" si="1"/>
        <v>11500</v>
      </c>
      <c r="L49" s="25">
        <f t="shared" si="1"/>
        <v>7000</v>
      </c>
      <c r="M49" s="8"/>
      <c r="N49" s="4">
        <f t="shared" si="11"/>
        <v>11500</v>
      </c>
      <c r="O49" s="4">
        <f>Q49*1.4</f>
        <v>7000</v>
      </c>
      <c r="P49" s="8"/>
      <c r="Q49" s="98">
        <v>5000</v>
      </c>
      <c r="R49" s="98">
        <v>1571.875</v>
      </c>
      <c r="S49" s="80">
        <v>1428.9772727272725</v>
      </c>
      <c r="T49" s="80">
        <v>1428.9772727272725</v>
      </c>
      <c r="U49" s="80">
        <v>1428.9772727272725</v>
      </c>
      <c r="V49" s="80">
        <v>1428.9772727272725</v>
      </c>
      <c r="W49" s="80">
        <v>1428.9772727272725</v>
      </c>
      <c r="X49" s="80">
        <v>1428.9772727272725</v>
      </c>
      <c r="Y49" s="80">
        <v>1428.9772727272725</v>
      </c>
      <c r="Z49" s="70">
        <v>1428.9772727272725</v>
      </c>
      <c r="AA49" s="55">
        <v>1428.9772727272725</v>
      </c>
      <c r="AB49" s="51">
        <v>1428.9772727272725</v>
      </c>
      <c r="AC49" s="42">
        <f t="shared" ref="AC49:AC51" si="15">AL49*1.25</f>
        <v>1964.84375</v>
      </c>
      <c r="AD49" s="26">
        <f t="shared" ref="AD49:AD51" si="16">AL49*1.25</f>
        <v>1964.84375</v>
      </c>
      <c r="AE49" s="26">
        <v>1428.9772727272725</v>
      </c>
      <c r="AF49" s="26">
        <v>1428.9772727272725</v>
      </c>
      <c r="AG49" s="26">
        <v>1428.9772727272725</v>
      </c>
      <c r="AH49" s="26">
        <v>1428.9772727272725</v>
      </c>
      <c r="AI49" s="26">
        <v>1428.9772727272725</v>
      </c>
      <c r="AJ49" s="26">
        <v>1428.9772727272725</v>
      </c>
      <c r="AK49" s="9">
        <v>1143.181818181818</v>
      </c>
      <c r="AL49" s="101">
        <f t="shared" si="4"/>
        <v>1571.875</v>
      </c>
      <c r="AN49" s="6"/>
      <c r="AO49" s="6"/>
    </row>
    <row r="50" spans="1:42" s="18" customFormat="1" ht="23.1" customHeight="1" x14ac:dyDescent="0.25">
      <c r="A50" s="1"/>
      <c r="B50" s="1"/>
      <c r="C50" s="1"/>
      <c r="D50" s="2" t="s">
        <v>15</v>
      </c>
      <c r="E50" s="13">
        <f t="shared" si="14"/>
        <v>12000</v>
      </c>
      <c r="F50" s="14">
        <f t="shared" si="14"/>
        <v>7300</v>
      </c>
      <c r="G50" s="10"/>
      <c r="H50" s="1"/>
      <c r="I50" s="22"/>
      <c r="J50" s="5"/>
      <c r="K50" s="25">
        <f t="shared" si="1"/>
        <v>12000</v>
      </c>
      <c r="L50" s="25">
        <f t="shared" si="1"/>
        <v>7300</v>
      </c>
      <c r="M50" s="8"/>
      <c r="N50" s="4">
        <f t="shared" si="11"/>
        <v>11959.999999999998</v>
      </c>
      <c r="O50" s="4">
        <f>Q50*1.4</f>
        <v>7279.9999999999991</v>
      </c>
      <c r="P50" s="8"/>
      <c r="Q50" s="98">
        <v>5200</v>
      </c>
      <c r="R50" s="98">
        <v>1737.9464285714287</v>
      </c>
      <c r="S50" s="80">
        <v>1579.9512987012986</v>
      </c>
      <c r="T50" s="80">
        <v>1579.9512987012986</v>
      </c>
      <c r="U50" s="80">
        <v>1579.9512987012986</v>
      </c>
      <c r="V50" s="80">
        <v>1579.9512987012986</v>
      </c>
      <c r="W50" s="80">
        <v>1579.9512987012986</v>
      </c>
      <c r="X50" s="80">
        <v>1579.9512987012986</v>
      </c>
      <c r="Y50" s="80">
        <v>1579.9512987012986</v>
      </c>
      <c r="Z50" s="70">
        <v>1579.9512987012986</v>
      </c>
      <c r="AA50" s="55">
        <v>1579.9512987012986</v>
      </c>
      <c r="AB50" s="51">
        <v>1579.9512987012986</v>
      </c>
      <c r="AC50" s="42">
        <f t="shared" si="15"/>
        <v>2172.4330357142858</v>
      </c>
      <c r="AD50" s="26">
        <f t="shared" si="16"/>
        <v>2172.4330357142858</v>
      </c>
      <c r="AE50" s="26">
        <v>1579.9512987012986</v>
      </c>
      <c r="AF50" s="26">
        <v>1579.9512987012986</v>
      </c>
      <c r="AG50" s="26">
        <v>1579.9512987012986</v>
      </c>
      <c r="AH50" s="26">
        <v>1579.9512987012986</v>
      </c>
      <c r="AI50" s="26">
        <v>1579.9512987012986</v>
      </c>
      <c r="AJ50" s="26">
        <v>1579.9512987012986</v>
      </c>
      <c r="AK50" s="9">
        <v>1263.9610389610389</v>
      </c>
      <c r="AL50" s="101">
        <f t="shared" si="4"/>
        <v>1737.9464285714287</v>
      </c>
      <c r="AN50" s="6"/>
      <c r="AO50" s="6"/>
    </row>
    <row r="51" spans="1:42" s="18" customFormat="1" ht="23.1" customHeight="1" x14ac:dyDescent="0.25">
      <c r="A51" s="1"/>
      <c r="B51" s="1"/>
      <c r="C51" s="1"/>
      <c r="D51" s="2" t="s">
        <v>16</v>
      </c>
      <c r="E51" s="13">
        <f t="shared" si="14"/>
        <v>12500</v>
      </c>
      <c r="F51" s="14">
        <f t="shared" si="14"/>
        <v>7600</v>
      </c>
      <c r="G51" s="10"/>
      <c r="H51" s="1"/>
      <c r="I51" s="1"/>
      <c r="J51" s="5"/>
      <c r="K51" s="25">
        <f t="shared" si="1"/>
        <v>12500</v>
      </c>
      <c r="L51" s="25">
        <f t="shared" si="1"/>
        <v>7600</v>
      </c>
      <c r="M51" s="8"/>
      <c r="N51" s="4">
        <f t="shared" si="11"/>
        <v>12419.999999999998</v>
      </c>
      <c r="O51" s="4">
        <f>Q51*1.4</f>
        <v>7559.9999999999991</v>
      </c>
      <c r="P51" s="8"/>
      <c r="Q51" s="98">
        <v>5400</v>
      </c>
      <c r="R51" s="98">
        <v>1885.2678571428573</v>
      </c>
      <c r="S51" s="80">
        <v>1713.8798701298701</v>
      </c>
      <c r="T51" s="80">
        <v>1713.8798701298701</v>
      </c>
      <c r="U51" s="80">
        <v>1713.8798701298701</v>
      </c>
      <c r="V51" s="80">
        <v>1713.8798701298701</v>
      </c>
      <c r="W51" s="80">
        <v>1713.8798701298701</v>
      </c>
      <c r="X51" s="80">
        <v>1713.8798701298701</v>
      </c>
      <c r="Y51" s="80">
        <v>1713.8798701298701</v>
      </c>
      <c r="Z51" s="70">
        <v>1713.8798701298701</v>
      </c>
      <c r="AA51" s="55">
        <v>1713.8798701298701</v>
      </c>
      <c r="AB51" s="51">
        <v>1713.8798701298701</v>
      </c>
      <c r="AC51" s="42">
        <f t="shared" si="15"/>
        <v>2356.5848214285716</v>
      </c>
      <c r="AD51" s="26">
        <f t="shared" si="16"/>
        <v>2356.5848214285716</v>
      </c>
      <c r="AE51" s="26">
        <v>1713.8798701298701</v>
      </c>
      <c r="AF51" s="26">
        <v>1713.8798701298701</v>
      </c>
      <c r="AG51" s="26">
        <v>1713.8798701298701</v>
      </c>
      <c r="AH51" s="26">
        <v>1713.8798701298701</v>
      </c>
      <c r="AI51" s="26">
        <v>1713.8798701298701</v>
      </c>
      <c r="AJ51" s="26">
        <v>1713.8798701298701</v>
      </c>
      <c r="AK51" s="9">
        <v>1371.1038961038962</v>
      </c>
      <c r="AL51" s="101">
        <f t="shared" si="4"/>
        <v>1885.2678571428573</v>
      </c>
      <c r="AN51" s="6"/>
      <c r="AO51" s="6"/>
    </row>
    <row r="52" spans="1:42" s="18" customFormat="1" ht="23.1" customHeight="1" x14ac:dyDescent="0.25">
      <c r="A52" s="1"/>
      <c r="B52" s="1"/>
      <c r="C52" s="1"/>
      <c r="D52" s="15"/>
      <c r="E52" s="16"/>
      <c r="F52" s="17"/>
      <c r="G52" s="10"/>
      <c r="H52" s="1"/>
      <c r="I52" s="1"/>
      <c r="J52" s="5"/>
      <c r="K52" s="25"/>
      <c r="L52" s="25"/>
      <c r="M52" s="8"/>
      <c r="N52" s="4"/>
      <c r="O52" s="4"/>
      <c r="P52" s="8"/>
      <c r="Q52" s="98"/>
      <c r="R52" s="98"/>
      <c r="S52" s="80"/>
      <c r="T52" s="80"/>
      <c r="U52" s="80"/>
      <c r="V52" s="80"/>
      <c r="W52" s="80"/>
      <c r="X52" s="80"/>
      <c r="Y52" s="80"/>
      <c r="Z52" s="70"/>
      <c r="AA52" s="55"/>
      <c r="AB52" s="51"/>
      <c r="AC52" s="42"/>
      <c r="AD52" s="26"/>
      <c r="AE52" s="26"/>
      <c r="AF52" s="26"/>
      <c r="AG52" s="26"/>
      <c r="AH52" s="26"/>
      <c r="AI52" s="26"/>
      <c r="AJ52" s="26"/>
      <c r="AK52" s="9"/>
      <c r="AL52" s="101"/>
      <c r="AN52" s="6"/>
      <c r="AO52" s="6"/>
    </row>
    <row r="53" spans="1:42" s="18" customFormat="1" ht="23.1" customHeight="1" x14ac:dyDescent="0.25">
      <c r="A53" s="1"/>
      <c r="B53" s="1"/>
      <c r="C53" s="36"/>
      <c r="D53" s="120" t="s">
        <v>48</v>
      </c>
      <c r="E53" s="120"/>
      <c r="F53" s="120"/>
      <c r="G53" s="120"/>
      <c r="H53" s="120"/>
      <c r="I53" s="121"/>
      <c r="J53" s="6"/>
      <c r="K53" s="25"/>
      <c r="L53" s="25"/>
      <c r="M53" s="1"/>
      <c r="N53" s="78" t="s">
        <v>69</v>
      </c>
      <c r="O53" s="78" t="s">
        <v>70</v>
      </c>
      <c r="P53" s="1"/>
      <c r="Q53" s="98"/>
      <c r="R53" s="98"/>
      <c r="S53" s="80"/>
      <c r="T53" s="80"/>
      <c r="U53" s="80"/>
      <c r="V53" s="80"/>
      <c r="W53" s="80"/>
      <c r="X53" s="80"/>
      <c r="Y53" s="80"/>
      <c r="Z53" s="62"/>
      <c r="AA53" s="62"/>
      <c r="AB53" s="61"/>
      <c r="AC53" s="42"/>
      <c r="AD53" s="34"/>
      <c r="AE53" s="34"/>
      <c r="AF53" s="34"/>
      <c r="AG53" s="26"/>
      <c r="AH53" s="26"/>
      <c r="AI53" s="26"/>
      <c r="AJ53" s="26"/>
      <c r="AK53" s="9"/>
      <c r="AL53" s="101"/>
      <c r="AN53" s="6"/>
      <c r="AO53" s="6"/>
    </row>
    <row r="54" spans="1:42" s="18" customFormat="1" ht="23.1" customHeight="1" x14ac:dyDescent="0.25">
      <c r="A54" s="1"/>
      <c r="B54" s="1"/>
      <c r="C54" s="36">
        <v>45268</v>
      </c>
      <c r="D54" s="2" t="s">
        <v>49</v>
      </c>
      <c r="E54" s="13">
        <f t="shared" ref="E54:F54" si="17">K54</f>
        <v>13100</v>
      </c>
      <c r="F54" s="14">
        <f t="shared" si="17"/>
        <v>8000</v>
      </c>
      <c r="G54" s="11"/>
      <c r="H54" s="7"/>
      <c r="I54" s="7"/>
      <c r="J54" s="5"/>
      <c r="K54" s="25">
        <f t="shared" si="1"/>
        <v>13100</v>
      </c>
      <c r="L54" s="25">
        <f t="shared" si="1"/>
        <v>8000</v>
      </c>
      <c r="M54" s="8"/>
      <c r="N54" s="4">
        <f>Q54*2.5</f>
        <v>13062.5</v>
      </c>
      <c r="O54" s="4">
        <f>Q54*1.52</f>
        <v>7942</v>
      </c>
      <c r="P54" s="8"/>
      <c r="Q54" s="98">
        <v>5225</v>
      </c>
      <c r="R54" s="98">
        <v>5225</v>
      </c>
      <c r="S54" s="80">
        <v>4750</v>
      </c>
      <c r="T54" s="80">
        <v>4750</v>
      </c>
      <c r="U54" s="80">
        <v>4750</v>
      </c>
      <c r="V54" s="80">
        <v>4750</v>
      </c>
      <c r="W54" s="80">
        <v>4750</v>
      </c>
      <c r="X54" s="80">
        <v>4750</v>
      </c>
      <c r="Y54" s="80">
        <v>4750</v>
      </c>
      <c r="Z54" s="70">
        <v>4750</v>
      </c>
      <c r="AA54" s="55">
        <v>4750</v>
      </c>
      <c r="AB54" s="51"/>
      <c r="AC54" s="42"/>
      <c r="AD54" s="34"/>
      <c r="AE54" s="34"/>
      <c r="AF54" s="34"/>
      <c r="AG54" s="26"/>
      <c r="AH54" s="26"/>
      <c r="AI54" s="26"/>
      <c r="AJ54" s="26"/>
      <c r="AK54" s="9"/>
      <c r="AL54" s="101">
        <f t="shared" si="4"/>
        <v>5225</v>
      </c>
      <c r="AN54" s="6"/>
      <c r="AO54" s="6"/>
    </row>
    <row r="55" spans="1:42" s="18" customFormat="1" ht="23.1" customHeight="1" x14ac:dyDescent="0.25">
      <c r="A55" s="1"/>
      <c r="B55" s="1"/>
      <c r="C55" s="1"/>
      <c r="D55" s="15"/>
      <c r="E55" s="16"/>
      <c r="F55" s="17"/>
      <c r="G55" s="10"/>
      <c r="H55" s="1"/>
      <c r="I55" s="1"/>
      <c r="J55" s="5"/>
      <c r="K55" s="25"/>
      <c r="L55" s="25"/>
      <c r="M55" s="8"/>
      <c r="N55" s="4"/>
      <c r="O55" s="4"/>
      <c r="P55" s="8"/>
      <c r="Q55" s="98"/>
      <c r="R55" s="98"/>
      <c r="S55" s="80"/>
      <c r="T55" s="80"/>
      <c r="U55" s="80"/>
      <c r="V55" s="80"/>
      <c r="W55" s="80"/>
      <c r="X55" s="80"/>
      <c r="Y55" s="80"/>
      <c r="Z55" s="70"/>
      <c r="AA55" s="55"/>
      <c r="AB55" s="51"/>
      <c r="AC55" s="42"/>
      <c r="AD55" s="26"/>
      <c r="AE55" s="26"/>
      <c r="AF55" s="26"/>
      <c r="AG55" s="26"/>
      <c r="AH55" s="26"/>
      <c r="AI55" s="26"/>
      <c r="AJ55" s="26"/>
      <c r="AK55" s="9"/>
      <c r="AL55" s="101"/>
      <c r="AN55" s="6"/>
      <c r="AO55" s="6"/>
    </row>
    <row r="56" spans="1:42" s="18" customFormat="1" ht="23.1" customHeight="1" x14ac:dyDescent="0.25">
      <c r="A56" s="1"/>
      <c r="B56" s="1"/>
      <c r="C56" s="1"/>
      <c r="D56" s="15"/>
      <c r="E56" s="16"/>
      <c r="F56" s="17"/>
      <c r="G56" s="10"/>
      <c r="H56" s="1"/>
      <c r="I56" s="1"/>
      <c r="J56" s="5"/>
      <c r="K56" s="25"/>
      <c r="L56" s="25"/>
      <c r="M56" s="8"/>
      <c r="N56" s="4"/>
      <c r="O56" s="4"/>
      <c r="P56" s="8"/>
      <c r="Q56" s="98"/>
      <c r="R56" s="98"/>
      <c r="S56" s="80"/>
      <c r="T56" s="80"/>
      <c r="U56" s="80"/>
      <c r="V56" s="80"/>
      <c r="W56" s="80"/>
      <c r="X56" s="80"/>
      <c r="Y56" s="80"/>
      <c r="Z56" s="70"/>
      <c r="AA56" s="55"/>
      <c r="AB56" s="51"/>
      <c r="AC56" s="42"/>
      <c r="AD56" s="26"/>
      <c r="AE56" s="26"/>
      <c r="AF56" s="26"/>
      <c r="AG56" s="26"/>
      <c r="AH56" s="26"/>
      <c r="AI56" s="26"/>
      <c r="AJ56" s="26"/>
      <c r="AK56" s="9"/>
      <c r="AL56" s="101"/>
      <c r="AN56" s="6"/>
      <c r="AO56" s="6"/>
    </row>
    <row r="57" spans="1:42" s="18" customFormat="1" ht="23.1" customHeight="1" x14ac:dyDescent="0.25">
      <c r="A57" s="1"/>
      <c r="B57" s="1"/>
      <c r="C57" s="1"/>
      <c r="D57" s="120" t="s">
        <v>20</v>
      </c>
      <c r="E57" s="120"/>
      <c r="F57" s="120"/>
      <c r="G57" s="120"/>
      <c r="H57" s="120"/>
      <c r="I57" s="121"/>
      <c r="J57" s="6"/>
      <c r="K57" s="25"/>
      <c r="L57" s="25"/>
      <c r="M57" s="1"/>
      <c r="N57" s="4"/>
      <c r="O57" s="4"/>
      <c r="P57" s="1"/>
      <c r="Q57" s="99">
        <v>45600</v>
      </c>
      <c r="R57" s="99">
        <v>45600</v>
      </c>
      <c r="S57" s="92">
        <v>45483</v>
      </c>
      <c r="T57" s="92">
        <v>45483</v>
      </c>
      <c r="U57" s="83"/>
      <c r="V57" s="83"/>
      <c r="W57" s="83"/>
      <c r="X57" s="83"/>
      <c r="Y57" s="83"/>
      <c r="Z57" s="74"/>
      <c r="AA57" s="74"/>
      <c r="AB57" s="75"/>
      <c r="AC57" s="46"/>
      <c r="AD57" s="37"/>
      <c r="AE57" s="37"/>
      <c r="AF57" s="37"/>
      <c r="AG57" s="27"/>
      <c r="AH57" s="27"/>
      <c r="AI57" s="26"/>
      <c r="AJ57" s="26"/>
      <c r="AK57" s="20"/>
      <c r="AL57" s="101"/>
      <c r="AN57" s="6"/>
      <c r="AO57" s="6"/>
    </row>
    <row r="58" spans="1:42" s="18" customFormat="1" ht="23.1" customHeight="1" x14ac:dyDescent="0.25">
      <c r="A58" s="1"/>
      <c r="B58" s="1" t="s">
        <v>87</v>
      </c>
      <c r="C58" s="1"/>
      <c r="D58" s="2" t="s">
        <v>86</v>
      </c>
      <c r="E58" s="13">
        <f t="shared" ref="E58:F62" si="18">K58</f>
        <v>82800</v>
      </c>
      <c r="F58" s="14">
        <f t="shared" si="18"/>
        <v>50400</v>
      </c>
      <c r="G58" s="10"/>
      <c r="H58" s="1"/>
      <c r="I58" s="22"/>
      <c r="J58" s="5"/>
      <c r="K58" s="25">
        <f t="shared" si="1"/>
        <v>82800</v>
      </c>
      <c r="L58" s="25">
        <f t="shared" si="1"/>
        <v>50400</v>
      </c>
      <c r="M58" s="8"/>
      <c r="N58" s="4">
        <f t="shared" ref="N58:N62" si="19">Q58*2.3</f>
        <v>82800</v>
      </c>
      <c r="O58" s="4">
        <f t="shared" ref="O58:O62" si="20">Q58*1.4</f>
        <v>50400</v>
      </c>
      <c r="P58" s="8"/>
      <c r="Q58" s="100">
        <v>36000</v>
      </c>
      <c r="R58" s="100">
        <v>36000</v>
      </c>
      <c r="S58" s="93">
        <v>31306</v>
      </c>
      <c r="T58" s="93">
        <v>31306</v>
      </c>
      <c r="U58" s="83"/>
      <c r="V58" s="83"/>
      <c r="W58" s="83"/>
      <c r="X58" s="83"/>
      <c r="Y58" s="83"/>
      <c r="Z58" s="72"/>
      <c r="AA58" s="57">
        <v>17850</v>
      </c>
      <c r="AB58" s="53">
        <v>17850</v>
      </c>
      <c r="AC58" s="46">
        <v>17850</v>
      </c>
      <c r="AD58" s="37">
        <v>17850</v>
      </c>
      <c r="AE58" s="37">
        <v>17850</v>
      </c>
      <c r="AF58" s="37">
        <v>17850</v>
      </c>
      <c r="AG58" s="27"/>
      <c r="AH58" s="27"/>
      <c r="AI58" s="26"/>
      <c r="AJ58" s="26"/>
      <c r="AK58" s="9"/>
      <c r="AL58" s="101">
        <f t="shared" si="4"/>
        <v>34436.600000000006</v>
      </c>
      <c r="AN58" s="6"/>
      <c r="AO58" s="6"/>
    </row>
    <row r="59" spans="1:42" s="18" customFormat="1" ht="23.1" customHeight="1" x14ac:dyDescent="0.25">
      <c r="A59" s="1"/>
      <c r="B59" s="1"/>
      <c r="C59" s="39">
        <v>45227</v>
      </c>
      <c r="D59" s="2" t="s">
        <v>89</v>
      </c>
      <c r="E59" s="13">
        <f t="shared" si="18"/>
        <v>40900</v>
      </c>
      <c r="F59" s="14">
        <f t="shared" si="18"/>
        <v>24900</v>
      </c>
      <c r="G59" s="11"/>
      <c r="H59" s="7"/>
      <c r="I59" s="7"/>
      <c r="J59" s="5"/>
      <c r="K59" s="25">
        <f t="shared" si="1"/>
        <v>40900</v>
      </c>
      <c r="L59" s="25">
        <f t="shared" si="1"/>
        <v>24900</v>
      </c>
      <c r="M59" s="8"/>
      <c r="N59" s="4">
        <f t="shared" si="19"/>
        <v>40859.5</v>
      </c>
      <c r="O59" s="4">
        <f t="shared" si="20"/>
        <v>24871</v>
      </c>
      <c r="P59" s="8"/>
      <c r="Q59" s="100">
        <v>17765</v>
      </c>
      <c r="R59" s="100">
        <v>17765</v>
      </c>
      <c r="S59" s="83">
        <v>16150</v>
      </c>
      <c r="T59" s="83">
        <v>16150</v>
      </c>
      <c r="U59" s="83">
        <v>16150</v>
      </c>
      <c r="V59" s="83">
        <v>16150</v>
      </c>
      <c r="W59" s="83">
        <v>16150</v>
      </c>
      <c r="X59" s="83">
        <v>16150</v>
      </c>
      <c r="Y59" s="83">
        <v>16150</v>
      </c>
      <c r="Z59" s="72">
        <v>16150</v>
      </c>
      <c r="AA59" s="57">
        <v>16150</v>
      </c>
      <c r="AB59" s="53">
        <v>16150</v>
      </c>
      <c r="AC59" s="46">
        <v>16150</v>
      </c>
      <c r="AD59" s="38">
        <v>16150</v>
      </c>
      <c r="AE59" s="38">
        <v>16150</v>
      </c>
      <c r="AF59" s="38">
        <v>16150</v>
      </c>
      <c r="AG59" s="27"/>
      <c r="AH59" s="27"/>
      <c r="AI59" s="26"/>
      <c r="AJ59" s="26"/>
      <c r="AK59" s="9"/>
      <c r="AL59" s="101">
        <f t="shared" si="4"/>
        <v>17765</v>
      </c>
      <c r="AN59" s="6"/>
      <c r="AO59" s="6"/>
    </row>
    <row r="60" spans="1:42" s="18" customFormat="1" ht="23.1" customHeight="1" x14ac:dyDescent="0.25">
      <c r="A60" s="1"/>
      <c r="B60" s="1"/>
      <c r="C60" s="1"/>
      <c r="D60" s="2" t="s">
        <v>90</v>
      </c>
      <c r="E60" s="13">
        <f t="shared" si="18"/>
        <v>45200</v>
      </c>
      <c r="F60" s="14">
        <f t="shared" si="18"/>
        <v>27500</v>
      </c>
      <c r="G60" s="10"/>
      <c r="H60" s="1"/>
      <c r="I60" s="22"/>
      <c r="J60" s="5"/>
      <c r="K60" s="25">
        <f t="shared" si="1"/>
        <v>45200</v>
      </c>
      <c r="L60" s="25">
        <f t="shared" si="1"/>
        <v>27500</v>
      </c>
      <c r="M60" s="8"/>
      <c r="N60" s="4">
        <f t="shared" si="19"/>
        <v>45160.5</v>
      </c>
      <c r="O60" s="4">
        <f t="shared" si="20"/>
        <v>27489</v>
      </c>
      <c r="P60" s="8"/>
      <c r="Q60" s="100">
        <v>19635</v>
      </c>
      <c r="R60" s="100">
        <v>19635</v>
      </c>
      <c r="S60" s="83">
        <v>17850</v>
      </c>
      <c r="T60" s="83">
        <v>17850</v>
      </c>
      <c r="U60" s="83">
        <v>17850</v>
      </c>
      <c r="V60" s="83">
        <v>17850</v>
      </c>
      <c r="W60" s="83">
        <v>17850</v>
      </c>
      <c r="X60" s="83">
        <v>17850</v>
      </c>
      <c r="Y60" s="83">
        <v>17850</v>
      </c>
      <c r="Z60" s="72">
        <v>17850</v>
      </c>
      <c r="AA60" s="57">
        <v>17850</v>
      </c>
      <c r="AB60" s="53">
        <v>17850</v>
      </c>
      <c r="AC60" s="46">
        <v>17850</v>
      </c>
      <c r="AD60" s="37">
        <v>17850</v>
      </c>
      <c r="AE60" s="37">
        <v>17850</v>
      </c>
      <c r="AF60" s="37">
        <v>17850</v>
      </c>
      <c r="AG60" s="27"/>
      <c r="AH60" s="27"/>
      <c r="AI60" s="26"/>
      <c r="AJ60" s="26"/>
      <c r="AK60" s="9"/>
      <c r="AL60" s="101">
        <f t="shared" si="4"/>
        <v>19635</v>
      </c>
      <c r="AN60" s="6"/>
      <c r="AO60" s="6"/>
    </row>
    <row r="61" spans="1:42" s="18" customFormat="1" ht="23.1" customHeight="1" x14ac:dyDescent="0.25">
      <c r="A61" s="1"/>
      <c r="B61" s="1"/>
      <c r="C61" s="1"/>
      <c r="D61" s="2" t="s">
        <v>91</v>
      </c>
      <c r="E61" s="13">
        <f t="shared" si="18"/>
        <v>53800</v>
      </c>
      <c r="F61" s="14">
        <f t="shared" si="18"/>
        <v>32800</v>
      </c>
      <c r="G61" s="10"/>
      <c r="H61" s="1"/>
      <c r="I61" s="22"/>
      <c r="J61" s="5"/>
      <c r="K61" s="25">
        <f t="shared" si="1"/>
        <v>53800</v>
      </c>
      <c r="L61" s="25">
        <f t="shared" si="1"/>
        <v>32800</v>
      </c>
      <c r="M61" s="8"/>
      <c r="N61" s="4">
        <f t="shared" si="19"/>
        <v>53762.500000000007</v>
      </c>
      <c r="O61" s="4">
        <f t="shared" si="20"/>
        <v>32725.000000000004</v>
      </c>
      <c r="P61" s="8"/>
      <c r="Q61" s="100">
        <v>23375.000000000004</v>
      </c>
      <c r="R61" s="100">
        <v>23375.000000000004</v>
      </c>
      <c r="S61" s="83">
        <v>21250</v>
      </c>
      <c r="T61" s="83">
        <v>21250</v>
      </c>
      <c r="U61" s="83">
        <v>21250</v>
      </c>
      <c r="V61" s="83">
        <v>21250</v>
      </c>
      <c r="W61" s="83">
        <v>21250</v>
      </c>
      <c r="X61" s="83">
        <v>21250</v>
      </c>
      <c r="Y61" s="83">
        <v>21250</v>
      </c>
      <c r="Z61" s="72">
        <v>21250</v>
      </c>
      <c r="AA61" s="57">
        <v>21250</v>
      </c>
      <c r="AB61" s="53">
        <v>21250</v>
      </c>
      <c r="AC61" s="46">
        <v>21250</v>
      </c>
      <c r="AD61" s="37">
        <v>21250</v>
      </c>
      <c r="AE61" s="37">
        <v>21250</v>
      </c>
      <c r="AF61" s="37">
        <v>21250</v>
      </c>
      <c r="AG61" s="27"/>
      <c r="AH61" s="27"/>
      <c r="AI61" s="26"/>
      <c r="AJ61" s="26"/>
      <c r="AK61" s="9"/>
      <c r="AL61" s="101">
        <f t="shared" si="4"/>
        <v>23375.000000000004</v>
      </c>
      <c r="AN61" s="6"/>
      <c r="AO61" s="6"/>
    </row>
    <row r="62" spans="1:42" s="18" customFormat="1" ht="23.1" customHeight="1" x14ac:dyDescent="0.25">
      <c r="A62" s="1"/>
      <c r="B62" s="1"/>
      <c r="C62" s="1"/>
      <c r="D62" s="2" t="s">
        <v>92</v>
      </c>
      <c r="E62" s="13">
        <f t="shared" si="18"/>
        <v>62400</v>
      </c>
      <c r="F62" s="14">
        <f t="shared" si="18"/>
        <v>38000</v>
      </c>
      <c r="G62" s="10"/>
      <c r="H62" s="1"/>
      <c r="I62" s="1"/>
      <c r="J62" s="5"/>
      <c r="K62" s="25">
        <f t="shared" si="1"/>
        <v>62400</v>
      </c>
      <c r="L62" s="25">
        <f t="shared" si="1"/>
        <v>38000</v>
      </c>
      <c r="M62" s="8"/>
      <c r="N62" s="4">
        <f t="shared" si="19"/>
        <v>62364.5</v>
      </c>
      <c r="O62" s="4">
        <f t="shared" si="20"/>
        <v>37961</v>
      </c>
      <c r="P62" s="8"/>
      <c r="Q62" s="100">
        <v>27115.000000000004</v>
      </c>
      <c r="R62" s="100">
        <v>27115.000000000004</v>
      </c>
      <c r="S62" s="83">
        <v>24650</v>
      </c>
      <c r="T62" s="83">
        <v>24650</v>
      </c>
      <c r="U62" s="83">
        <v>24650</v>
      </c>
      <c r="V62" s="83">
        <v>24650</v>
      </c>
      <c r="W62" s="83">
        <v>24650</v>
      </c>
      <c r="X62" s="83">
        <v>24650</v>
      </c>
      <c r="Y62" s="83">
        <v>24650</v>
      </c>
      <c r="Z62" s="72">
        <v>24650</v>
      </c>
      <c r="AA62" s="57">
        <v>24650</v>
      </c>
      <c r="AB62" s="53">
        <v>24650</v>
      </c>
      <c r="AC62" s="46">
        <v>24650</v>
      </c>
      <c r="AD62" s="37">
        <v>24650</v>
      </c>
      <c r="AE62" s="37">
        <v>24650</v>
      </c>
      <c r="AF62" s="37">
        <v>24650</v>
      </c>
      <c r="AG62" s="27"/>
      <c r="AH62" s="27"/>
      <c r="AI62" s="26"/>
      <c r="AJ62" s="26"/>
      <c r="AK62" s="9"/>
      <c r="AL62" s="101">
        <f t="shared" si="4"/>
        <v>27115.000000000004</v>
      </c>
      <c r="AN62" s="6"/>
      <c r="AO62" s="6"/>
    </row>
    <row r="63" spans="1:42" s="18" customFormat="1" ht="23.1" customHeight="1" x14ac:dyDescent="0.25">
      <c r="A63" s="1"/>
      <c r="B63" s="1"/>
      <c r="C63" s="1"/>
      <c r="D63" s="15"/>
      <c r="E63" s="16"/>
      <c r="F63" s="17"/>
      <c r="G63" s="10"/>
      <c r="H63" s="1"/>
      <c r="I63" s="1"/>
      <c r="J63" s="5"/>
      <c r="K63" s="25"/>
      <c r="L63" s="25"/>
      <c r="M63" s="8"/>
      <c r="N63" s="4"/>
      <c r="O63" s="4"/>
      <c r="P63" s="8"/>
      <c r="Q63" s="83"/>
      <c r="R63" s="83"/>
      <c r="S63" s="83"/>
      <c r="T63" s="83"/>
      <c r="U63" s="83"/>
      <c r="V63" s="83"/>
      <c r="W63" s="83"/>
      <c r="X63" s="83"/>
      <c r="Y63" s="83"/>
      <c r="Z63" s="72"/>
      <c r="AA63" s="57"/>
      <c r="AB63" s="53"/>
      <c r="AC63" s="46"/>
      <c r="AD63" s="37"/>
      <c r="AE63" s="37"/>
      <c r="AF63" s="37"/>
      <c r="AG63" s="27"/>
      <c r="AH63" s="27"/>
      <c r="AI63" s="26"/>
      <c r="AJ63" s="26"/>
      <c r="AK63" s="9"/>
      <c r="AL63" s="60"/>
      <c r="AN63" s="6"/>
      <c r="AO63" s="6"/>
    </row>
    <row r="64" spans="1:42" s="18" customFormat="1" ht="23.1" customHeight="1" x14ac:dyDescent="0.25">
      <c r="A64" s="1"/>
      <c r="B64" s="1"/>
      <c r="C64" s="1"/>
      <c r="D64" s="15"/>
      <c r="E64" s="16"/>
      <c r="F64" s="17"/>
      <c r="G64" s="10"/>
      <c r="H64" s="1"/>
      <c r="I64" s="1"/>
      <c r="J64" s="6"/>
      <c r="K64" s="25"/>
      <c r="L64" s="25"/>
      <c r="M64" s="1"/>
      <c r="N64" s="4"/>
      <c r="O64" s="4"/>
      <c r="P64" s="1"/>
      <c r="Q64" s="84"/>
      <c r="R64" s="84"/>
      <c r="S64" s="84"/>
      <c r="T64" s="84"/>
      <c r="U64" s="84"/>
      <c r="V64" s="84"/>
      <c r="W64" s="84"/>
      <c r="X64" s="84"/>
      <c r="Y64" s="84"/>
      <c r="Z64" s="67"/>
      <c r="AA64" s="67"/>
      <c r="AB64" s="61"/>
      <c r="AC64" s="68"/>
      <c r="AD64" s="29"/>
      <c r="AE64" s="29"/>
      <c r="AF64" s="29"/>
      <c r="AG64" s="29"/>
      <c r="AH64" s="29"/>
      <c r="AI64" s="29"/>
      <c r="AJ64" s="29"/>
      <c r="AK64" s="32"/>
      <c r="AL64" s="60"/>
      <c r="AN64" s="6"/>
      <c r="AP64" s="6"/>
    </row>
  </sheetData>
  <mergeCells count="7">
    <mergeCell ref="D57:I57"/>
    <mergeCell ref="D2:I2"/>
    <mergeCell ref="D4:I4"/>
    <mergeCell ref="D17:I17"/>
    <mergeCell ref="D39:I39"/>
    <mergeCell ref="D47:I47"/>
    <mergeCell ref="D53:I53"/>
  </mergeCells>
  <printOptions horizontalCentered="1"/>
  <pageMargins left="0.70866141732283472" right="0.51181102362204722" top="0.59055118110236227" bottom="0.39370078740157483" header="0.19685039370078741" footer="0.11811023622047245"/>
  <pageSetup fitToHeight="0" orientation="portrait" r:id="rId1"/>
  <headerFooter>
    <oddHeader>&amp;LCAÑAS y JUNCOS&amp;R"El Origen"</oddHeader>
    <oddFooter>&amp;L&amp;P&amp;R&amp;D</oddFooter>
  </headerFooter>
  <rowBreaks count="1" manualBreakCount="1">
    <brk id="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E0D9-010C-4B7B-BDE1-9F821A5B3ED7}">
  <sheetPr>
    <tabColor rgb="FF92D050"/>
    <pageSetUpPr fitToPage="1"/>
  </sheetPr>
  <dimension ref="A1:Q36"/>
  <sheetViews>
    <sheetView topLeftCell="A22" zoomScaleNormal="100" workbookViewId="0">
      <selection activeCell="T16" sqref="T16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6" customWidth="1"/>
    <col min="11" max="11" width="13.42578125" style="24" hidden="1" customWidth="1"/>
    <col min="12" max="12" width="12.7109375" style="24" hidden="1" customWidth="1"/>
    <col min="13" max="13" width="1.7109375" style="6" hidden="1" customWidth="1"/>
    <col min="14" max="15" width="12.7109375" style="3" hidden="1" customWidth="1"/>
    <col min="16" max="16" width="1.7109375" style="6" customWidth="1"/>
    <col min="17" max="17" width="14.85546875" style="110" customWidth="1"/>
    <col min="18" max="16384" width="11.42578125" style="6"/>
  </cols>
  <sheetData>
    <row r="1" spans="1:17" ht="23.1" customHeight="1" x14ac:dyDescent="0.25">
      <c r="D1" s="15"/>
      <c r="E1" s="16"/>
      <c r="F1" s="17"/>
      <c r="K1" s="25"/>
      <c r="L1" s="25"/>
      <c r="M1" s="1"/>
      <c r="N1" s="4"/>
      <c r="O1" s="4"/>
      <c r="P1" s="1"/>
      <c r="Q1" s="114">
        <v>45663</v>
      </c>
    </row>
    <row r="2" spans="1:17" s="18" customFormat="1" ht="23.1" customHeight="1" x14ac:dyDescent="0.25">
      <c r="A2" s="1"/>
      <c r="B2" s="1"/>
      <c r="C2" s="1"/>
      <c r="D2" s="117" t="s">
        <v>99</v>
      </c>
      <c r="E2" s="118"/>
      <c r="F2" s="118"/>
      <c r="G2" s="118"/>
      <c r="H2" s="118"/>
      <c r="I2" s="119"/>
      <c r="J2" s="6"/>
      <c r="K2" s="96" t="s">
        <v>93</v>
      </c>
      <c r="L2" s="25"/>
      <c r="M2" s="1"/>
      <c r="N2" s="4"/>
      <c r="O2" s="4"/>
      <c r="P2" s="1"/>
      <c r="Q2" s="115" t="s">
        <v>97</v>
      </c>
    </row>
    <row r="3" spans="1:17" s="18" customFormat="1" ht="13.5" customHeight="1" x14ac:dyDescent="0.25">
      <c r="A3" s="1"/>
      <c r="B3" s="1"/>
      <c r="C3" s="1"/>
      <c r="D3" s="48"/>
      <c r="E3" s="30"/>
      <c r="F3" s="31"/>
      <c r="G3" s="11"/>
      <c r="H3" s="7"/>
      <c r="I3" s="7"/>
      <c r="J3" s="6"/>
      <c r="K3" s="25"/>
      <c r="L3" s="25"/>
      <c r="M3" s="1"/>
      <c r="N3" s="58">
        <v>2.2999999999999998</v>
      </c>
      <c r="O3" s="58">
        <v>1.4</v>
      </c>
      <c r="P3" s="1"/>
      <c r="Q3" s="116">
        <v>45668</v>
      </c>
    </row>
    <row r="4" spans="1:17" s="18" customFormat="1" ht="23.1" customHeight="1" x14ac:dyDescent="0.25">
      <c r="A4" s="1"/>
      <c r="B4" s="1"/>
      <c r="C4" s="1"/>
      <c r="D4" s="127" t="s">
        <v>110</v>
      </c>
      <c r="E4" s="127"/>
      <c r="F4" s="127"/>
      <c r="G4" s="127"/>
      <c r="H4" s="127"/>
      <c r="I4" s="127"/>
      <c r="J4" s="6"/>
      <c r="K4" s="25"/>
      <c r="L4" s="25"/>
      <c r="M4" s="1"/>
      <c r="N4" s="4"/>
      <c r="O4" s="4"/>
      <c r="P4" s="1"/>
      <c r="Q4" s="113"/>
    </row>
    <row r="5" spans="1:17" s="18" customFormat="1" ht="9.9499999999999993" customHeight="1" x14ac:dyDescent="0.25">
      <c r="A5" s="1"/>
      <c r="B5" s="1"/>
      <c r="C5" s="1"/>
      <c r="D5" s="15"/>
      <c r="E5" s="16"/>
      <c r="F5" s="17"/>
      <c r="G5" s="11"/>
      <c r="H5" s="1"/>
      <c r="I5" s="1"/>
      <c r="J5" s="6"/>
      <c r="K5" s="25"/>
      <c r="L5" s="25"/>
      <c r="M5" s="8"/>
      <c r="N5" s="4"/>
      <c r="O5" s="4"/>
      <c r="P5" s="8"/>
      <c r="Q5" s="108"/>
    </row>
    <row r="6" spans="1:17" s="18" customFormat="1" ht="23.1" customHeight="1" x14ac:dyDescent="0.25">
      <c r="A6" s="1"/>
      <c r="B6" s="1"/>
      <c r="C6" s="1"/>
      <c r="D6" s="2" t="s">
        <v>101</v>
      </c>
      <c r="E6" s="13">
        <f t="shared" ref="E6:F12" si="0">K6</f>
        <v>1200</v>
      </c>
      <c r="F6" s="14">
        <f t="shared" si="0"/>
        <v>700</v>
      </c>
      <c r="G6" s="10"/>
      <c r="H6" s="1"/>
      <c r="I6" s="1"/>
      <c r="J6" s="6"/>
      <c r="K6" s="25">
        <f t="shared" ref="K6:L13" si="1">MROUND(N6+48,100)</f>
        <v>1200</v>
      </c>
      <c r="L6" s="25">
        <f t="shared" si="1"/>
        <v>700</v>
      </c>
      <c r="M6" s="8"/>
      <c r="N6" s="4">
        <f t="shared" ref="N6:N12" si="2">Q6*2.3</f>
        <v>1104</v>
      </c>
      <c r="O6" s="4">
        <f t="shared" ref="O6:O12" si="3">Q6*1.4</f>
        <v>672</v>
      </c>
      <c r="P6" s="8"/>
      <c r="Q6" s="109">
        <v>480</v>
      </c>
    </row>
    <row r="7" spans="1:17" s="18" customFormat="1" ht="23.1" customHeight="1" x14ac:dyDescent="0.25">
      <c r="A7" s="1"/>
      <c r="B7" s="1" t="s">
        <v>85</v>
      </c>
      <c r="C7" s="1"/>
      <c r="D7" s="2" t="s">
        <v>63</v>
      </c>
      <c r="E7" s="13">
        <f t="shared" si="0"/>
        <v>200</v>
      </c>
      <c r="F7" s="14">
        <f t="shared" si="0"/>
        <v>100</v>
      </c>
      <c r="G7" s="10"/>
      <c r="H7" s="1"/>
      <c r="I7" s="1"/>
      <c r="J7" s="6"/>
      <c r="K7" s="25">
        <f t="shared" si="1"/>
        <v>200</v>
      </c>
      <c r="L7" s="25">
        <f t="shared" si="1"/>
        <v>100</v>
      </c>
      <c r="M7" s="8"/>
      <c r="N7" s="4">
        <f t="shared" si="2"/>
        <v>135.23999999999998</v>
      </c>
      <c r="O7" s="4">
        <f t="shared" si="3"/>
        <v>82.32</v>
      </c>
      <c r="P7" s="8"/>
      <c r="Q7" s="109">
        <v>58.8</v>
      </c>
    </row>
    <row r="8" spans="1:17" s="18" customFormat="1" ht="23.1" customHeight="1" x14ac:dyDescent="0.25">
      <c r="A8" s="1"/>
      <c r="B8" s="1"/>
      <c r="C8" s="1"/>
      <c r="D8" s="2" t="s">
        <v>59</v>
      </c>
      <c r="E8" s="13">
        <f t="shared" si="0"/>
        <v>1300</v>
      </c>
      <c r="F8" s="14">
        <f t="shared" si="0"/>
        <v>800</v>
      </c>
      <c r="G8" s="10"/>
      <c r="H8" s="1"/>
      <c r="I8" s="1"/>
      <c r="J8" s="6"/>
      <c r="K8" s="25">
        <f t="shared" si="1"/>
        <v>1300</v>
      </c>
      <c r="L8" s="25">
        <f t="shared" si="1"/>
        <v>800</v>
      </c>
      <c r="M8" s="8"/>
      <c r="N8" s="4">
        <f t="shared" si="2"/>
        <v>1242</v>
      </c>
      <c r="O8" s="4">
        <f t="shared" si="3"/>
        <v>756</v>
      </c>
      <c r="P8" s="8"/>
      <c r="Q8" s="109">
        <v>540</v>
      </c>
    </row>
    <row r="9" spans="1:17" s="18" customFormat="1" ht="23.1" customHeight="1" x14ac:dyDescent="0.25">
      <c r="A9" s="1"/>
      <c r="B9" s="1"/>
      <c r="C9" s="1"/>
      <c r="D9" s="2" t="s">
        <v>102</v>
      </c>
      <c r="E9" s="13">
        <f t="shared" si="0"/>
        <v>2300</v>
      </c>
      <c r="F9" s="14">
        <f t="shared" si="0"/>
        <v>1400</v>
      </c>
      <c r="G9" s="10"/>
      <c r="H9" s="1"/>
      <c r="I9" s="1"/>
      <c r="J9" s="6"/>
      <c r="K9" s="25">
        <f t="shared" si="1"/>
        <v>2300</v>
      </c>
      <c r="L9" s="25">
        <f t="shared" si="1"/>
        <v>1400</v>
      </c>
      <c r="M9" s="8"/>
      <c r="N9" s="4">
        <f t="shared" si="2"/>
        <v>2208</v>
      </c>
      <c r="O9" s="4">
        <f t="shared" si="3"/>
        <v>1344</v>
      </c>
      <c r="P9" s="8"/>
      <c r="Q9" s="109">
        <v>960</v>
      </c>
    </row>
    <row r="10" spans="1:17" s="18" customFormat="1" ht="23.1" customHeight="1" x14ac:dyDescent="0.25">
      <c r="A10" s="1"/>
      <c r="B10" s="1"/>
      <c r="C10" s="1"/>
      <c r="D10" s="2" t="s">
        <v>100</v>
      </c>
      <c r="E10" s="13">
        <f>K10</f>
        <v>4200</v>
      </c>
      <c r="F10" s="14">
        <f>L10</f>
        <v>2600</v>
      </c>
      <c r="G10" s="10"/>
      <c r="H10" s="1"/>
      <c r="I10" s="1"/>
      <c r="J10" s="6"/>
      <c r="K10" s="25">
        <f>MROUND(N10+48,100)</f>
        <v>4200</v>
      </c>
      <c r="L10" s="25">
        <f>MROUND(O10+48,100)</f>
        <v>2600</v>
      </c>
      <c r="M10" s="8"/>
      <c r="N10" s="4">
        <f>Q10*2.3</f>
        <v>4140</v>
      </c>
      <c r="O10" s="4">
        <f>Q10*1.4</f>
        <v>2520</v>
      </c>
      <c r="P10" s="8"/>
      <c r="Q10" s="109">
        <v>1800</v>
      </c>
    </row>
    <row r="11" spans="1:17" s="18" customFormat="1" ht="23.1" customHeight="1" x14ac:dyDescent="0.25">
      <c r="A11" s="1"/>
      <c r="B11" s="1"/>
      <c r="C11" s="1"/>
      <c r="D11" s="2" t="s">
        <v>103</v>
      </c>
      <c r="E11" s="13">
        <f>K11</f>
        <v>500</v>
      </c>
      <c r="F11" s="14">
        <f>L11</f>
        <v>300</v>
      </c>
      <c r="G11" s="10"/>
      <c r="H11" s="1"/>
      <c r="I11" s="1"/>
      <c r="J11" s="6"/>
      <c r="K11" s="25">
        <f>MROUND(N11+48,100)</f>
        <v>500</v>
      </c>
      <c r="L11" s="25">
        <f>MROUND(O11+48,100)</f>
        <v>300</v>
      </c>
      <c r="M11" s="8"/>
      <c r="N11" s="4">
        <f>Q11*2.3</f>
        <v>490.42899999999992</v>
      </c>
      <c r="O11" s="4">
        <f>Q11*1.4</f>
        <v>298.52199999999999</v>
      </c>
      <c r="P11" s="8"/>
      <c r="Q11" s="109">
        <v>213.23</v>
      </c>
    </row>
    <row r="12" spans="1:17" s="18" customFormat="1" ht="23.1" customHeight="1" x14ac:dyDescent="0.25">
      <c r="A12" s="1"/>
      <c r="B12" s="1"/>
      <c r="C12" s="1"/>
      <c r="D12" s="2" t="s">
        <v>98</v>
      </c>
      <c r="E12" s="13">
        <f t="shared" si="0"/>
        <v>200</v>
      </c>
      <c r="F12" s="14">
        <f t="shared" si="0"/>
        <v>100</v>
      </c>
      <c r="G12" s="10"/>
      <c r="H12" s="1"/>
      <c r="I12" s="1"/>
      <c r="J12" s="6"/>
      <c r="K12" s="25">
        <f t="shared" si="1"/>
        <v>200</v>
      </c>
      <c r="L12" s="25">
        <f t="shared" si="1"/>
        <v>100</v>
      </c>
      <c r="M12" s="8"/>
      <c r="N12" s="4">
        <f t="shared" si="2"/>
        <v>135.74600000000001</v>
      </c>
      <c r="O12" s="4">
        <f t="shared" si="3"/>
        <v>82.628</v>
      </c>
      <c r="P12" s="8"/>
      <c r="Q12" s="109">
        <v>59.02</v>
      </c>
    </row>
    <row r="13" spans="1:17" s="18" customFormat="1" ht="20.100000000000001" customHeight="1" thickBot="1" x14ac:dyDescent="0.3">
      <c r="A13" s="1"/>
      <c r="B13" s="1"/>
      <c r="C13" s="1"/>
      <c r="D13" s="15"/>
      <c r="E13" s="16"/>
      <c r="F13" s="17"/>
      <c r="G13" s="10"/>
      <c r="H13" s="1"/>
      <c r="I13" s="1"/>
      <c r="J13" s="6"/>
      <c r="K13" s="25">
        <f t="shared" si="1"/>
        <v>0</v>
      </c>
      <c r="L13" s="25">
        <f t="shared" si="1"/>
        <v>0</v>
      </c>
      <c r="M13" s="8"/>
      <c r="N13" s="4"/>
      <c r="O13" s="4"/>
      <c r="P13" s="8"/>
      <c r="Q13" s="62"/>
    </row>
    <row r="14" spans="1:17" s="18" customFormat="1" ht="23.1" customHeight="1" thickBot="1" x14ac:dyDescent="0.3">
      <c r="A14" s="1"/>
      <c r="B14" s="1"/>
      <c r="C14" s="1"/>
      <c r="D14" s="124" t="s">
        <v>35</v>
      </c>
      <c r="E14" s="125"/>
      <c r="F14" s="125"/>
      <c r="G14" s="125"/>
      <c r="H14" s="125"/>
      <c r="I14" s="126"/>
      <c r="J14" s="6"/>
      <c r="K14" s="25">
        <f>MROUND(N14+48,100)</f>
        <v>0</v>
      </c>
      <c r="L14" s="25">
        <f>MROUND(O14+48,100)</f>
        <v>0</v>
      </c>
      <c r="M14" s="8"/>
      <c r="N14" s="4"/>
      <c r="O14" s="4"/>
      <c r="P14" s="8"/>
      <c r="Q14" s="111"/>
    </row>
    <row r="15" spans="1:17" s="18" customFormat="1" ht="9.9499999999999993" customHeight="1" x14ac:dyDescent="0.25">
      <c r="A15" s="1"/>
      <c r="B15" s="1"/>
      <c r="C15" s="1"/>
      <c r="D15" s="7"/>
      <c r="E15" s="7"/>
      <c r="F15" s="7"/>
      <c r="G15" s="7"/>
      <c r="H15" s="7"/>
      <c r="I15" s="7"/>
      <c r="J15" s="6"/>
      <c r="K15" s="25"/>
      <c r="L15" s="25"/>
      <c r="M15" s="1"/>
      <c r="N15" s="4"/>
      <c r="O15" s="4"/>
      <c r="P15" s="1"/>
      <c r="Q15" s="74"/>
    </row>
    <row r="16" spans="1:17" s="18" customFormat="1" ht="23.1" customHeight="1" x14ac:dyDescent="0.25">
      <c r="A16" s="1"/>
      <c r="B16" s="1" t="s">
        <v>37</v>
      </c>
      <c r="C16" s="47"/>
      <c r="D16" s="2" t="s">
        <v>36</v>
      </c>
      <c r="E16" s="13">
        <v>2700</v>
      </c>
      <c r="F16" s="14">
        <v>1700</v>
      </c>
      <c r="G16" s="10"/>
      <c r="H16" s="1"/>
      <c r="I16" s="1"/>
      <c r="J16" s="6"/>
      <c r="K16" s="25">
        <f>MROUND(N16+48,100)</f>
        <v>0</v>
      </c>
      <c r="L16" s="25">
        <f>MROUND(O16+48,100)</f>
        <v>0</v>
      </c>
      <c r="M16" s="8"/>
      <c r="N16" s="4">
        <f t="shared" ref="N16:N17" si="4">Q16*2.3</f>
        <v>0</v>
      </c>
      <c r="O16" s="4">
        <f t="shared" ref="O16:O17" si="5">Q16*1.4</f>
        <v>0</v>
      </c>
      <c r="P16" s="8"/>
      <c r="Q16" s="62"/>
    </row>
    <row r="17" spans="1:17" s="18" customFormat="1" ht="23.1" customHeight="1" thickBot="1" x14ac:dyDescent="0.3">
      <c r="A17" s="1"/>
      <c r="B17" s="1"/>
      <c r="C17" s="1"/>
      <c r="D17" s="15"/>
      <c r="E17" s="16"/>
      <c r="F17" s="17"/>
      <c r="G17" s="10"/>
      <c r="H17" s="1"/>
      <c r="I17" s="1"/>
      <c r="J17" s="6"/>
      <c r="K17" s="25">
        <f>MROUND(N17+48,100)</f>
        <v>0</v>
      </c>
      <c r="L17" s="25">
        <f>MROUND(O17+48,100)</f>
        <v>0</v>
      </c>
      <c r="M17" s="8"/>
      <c r="N17" s="4">
        <f t="shared" si="4"/>
        <v>0</v>
      </c>
      <c r="O17" s="4">
        <f t="shared" si="5"/>
        <v>0</v>
      </c>
      <c r="P17" s="8"/>
      <c r="Q17" s="62"/>
    </row>
    <row r="18" spans="1:17" s="18" customFormat="1" ht="23.1" customHeight="1" thickBot="1" x14ac:dyDescent="0.3">
      <c r="A18" s="1"/>
      <c r="B18" s="1"/>
      <c r="C18" s="1"/>
      <c r="D18" s="124" t="s">
        <v>29</v>
      </c>
      <c r="E18" s="125"/>
      <c r="F18" s="125"/>
      <c r="G18" s="125"/>
      <c r="H18" s="125"/>
      <c r="I18" s="126"/>
      <c r="J18" s="6"/>
      <c r="K18" s="25"/>
      <c r="L18" s="25"/>
      <c r="M18" s="1"/>
      <c r="N18" s="4"/>
      <c r="O18" s="4"/>
      <c r="P18" s="1"/>
      <c r="Q18" s="112"/>
    </row>
    <row r="19" spans="1:17" s="18" customFormat="1" ht="9.9499999999999993" customHeight="1" x14ac:dyDescent="0.25">
      <c r="A19" s="1"/>
      <c r="B19" s="1"/>
      <c r="C19" s="1"/>
      <c r="D19" s="7"/>
      <c r="E19" s="7"/>
      <c r="F19" s="7"/>
      <c r="G19" s="7"/>
      <c r="H19" s="7"/>
      <c r="I19" s="7"/>
      <c r="J19" s="6"/>
      <c r="K19" s="25"/>
      <c r="L19" s="25"/>
      <c r="M19" s="1"/>
      <c r="N19" s="4"/>
      <c r="O19" s="4"/>
      <c r="P19" s="1"/>
      <c r="Q19" s="106"/>
    </row>
    <row r="20" spans="1:17" s="18" customFormat="1" ht="23.1" customHeight="1" x14ac:dyDescent="0.25">
      <c r="A20" s="1"/>
      <c r="B20" s="1"/>
      <c r="C20" s="47"/>
      <c r="D20" s="2" t="s">
        <v>30</v>
      </c>
      <c r="E20" s="13">
        <f t="shared" ref="E20:F26" si="6">K20</f>
        <v>1600</v>
      </c>
      <c r="F20" s="14">
        <f t="shared" si="6"/>
        <v>1000</v>
      </c>
      <c r="G20" s="10"/>
      <c r="H20" s="1"/>
      <c r="I20" s="1"/>
      <c r="J20" s="6"/>
      <c r="K20" s="25">
        <f>MROUND(N20+48,100)</f>
        <v>1600</v>
      </c>
      <c r="L20" s="25">
        <f>MROUND(O20+48,100)</f>
        <v>1000</v>
      </c>
      <c r="M20" s="8"/>
      <c r="N20" s="4">
        <f t="shared" ref="N20:N26" si="7">Q20*2.3</f>
        <v>1563.9999999999998</v>
      </c>
      <c r="O20" s="4">
        <f t="shared" ref="O20:O26" si="8">Q20*1.4</f>
        <v>951.99999999999989</v>
      </c>
      <c r="P20" s="8"/>
      <c r="Q20" s="109">
        <v>680</v>
      </c>
    </row>
    <row r="21" spans="1:17" s="18" customFormat="1" ht="23.1" customHeight="1" x14ac:dyDescent="0.25">
      <c r="A21" s="1"/>
      <c r="B21" s="1"/>
      <c r="C21" s="1"/>
      <c r="D21" s="2" t="s">
        <v>31</v>
      </c>
      <c r="E21" s="13">
        <f t="shared" si="6"/>
        <v>1800</v>
      </c>
      <c r="F21" s="14">
        <f t="shared" si="6"/>
        <v>1100</v>
      </c>
      <c r="G21" s="10"/>
      <c r="H21" s="1"/>
      <c r="I21" s="1"/>
      <c r="J21" s="6"/>
      <c r="K21" s="25">
        <f t="shared" ref="K21:L27" si="9">MROUND(N21+48,100)</f>
        <v>1800</v>
      </c>
      <c r="L21" s="25">
        <f t="shared" si="9"/>
        <v>1100</v>
      </c>
      <c r="M21" s="8"/>
      <c r="N21" s="4">
        <f t="shared" si="7"/>
        <v>1701.9999999999998</v>
      </c>
      <c r="O21" s="4">
        <f t="shared" si="8"/>
        <v>1036</v>
      </c>
      <c r="P21" s="8"/>
      <c r="Q21" s="109">
        <v>740</v>
      </c>
    </row>
    <row r="22" spans="1:17" s="18" customFormat="1" ht="23.1" customHeight="1" x14ac:dyDescent="0.25">
      <c r="A22" s="1"/>
      <c r="B22" s="1"/>
      <c r="C22" s="1"/>
      <c r="D22" s="2" t="s">
        <v>32</v>
      </c>
      <c r="E22" s="13">
        <f t="shared" si="6"/>
        <v>1800</v>
      </c>
      <c r="F22" s="14">
        <f t="shared" si="6"/>
        <v>1100</v>
      </c>
      <c r="G22" s="10"/>
      <c r="H22" s="1"/>
      <c r="I22" s="1"/>
      <c r="J22" s="6"/>
      <c r="K22" s="25">
        <f t="shared" si="9"/>
        <v>1800</v>
      </c>
      <c r="L22" s="25">
        <f t="shared" si="9"/>
        <v>1100</v>
      </c>
      <c r="M22" s="8"/>
      <c r="N22" s="4">
        <f t="shared" si="7"/>
        <v>1793.9999999999998</v>
      </c>
      <c r="O22" s="4">
        <f t="shared" si="8"/>
        <v>1092</v>
      </c>
      <c r="P22" s="8"/>
      <c r="Q22" s="109">
        <v>780</v>
      </c>
    </row>
    <row r="23" spans="1:17" s="18" customFormat="1" ht="23.1" customHeight="1" x14ac:dyDescent="0.25">
      <c r="A23" s="1"/>
      <c r="B23" s="1"/>
      <c r="C23" s="1"/>
      <c r="D23" s="2" t="s">
        <v>45</v>
      </c>
      <c r="E23" s="13">
        <f t="shared" si="6"/>
        <v>2000</v>
      </c>
      <c r="F23" s="14">
        <f t="shared" si="6"/>
        <v>1200</v>
      </c>
      <c r="G23" s="10"/>
      <c r="H23" s="1"/>
      <c r="I23" s="1"/>
      <c r="J23" s="6"/>
      <c r="K23" s="25">
        <f t="shared" si="9"/>
        <v>2000</v>
      </c>
      <c r="L23" s="25">
        <f t="shared" si="9"/>
        <v>1200</v>
      </c>
      <c r="M23" s="8"/>
      <c r="N23" s="4">
        <f t="shared" si="7"/>
        <v>1908.9999999999998</v>
      </c>
      <c r="O23" s="4">
        <f t="shared" si="8"/>
        <v>1162</v>
      </c>
      <c r="P23" s="8"/>
      <c r="Q23" s="109">
        <v>830</v>
      </c>
    </row>
    <row r="24" spans="1:17" s="18" customFormat="1" ht="23.1" customHeight="1" x14ac:dyDescent="0.25">
      <c r="A24" s="1"/>
      <c r="B24" s="1"/>
      <c r="C24" s="1"/>
      <c r="D24" s="2" t="s">
        <v>46</v>
      </c>
      <c r="E24" s="13">
        <f t="shared" si="6"/>
        <v>3000</v>
      </c>
      <c r="F24" s="14">
        <f t="shared" si="6"/>
        <v>1900</v>
      </c>
      <c r="G24" s="10"/>
      <c r="H24" s="1"/>
      <c r="I24" s="1"/>
      <c r="J24" s="6"/>
      <c r="K24" s="25">
        <f t="shared" si="9"/>
        <v>3000</v>
      </c>
      <c r="L24" s="25">
        <f t="shared" si="9"/>
        <v>1900</v>
      </c>
      <c r="M24" s="8"/>
      <c r="N24" s="4">
        <f t="shared" si="7"/>
        <v>2989.9999999999995</v>
      </c>
      <c r="O24" s="4">
        <f t="shared" si="8"/>
        <v>1819.9999999999998</v>
      </c>
      <c r="P24" s="8"/>
      <c r="Q24" s="109">
        <v>1300</v>
      </c>
    </row>
    <row r="25" spans="1:17" s="18" customFormat="1" ht="23.1" customHeight="1" x14ac:dyDescent="0.25">
      <c r="A25" s="1"/>
      <c r="B25" s="1"/>
      <c r="C25" s="1"/>
      <c r="D25" s="2" t="s">
        <v>33</v>
      </c>
      <c r="E25" s="13">
        <f t="shared" si="6"/>
        <v>3300</v>
      </c>
      <c r="F25" s="14">
        <f t="shared" si="6"/>
        <v>2000</v>
      </c>
      <c r="G25" s="10"/>
      <c r="H25" s="1"/>
      <c r="I25" s="1"/>
      <c r="J25" s="6"/>
      <c r="K25" s="25">
        <f t="shared" si="9"/>
        <v>3300</v>
      </c>
      <c r="L25" s="25">
        <f t="shared" si="9"/>
        <v>2000</v>
      </c>
      <c r="M25" s="8"/>
      <c r="N25" s="4">
        <f t="shared" si="7"/>
        <v>3219.9999999999995</v>
      </c>
      <c r="O25" s="4">
        <f t="shared" si="8"/>
        <v>1959.9999999999998</v>
      </c>
      <c r="P25" s="8"/>
      <c r="Q25" s="109">
        <v>1400</v>
      </c>
    </row>
    <row r="26" spans="1:17" s="18" customFormat="1" ht="23.1" customHeight="1" x14ac:dyDescent="0.25">
      <c r="A26" s="1"/>
      <c r="B26" s="1"/>
      <c r="C26" s="1"/>
      <c r="D26" s="2" t="s">
        <v>34</v>
      </c>
      <c r="E26" s="13">
        <f t="shared" si="6"/>
        <v>3500</v>
      </c>
      <c r="F26" s="14">
        <f t="shared" si="6"/>
        <v>2100</v>
      </c>
      <c r="G26" s="10"/>
      <c r="H26" s="1"/>
      <c r="I26" s="1"/>
      <c r="J26" s="6"/>
      <c r="K26" s="25">
        <f t="shared" si="9"/>
        <v>3500</v>
      </c>
      <c r="L26" s="25">
        <f t="shared" si="9"/>
        <v>2100</v>
      </c>
      <c r="M26" s="8"/>
      <c r="N26" s="4">
        <f t="shared" si="7"/>
        <v>3449.9999999999995</v>
      </c>
      <c r="O26" s="4">
        <f t="shared" si="8"/>
        <v>2100</v>
      </c>
      <c r="P26" s="8"/>
      <c r="Q26" s="109">
        <v>1500</v>
      </c>
    </row>
    <row r="27" spans="1:17" s="18" customFormat="1" ht="23.1" customHeight="1" thickBot="1" x14ac:dyDescent="0.3">
      <c r="A27" s="1"/>
      <c r="B27" s="1"/>
      <c r="C27" s="1"/>
      <c r="D27" s="15"/>
      <c r="E27" s="16"/>
      <c r="F27" s="17"/>
      <c r="G27" s="10"/>
      <c r="H27" s="1"/>
      <c r="I27" s="1"/>
      <c r="J27" s="6"/>
      <c r="K27" s="25">
        <f t="shared" si="9"/>
        <v>0</v>
      </c>
      <c r="L27" s="25">
        <f t="shared" si="9"/>
        <v>0</v>
      </c>
      <c r="M27" s="8"/>
      <c r="N27" s="4"/>
      <c r="O27" s="4"/>
      <c r="P27" s="8"/>
      <c r="Q27" s="109"/>
    </row>
    <row r="28" spans="1:17" s="18" customFormat="1" ht="23.1" customHeight="1" thickBot="1" x14ac:dyDescent="0.3">
      <c r="A28" s="1"/>
      <c r="B28" s="1"/>
      <c r="C28" s="1"/>
      <c r="D28" s="124" t="s">
        <v>106</v>
      </c>
      <c r="E28" s="125"/>
      <c r="F28" s="125"/>
      <c r="G28" s="125"/>
      <c r="H28" s="125"/>
      <c r="I28" s="126"/>
      <c r="J28" s="6"/>
      <c r="K28" s="25">
        <f t="shared" ref="K28" si="10">MROUND(N28+48,100)</f>
        <v>0</v>
      </c>
      <c r="L28" s="25">
        <f t="shared" ref="L28" si="11">MROUND(O28+48,100)</f>
        <v>0</v>
      </c>
      <c r="M28" s="8"/>
      <c r="N28" s="4"/>
      <c r="O28" s="4"/>
      <c r="P28" s="8"/>
      <c r="Q28" s="111"/>
    </row>
    <row r="29" spans="1:17" s="18" customFormat="1" ht="9.9499999999999993" customHeight="1" x14ac:dyDescent="0.25">
      <c r="A29" s="1"/>
      <c r="B29" s="1"/>
      <c r="C29" s="1"/>
      <c r="D29" s="7"/>
      <c r="E29" s="7"/>
      <c r="F29" s="7"/>
      <c r="G29" s="7"/>
      <c r="H29" s="7"/>
      <c r="I29" s="7"/>
      <c r="J29" s="6"/>
      <c r="K29" s="25"/>
      <c r="L29" s="25"/>
      <c r="M29" s="1"/>
      <c r="N29" s="4"/>
      <c r="O29" s="4"/>
      <c r="P29" s="1"/>
      <c r="Q29" s="107"/>
    </row>
    <row r="30" spans="1:17" ht="23.1" customHeight="1" x14ac:dyDescent="0.25">
      <c r="D30" s="21" t="s">
        <v>104</v>
      </c>
      <c r="E30" s="13">
        <v>13000</v>
      </c>
      <c r="F30" s="14">
        <v>7800</v>
      </c>
      <c r="G30" s="11"/>
    </row>
    <row r="31" spans="1:17" ht="23.1" customHeight="1" x14ac:dyDescent="0.25">
      <c r="D31" s="21" t="s">
        <v>105</v>
      </c>
      <c r="E31" s="13">
        <v>10500</v>
      </c>
      <c r="F31" s="14">
        <v>6300</v>
      </c>
      <c r="G31" s="11"/>
    </row>
    <row r="32" spans="1:17" ht="23.1" customHeight="1" thickBot="1" x14ac:dyDescent="0.3"/>
    <row r="33" spans="1:17" s="18" customFormat="1" ht="23.1" customHeight="1" thickBot="1" x14ac:dyDescent="0.3">
      <c r="A33" s="1"/>
      <c r="B33" s="1"/>
      <c r="C33" s="1"/>
      <c r="D33" s="124" t="s">
        <v>107</v>
      </c>
      <c r="E33" s="125"/>
      <c r="F33" s="125"/>
      <c r="G33" s="125"/>
      <c r="H33" s="125"/>
      <c r="I33" s="126"/>
      <c r="J33" s="6"/>
      <c r="K33" s="25">
        <f t="shared" ref="K33" si="12">MROUND(N33+48,100)</f>
        <v>0</v>
      </c>
      <c r="L33" s="25">
        <f t="shared" ref="L33" si="13">MROUND(O33+48,100)</f>
        <v>0</v>
      </c>
      <c r="M33" s="8"/>
      <c r="N33" s="4"/>
      <c r="O33" s="4"/>
      <c r="P33" s="8"/>
      <c r="Q33" s="111"/>
    </row>
    <row r="34" spans="1:17" s="18" customFormat="1" ht="9.9499999999999993" customHeight="1" x14ac:dyDescent="0.25">
      <c r="A34" s="1"/>
      <c r="B34" s="1"/>
      <c r="C34" s="1"/>
      <c r="D34" s="7"/>
      <c r="E34" s="7"/>
      <c r="F34" s="7"/>
      <c r="G34" s="7"/>
      <c r="H34" s="7"/>
      <c r="I34" s="7"/>
      <c r="J34" s="6"/>
      <c r="K34" s="25"/>
      <c r="L34" s="25"/>
      <c r="M34" s="1"/>
      <c r="N34" s="4"/>
      <c r="O34" s="4"/>
      <c r="P34" s="1"/>
      <c r="Q34" s="74"/>
    </row>
    <row r="35" spans="1:17" s="18" customFormat="1" ht="23.1" customHeight="1" x14ac:dyDescent="0.25">
      <c r="A35" s="1"/>
      <c r="B35" s="1" t="s">
        <v>108</v>
      </c>
      <c r="C35" s="47"/>
      <c r="D35" s="2" t="s">
        <v>109</v>
      </c>
      <c r="E35" s="13"/>
      <c r="F35" s="14"/>
      <c r="G35" s="10"/>
      <c r="H35" s="1"/>
      <c r="I35" s="1"/>
      <c r="J35" s="6"/>
      <c r="K35" s="25">
        <f t="shared" ref="K35:K36" si="14">MROUND(N35+48,100)</f>
        <v>0</v>
      </c>
      <c r="L35" s="25">
        <f t="shared" ref="L35:L36" si="15">MROUND(O35+48,100)</f>
        <v>0</v>
      </c>
      <c r="M35" s="8"/>
      <c r="N35" s="4">
        <f t="shared" ref="N35:N36" si="16">Q35*2.3</f>
        <v>0</v>
      </c>
      <c r="O35" s="4">
        <f t="shared" ref="O35:O36" si="17">Q35*1.4</f>
        <v>0</v>
      </c>
      <c r="P35" s="8"/>
      <c r="Q35" s="62"/>
    </row>
    <row r="36" spans="1:17" s="18" customFormat="1" ht="12" customHeight="1" x14ac:dyDescent="0.25">
      <c r="A36" s="1"/>
      <c r="B36" s="1"/>
      <c r="C36" s="1"/>
      <c r="D36" s="15"/>
      <c r="E36" s="16"/>
      <c r="F36" s="17"/>
      <c r="G36" s="10"/>
      <c r="H36" s="1"/>
      <c r="I36" s="1"/>
      <c r="J36" s="6"/>
      <c r="K36" s="25">
        <f t="shared" si="14"/>
        <v>0</v>
      </c>
      <c r="L36" s="25">
        <f t="shared" si="15"/>
        <v>0</v>
      </c>
      <c r="M36" s="8"/>
      <c r="N36" s="4">
        <f t="shared" si="16"/>
        <v>0</v>
      </c>
      <c r="O36" s="4">
        <f t="shared" si="17"/>
        <v>0</v>
      </c>
      <c r="P36" s="8"/>
      <c r="Q36" s="62"/>
    </row>
  </sheetData>
  <mergeCells count="6">
    <mergeCell ref="D18:I18"/>
    <mergeCell ref="D14:I14"/>
    <mergeCell ref="D28:I28"/>
    <mergeCell ref="D33:I33"/>
    <mergeCell ref="D2:I2"/>
    <mergeCell ref="D4:I4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&amp;LCAÑAS y JUNCOS&amp;R"El Origen"</oddHeader>
    <oddFooter>&amp;L&amp;P&amp;R&amp;D</oddFooter>
  </headerFooter>
  <rowBreaks count="1" manualBreakCount="1">
    <brk id="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Cañas010224</vt:lpstr>
      <vt:lpstr>Cañas270224</vt:lpstr>
      <vt:lpstr>Cañas020624</vt:lpstr>
      <vt:lpstr>Cañas060624</vt:lpstr>
      <vt:lpstr>Cañas040724</vt:lpstr>
      <vt:lpstr>Cañas200824</vt:lpstr>
      <vt:lpstr>Cañas141124</vt:lpstr>
      <vt:lpstr>Cañas120125</vt:lpstr>
      <vt:lpstr>Tutores110125</vt:lpstr>
      <vt:lpstr>Cañas010224!Área_de_impresión</vt:lpstr>
      <vt:lpstr>Cañas020624!Área_de_impresión</vt:lpstr>
      <vt:lpstr>Cañas040724!Área_de_impresión</vt:lpstr>
      <vt:lpstr>Cañas060624!Área_de_impresión</vt:lpstr>
      <vt:lpstr>Cañas120125!Área_de_impresión</vt:lpstr>
      <vt:lpstr>Cañas141124!Área_de_impresión</vt:lpstr>
      <vt:lpstr>Cañas200824!Área_de_impresión</vt:lpstr>
      <vt:lpstr>Cañas270224!Área_de_impresión</vt:lpstr>
      <vt:lpstr>Tutores110125!Área_de_impresión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2025-01-12T13:25:24Z</cp:lastPrinted>
  <dcterms:created xsi:type="dcterms:W3CDTF">2022-03-29T20:07:50Z</dcterms:created>
  <dcterms:modified xsi:type="dcterms:W3CDTF">2025-01-12T13:26:13Z</dcterms:modified>
</cp:coreProperties>
</file>