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M:\Maven\Project-Files\Project-Files\"/>
    </mc:Choice>
  </mc:AlternateContent>
  <xr:revisionPtr revIDLastSave="0" documentId="13_ncr:1_{7814E77E-04E5-4A74-A07A-310D633520B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Mock-Dashboard" sheetId="3" r:id="rId2"/>
    <sheet name="Dashboard" sheetId="4" r:id="rId3"/>
    <sheet name="calculations" sheetId="5" state="hidden" r:id="rId4"/>
  </sheets>
  <definedNames>
    <definedName name="_xlnm.Criteria" localSheetId="3">calculations!$J$72:$M$72</definedName>
    <definedName name="_xlnm.Extract" localSheetId="3">calculations!$F$74:$J$74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0" i="5" l="1"/>
  <c r="O90" i="5"/>
  <c r="P90" i="5"/>
  <c r="Q90" i="5"/>
  <c r="N91" i="5"/>
  <c r="O91" i="5"/>
  <c r="P91" i="5"/>
  <c r="Q91" i="5"/>
  <c r="O89" i="5"/>
  <c r="P89" i="5"/>
  <c r="Q89" i="5"/>
  <c r="N89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75" i="5"/>
  <c r="E27" i="4"/>
  <c r="F27" i="4"/>
  <c r="F26" i="4"/>
  <c r="F25" i="4"/>
  <c r="F24" i="4"/>
  <c r="E26" i="4"/>
  <c r="E25" i="4"/>
  <c r="E24" i="4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F2" i="5" s="1"/>
  <c r="J58" i="5"/>
  <c r="F3" i="5" s="1"/>
  <c r="J59" i="5"/>
  <c r="F4" i="5" s="1"/>
  <c r="J60" i="5"/>
  <c r="F5" i="5" s="1"/>
  <c r="J61" i="5"/>
  <c r="F6" i="5" s="1"/>
  <c r="J62" i="5"/>
  <c r="F7" i="5" s="1"/>
  <c r="J63" i="5"/>
  <c r="F8" i="5" s="1"/>
  <c r="J64" i="5"/>
  <c r="F9" i="5" s="1"/>
  <c r="J65" i="5"/>
  <c r="F10" i="5" s="1"/>
  <c r="J66" i="5"/>
  <c r="F11" i="5" s="1"/>
  <c r="J17" i="5"/>
  <c r="I41" i="5" l="1"/>
  <c r="I25" i="5"/>
  <c r="I39" i="5"/>
  <c r="I53" i="5"/>
  <c r="I61" i="5"/>
  <c r="I45" i="5"/>
  <c r="I37" i="5"/>
  <c r="I29" i="5"/>
  <c r="I60" i="5"/>
  <c r="I44" i="5"/>
  <c r="I33" i="5"/>
  <c r="I31" i="5"/>
  <c r="I62" i="5"/>
  <c r="I54" i="5"/>
  <c r="I46" i="5"/>
  <c r="I38" i="5"/>
  <c r="I30" i="5"/>
  <c r="I22" i="5"/>
  <c r="I49" i="5"/>
  <c r="I65" i="5"/>
  <c r="I52" i="5"/>
  <c r="I57" i="5"/>
  <c r="I55" i="5"/>
  <c r="I21" i="5"/>
  <c r="I23" i="5"/>
  <c r="I63" i="5"/>
  <c r="I47" i="5"/>
  <c r="I18" i="5"/>
  <c r="I64" i="5"/>
  <c r="I56" i="5"/>
  <c r="I48" i="5"/>
  <c r="I40" i="5"/>
  <c r="I32" i="5"/>
  <c r="I24" i="5"/>
  <c r="I36" i="5"/>
  <c r="I28" i="5"/>
  <c r="I20" i="5"/>
  <c r="I59" i="5"/>
  <c r="I51" i="5"/>
  <c r="I43" i="5"/>
  <c r="I35" i="5"/>
  <c r="I27" i="5"/>
  <c r="I19" i="5"/>
  <c r="I66" i="5"/>
  <c r="I58" i="5"/>
  <c r="I50" i="5"/>
  <c r="I42" i="5"/>
  <c r="I34" i="5"/>
  <c r="I26" i="5"/>
  <c r="H16" i="5"/>
  <c r="I17" i="5" l="1"/>
  <c r="M18" i="5" l="1"/>
  <c r="Q24" i="5"/>
  <c r="M26" i="5"/>
  <c r="Q32" i="5"/>
  <c r="M34" i="5"/>
  <c r="Q40" i="5"/>
  <c r="M42" i="5"/>
  <c r="Q48" i="5"/>
  <c r="M50" i="5"/>
  <c r="Q56" i="5"/>
  <c r="M58" i="5"/>
  <c r="Q64" i="5"/>
  <c r="M66" i="5"/>
  <c r="L49" i="5"/>
  <c r="N18" i="5"/>
  <c r="N26" i="5"/>
  <c r="N34" i="5"/>
  <c r="N42" i="5"/>
  <c r="P43" i="5"/>
  <c r="P51" i="5"/>
  <c r="P18" i="5"/>
  <c r="L24" i="5"/>
  <c r="P26" i="5"/>
  <c r="L32" i="5"/>
  <c r="P34" i="5"/>
  <c r="L40" i="5"/>
  <c r="N41" i="5"/>
  <c r="P42" i="5"/>
  <c r="O24" i="5"/>
  <c r="O32" i="5"/>
  <c r="O40" i="5"/>
  <c r="O48" i="5"/>
  <c r="O56" i="5"/>
  <c r="O64" i="5"/>
  <c r="N50" i="5"/>
  <c r="O18" i="5"/>
  <c r="O34" i="5"/>
  <c r="M49" i="5"/>
  <c r="O57" i="5"/>
  <c r="O65" i="5"/>
  <c r="O25" i="5"/>
  <c r="O50" i="5"/>
  <c r="P58" i="5"/>
  <c r="L64" i="5"/>
  <c r="M48" i="5"/>
  <c r="N65" i="5"/>
  <c r="Q18" i="5"/>
  <c r="M24" i="5"/>
  <c r="Q34" i="5"/>
  <c r="M40" i="5"/>
  <c r="N49" i="5"/>
  <c r="N58" i="5"/>
  <c r="N66" i="5"/>
  <c r="Q19" i="5"/>
  <c r="M25" i="5"/>
  <c r="O30" i="5"/>
  <c r="Q35" i="5"/>
  <c r="M41" i="5"/>
  <c r="O46" i="5"/>
  <c r="O49" i="5"/>
  <c r="O58" i="5"/>
  <c r="O66" i="5"/>
  <c r="Q30" i="5"/>
  <c r="O41" i="5"/>
  <c r="P46" i="5"/>
  <c r="L56" i="5"/>
  <c r="P66" i="5"/>
  <c r="M44" i="5"/>
  <c r="P54" i="5"/>
  <c r="L60" i="5"/>
  <c r="O26" i="5"/>
  <c r="O42" i="5"/>
  <c r="Q46" i="5"/>
  <c r="P50" i="5"/>
  <c r="M56" i="5"/>
  <c r="Q58" i="5"/>
  <c r="M64" i="5"/>
  <c r="Q66" i="5"/>
  <c r="Q26" i="5"/>
  <c r="M32" i="5"/>
  <c r="Q42" i="5"/>
  <c r="Q50" i="5"/>
  <c r="L57" i="5"/>
  <c r="P59" i="5"/>
  <c r="L65" i="5"/>
  <c r="O17" i="5"/>
  <c r="O22" i="5"/>
  <c r="Q27" i="5"/>
  <c r="M33" i="5"/>
  <c r="O38" i="5"/>
  <c r="Q43" i="5"/>
  <c r="L48" i="5"/>
  <c r="Q51" i="5"/>
  <c r="O54" i="5"/>
  <c r="M57" i="5"/>
  <c r="Q59" i="5"/>
  <c r="O62" i="5"/>
  <c r="M65" i="5"/>
  <c r="L17" i="5"/>
  <c r="Q22" i="5"/>
  <c r="M28" i="5"/>
  <c r="O33" i="5"/>
  <c r="Q38" i="5"/>
  <c r="L52" i="5"/>
  <c r="N57" i="5"/>
  <c r="P62" i="5"/>
  <c r="M37" i="5"/>
  <c r="L63" i="5"/>
  <c r="P47" i="5"/>
  <c r="N31" i="5"/>
  <c r="L23" i="5"/>
  <c r="L46" i="5"/>
  <c r="M30" i="5"/>
  <c r="N54" i="5"/>
  <c r="O61" i="5"/>
  <c r="P45" i="5"/>
  <c r="N60" i="5"/>
  <c r="L36" i="5"/>
  <c r="N61" i="5"/>
  <c r="N27" i="5"/>
  <c r="L50" i="5"/>
  <c r="O45" i="5"/>
  <c r="P37" i="5"/>
  <c r="P28" i="5"/>
  <c r="P49" i="5"/>
  <c r="M52" i="5"/>
  <c r="Q41" i="5"/>
  <c r="P41" i="5"/>
  <c r="L19" i="5"/>
  <c r="O59" i="5"/>
  <c r="Q63" i="5"/>
  <c r="L28" i="5"/>
  <c r="L33" i="5"/>
  <c r="Q65" i="5"/>
  <c r="L35" i="5"/>
  <c r="O43" i="5"/>
  <c r="M20" i="5"/>
  <c r="P32" i="5"/>
  <c r="N28" i="5"/>
  <c r="M59" i="5"/>
  <c r="L59" i="5"/>
  <c r="O35" i="5"/>
  <c r="O27" i="5"/>
  <c r="O63" i="5"/>
  <c r="Q29" i="5"/>
  <c r="O20" i="5"/>
  <c r="O44" i="5"/>
  <c r="M43" i="5"/>
  <c r="L43" i="5"/>
  <c r="O53" i="5"/>
  <c r="M63" i="5"/>
  <c r="L47" i="5"/>
  <c r="O31" i="5"/>
  <c r="M23" i="5"/>
  <c r="M46" i="5"/>
  <c r="N30" i="5"/>
  <c r="Q47" i="5"/>
  <c r="Q31" i="5"/>
  <c r="Q45" i="5"/>
  <c r="O60" i="5"/>
  <c r="N36" i="5"/>
  <c r="N53" i="5"/>
  <c r="N19" i="5"/>
  <c r="L42" i="5"/>
  <c r="O29" i="5"/>
  <c r="Q37" i="5"/>
  <c r="Q28" i="5"/>
  <c r="L41" i="5"/>
  <c r="M45" i="5"/>
  <c r="Q17" i="5"/>
  <c r="M35" i="5"/>
  <c r="P17" i="5"/>
  <c r="N40" i="5"/>
  <c r="N33" i="5"/>
  <c r="O51" i="5"/>
  <c r="P64" i="5"/>
  <c r="L21" i="5"/>
  <c r="O36" i="5"/>
  <c r="M36" i="5"/>
  <c r="L34" i="5"/>
  <c r="Q39" i="5"/>
  <c r="N64" i="5"/>
  <c r="N25" i="5"/>
  <c r="P20" i="5"/>
  <c r="L26" i="5"/>
  <c r="P44" i="5"/>
  <c r="M29" i="5"/>
  <c r="M27" i="5"/>
  <c r="P33" i="5"/>
  <c r="P23" i="5"/>
  <c r="L30" i="5"/>
  <c r="N45" i="5"/>
  <c r="N35" i="5"/>
  <c r="N37" i="5"/>
  <c r="Q54" i="5"/>
  <c r="L61" i="5"/>
  <c r="N55" i="5"/>
  <c r="M47" i="5"/>
  <c r="P31" i="5"/>
  <c r="N46" i="5"/>
  <c r="P30" i="5"/>
  <c r="O37" i="5"/>
  <c r="P52" i="5"/>
  <c r="P56" i="5"/>
  <c r="Q33" i="5"/>
  <c r="P35" i="5"/>
  <c r="M39" i="5"/>
  <c r="L53" i="5"/>
  <c r="M21" i="5"/>
  <c r="O55" i="5"/>
  <c r="N39" i="5"/>
  <c r="L31" i="5"/>
  <c r="L38" i="5"/>
  <c r="L22" i="5"/>
  <c r="O21" i="5"/>
  <c r="P40" i="5"/>
  <c r="N21" i="5"/>
  <c r="Q52" i="5"/>
  <c r="M61" i="5"/>
  <c r="L25" i="5"/>
  <c r="Q60" i="5"/>
  <c r="N17" i="5"/>
  <c r="P48" i="5"/>
  <c r="L55" i="5"/>
  <c r="O39" i="5"/>
  <c r="M31" i="5"/>
  <c r="L62" i="5"/>
  <c r="M38" i="5"/>
  <c r="M22" i="5"/>
  <c r="L29" i="5"/>
  <c r="P53" i="5"/>
  <c r="P21" i="5"/>
  <c r="N52" i="5"/>
  <c r="Q20" i="5"/>
  <c r="N59" i="5"/>
  <c r="H4" i="5" s="1"/>
  <c r="E10" i="4" s="1"/>
  <c r="Q55" i="5"/>
  <c r="L18" i="5"/>
  <c r="P61" i="5"/>
  <c r="Q44" i="5"/>
  <c r="O28" i="5"/>
  <c r="Q23" i="5"/>
  <c r="Q57" i="5"/>
  <c r="Q25" i="5"/>
  <c r="N56" i="5"/>
  <c r="N32" i="5"/>
  <c r="P27" i="5"/>
  <c r="M54" i="5"/>
  <c r="N24" i="5"/>
  <c r="P24" i="5"/>
  <c r="M55" i="5"/>
  <c r="P39" i="5"/>
  <c r="N23" i="5"/>
  <c r="M62" i="5"/>
  <c r="G7" i="5" s="1"/>
  <c r="D13" i="4" s="1"/>
  <c r="N38" i="5"/>
  <c r="N22" i="5"/>
  <c r="N29" i="5"/>
  <c r="Q53" i="5"/>
  <c r="Q21" i="5"/>
  <c r="O52" i="5"/>
  <c r="L20" i="5"/>
  <c r="N51" i="5"/>
  <c r="M53" i="5"/>
  <c r="P63" i="5"/>
  <c r="Q61" i="5"/>
  <c r="L44" i="5"/>
  <c r="M17" i="5"/>
  <c r="Q62" i="5"/>
  <c r="M51" i="5"/>
  <c r="M19" i="5"/>
  <c r="L51" i="5"/>
  <c r="L27" i="5"/>
  <c r="P19" i="5"/>
  <c r="O19" i="5"/>
  <c r="N63" i="5"/>
  <c r="N47" i="5"/>
  <c r="L39" i="5"/>
  <c r="O23" i="5"/>
  <c r="L54" i="5"/>
  <c r="P38" i="5"/>
  <c r="P22" i="5"/>
  <c r="P29" i="5"/>
  <c r="L45" i="5"/>
  <c r="P60" i="5"/>
  <c r="P36" i="5"/>
  <c r="N20" i="5"/>
  <c r="N43" i="5"/>
  <c r="L66" i="5"/>
  <c r="P55" i="5"/>
  <c r="L37" i="5"/>
  <c r="N44" i="5"/>
  <c r="P65" i="5"/>
  <c r="M60" i="5"/>
  <c r="Q49" i="5"/>
  <c r="N48" i="5"/>
  <c r="P25" i="5"/>
  <c r="O47" i="5"/>
  <c r="N62" i="5"/>
  <c r="Q36" i="5"/>
  <c r="L58" i="5"/>
  <c r="P57" i="5"/>
  <c r="J2" i="5" s="1"/>
  <c r="G8" i="4" s="1"/>
  <c r="G3" i="5" l="1"/>
  <c r="D9" i="4" s="1"/>
  <c r="K2" i="5"/>
  <c r="H8" i="4" s="1"/>
  <c r="G6" i="5"/>
  <c r="D12" i="4" s="1"/>
  <c r="G5" i="5"/>
  <c r="D11" i="4" s="1"/>
  <c r="K9" i="5"/>
  <c r="H15" i="4" s="1"/>
  <c r="K7" i="5"/>
  <c r="H13" i="4" s="1"/>
  <c r="J3" i="5"/>
  <c r="G9" i="4" s="1"/>
  <c r="I5" i="5"/>
  <c r="F11" i="4" s="1"/>
  <c r="K5" i="5"/>
  <c r="H11" i="4" s="1"/>
  <c r="I3" i="5"/>
  <c r="F9" i="4" s="1"/>
  <c r="G11" i="5"/>
  <c r="D17" i="4" s="1"/>
  <c r="K6" i="5"/>
  <c r="H12" i="4" s="1"/>
  <c r="K4" i="5"/>
  <c r="H10" i="4" s="1"/>
  <c r="I10" i="5"/>
  <c r="F16" i="4" s="1"/>
  <c r="K11" i="5"/>
  <c r="H17" i="4" s="1"/>
  <c r="I11" i="5"/>
  <c r="F17" i="4" s="1"/>
  <c r="K3" i="5"/>
  <c r="H9" i="4" s="1"/>
  <c r="H3" i="5"/>
  <c r="E9" i="4" s="1"/>
  <c r="J11" i="5"/>
  <c r="G17" i="4" s="1"/>
  <c r="J10" i="5"/>
  <c r="G16" i="4" s="1"/>
  <c r="G10" i="5"/>
  <c r="D16" i="4" s="1"/>
  <c r="H7" i="5"/>
  <c r="E13" i="4" s="1"/>
  <c r="J9" i="5"/>
  <c r="G15" i="4" s="1"/>
  <c r="H10" i="5"/>
  <c r="E16" i="4" s="1"/>
  <c r="K8" i="5"/>
  <c r="H14" i="4" s="1"/>
  <c r="I6" i="5"/>
  <c r="F12" i="4" s="1"/>
  <c r="I7" i="5"/>
  <c r="F13" i="4" s="1"/>
  <c r="I8" i="5"/>
  <c r="F14" i="4" s="1"/>
  <c r="J8" i="5"/>
  <c r="G14" i="4" s="1"/>
  <c r="G8" i="5"/>
  <c r="D14" i="4" s="1"/>
  <c r="H6" i="5"/>
  <c r="E12" i="4" s="1"/>
  <c r="G2" i="5"/>
  <c r="D8" i="4" s="1"/>
  <c r="I2" i="5"/>
  <c r="F8" i="4" s="1"/>
  <c r="J6" i="5"/>
  <c r="G12" i="4" s="1"/>
  <c r="H9" i="5"/>
  <c r="E15" i="4" s="1"/>
  <c r="K10" i="5"/>
  <c r="H16" i="4" s="1"/>
  <c r="H5" i="5"/>
  <c r="E11" i="4" s="1"/>
  <c r="G9" i="5"/>
  <c r="D15" i="4" s="1"/>
  <c r="H11" i="5"/>
  <c r="E17" i="4" s="1"/>
  <c r="G4" i="5"/>
  <c r="D10" i="4" s="1"/>
  <c r="J4" i="5"/>
  <c r="G10" i="4" s="1"/>
  <c r="J5" i="5"/>
  <c r="G11" i="4" s="1"/>
  <c r="H8" i="5"/>
  <c r="E14" i="4" s="1"/>
  <c r="I4" i="5"/>
  <c r="F10" i="4" s="1"/>
  <c r="J7" i="5"/>
  <c r="G13" i="4" s="1"/>
  <c r="I9" i="5"/>
  <c r="F15" i="4" s="1"/>
  <c r="H2" i="5"/>
  <c r="E8" i="4" s="1"/>
</calcChain>
</file>

<file path=xl/sharedStrings.xml><?xml version="1.0" encoding="utf-8"?>
<sst xmlns="http://schemas.openxmlformats.org/spreadsheetml/2006/main" count="252" uniqueCount="84">
  <si>
    <t>#</t>
  </si>
  <si>
    <t>Player</t>
  </si>
  <si>
    <t>James Harden</t>
  </si>
  <si>
    <t>Anthony Davis</t>
  </si>
  <si>
    <t>Giannis Antetokounmpo</t>
  </si>
  <si>
    <t>LeBron James</t>
  </si>
  <si>
    <t>Stephen Curry</t>
  </si>
  <si>
    <t>Damian Lillard</t>
  </si>
  <si>
    <t>Kevin Durant</t>
  </si>
  <si>
    <t>DeMarcus Cousins</t>
  </si>
  <si>
    <t>Devin Booker</t>
  </si>
  <si>
    <t>Russell Westbrook</t>
  </si>
  <si>
    <t>Kyrie Irving</t>
  </si>
  <si>
    <t>Victor Oladipo</t>
  </si>
  <si>
    <t>Joel Embiid</t>
  </si>
  <si>
    <t>DeMar DeRozan</t>
  </si>
  <si>
    <t>Bradley Beal</t>
  </si>
  <si>
    <t>Lou Williams</t>
  </si>
  <si>
    <t>Kemba Walker</t>
  </si>
  <si>
    <t>Kristaps Porzingis</t>
  </si>
  <si>
    <t>LaMarcus Aldridge</t>
  </si>
  <si>
    <t>Paul George</t>
  </si>
  <si>
    <t>Jimmy Butler</t>
  </si>
  <si>
    <t>CJ McCollum</t>
  </si>
  <si>
    <t>Blake Griffin</t>
  </si>
  <si>
    <t>Karl-Anthony Towns</t>
  </si>
  <si>
    <t>Khris Middleton</t>
  </si>
  <si>
    <t>Klay Thompson</t>
  </si>
  <si>
    <t>Donovan Mitchell</t>
  </si>
  <si>
    <t>TJ Warren</t>
  </si>
  <si>
    <t>Tyreke Evans</t>
  </si>
  <si>
    <t>Dennis Schroder</t>
  </si>
  <si>
    <t>Jrue Holiday</t>
  </si>
  <si>
    <t>Chris Paul</t>
  </si>
  <si>
    <t>Eric Gordon</t>
  </si>
  <si>
    <t>Harrison Barnes</t>
  </si>
  <si>
    <t>Tobias Harris</t>
  </si>
  <si>
    <t>Aaron Gordon</t>
  </si>
  <si>
    <t>Evan Fournier</t>
  </si>
  <si>
    <t>Kevin Love</t>
  </si>
  <si>
    <t>Andrew Wiggins</t>
  </si>
  <si>
    <t>Marc Gasol</t>
  </si>
  <si>
    <t>Goran Dragic</t>
  </si>
  <si>
    <t>Gary Harris</t>
  </si>
  <si>
    <t>Eric Bledsoe</t>
  </si>
  <si>
    <t>Nikola Jokic</t>
  </si>
  <si>
    <t>Carmelo Anthony</t>
  </si>
  <si>
    <t>JJ Redick</t>
  </si>
  <si>
    <t>Kyle Lowry</t>
  </si>
  <si>
    <t>Ben Simmons</t>
  </si>
  <si>
    <t>Jamal Murray</t>
  </si>
  <si>
    <t>Brandon Ingram</t>
  </si>
  <si>
    <t>Games Played</t>
  </si>
  <si>
    <t>Points</t>
  </si>
  <si>
    <t>Rebounds</t>
  </si>
  <si>
    <t>Assists</t>
  </si>
  <si>
    <t>Season 2017-2018</t>
  </si>
  <si>
    <t>Target</t>
  </si>
  <si>
    <t>No of Matches</t>
  </si>
  <si>
    <t>rebounds</t>
  </si>
  <si>
    <t>Asists</t>
  </si>
  <si>
    <t>Sort By</t>
  </si>
  <si>
    <t>10 players need to be displayed with scroll bar</t>
  </si>
  <si>
    <t>Player--1</t>
  </si>
  <si>
    <t>Player-2</t>
  </si>
  <si>
    <t>Comparison</t>
  </si>
  <si>
    <t>Player-1</t>
  </si>
  <si>
    <t>palyer-2</t>
  </si>
  <si>
    <t>Points-1</t>
  </si>
  <si>
    <t>Points-2</t>
  </si>
  <si>
    <t>rebounds-1</t>
  </si>
  <si>
    <t>rebounds-2</t>
  </si>
  <si>
    <t>Assists-1</t>
  </si>
  <si>
    <t>Assists-2</t>
  </si>
  <si>
    <t>Conditional Formatting</t>
  </si>
  <si>
    <t>position</t>
  </si>
  <si>
    <t>sort by</t>
  </si>
  <si>
    <t>Rank</t>
  </si>
  <si>
    <t>Matches</t>
  </si>
  <si>
    <t>Assits</t>
  </si>
  <si>
    <t>Players who clearedtarget criteria and camparison of their stats</t>
  </si>
  <si>
    <t>All condition</t>
  </si>
  <si>
    <t/>
  </si>
  <si>
    <t>NBA:2017-2018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</si>
</sst>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1"/>
      <color theme="8" tint="-0.249977111117893"/>
      <name val="Century Gothic"/>
      <family val="2"/>
      <scheme val="minor"/>
    </font>
    <font>
      <b/>
      <sz val="26"/>
      <color theme="8" tint="-0.249977111117893"/>
      <name val="Century Gothic"/>
      <family val="2"/>
      <scheme val="minor"/>
    </font>
    <font>
      <b/>
      <sz val="14"/>
      <color theme="8" tint="-0.249977111117893"/>
      <name val="Century Gothic"/>
      <family val="2"/>
      <scheme val="minor"/>
    </font>
    <font>
      <b/>
      <sz val="11"/>
      <color theme="8" tint="-0.249977111117893"/>
      <name val="Century Gothic"/>
      <family val="2"/>
      <scheme val="minor"/>
    </font>
    <font>
      <b/>
      <sz val="12"/>
      <color theme="8"/>
      <name val="Century Gothic"/>
      <family val="2"/>
      <scheme val="minor"/>
    </font>
    <font>
      <b/>
      <sz val="11"/>
      <color theme="8"/>
      <name val="Century Gothic"/>
      <family val="2"/>
      <scheme val="minor"/>
    </font>
    <font>
      <sz val="11"/>
      <color theme="8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CE0F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0" xfId="0" applyFill="1"/>
    <xf numFmtId="0" fontId="0" fillId="3" borderId="10" xfId="0" applyFill="1" applyBorder="1"/>
    <xf numFmtId="0" fontId="0" fillId="3" borderId="11" xfId="0" applyFill="1" applyBorder="1"/>
    <xf numFmtId="0" fontId="1" fillId="0" borderId="22" xfId="0" applyFont="1" applyBorder="1" applyAlignment="1">
      <alignment horizontal="center" vertical="center"/>
    </xf>
    <xf numFmtId="0" fontId="5" fillId="4" borderId="0" xfId="0" applyFont="1" applyFill="1"/>
    <xf numFmtId="0" fontId="5" fillId="4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5" fillId="4" borderId="12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5" xfId="0" applyFont="1" applyFill="1" applyBorder="1"/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2CE0F4"/>
      <color rgb="FF29CEF5"/>
      <color rgb="FF820449"/>
      <color rgb="FF112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57553856723527E-2"/>
          <c:y val="5.4092974310974699E-2"/>
          <c:w val="0.8891107748417757"/>
          <c:h val="0.65849578802967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calculations!$O$88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  <a:scene3d>
              <a:camera prst="orthographicFront"/>
              <a:lightRig rig="glow" dir="t">
                <a:rot lat="0" lon="0" rev="4800000"/>
              </a:lightRig>
            </a:scene3d>
            <a:sp3d prstMaterial="matte">
              <a:bevelT w="127000" h="63500"/>
            </a:sp3d>
          </c:spPr>
          <c:invertIfNegative val="0"/>
          <c:dLbls>
            <c:dLbl>
              <c:idx val="2"/>
              <c:layout>
                <c:manualLayout>
                  <c:x val="1.6168794698185392E-16"/>
                  <c:y val="0.221066666666666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73-4454-9507-871D193012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calculations!$M$89:$M$91</c:f>
              <c:strCache>
                <c:ptCount val="3"/>
                <c:pt idx="0">
                  <c:v>DeMarcus Cousins</c:v>
                </c:pt>
                <c:pt idx="1">
                  <c:v>LeBron James</c:v>
                </c:pt>
                <c:pt idx="2">
                  <c:v>Russell Westbrook</c:v>
                </c:pt>
              </c:strCache>
            </c:strRef>
          </c:cat>
          <c:val>
            <c:numRef>
              <c:f>calculations!$O$89:$O$91</c:f>
              <c:numCache>
                <c:formatCode>General</c:formatCode>
                <c:ptCount val="3"/>
                <c:pt idx="0">
                  <c:v>25.2</c:v>
                </c:pt>
                <c:pt idx="1">
                  <c:v>26.7</c:v>
                </c:pt>
                <c:pt idx="2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3-4454-9507-871D1930126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23"/>
        <c:overlap val="-27"/>
        <c:axId val="996820704"/>
        <c:axId val="996802400"/>
      </c:barChart>
      <c:catAx>
        <c:axId val="996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02400"/>
        <c:crosses val="autoZero"/>
        <c:auto val="1"/>
        <c:lblAlgn val="ctr"/>
        <c:lblOffset val="100"/>
        <c:noMultiLvlLbl val="0"/>
      </c:catAx>
      <c:valAx>
        <c:axId val="996802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68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57553856723527E-2"/>
          <c:y val="5.4092974310974699E-2"/>
          <c:w val="0.8891107748417757"/>
          <c:h val="0.65849578802967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calculations!$P$88</c:f>
              <c:strCache>
                <c:ptCount val="1"/>
                <c:pt idx="0">
                  <c:v>Rebounds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calculations!$M$89:$M$91</c:f>
              <c:strCache>
                <c:ptCount val="3"/>
                <c:pt idx="0">
                  <c:v>DeMarcus Cousins</c:v>
                </c:pt>
                <c:pt idx="1">
                  <c:v>LeBron James</c:v>
                </c:pt>
                <c:pt idx="2">
                  <c:v>Russell Westbrook</c:v>
                </c:pt>
              </c:strCache>
            </c:strRef>
          </c:cat>
          <c:val>
            <c:numRef>
              <c:f>calculations!$P$89:$P$91</c:f>
              <c:numCache>
                <c:formatCode>General</c:formatCode>
                <c:ptCount val="3"/>
                <c:pt idx="0">
                  <c:v>12.9</c:v>
                </c:pt>
                <c:pt idx="1">
                  <c:v>8.4</c:v>
                </c:pt>
                <c:pt idx="2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943-ABBD-577420C29E1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23"/>
        <c:overlap val="-27"/>
        <c:axId val="996820704"/>
        <c:axId val="996802400"/>
      </c:barChart>
      <c:catAx>
        <c:axId val="996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02400"/>
        <c:crosses val="autoZero"/>
        <c:auto val="1"/>
        <c:lblAlgn val="ctr"/>
        <c:lblOffset val="100"/>
        <c:noMultiLvlLbl val="0"/>
      </c:catAx>
      <c:valAx>
        <c:axId val="996802400"/>
        <c:scaling>
          <c:orientation val="minMax"/>
          <c:max val="18"/>
        </c:scaling>
        <c:delete val="1"/>
        <c:axPos val="l"/>
        <c:numFmt formatCode="General" sourceLinked="1"/>
        <c:majorTickMark val="none"/>
        <c:minorTickMark val="none"/>
        <c:tickLblPos val="nextTo"/>
        <c:crossAx val="9968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57553856723527E-2"/>
          <c:y val="5.4092974310974699E-2"/>
          <c:w val="0.8891107748417757"/>
          <c:h val="0.65849578802967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calculations!$Q$88</c:f>
              <c:strCache>
                <c:ptCount val="1"/>
                <c:pt idx="0">
                  <c:v>Assits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097201748637744E-2"/>
                  <c:y val="0.263036452673619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22407938582204"/>
                      <c:h val="0.201185251193013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D8A-42F9-A27D-6E8A31E2FD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calculations!$M$89:$M$91</c:f>
              <c:strCache>
                <c:ptCount val="3"/>
                <c:pt idx="0">
                  <c:v>DeMarcus Cousins</c:v>
                </c:pt>
                <c:pt idx="1">
                  <c:v>LeBron James</c:v>
                </c:pt>
                <c:pt idx="2">
                  <c:v>Russell Westbrook</c:v>
                </c:pt>
              </c:strCache>
            </c:strRef>
          </c:cat>
          <c:val>
            <c:numRef>
              <c:f>calculations!$Q$89:$Q$91</c:f>
              <c:numCache>
                <c:formatCode>General</c:formatCode>
                <c:ptCount val="3"/>
                <c:pt idx="0">
                  <c:v>5.4</c:v>
                </c:pt>
                <c:pt idx="1">
                  <c:v>9</c:v>
                </c:pt>
                <c:pt idx="2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D-49CE-840B-14A3C416012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23"/>
        <c:overlap val="-27"/>
        <c:axId val="996820704"/>
        <c:axId val="996802400"/>
      </c:barChart>
      <c:catAx>
        <c:axId val="996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02400"/>
        <c:crosses val="autoZero"/>
        <c:auto val="1"/>
        <c:lblAlgn val="ctr"/>
        <c:lblOffset val="100"/>
        <c:noMultiLvlLbl val="0"/>
      </c:catAx>
      <c:valAx>
        <c:axId val="996802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68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calculations!$C$2" max="41" min="1" page="10"/>
</file>

<file path=xl/ctrlProps/ctrlProp2.xml><?xml version="1.0" encoding="utf-8"?>
<formControlPr xmlns="http://schemas.microsoft.com/office/spreadsheetml/2009/9/main" objectType="Radio" firstButton="1" fmlaLink="calculations!$C$3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checked="Checked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</xdr:row>
      <xdr:rowOff>50800</xdr:rowOff>
    </xdr:from>
    <xdr:to>
      <xdr:col>5</xdr:col>
      <xdr:colOff>44450</xdr:colOff>
      <xdr:row>1</xdr:row>
      <xdr:rowOff>146050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78150" y="234950"/>
          <a:ext cx="114300" cy="952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684388</xdr:colOff>
      <xdr:row>1</xdr:row>
      <xdr:rowOff>42335</xdr:rowOff>
    </xdr:from>
    <xdr:to>
      <xdr:col>7</xdr:col>
      <xdr:colOff>56444</xdr:colOff>
      <xdr:row>1</xdr:row>
      <xdr:rowOff>141113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325055" y="225779"/>
          <a:ext cx="119945" cy="9877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527050</xdr:colOff>
      <xdr:row>1</xdr:row>
      <xdr:rowOff>44450</xdr:rowOff>
    </xdr:from>
    <xdr:to>
      <xdr:col>9</xdr:col>
      <xdr:colOff>31750</xdr:colOff>
      <xdr:row>1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403850" y="228600"/>
          <a:ext cx="114300" cy="952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546100</xdr:colOff>
      <xdr:row>1</xdr:row>
      <xdr:rowOff>38100</xdr:rowOff>
    </xdr:from>
    <xdr:to>
      <xdr:col>11</xdr:col>
      <xdr:colOff>50800</xdr:colOff>
      <xdr:row>1</xdr:row>
      <xdr:rowOff>133350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642100" y="222250"/>
          <a:ext cx="114300" cy="952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577850</xdr:colOff>
      <xdr:row>1</xdr:row>
      <xdr:rowOff>44450</xdr:rowOff>
    </xdr:from>
    <xdr:to>
      <xdr:col>13</xdr:col>
      <xdr:colOff>82550</xdr:colOff>
      <xdr:row>1</xdr:row>
      <xdr:rowOff>139700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893050" y="228600"/>
          <a:ext cx="114300" cy="952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</xdr:row>
          <xdr:rowOff>6350</xdr:rowOff>
        </xdr:from>
        <xdr:to>
          <xdr:col>8</xdr:col>
          <xdr:colOff>615950</xdr:colOff>
          <xdr:row>17</xdr:row>
          <xdr:rowOff>12700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374650</xdr:colOff>
          <xdr:row>4</xdr:row>
          <xdr:rowOff>50800</xdr:rowOff>
        </xdr:from>
        <xdr:to>
          <xdr:col>4</xdr:col>
          <xdr:colOff>603250</xdr:colOff>
          <xdr:row>5</xdr:row>
          <xdr:rowOff>140493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336550</xdr:colOff>
          <xdr:row>4</xdr:row>
          <xdr:rowOff>50800</xdr:rowOff>
        </xdr:from>
        <xdr:to>
          <xdr:col>5</xdr:col>
          <xdr:colOff>577850</xdr:colOff>
          <xdr:row>5</xdr:row>
          <xdr:rowOff>140493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317500</xdr:colOff>
          <xdr:row>4</xdr:row>
          <xdr:rowOff>63500</xdr:rowOff>
        </xdr:from>
        <xdr:to>
          <xdr:col>6</xdr:col>
          <xdr:colOff>558800</xdr:colOff>
          <xdr:row>5</xdr:row>
          <xdr:rowOff>146843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374650</xdr:colOff>
          <xdr:row>4</xdr:row>
          <xdr:rowOff>50800</xdr:rowOff>
        </xdr:from>
        <xdr:to>
          <xdr:col>3</xdr:col>
          <xdr:colOff>603250</xdr:colOff>
          <xdr:row>5</xdr:row>
          <xdr:rowOff>140493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215900</xdr:colOff>
          <xdr:row>4</xdr:row>
          <xdr:rowOff>82550</xdr:rowOff>
        </xdr:from>
        <xdr:to>
          <xdr:col>7</xdr:col>
          <xdr:colOff>444500</xdr:colOff>
          <xdr:row>5</xdr:row>
          <xdr:rowOff>210343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270934</xdr:colOff>
      <xdr:row>6</xdr:row>
      <xdr:rowOff>84666</xdr:rowOff>
    </xdr:from>
    <xdr:to>
      <xdr:col>15</xdr:col>
      <xdr:colOff>102934</xdr:colOff>
      <xdr:row>11</xdr:row>
      <xdr:rowOff>148666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313267</xdr:colOff>
      <xdr:row>14</xdr:row>
      <xdr:rowOff>16934</xdr:rowOff>
    </xdr:from>
    <xdr:to>
      <xdr:col>15</xdr:col>
      <xdr:colOff>145267</xdr:colOff>
      <xdr:row>19</xdr:row>
      <xdr:rowOff>114801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414867</xdr:colOff>
      <xdr:row>21</xdr:row>
      <xdr:rowOff>8466</xdr:rowOff>
    </xdr:from>
    <xdr:to>
      <xdr:col>15</xdr:col>
      <xdr:colOff>246867</xdr:colOff>
      <xdr:row>26</xdr:row>
      <xdr:rowOff>157133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6"/>
  <sheetViews>
    <sheetView showGridLines="0" workbookViewId="0">
      <selection activeCell="B5" sqref="B5:G5"/>
    </sheetView>
  </sheetViews>
  <sheetFormatPr defaultRowHeight="14.5" x14ac:dyDescent="0.25"/>
  <cols>
    <col min="1" max="1" width="3.5" customWidth="1"/>
    <col min="2" max="2" width="4.5" customWidth="1"/>
    <col min="3" max="3" width="24.5" customWidth="1"/>
    <col min="4" max="4" width="14.9140625" customWidth="1"/>
    <col min="5" max="5" width="13.4140625" customWidth="1"/>
    <col min="6" max="6" width="14.1640625" customWidth="1"/>
    <col min="7" max="7" width="13.1640625" customWidth="1"/>
    <col min="8" max="8" width="11.5" customWidth="1"/>
    <col min="9" max="9" width="9.6640625" customWidth="1"/>
  </cols>
  <sheetData>
    <row r="1" spans="2:7" ht="15" customHeight="1" x14ac:dyDescent="0.25">
      <c r="B1" s="56" t="s">
        <v>57</v>
      </c>
      <c r="C1" s="56"/>
      <c r="D1" s="1" t="s">
        <v>52</v>
      </c>
      <c r="E1" s="1" t="s">
        <v>53</v>
      </c>
      <c r="F1" s="1" t="s">
        <v>54</v>
      </c>
      <c r="G1" s="1" t="s">
        <v>55</v>
      </c>
    </row>
    <row r="2" spans="2:7" ht="13.5" x14ac:dyDescent="0.25">
      <c r="B2" s="56"/>
      <c r="C2" s="56"/>
      <c r="D2" s="4">
        <v>59</v>
      </c>
      <c r="E2" s="4">
        <v>24</v>
      </c>
      <c r="F2" s="4">
        <v>7</v>
      </c>
      <c r="G2" s="4">
        <v>5</v>
      </c>
    </row>
    <row r="5" spans="2:7" ht="14" x14ac:dyDescent="0.25">
      <c r="B5" s="57" t="s">
        <v>56</v>
      </c>
      <c r="C5" s="58"/>
      <c r="D5" s="58"/>
      <c r="E5" s="58"/>
      <c r="F5" s="58"/>
      <c r="G5" s="59"/>
    </row>
    <row r="6" spans="2:7" ht="14" x14ac:dyDescent="0.25">
      <c r="B6" s="2" t="s">
        <v>0</v>
      </c>
      <c r="C6" s="2" t="s">
        <v>1</v>
      </c>
      <c r="D6" s="1" t="s">
        <v>52</v>
      </c>
      <c r="E6" s="1" t="s">
        <v>53</v>
      </c>
      <c r="F6" s="1" t="s">
        <v>54</v>
      </c>
      <c r="G6" s="1" t="s">
        <v>55</v>
      </c>
    </row>
    <row r="7" spans="2:7" ht="13.5" x14ac:dyDescent="0.25">
      <c r="B7" s="3">
        <v>1</v>
      </c>
      <c r="C7" s="4" t="s">
        <v>37</v>
      </c>
      <c r="D7" s="3">
        <v>43</v>
      </c>
      <c r="E7" s="3">
        <v>18</v>
      </c>
      <c r="F7" s="4">
        <v>8.1999999999999993</v>
      </c>
      <c r="G7" s="4">
        <v>2.2999999999999998</v>
      </c>
    </row>
    <row r="8" spans="2:7" ht="13.5" x14ac:dyDescent="0.25">
      <c r="B8" s="3">
        <v>2</v>
      </c>
      <c r="C8" s="4" t="s">
        <v>40</v>
      </c>
      <c r="D8" s="3">
        <v>65</v>
      </c>
      <c r="E8" s="3">
        <v>17.8</v>
      </c>
      <c r="F8" s="4">
        <v>4.0999999999999996</v>
      </c>
      <c r="G8" s="4">
        <v>1.8</v>
      </c>
    </row>
    <row r="9" spans="2:7" ht="13.5" x14ac:dyDescent="0.25">
      <c r="B9" s="3">
        <v>3</v>
      </c>
      <c r="C9" s="4" t="s">
        <v>3</v>
      </c>
      <c r="D9" s="3">
        <v>55</v>
      </c>
      <c r="E9" s="3">
        <v>28.1</v>
      </c>
      <c r="F9" s="4">
        <v>11.1</v>
      </c>
      <c r="G9" s="4">
        <v>2.4</v>
      </c>
    </row>
    <row r="10" spans="2:7" ht="13.5" x14ac:dyDescent="0.25">
      <c r="B10" s="3">
        <v>4</v>
      </c>
      <c r="C10" s="4" t="s">
        <v>49</v>
      </c>
      <c r="D10" s="3">
        <v>59</v>
      </c>
      <c r="E10" s="3">
        <v>16.600000000000001</v>
      </c>
      <c r="F10" s="4">
        <v>7.7</v>
      </c>
      <c r="G10" s="4">
        <v>7.4</v>
      </c>
    </row>
    <row r="11" spans="2:7" ht="13.5" x14ac:dyDescent="0.25">
      <c r="B11" s="3">
        <v>5</v>
      </c>
      <c r="C11" s="4" t="s">
        <v>24</v>
      </c>
      <c r="D11" s="3">
        <v>45</v>
      </c>
      <c r="E11" s="3">
        <v>21.5</v>
      </c>
      <c r="F11" s="4">
        <v>7.6</v>
      </c>
      <c r="G11" s="4">
        <v>5.4</v>
      </c>
    </row>
    <row r="12" spans="2:7" ht="13.5" x14ac:dyDescent="0.25">
      <c r="B12" s="3">
        <v>6</v>
      </c>
      <c r="C12" s="4" t="s">
        <v>16</v>
      </c>
      <c r="D12" s="3">
        <v>62</v>
      </c>
      <c r="E12" s="3">
        <v>23.4</v>
      </c>
      <c r="F12" s="4">
        <v>4.5</v>
      </c>
      <c r="G12" s="4">
        <v>4.5</v>
      </c>
    </row>
    <row r="13" spans="2:7" ht="13.5" x14ac:dyDescent="0.25">
      <c r="B13" s="3">
        <v>7</v>
      </c>
      <c r="C13" s="4" t="s">
        <v>51</v>
      </c>
      <c r="D13" s="3">
        <v>57</v>
      </c>
      <c r="E13" s="3">
        <v>16.2</v>
      </c>
      <c r="F13" s="4">
        <v>5.4</v>
      </c>
      <c r="G13" s="4">
        <v>3.9</v>
      </c>
    </row>
    <row r="14" spans="2:7" ht="13.5" x14ac:dyDescent="0.25">
      <c r="B14" s="3">
        <v>8</v>
      </c>
      <c r="C14" s="4" t="s">
        <v>46</v>
      </c>
      <c r="D14" s="3">
        <v>60</v>
      </c>
      <c r="E14" s="3">
        <v>17</v>
      </c>
      <c r="F14" s="4">
        <v>5.9</v>
      </c>
      <c r="G14" s="4">
        <v>1.3</v>
      </c>
    </row>
    <row r="15" spans="2:7" ht="13.5" x14ac:dyDescent="0.25">
      <c r="B15" s="3">
        <v>9</v>
      </c>
      <c r="C15" s="4" t="s">
        <v>33</v>
      </c>
      <c r="D15" s="3">
        <v>43</v>
      </c>
      <c r="E15" s="3">
        <v>18.8</v>
      </c>
      <c r="F15" s="4">
        <v>5.7</v>
      </c>
      <c r="G15" s="4">
        <v>8.1999999999999993</v>
      </c>
    </row>
    <row r="16" spans="2:7" ht="13.5" x14ac:dyDescent="0.25">
      <c r="B16" s="3">
        <v>10</v>
      </c>
      <c r="C16" s="4" t="s">
        <v>23</v>
      </c>
      <c r="D16" s="3">
        <v>61</v>
      </c>
      <c r="E16" s="3">
        <v>21.6</v>
      </c>
      <c r="F16" s="4">
        <v>3.8</v>
      </c>
      <c r="G16" s="4">
        <v>3.1</v>
      </c>
    </row>
    <row r="17" spans="2:7" ht="13.5" x14ac:dyDescent="0.25">
      <c r="B17" s="3">
        <v>11</v>
      </c>
      <c r="C17" s="4" t="s">
        <v>7</v>
      </c>
      <c r="D17" s="3">
        <v>55</v>
      </c>
      <c r="E17" s="3">
        <v>26.5</v>
      </c>
      <c r="F17" s="4">
        <v>4.5999999999999996</v>
      </c>
      <c r="G17" s="4">
        <v>6.5</v>
      </c>
    </row>
    <row r="18" spans="2:7" ht="13.5" x14ac:dyDescent="0.25">
      <c r="B18" s="3">
        <v>12</v>
      </c>
      <c r="C18" s="4" t="s">
        <v>15</v>
      </c>
      <c r="D18" s="3">
        <v>60</v>
      </c>
      <c r="E18" s="3">
        <v>23.8</v>
      </c>
      <c r="F18" s="4">
        <v>3.9</v>
      </c>
      <c r="G18" s="4">
        <v>5.2</v>
      </c>
    </row>
    <row r="19" spans="2:7" ht="13.5" x14ac:dyDescent="0.25">
      <c r="B19" s="3">
        <v>13</v>
      </c>
      <c r="C19" s="4" t="s">
        <v>9</v>
      </c>
      <c r="D19" s="3">
        <v>48</v>
      </c>
      <c r="E19" s="3">
        <v>25.2</v>
      </c>
      <c r="F19" s="4">
        <v>12.9</v>
      </c>
      <c r="G19" s="4">
        <v>5.4</v>
      </c>
    </row>
    <row r="20" spans="2:7" ht="13.5" x14ac:dyDescent="0.25">
      <c r="B20" s="3">
        <v>14</v>
      </c>
      <c r="C20" s="4" t="s">
        <v>31</v>
      </c>
      <c r="D20" s="3">
        <v>58</v>
      </c>
      <c r="E20" s="3">
        <v>19.3</v>
      </c>
      <c r="F20" s="4">
        <v>3.1</v>
      </c>
      <c r="G20" s="4">
        <v>6.1</v>
      </c>
    </row>
    <row r="21" spans="2:7" ht="13.5" x14ac:dyDescent="0.25">
      <c r="B21" s="3">
        <v>15</v>
      </c>
      <c r="C21" s="4" t="s">
        <v>10</v>
      </c>
      <c r="D21" s="3">
        <v>48</v>
      </c>
      <c r="E21" s="3">
        <v>24.9</v>
      </c>
      <c r="F21" s="4">
        <v>4.5999999999999996</v>
      </c>
      <c r="G21" s="4">
        <v>4.8</v>
      </c>
    </row>
    <row r="22" spans="2:7" ht="13.5" x14ac:dyDescent="0.25">
      <c r="B22" s="3">
        <v>16</v>
      </c>
      <c r="C22" s="4" t="s">
        <v>28</v>
      </c>
      <c r="D22" s="3">
        <v>58</v>
      </c>
      <c r="E22" s="3">
        <v>19.600000000000001</v>
      </c>
      <c r="F22" s="4">
        <v>3.5</v>
      </c>
      <c r="G22" s="4">
        <v>3.5</v>
      </c>
    </row>
    <row r="23" spans="2:7" ht="13.5" x14ac:dyDescent="0.25">
      <c r="B23" s="3">
        <v>17</v>
      </c>
      <c r="C23" s="4" t="s">
        <v>44</v>
      </c>
      <c r="D23" s="3">
        <v>53</v>
      </c>
      <c r="E23" s="3">
        <v>17.3</v>
      </c>
      <c r="F23" s="4">
        <v>3.7</v>
      </c>
      <c r="G23" s="4">
        <v>4.5</v>
      </c>
    </row>
    <row r="24" spans="2:7" ht="13.5" x14ac:dyDescent="0.25">
      <c r="B24" s="3">
        <v>18</v>
      </c>
      <c r="C24" s="4" t="s">
        <v>34</v>
      </c>
      <c r="D24" s="3">
        <v>52</v>
      </c>
      <c r="E24" s="3">
        <v>18.5</v>
      </c>
      <c r="F24" s="4">
        <v>2.2999999999999998</v>
      </c>
      <c r="G24" s="4">
        <v>2.2999999999999998</v>
      </c>
    </row>
    <row r="25" spans="2:7" ht="13.5" x14ac:dyDescent="0.25">
      <c r="B25" s="3">
        <v>19</v>
      </c>
      <c r="C25" s="4" t="s">
        <v>38</v>
      </c>
      <c r="D25" s="3">
        <v>53</v>
      </c>
      <c r="E25" s="3">
        <v>18</v>
      </c>
      <c r="F25" s="4">
        <v>3.2</v>
      </c>
      <c r="G25" s="4">
        <v>2.9</v>
      </c>
    </row>
    <row r="26" spans="2:7" ht="13.5" x14ac:dyDescent="0.25">
      <c r="B26" s="3">
        <v>20</v>
      </c>
      <c r="C26" s="4" t="s">
        <v>43</v>
      </c>
      <c r="D26" s="3">
        <v>57</v>
      </c>
      <c r="E26" s="3">
        <v>17.5</v>
      </c>
      <c r="F26" s="4">
        <v>2.7</v>
      </c>
      <c r="G26" s="4">
        <v>3.1</v>
      </c>
    </row>
    <row r="27" spans="2:7" ht="13.5" x14ac:dyDescent="0.25">
      <c r="B27" s="3">
        <v>21</v>
      </c>
      <c r="C27" s="4" t="s">
        <v>4</v>
      </c>
      <c r="D27" s="3">
        <v>57</v>
      </c>
      <c r="E27" s="3">
        <v>27.2</v>
      </c>
      <c r="F27" s="4">
        <v>10.199999999999999</v>
      </c>
      <c r="G27" s="4">
        <v>4.9000000000000004</v>
      </c>
    </row>
    <row r="28" spans="2:7" ht="13.5" x14ac:dyDescent="0.25">
      <c r="B28" s="3">
        <v>22</v>
      </c>
      <c r="C28" s="4" t="s">
        <v>42</v>
      </c>
      <c r="D28" s="3">
        <v>57</v>
      </c>
      <c r="E28" s="3">
        <v>17.5</v>
      </c>
      <c r="F28" s="4">
        <v>4.0999999999999996</v>
      </c>
      <c r="G28" s="4">
        <v>4.9000000000000004</v>
      </c>
    </row>
    <row r="29" spans="2:7" ht="13.5" x14ac:dyDescent="0.25">
      <c r="B29" s="3">
        <v>23</v>
      </c>
      <c r="C29" s="4" t="s">
        <v>35</v>
      </c>
      <c r="D29" s="3">
        <v>60</v>
      </c>
      <c r="E29" s="3">
        <v>18.3</v>
      </c>
      <c r="F29" s="4">
        <v>6.4</v>
      </c>
      <c r="G29" s="4">
        <v>1.9</v>
      </c>
    </row>
    <row r="30" spans="2:7" ht="13.5" x14ac:dyDescent="0.25">
      <c r="B30" s="3">
        <v>24</v>
      </c>
      <c r="C30" s="4" t="s">
        <v>50</v>
      </c>
      <c r="D30" s="3">
        <v>60</v>
      </c>
      <c r="E30" s="3">
        <v>16.399999999999999</v>
      </c>
      <c r="F30" s="4">
        <v>3.6</v>
      </c>
      <c r="G30" s="4">
        <v>3.1</v>
      </c>
    </row>
    <row r="31" spans="2:7" ht="13.5" x14ac:dyDescent="0.25">
      <c r="B31" s="3">
        <v>25</v>
      </c>
      <c r="C31" s="4" t="s">
        <v>2</v>
      </c>
      <c r="D31" s="3">
        <v>54</v>
      </c>
      <c r="E31" s="3">
        <v>31.3</v>
      </c>
      <c r="F31" s="4">
        <v>5.2</v>
      </c>
      <c r="G31" s="4">
        <v>8.9</v>
      </c>
    </row>
    <row r="32" spans="2:7" ht="13.5" x14ac:dyDescent="0.25">
      <c r="B32" s="3">
        <v>26</v>
      </c>
      <c r="C32" s="4" t="s">
        <v>22</v>
      </c>
      <c r="D32" s="3">
        <v>56</v>
      </c>
      <c r="E32" s="3">
        <v>22.2</v>
      </c>
      <c r="F32" s="4">
        <v>5.4</v>
      </c>
      <c r="G32" s="4">
        <v>5</v>
      </c>
    </row>
    <row r="33" spans="2:7" ht="13.5" x14ac:dyDescent="0.25">
      <c r="B33" s="3">
        <v>27</v>
      </c>
      <c r="C33" s="4" t="s">
        <v>47</v>
      </c>
      <c r="D33" s="3">
        <v>49</v>
      </c>
      <c r="E33" s="3">
        <v>16.7</v>
      </c>
      <c r="F33" s="4">
        <v>2.7</v>
      </c>
      <c r="G33" s="4">
        <v>3.2</v>
      </c>
    </row>
    <row r="34" spans="2:7" ht="13.5" x14ac:dyDescent="0.25">
      <c r="B34" s="3">
        <v>28</v>
      </c>
      <c r="C34" s="4" t="s">
        <v>14</v>
      </c>
      <c r="D34" s="3">
        <v>49</v>
      </c>
      <c r="E34" s="3">
        <v>23.8</v>
      </c>
      <c r="F34" s="4">
        <v>11.2</v>
      </c>
      <c r="G34" s="4">
        <v>3.2</v>
      </c>
    </row>
    <row r="35" spans="2:7" ht="13.5" x14ac:dyDescent="0.25">
      <c r="B35" s="3">
        <v>29</v>
      </c>
      <c r="C35" s="4" t="s">
        <v>32</v>
      </c>
      <c r="D35" s="3">
        <v>61</v>
      </c>
      <c r="E35" s="3">
        <v>19.2</v>
      </c>
      <c r="F35" s="4">
        <v>4.4000000000000004</v>
      </c>
      <c r="G35" s="4">
        <v>5.5</v>
      </c>
    </row>
    <row r="36" spans="2:7" ht="13.5" x14ac:dyDescent="0.25">
      <c r="B36" s="3">
        <v>30</v>
      </c>
      <c r="C36" s="4" t="s">
        <v>25</v>
      </c>
      <c r="D36" s="3">
        <v>65</v>
      </c>
      <c r="E36" s="3">
        <v>20.5</v>
      </c>
      <c r="F36" s="4">
        <v>12.3</v>
      </c>
      <c r="G36" s="4">
        <v>2.4</v>
      </c>
    </row>
    <row r="37" spans="2:7" ht="13.5" x14ac:dyDescent="0.25">
      <c r="B37" s="3">
        <v>31</v>
      </c>
      <c r="C37" s="4" t="s">
        <v>18</v>
      </c>
      <c r="D37" s="3">
        <v>60</v>
      </c>
      <c r="E37" s="3">
        <v>23.1</v>
      </c>
      <c r="F37" s="4">
        <v>3.3</v>
      </c>
      <c r="G37" s="4">
        <v>5.8</v>
      </c>
    </row>
    <row r="38" spans="2:7" ht="13.5" x14ac:dyDescent="0.25">
      <c r="B38" s="3">
        <v>32</v>
      </c>
      <c r="C38" s="4" t="s">
        <v>8</v>
      </c>
      <c r="D38" s="3">
        <v>54</v>
      </c>
      <c r="E38" s="3">
        <v>26</v>
      </c>
      <c r="F38" s="4">
        <v>6.7</v>
      </c>
      <c r="G38" s="4">
        <v>5.4</v>
      </c>
    </row>
    <row r="39" spans="2:7" ht="13.5" x14ac:dyDescent="0.25">
      <c r="B39" s="3">
        <v>33</v>
      </c>
      <c r="C39" s="4" t="s">
        <v>39</v>
      </c>
      <c r="D39" s="3">
        <v>48</v>
      </c>
      <c r="E39" s="3">
        <v>17.899999999999999</v>
      </c>
      <c r="F39" s="4">
        <v>9.4</v>
      </c>
      <c r="G39" s="4">
        <v>1.6</v>
      </c>
    </row>
    <row r="40" spans="2:7" ht="13.5" x14ac:dyDescent="0.25">
      <c r="B40" s="3">
        <v>34</v>
      </c>
      <c r="C40" s="4" t="s">
        <v>26</v>
      </c>
      <c r="D40" s="3">
        <v>61</v>
      </c>
      <c r="E40" s="3">
        <v>20</v>
      </c>
      <c r="F40" s="4">
        <v>5.2</v>
      </c>
      <c r="G40" s="4">
        <v>4</v>
      </c>
    </row>
    <row r="41" spans="2:7" ht="13.5" x14ac:dyDescent="0.25">
      <c r="B41" s="3">
        <v>35</v>
      </c>
      <c r="C41" s="4" t="s">
        <v>27</v>
      </c>
      <c r="D41" s="3">
        <v>61</v>
      </c>
      <c r="E41" s="3">
        <v>19.8</v>
      </c>
      <c r="F41" s="4">
        <v>3.9</v>
      </c>
      <c r="G41" s="4">
        <v>2.5</v>
      </c>
    </row>
    <row r="42" spans="2:7" ht="13.5" x14ac:dyDescent="0.25">
      <c r="B42" s="3">
        <v>36</v>
      </c>
      <c r="C42" s="4" t="s">
        <v>19</v>
      </c>
      <c r="D42" s="3">
        <v>48</v>
      </c>
      <c r="E42" s="3">
        <v>22.7</v>
      </c>
      <c r="F42" s="4">
        <v>6.6</v>
      </c>
      <c r="G42" s="4">
        <v>1.2</v>
      </c>
    </row>
    <row r="43" spans="2:7" ht="13.5" x14ac:dyDescent="0.25">
      <c r="B43" s="3">
        <v>37</v>
      </c>
      <c r="C43" s="4" t="s">
        <v>48</v>
      </c>
      <c r="D43" s="3">
        <v>57</v>
      </c>
      <c r="E43" s="3">
        <v>16.600000000000001</v>
      </c>
      <c r="F43" s="4">
        <v>5.7</v>
      </c>
      <c r="G43" s="4">
        <v>6.5</v>
      </c>
    </row>
    <row r="44" spans="2:7" ht="13.5" x14ac:dyDescent="0.25">
      <c r="B44" s="3">
        <v>38</v>
      </c>
      <c r="C44" s="4" t="s">
        <v>12</v>
      </c>
      <c r="D44" s="3">
        <v>57</v>
      </c>
      <c r="E44" s="3">
        <v>24.9</v>
      </c>
      <c r="F44" s="4">
        <v>3.7</v>
      </c>
      <c r="G44" s="4">
        <v>5.0999999999999996</v>
      </c>
    </row>
    <row r="45" spans="2:7" ht="13.5" x14ac:dyDescent="0.25">
      <c r="B45" s="3">
        <v>39</v>
      </c>
      <c r="C45" s="4" t="s">
        <v>20</v>
      </c>
      <c r="D45" s="3">
        <v>57</v>
      </c>
      <c r="E45" s="3">
        <v>22.5</v>
      </c>
      <c r="F45" s="4">
        <v>8.1999999999999993</v>
      </c>
      <c r="G45" s="4">
        <v>2</v>
      </c>
    </row>
    <row r="46" spans="2:7" ht="13.5" x14ac:dyDescent="0.25">
      <c r="B46" s="3">
        <v>40</v>
      </c>
      <c r="C46" s="4" t="s">
        <v>5</v>
      </c>
      <c r="D46" s="3">
        <v>61</v>
      </c>
      <c r="E46" s="3">
        <v>26.7</v>
      </c>
      <c r="F46" s="4">
        <v>8.4</v>
      </c>
      <c r="G46" s="4">
        <v>9</v>
      </c>
    </row>
    <row r="47" spans="2:7" ht="13.5" x14ac:dyDescent="0.25">
      <c r="B47" s="3">
        <v>41</v>
      </c>
      <c r="C47" s="4" t="s">
        <v>17</v>
      </c>
      <c r="D47" s="3">
        <v>59</v>
      </c>
      <c r="E47" s="3">
        <v>23.2</v>
      </c>
      <c r="F47" s="4">
        <v>2.5</v>
      </c>
      <c r="G47" s="4">
        <v>5.4</v>
      </c>
    </row>
    <row r="48" spans="2:7" ht="13.5" x14ac:dyDescent="0.25">
      <c r="B48" s="3">
        <v>42</v>
      </c>
      <c r="C48" s="4" t="s">
        <v>41</v>
      </c>
      <c r="D48" s="3">
        <v>58</v>
      </c>
      <c r="E48" s="3">
        <v>17.7</v>
      </c>
      <c r="F48" s="4">
        <v>8.5</v>
      </c>
      <c r="G48" s="4">
        <v>4</v>
      </c>
    </row>
    <row r="49" spans="2:7" ht="13.5" x14ac:dyDescent="0.25">
      <c r="B49" s="3">
        <v>43</v>
      </c>
      <c r="C49" s="4" t="s">
        <v>45</v>
      </c>
      <c r="D49" s="3">
        <v>54</v>
      </c>
      <c r="E49" s="3">
        <v>17.2</v>
      </c>
      <c r="F49" s="4">
        <v>10.6</v>
      </c>
      <c r="G49" s="4">
        <v>6</v>
      </c>
    </row>
    <row r="50" spans="2:7" ht="13.5" x14ac:dyDescent="0.25">
      <c r="B50" s="3">
        <v>44</v>
      </c>
      <c r="C50" s="4" t="s">
        <v>21</v>
      </c>
      <c r="D50" s="3">
        <v>60</v>
      </c>
      <c r="E50" s="3">
        <v>22.4</v>
      </c>
      <c r="F50" s="4">
        <v>5.6</v>
      </c>
      <c r="G50" s="4">
        <v>3.3</v>
      </c>
    </row>
    <row r="51" spans="2:7" ht="13.5" x14ac:dyDescent="0.25">
      <c r="B51" s="3">
        <v>45</v>
      </c>
      <c r="C51" s="4" t="s">
        <v>11</v>
      </c>
      <c r="D51" s="3">
        <v>61</v>
      </c>
      <c r="E51" s="3">
        <v>24.9</v>
      </c>
      <c r="F51" s="4">
        <v>9.6</v>
      </c>
      <c r="G51" s="4">
        <v>10.3</v>
      </c>
    </row>
    <row r="52" spans="2:7" ht="13.5" x14ac:dyDescent="0.25">
      <c r="B52" s="3">
        <v>46</v>
      </c>
      <c r="C52" s="4" t="s">
        <v>6</v>
      </c>
      <c r="D52" s="3">
        <v>47</v>
      </c>
      <c r="E52" s="3">
        <v>26.7</v>
      </c>
      <c r="F52" s="4">
        <v>5.3</v>
      </c>
      <c r="G52" s="4">
        <v>6.4</v>
      </c>
    </row>
    <row r="53" spans="2:7" ht="13.5" x14ac:dyDescent="0.25">
      <c r="B53" s="3">
        <v>47</v>
      </c>
      <c r="C53" s="4" t="s">
        <v>29</v>
      </c>
      <c r="D53" s="3">
        <v>59</v>
      </c>
      <c r="E53" s="3">
        <v>19.5</v>
      </c>
      <c r="F53" s="4">
        <v>5.0999999999999996</v>
      </c>
      <c r="G53" s="4">
        <v>1.4</v>
      </c>
    </row>
    <row r="54" spans="2:7" ht="13.5" x14ac:dyDescent="0.25">
      <c r="B54" s="3">
        <v>48</v>
      </c>
      <c r="C54" s="4" t="s">
        <v>36</v>
      </c>
      <c r="D54" s="3">
        <v>58</v>
      </c>
      <c r="E54" s="3">
        <v>18.2</v>
      </c>
      <c r="F54" s="4">
        <v>5.4</v>
      </c>
      <c r="G54" s="4">
        <v>2.1</v>
      </c>
    </row>
    <row r="55" spans="2:7" ht="13.5" x14ac:dyDescent="0.25">
      <c r="B55" s="3">
        <v>49</v>
      </c>
      <c r="C55" s="4" t="s">
        <v>30</v>
      </c>
      <c r="D55" s="3">
        <v>49</v>
      </c>
      <c r="E55" s="3">
        <v>19.399999999999999</v>
      </c>
      <c r="F55" s="4">
        <v>5.0999999999999996</v>
      </c>
      <c r="G55" s="4">
        <v>5.0999999999999996</v>
      </c>
    </row>
    <row r="56" spans="2:7" ht="13.5" x14ac:dyDescent="0.25">
      <c r="B56" s="3">
        <v>50</v>
      </c>
      <c r="C56" s="4" t="s">
        <v>13</v>
      </c>
      <c r="D56" s="3">
        <v>55</v>
      </c>
      <c r="E56" s="3">
        <v>24.1</v>
      </c>
      <c r="F56" s="4">
        <v>5.3</v>
      </c>
      <c r="G56" s="4">
        <v>4.2</v>
      </c>
    </row>
  </sheetData>
  <sortState xmlns:xlrd2="http://schemas.microsoft.com/office/spreadsheetml/2017/richdata2" ref="B7:G56">
    <sortCondition ref="C7"/>
  </sortState>
  <mergeCells count="2">
    <mergeCell ref="B1:C2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A27D-7B33-470A-87D4-B35760B56480}">
  <dimension ref="C2:S23"/>
  <sheetViews>
    <sheetView tabSelected="1" zoomScale="90" zoomScaleNormal="90" workbookViewId="0">
      <selection activeCell="P16" sqref="P16"/>
    </sheetView>
  </sheetViews>
  <sheetFormatPr defaultRowHeight="13.5" x14ac:dyDescent="0.25"/>
  <cols>
    <col min="7" max="7" width="10.6640625" customWidth="1"/>
    <col min="10" max="10" width="10.58203125" customWidth="1"/>
  </cols>
  <sheetData>
    <row r="2" spans="3:19" x14ac:dyDescent="0.25">
      <c r="C2" s="42" t="s">
        <v>61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3:19" ht="14" thickBot="1" x14ac:dyDescent="0.3">
      <c r="E3" s="42" t="s">
        <v>1</v>
      </c>
      <c r="F3" s="42"/>
      <c r="G3" s="42" t="s">
        <v>58</v>
      </c>
      <c r="H3" s="42"/>
      <c r="I3" s="42" t="s">
        <v>53</v>
      </c>
      <c r="J3" s="42"/>
      <c r="K3" s="42" t="s">
        <v>59</v>
      </c>
      <c r="L3" s="42"/>
      <c r="M3" s="42" t="s">
        <v>60</v>
      </c>
      <c r="N3" s="42"/>
    </row>
    <row r="4" spans="3:19" x14ac:dyDescent="0.25">
      <c r="E4" s="20"/>
      <c r="F4" s="21"/>
      <c r="G4" s="5"/>
      <c r="H4" s="5"/>
      <c r="I4" s="5"/>
      <c r="J4" s="5"/>
      <c r="K4" s="5"/>
      <c r="L4" s="5"/>
      <c r="M4" s="5"/>
      <c r="N4" s="6"/>
    </row>
    <row r="5" spans="3:19" x14ac:dyDescent="0.25">
      <c r="E5" s="22"/>
      <c r="F5" s="23"/>
      <c r="G5" s="43" t="s">
        <v>62</v>
      </c>
      <c r="H5" s="43"/>
      <c r="I5" s="43"/>
      <c r="J5" s="43"/>
      <c r="K5" s="43"/>
      <c r="L5" s="43"/>
      <c r="N5" s="7"/>
      <c r="O5" s="10"/>
      <c r="Q5" s="39" t="s">
        <v>80</v>
      </c>
      <c r="R5" s="39"/>
      <c r="S5" s="39"/>
    </row>
    <row r="6" spans="3:19" x14ac:dyDescent="0.25">
      <c r="E6" s="22"/>
      <c r="F6" s="23"/>
      <c r="G6" s="43"/>
      <c r="H6" s="43"/>
      <c r="I6" s="43"/>
      <c r="J6" s="43"/>
      <c r="K6" s="43"/>
      <c r="L6" s="43"/>
      <c r="N6" s="7"/>
      <c r="O6" s="10"/>
      <c r="Q6" s="39"/>
      <c r="R6" s="39"/>
      <c r="S6" s="39"/>
    </row>
    <row r="7" spans="3:19" x14ac:dyDescent="0.25">
      <c r="E7" s="22"/>
      <c r="F7" s="23"/>
      <c r="G7" s="43"/>
      <c r="H7" s="43"/>
      <c r="I7" s="43"/>
      <c r="J7" s="43"/>
      <c r="K7" s="43"/>
      <c r="L7" s="43"/>
      <c r="N7" s="7"/>
      <c r="O7" s="10"/>
      <c r="Q7" s="39"/>
      <c r="R7" s="39"/>
      <c r="S7" s="39"/>
    </row>
    <row r="8" spans="3:19" x14ac:dyDescent="0.25">
      <c r="E8" s="22"/>
      <c r="F8" s="23"/>
      <c r="N8" s="7"/>
      <c r="O8" s="10"/>
      <c r="Q8" s="39"/>
      <c r="R8" s="39"/>
      <c r="S8" s="39"/>
    </row>
    <row r="9" spans="3:19" x14ac:dyDescent="0.25">
      <c r="E9" s="22"/>
      <c r="F9" s="23"/>
      <c r="N9" s="7"/>
      <c r="O9" s="10"/>
      <c r="Q9" s="39"/>
      <c r="R9" s="39"/>
      <c r="S9" s="39"/>
    </row>
    <row r="10" spans="3:19" x14ac:dyDescent="0.25">
      <c r="E10" s="22"/>
      <c r="F10" s="23"/>
      <c r="N10" s="7"/>
      <c r="O10" s="10"/>
    </row>
    <row r="11" spans="3:19" x14ac:dyDescent="0.25">
      <c r="E11" s="22"/>
      <c r="F11" s="23"/>
      <c r="N11" s="7"/>
      <c r="O11" s="10"/>
    </row>
    <row r="12" spans="3:19" x14ac:dyDescent="0.25">
      <c r="E12" s="22"/>
      <c r="F12" s="23"/>
      <c r="N12" s="7"/>
      <c r="O12" s="10"/>
    </row>
    <row r="13" spans="3:19" ht="14" thickBot="1" x14ac:dyDescent="0.3">
      <c r="E13" s="24"/>
      <c r="F13" s="25"/>
      <c r="G13" s="8"/>
      <c r="H13" s="8"/>
      <c r="I13" s="8"/>
      <c r="J13" s="8"/>
      <c r="K13" s="8"/>
      <c r="L13" s="8"/>
      <c r="M13" s="8"/>
      <c r="N13" s="9"/>
    </row>
    <row r="16" spans="3:19" ht="14" thickBot="1" x14ac:dyDescent="0.3"/>
    <row r="17" spans="5:14" x14ac:dyDescent="0.25">
      <c r="E17" s="44" t="s">
        <v>63</v>
      </c>
      <c r="F17" s="40"/>
      <c r="G17" s="40" t="s">
        <v>65</v>
      </c>
      <c r="H17" s="40"/>
      <c r="I17" s="40"/>
      <c r="J17" s="40"/>
      <c r="K17" s="40"/>
      <c r="L17" s="40"/>
      <c r="M17" s="40" t="s">
        <v>64</v>
      </c>
      <c r="N17" s="41"/>
    </row>
    <row r="18" spans="5:14" x14ac:dyDescent="0.25">
      <c r="E18" s="11"/>
      <c r="N18" s="12"/>
    </row>
    <row r="19" spans="5:14" ht="13.5" customHeight="1" x14ac:dyDescent="0.25">
      <c r="E19" s="11"/>
      <c r="G19" t="s">
        <v>66</v>
      </c>
      <c r="H19" s="60" t="s">
        <v>74</v>
      </c>
      <c r="I19" s="60"/>
      <c r="J19" t="s">
        <v>67</v>
      </c>
      <c r="N19" s="12"/>
    </row>
    <row r="20" spans="5:14" x14ac:dyDescent="0.25">
      <c r="E20" s="11"/>
      <c r="G20" t="s">
        <v>68</v>
      </c>
      <c r="H20" s="60"/>
      <c r="I20" s="60"/>
      <c r="J20" t="s">
        <v>69</v>
      </c>
      <c r="N20" s="12"/>
    </row>
    <row r="21" spans="5:14" x14ac:dyDescent="0.25">
      <c r="E21" s="11"/>
      <c r="G21" t="s">
        <v>70</v>
      </c>
      <c r="H21" s="60"/>
      <c r="I21" s="60"/>
      <c r="J21" t="s">
        <v>71</v>
      </c>
      <c r="N21" s="12"/>
    </row>
    <row r="22" spans="5:14" x14ac:dyDescent="0.25">
      <c r="E22" s="11"/>
      <c r="G22" t="s">
        <v>72</v>
      </c>
      <c r="H22" s="60"/>
      <c r="I22" s="60"/>
      <c r="J22" t="s">
        <v>73</v>
      </c>
      <c r="N22" s="12"/>
    </row>
    <row r="23" spans="5:14" ht="14" thickBot="1" x14ac:dyDescent="0.3">
      <c r="E23" s="13"/>
      <c r="F23" s="14"/>
      <c r="G23" s="14"/>
      <c r="H23" s="14"/>
      <c r="I23" s="14"/>
      <c r="J23" s="14"/>
      <c r="K23" s="14"/>
      <c r="L23" s="14"/>
      <c r="M23" s="14"/>
      <c r="N23" s="15"/>
    </row>
  </sheetData>
  <mergeCells count="17">
    <mergeCell ref="M3:N3"/>
    <mergeCell ref="Q5:S9"/>
    <mergeCell ref="M17:N17"/>
    <mergeCell ref="G17:L17"/>
    <mergeCell ref="H19:I22"/>
    <mergeCell ref="C2:D2"/>
    <mergeCell ref="E2:F2"/>
    <mergeCell ref="G2:H2"/>
    <mergeCell ref="I2:J2"/>
    <mergeCell ref="G5:L7"/>
    <mergeCell ref="E17:F17"/>
    <mergeCell ref="K2:L2"/>
    <mergeCell ref="M2:N2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6CBF-D04E-4A8A-87C6-ADDE0BA362ED}">
  <dimension ref="B1:Q29"/>
  <sheetViews>
    <sheetView showGridLines="0" zoomScale="64" zoomScaleNormal="80" workbookViewId="0">
      <selection activeCell="W12" sqref="W12"/>
    </sheetView>
  </sheetViews>
  <sheetFormatPr defaultRowHeight="13.5" x14ac:dyDescent="0.25"/>
  <cols>
    <col min="3" max="3" width="9.6640625" customWidth="1"/>
    <col min="4" max="4" width="21.6640625" customWidth="1"/>
    <col min="5" max="5" width="13.75" customWidth="1"/>
    <col min="6" max="6" width="12" customWidth="1"/>
    <col min="7" max="7" width="11.75" customWidth="1"/>
  </cols>
  <sheetData>
    <row r="1" spans="2:17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2:17" x14ac:dyDescent="0.25">
      <c r="B2" s="27"/>
      <c r="C2" s="27"/>
      <c r="D2" s="47" t="s">
        <v>83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27"/>
      <c r="P2" s="27"/>
      <c r="Q2" s="27"/>
    </row>
    <row r="3" spans="2:17" x14ac:dyDescent="0.25">
      <c r="B3" s="27"/>
      <c r="C3" s="2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27"/>
      <c r="P3" s="27"/>
      <c r="Q3" s="27"/>
    </row>
    <row r="4" spans="2:17" ht="14" thickBo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2:17" x14ac:dyDescent="0.25">
      <c r="B5" s="27"/>
      <c r="C5" s="52" t="s">
        <v>61</v>
      </c>
      <c r="D5" s="50"/>
      <c r="E5" s="50"/>
      <c r="F5" s="50"/>
      <c r="G5" s="50"/>
      <c r="H5" s="50"/>
      <c r="I5" s="28"/>
      <c r="J5" s="27"/>
      <c r="K5" s="27"/>
      <c r="L5" s="27"/>
      <c r="M5" s="27"/>
      <c r="N5" s="27"/>
      <c r="O5" s="27"/>
      <c r="P5" s="27"/>
      <c r="Q5" s="27"/>
    </row>
    <row r="6" spans="2:17" ht="17.5" x14ac:dyDescent="0.35">
      <c r="B6" s="27"/>
      <c r="C6" s="53"/>
      <c r="D6" s="51"/>
      <c r="E6" s="51"/>
      <c r="F6" s="51"/>
      <c r="G6" s="51"/>
      <c r="H6" s="51"/>
      <c r="I6" s="29"/>
      <c r="J6" s="27"/>
      <c r="K6" s="45" t="s">
        <v>53</v>
      </c>
      <c r="L6" s="45"/>
      <c r="M6" s="45"/>
      <c r="N6" s="45"/>
      <c r="O6" s="45"/>
      <c r="P6" s="27"/>
      <c r="Q6" s="27"/>
    </row>
    <row r="7" spans="2:17" ht="16" customHeight="1" thickBot="1" x14ac:dyDescent="0.3">
      <c r="B7" s="27"/>
      <c r="C7" s="30"/>
      <c r="D7" s="31" t="s">
        <v>1</v>
      </c>
      <c r="E7" s="32" t="s">
        <v>52</v>
      </c>
      <c r="F7" s="32" t="s">
        <v>53</v>
      </c>
      <c r="G7" s="32" t="s">
        <v>54</v>
      </c>
      <c r="H7" s="32" t="s">
        <v>55</v>
      </c>
      <c r="I7" s="33"/>
      <c r="J7" s="27"/>
      <c r="K7" s="27"/>
      <c r="L7" s="27"/>
      <c r="M7" s="27"/>
      <c r="N7" s="27"/>
      <c r="O7" s="27"/>
      <c r="P7" s="27"/>
      <c r="Q7" s="27"/>
    </row>
    <row r="8" spans="2:17" ht="16" customHeight="1" x14ac:dyDescent="0.25">
      <c r="B8" s="27"/>
      <c r="C8" s="34">
        <v>1</v>
      </c>
      <c r="D8" s="27" t="str">
        <f>calculations!G2</f>
        <v>Russell Westbrook</v>
      </c>
      <c r="E8" s="27">
        <f>calculations!H2</f>
        <v>61</v>
      </c>
      <c r="F8" s="27">
        <f>calculations!I2</f>
        <v>24.9</v>
      </c>
      <c r="G8" s="27">
        <f>calculations!J2</f>
        <v>9.6</v>
      </c>
      <c r="H8" s="27">
        <f>calculations!K2</f>
        <v>10.3</v>
      </c>
      <c r="I8" s="35"/>
      <c r="J8" s="27"/>
      <c r="K8" s="27"/>
      <c r="L8" s="27"/>
      <c r="M8" s="27"/>
      <c r="N8" s="27"/>
      <c r="O8" s="27"/>
      <c r="P8" s="27"/>
      <c r="Q8" s="27"/>
    </row>
    <row r="9" spans="2:17" ht="16" customHeight="1" x14ac:dyDescent="0.25">
      <c r="B9" s="27"/>
      <c r="C9" s="34">
        <v>2</v>
      </c>
      <c r="D9" s="27" t="str">
        <f>calculations!G3</f>
        <v>LeBron James</v>
      </c>
      <c r="E9" s="27">
        <f>calculations!H3</f>
        <v>61</v>
      </c>
      <c r="F9" s="27">
        <f>calculations!I3</f>
        <v>26.7</v>
      </c>
      <c r="G9" s="27">
        <f>calculations!J3</f>
        <v>8.4</v>
      </c>
      <c r="H9" s="27">
        <f>calculations!K3</f>
        <v>9</v>
      </c>
      <c r="I9" s="35"/>
      <c r="J9" s="27"/>
      <c r="K9" s="27"/>
      <c r="L9" s="27"/>
      <c r="M9" s="27"/>
      <c r="N9" s="27"/>
      <c r="O9" s="27"/>
      <c r="P9" s="27"/>
      <c r="Q9" s="27"/>
    </row>
    <row r="10" spans="2:17" ht="16" customHeight="1" x14ac:dyDescent="0.25">
      <c r="B10" s="27"/>
      <c r="C10" s="34">
        <v>3</v>
      </c>
      <c r="D10" s="27" t="str">
        <f>calculations!G4</f>
        <v>James Harden</v>
      </c>
      <c r="E10" s="27">
        <f>calculations!H4</f>
        <v>54</v>
      </c>
      <c r="F10" s="27">
        <f>calculations!I4</f>
        <v>31.3</v>
      </c>
      <c r="G10" s="27">
        <f>calculations!J4</f>
        <v>5.2</v>
      </c>
      <c r="H10" s="27">
        <f>calculations!K4</f>
        <v>8.9</v>
      </c>
      <c r="I10" s="35"/>
      <c r="J10" s="27"/>
      <c r="K10" s="27"/>
      <c r="L10" s="27"/>
      <c r="M10" s="27"/>
      <c r="N10" s="27"/>
      <c r="O10" s="27"/>
      <c r="P10" s="27"/>
      <c r="Q10" s="27"/>
    </row>
    <row r="11" spans="2:17" ht="16" customHeight="1" x14ac:dyDescent="0.25">
      <c r="B11" s="27"/>
      <c r="C11" s="34">
        <v>4</v>
      </c>
      <c r="D11" s="27" t="str">
        <f>calculations!G5</f>
        <v>Chris Paul</v>
      </c>
      <c r="E11" s="27">
        <f>calculations!H5</f>
        <v>43</v>
      </c>
      <c r="F11" s="27">
        <f>calculations!I5</f>
        <v>18.8</v>
      </c>
      <c r="G11" s="27">
        <f>calculations!J5</f>
        <v>5.7</v>
      </c>
      <c r="H11" s="27">
        <f>calculations!K5</f>
        <v>8.1999999999999993</v>
      </c>
      <c r="I11" s="35"/>
      <c r="J11" s="27"/>
      <c r="K11" s="27"/>
      <c r="L11" s="27"/>
      <c r="M11" s="27"/>
      <c r="N11" s="27"/>
      <c r="O11" s="27"/>
      <c r="P11" s="27"/>
      <c r="Q11" s="27"/>
    </row>
    <row r="12" spans="2:17" ht="16" customHeight="1" x14ac:dyDescent="0.25">
      <c r="B12" s="27"/>
      <c r="C12" s="34">
        <v>5</v>
      </c>
      <c r="D12" s="27" t="str">
        <f>calculations!G6</f>
        <v>Ben Simmons</v>
      </c>
      <c r="E12" s="27">
        <f>calculations!H6</f>
        <v>59</v>
      </c>
      <c r="F12" s="27">
        <f>calculations!I6</f>
        <v>16.600000000000001</v>
      </c>
      <c r="G12" s="27">
        <f>calculations!J6</f>
        <v>7.7</v>
      </c>
      <c r="H12" s="27">
        <f>calculations!K6</f>
        <v>7.4</v>
      </c>
      <c r="I12" s="35"/>
      <c r="J12" s="27"/>
      <c r="K12" s="27"/>
      <c r="L12" s="27"/>
      <c r="M12" s="27"/>
      <c r="N12" s="27"/>
      <c r="O12" s="27"/>
      <c r="P12" s="27"/>
      <c r="Q12" s="27"/>
    </row>
    <row r="13" spans="2:17" ht="16" customHeight="1" x14ac:dyDescent="0.25">
      <c r="B13" s="27"/>
      <c r="C13" s="34">
        <v>6</v>
      </c>
      <c r="D13" s="27" t="str">
        <f>calculations!G7</f>
        <v>Kyle Lowry</v>
      </c>
      <c r="E13" s="27">
        <f>calculations!H7</f>
        <v>57</v>
      </c>
      <c r="F13" s="27">
        <f>calculations!I7</f>
        <v>16.600000000000001</v>
      </c>
      <c r="G13" s="27">
        <f>calculations!J7</f>
        <v>5.7</v>
      </c>
      <c r="H13" s="27">
        <f>calculations!K7</f>
        <v>6.5</v>
      </c>
      <c r="I13" s="35"/>
      <c r="J13" s="27"/>
      <c r="K13" s="27"/>
      <c r="L13" s="27"/>
      <c r="M13" s="27"/>
      <c r="N13" s="27"/>
      <c r="O13" s="27"/>
      <c r="P13" s="27"/>
      <c r="Q13" s="27"/>
    </row>
    <row r="14" spans="2:17" ht="16" customHeight="1" x14ac:dyDescent="0.25">
      <c r="B14" s="27"/>
      <c r="C14" s="34">
        <v>7</v>
      </c>
      <c r="D14" s="27" t="str">
        <f>calculations!G8</f>
        <v>Damian Lillard</v>
      </c>
      <c r="E14" s="27">
        <f>calculations!H8</f>
        <v>55</v>
      </c>
      <c r="F14" s="27">
        <f>calculations!I8</f>
        <v>26.5</v>
      </c>
      <c r="G14" s="27">
        <f>calculations!J8</f>
        <v>4.5999999999999996</v>
      </c>
      <c r="H14" s="27">
        <f>calculations!K8</f>
        <v>6.5</v>
      </c>
      <c r="I14" s="35"/>
      <c r="J14" s="27"/>
      <c r="K14" s="46" t="s">
        <v>54</v>
      </c>
      <c r="L14" s="46"/>
      <c r="M14" s="46"/>
      <c r="N14" s="46"/>
      <c r="O14" s="46"/>
      <c r="P14" s="27"/>
      <c r="Q14" s="27"/>
    </row>
    <row r="15" spans="2:17" ht="16" customHeight="1" x14ac:dyDescent="0.25">
      <c r="B15" s="27"/>
      <c r="C15" s="34">
        <v>8</v>
      </c>
      <c r="D15" s="27" t="str">
        <f>calculations!G9</f>
        <v>Stephen Curry</v>
      </c>
      <c r="E15" s="27">
        <f>calculations!H9</f>
        <v>47</v>
      </c>
      <c r="F15" s="27">
        <f>calculations!I9</f>
        <v>26.7</v>
      </c>
      <c r="G15" s="27">
        <f>calculations!J9</f>
        <v>5.3</v>
      </c>
      <c r="H15" s="27">
        <f>calculations!K9</f>
        <v>6.4</v>
      </c>
      <c r="I15" s="35"/>
      <c r="J15" s="27"/>
      <c r="K15" s="27"/>
      <c r="L15" s="27"/>
      <c r="M15" s="27"/>
      <c r="N15" s="27"/>
      <c r="O15" s="27"/>
      <c r="P15" s="27"/>
      <c r="Q15" s="27"/>
    </row>
    <row r="16" spans="2:17" ht="16" customHeight="1" x14ac:dyDescent="0.25">
      <c r="B16" s="27"/>
      <c r="C16" s="34">
        <v>9</v>
      </c>
      <c r="D16" s="27" t="str">
        <f>calculations!G10</f>
        <v>Dennis Schroder</v>
      </c>
      <c r="E16" s="27">
        <f>calculations!H10</f>
        <v>58</v>
      </c>
      <c r="F16" s="27">
        <f>calculations!I10</f>
        <v>19.3</v>
      </c>
      <c r="G16" s="27">
        <f>calculations!J10</f>
        <v>3.1</v>
      </c>
      <c r="H16" s="27">
        <f>calculations!K10</f>
        <v>6.1</v>
      </c>
      <c r="I16" s="35"/>
      <c r="J16" s="27"/>
      <c r="K16" s="27"/>
      <c r="L16" s="27"/>
      <c r="M16" s="27"/>
      <c r="N16" s="27"/>
      <c r="O16" s="27"/>
      <c r="P16" s="27"/>
      <c r="Q16" s="27"/>
    </row>
    <row r="17" spans="2:17" ht="16" customHeight="1" thickBot="1" x14ac:dyDescent="0.3">
      <c r="B17" s="27"/>
      <c r="C17" s="36">
        <v>10</v>
      </c>
      <c r="D17" s="37" t="str">
        <f>calculations!G11</f>
        <v>Nikola Jokic</v>
      </c>
      <c r="E17" s="37">
        <f>calculations!H11</f>
        <v>54</v>
      </c>
      <c r="F17" s="37">
        <f>calculations!I11</f>
        <v>17.2</v>
      </c>
      <c r="G17" s="37">
        <f>calculations!J11</f>
        <v>10.6</v>
      </c>
      <c r="H17" s="37">
        <f>calculations!K11</f>
        <v>6</v>
      </c>
      <c r="I17" s="33"/>
      <c r="J17" s="27"/>
      <c r="K17" s="27"/>
      <c r="L17" s="27"/>
      <c r="M17" s="27"/>
      <c r="N17" s="27"/>
      <c r="O17" s="27"/>
      <c r="P17" s="27"/>
      <c r="Q17" s="27"/>
    </row>
    <row r="18" spans="2:17" x14ac:dyDescent="0.25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2:17" x14ac:dyDescent="0.2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2:17" x14ac:dyDescent="0.2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2:17" ht="18" thickBot="1" x14ac:dyDescent="0.3">
      <c r="B21" s="27"/>
      <c r="C21" s="27"/>
      <c r="D21" s="27"/>
      <c r="E21" s="27"/>
      <c r="F21" s="27"/>
      <c r="G21" s="27"/>
      <c r="H21" s="27"/>
      <c r="I21" s="27"/>
      <c r="J21" s="27"/>
      <c r="K21" s="46" t="s">
        <v>79</v>
      </c>
      <c r="L21" s="46"/>
      <c r="M21" s="46"/>
      <c r="N21" s="46"/>
      <c r="O21" s="46"/>
      <c r="P21" s="27"/>
      <c r="Q21" s="27"/>
    </row>
    <row r="22" spans="2:17" x14ac:dyDescent="0.25">
      <c r="B22" s="27"/>
      <c r="C22" s="27"/>
      <c r="D22" s="38" t="s">
        <v>7</v>
      </c>
      <c r="E22" s="48" t="s">
        <v>65</v>
      </c>
      <c r="F22" s="48"/>
      <c r="G22" s="48"/>
      <c r="H22" s="48" t="s">
        <v>32</v>
      </c>
      <c r="I22" s="49"/>
      <c r="J22" s="27"/>
      <c r="K22" s="27"/>
      <c r="L22" s="27"/>
      <c r="M22" s="27"/>
      <c r="N22" s="27"/>
      <c r="O22" s="27"/>
      <c r="P22" s="27"/>
      <c r="Q22" s="27"/>
    </row>
    <row r="23" spans="2:17" x14ac:dyDescent="0.25">
      <c r="B23" s="27"/>
      <c r="C23" s="27"/>
      <c r="D23" s="34"/>
      <c r="E23" s="27"/>
      <c r="F23" s="27"/>
      <c r="G23" s="27"/>
      <c r="H23" s="27"/>
      <c r="I23" s="35"/>
      <c r="J23" s="27"/>
      <c r="K23" s="27"/>
      <c r="L23" s="27"/>
      <c r="M23" s="27"/>
      <c r="N23" s="27"/>
      <c r="O23" s="27"/>
      <c r="P23" s="27"/>
      <c r="Q23" s="27"/>
    </row>
    <row r="24" spans="2:17" x14ac:dyDescent="0.25">
      <c r="B24" s="27"/>
      <c r="C24" s="27"/>
      <c r="D24" s="34" t="s">
        <v>78</v>
      </c>
      <c r="E24" s="27">
        <f>INDEX(Data!$D$7:$G$56,MATCH(Dashboard!$D$22,Data!$C$7:$C$56,0),1)</f>
        <v>55</v>
      </c>
      <c r="F24" s="27">
        <f>INDEX(Data!$D$7:$G$56,MATCH($H$22,Data!$C$7:$C$56,0),1)</f>
        <v>61</v>
      </c>
      <c r="G24" s="27"/>
      <c r="H24" s="27"/>
      <c r="I24" s="35"/>
      <c r="J24" s="27"/>
      <c r="K24" s="27"/>
      <c r="L24" s="27"/>
      <c r="M24" s="27"/>
      <c r="N24" s="27"/>
      <c r="O24" s="27"/>
      <c r="P24" s="27"/>
      <c r="Q24" s="27"/>
    </row>
    <row r="25" spans="2:17" x14ac:dyDescent="0.25">
      <c r="B25" s="27"/>
      <c r="C25" s="27"/>
      <c r="D25" s="34" t="s">
        <v>53</v>
      </c>
      <c r="E25" s="27">
        <f>INDEX(Data!$D$7:$G$56,MATCH(Dashboard!$D$22,Data!$C$7:$C$56,0),2)</f>
        <v>26.5</v>
      </c>
      <c r="F25" s="27">
        <f>INDEX(Data!$D$7:$G$56,MATCH($H$22,Data!$C$7:$C$56,0),2)</f>
        <v>19.2</v>
      </c>
      <c r="G25" s="27"/>
      <c r="H25" s="27"/>
      <c r="I25" s="35"/>
      <c r="J25" s="27"/>
      <c r="K25" s="27"/>
      <c r="L25" s="27"/>
      <c r="M25" s="27"/>
      <c r="N25" s="27"/>
      <c r="O25" s="27"/>
      <c r="P25" s="27"/>
      <c r="Q25" s="27"/>
    </row>
    <row r="26" spans="2:17" x14ac:dyDescent="0.25">
      <c r="B26" s="27"/>
      <c r="C26" s="27"/>
      <c r="D26" s="34" t="s">
        <v>54</v>
      </c>
      <c r="E26" s="27">
        <f>INDEX(Data!$D$7:$G$56,MATCH(Dashboard!$D$22,Data!$C$7:$C$56,0),3)</f>
        <v>4.5999999999999996</v>
      </c>
      <c r="F26" s="27">
        <f>INDEX(Data!$D$7:$G$56,MATCH($H$22,Data!$C$7:$C$56,0),3)</f>
        <v>4.4000000000000004</v>
      </c>
      <c r="G26" s="27"/>
      <c r="H26" s="27"/>
      <c r="I26" s="35"/>
      <c r="J26" s="27"/>
      <c r="K26" s="27"/>
      <c r="L26" s="27"/>
      <c r="M26" s="27"/>
      <c r="N26" s="27"/>
      <c r="O26" s="27"/>
      <c r="P26" s="27"/>
      <c r="Q26" s="27"/>
    </row>
    <row r="27" spans="2:17" ht="14" thickBot="1" x14ac:dyDescent="0.3">
      <c r="B27" s="27"/>
      <c r="C27" s="27"/>
      <c r="D27" s="36" t="s">
        <v>79</v>
      </c>
      <c r="E27" s="37">
        <f>INDEX(Data!$D$7:$G$56,MATCH(Dashboard!$D$22,Data!$C$7:$C$56,0),4)</f>
        <v>6.5</v>
      </c>
      <c r="F27" s="37">
        <f>INDEX(Data!$D$7:$G$56,MATCH($H$22,Data!$C$7:$C$56,0),4)</f>
        <v>5.5</v>
      </c>
      <c r="G27" s="37"/>
      <c r="H27" s="37"/>
      <c r="I27" s="33"/>
      <c r="J27" s="27"/>
      <c r="K27" s="27"/>
      <c r="L27" s="27"/>
      <c r="M27" s="27"/>
      <c r="N27" s="27"/>
      <c r="O27" s="27"/>
      <c r="P27" s="27"/>
      <c r="Q27" s="27"/>
    </row>
    <row r="28" spans="2:17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2:17" x14ac:dyDescent="0.25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</sheetData>
  <mergeCells count="12">
    <mergeCell ref="C5:C6"/>
    <mergeCell ref="D5:D6"/>
    <mergeCell ref="E5:E6"/>
    <mergeCell ref="F5:F6"/>
    <mergeCell ref="G5:G6"/>
    <mergeCell ref="K6:O6"/>
    <mergeCell ref="K14:O14"/>
    <mergeCell ref="K21:O21"/>
    <mergeCell ref="D2:N3"/>
    <mergeCell ref="H22:I22"/>
    <mergeCell ref="E22:G22"/>
    <mergeCell ref="H5:H6"/>
  </mergeCells>
  <conditionalFormatting sqref="E24:F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{32F7F37B-6E6B-4A9C-952F-035D28FFF0A7}</x14:id>
        </ext>
      </extLst>
    </cfRule>
  </conditionalFormatting>
  <conditionalFormatting sqref="E25:F2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{3BA775E8-19FF-4C74-9254-E3AA72B7179E}</x14:id>
        </ext>
      </extLst>
    </cfRule>
  </conditionalFormatting>
  <conditionalFormatting sqref="E26:F2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{17064D65-9867-450A-8ABC-ABA5A8A9CCC6}</x14:id>
        </ext>
      </extLst>
    </cfRule>
  </conditionalFormatting>
  <conditionalFormatting sqref="E27:F2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{03A584FE-FA83-4C38-B37D-6856C48B668D}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8</xdr:col>
                    <xdr:colOff>76200</xdr:colOff>
                    <xdr:row>7</xdr:row>
                    <xdr:rowOff>6350</xdr:rowOff>
                  </from>
                  <to>
                    <xdr:col>8</xdr:col>
                    <xdr:colOff>615950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defaultSize="0" autoFill="0" autoLine="0" autoPict="0" altText="">
                <anchor moveWithCells="1">
                  <from>
                    <xdr:col>3</xdr:col>
                    <xdr:colOff>374650</xdr:colOff>
                    <xdr:row>4</xdr:row>
                    <xdr:rowOff>50800</xdr:rowOff>
                  </from>
                  <to>
                    <xdr:col>3</xdr:col>
                    <xdr:colOff>603250</xdr:colOff>
                    <xdr:row>5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defaultSize="0" autoFill="0" autoLine="0" autoPict="0" altText="">
                <anchor moveWithCells="1">
                  <from>
                    <xdr:col>4</xdr:col>
                    <xdr:colOff>374650</xdr:colOff>
                    <xdr:row>4</xdr:row>
                    <xdr:rowOff>50800</xdr:rowOff>
                  </from>
                  <to>
                    <xdr:col>4</xdr:col>
                    <xdr:colOff>603250</xdr:colOff>
                    <xdr:row>5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defaultSize="0" autoFill="0" autoLine="0" autoPict="0" altText="">
                <anchor moveWithCells="1">
                  <from>
                    <xdr:col>5</xdr:col>
                    <xdr:colOff>336550</xdr:colOff>
                    <xdr:row>4</xdr:row>
                    <xdr:rowOff>50800</xdr:rowOff>
                  </from>
                  <to>
                    <xdr:col>5</xdr:col>
                    <xdr:colOff>577850</xdr:colOff>
                    <xdr:row>5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Option Button 5">
              <controlPr defaultSize="0" autoFill="0" autoLine="0" autoPict="0" altText="">
                <anchor moveWithCells="1">
                  <from>
                    <xdr:col>6</xdr:col>
                    <xdr:colOff>317500</xdr:colOff>
                    <xdr:row>4</xdr:row>
                    <xdr:rowOff>63500</xdr:rowOff>
                  </from>
                  <to>
                    <xdr:col>6</xdr:col>
                    <xdr:colOff>558800</xdr:colOff>
                    <xdr:row>5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Option Button 6">
              <controlPr defaultSize="0" autoFill="0" autoLine="0" autoPict="0" altText="">
                <anchor moveWithCells="1">
                  <from>
                    <xdr:col>7</xdr:col>
                    <xdr:colOff>215900</xdr:colOff>
                    <xdr:row>4</xdr:row>
                    <xdr:rowOff>82550</xdr:rowOff>
                  </from>
                  <to>
                    <xdr:col>7</xdr:col>
                    <xdr:colOff>444500</xdr:colOff>
                    <xdr:row>5</xdr:row>
                    <xdr:rowOff>196850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7F37B-6E6B-4A9C-952F-035D28FFF0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3BA775E8-19FF-4C74-9254-E3AA72B717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</xm:sqref>
        </x14:conditionalFormatting>
        <x14:conditionalFormatting xmlns:xm="http://schemas.microsoft.com/office/excel/2006/main">
          <x14:cfRule type="dataBar" id="{17064D65-9867-450A-8ABC-ABA5A8A9CC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E26:F26</xm:sqref>
        </x14:conditionalFormatting>
        <x14:conditionalFormatting xmlns:xm="http://schemas.microsoft.com/office/excel/2006/main">
          <x14:cfRule type="dataBar" id="{03A584FE-FA83-4C38-B37D-6856C48B66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E27:F27</xm:sqref>
        </x14:conditionalFormatting>
        <x14:conditionalFormatting xmlns:xm="http://schemas.microsoft.com/office/excel/2006/main">
          <x14:cfRule type="expression" priority="11" id="{6E41D9CD-2020-422D-99FE-D704A1ACF311}">
            <xm:f>calculations!$C$3=1</xm:f>
            <x14:dxf>
              <fill>
                <patternFill>
                  <bgColor theme="0" tint="-0.24994659260841701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15" operator="greaterThanOrEqual" id="{C43240A8-CE45-49B4-94B7-8B1AE8B3AAC5}">
            <xm:f>Data!$D$2</xm:f>
            <x14:dxf>
              <fill>
                <patternFill>
                  <bgColor rgb="FFFFFF00"/>
                </patternFill>
              </fill>
            </x14:dxf>
          </x14:cfRule>
          <xm:sqref>E8:E17</xm:sqref>
        </x14:conditionalFormatting>
        <x14:conditionalFormatting xmlns:xm="http://schemas.microsoft.com/office/excel/2006/main">
          <x14:cfRule type="expression" priority="8" id="{055946D2-3A14-49A7-A8A9-41A9AC515529}">
            <xm:f>calculations!$C$3=3</xm:f>
            <x14:dxf>
              <fill>
                <patternFill>
                  <bgColor theme="0" tint="-0.24994659260841701"/>
                </patternFill>
              </fill>
            </x14:dxf>
          </x14:cfRule>
          <xm:sqref>F5:F17</xm:sqref>
        </x14:conditionalFormatting>
        <x14:conditionalFormatting xmlns:xm="http://schemas.microsoft.com/office/excel/2006/main">
          <x14:cfRule type="expression" priority="7" id="{D3FED290-70BE-4ADD-BD02-BBF2F3289700}">
            <xm:f>calculations!$C$3=4</xm:f>
            <x14:dxf>
              <fill>
                <patternFill>
                  <bgColor theme="0" tint="-0.24994659260841701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expression" priority="6" id="{836D317A-CED7-4B3E-909B-F1BC7A602A4A}">
            <xm:f>calculations!$C$3=5</xm:f>
            <x14:dxf>
              <fill>
                <patternFill>
                  <bgColor theme="0" tint="-0.24994659260841701"/>
                </patternFill>
              </fill>
            </x14:dxf>
          </x14:cfRule>
          <xm:sqref>H5:H17</xm:sqref>
        </x14:conditionalFormatting>
        <x14:conditionalFormatting xmlns:xm="http://schemas.microsoft.com/office/excel/2006/main">
          <x14:cfRule type="expression" priority="10" id="{CB63C94C-1127-42F0-ADAE-A40DA4B99FFD}">
            <xm:f>calculations!$C$3=2</xm:f>
            <x14:dxf>
              <fill>
                <patternFill>
                  <bgColor theme="0" tint="-0.24994659260841701"/>
                </patternFill>
              </fill>
            </x14:dxf>
          </x14:cfRule>
          <xm:sqref>E5:E17</xm:sqref>
        </x14:conditionalFormatting>
        <x14:conditionalFormatting xmlns:xm="http://schemas.microsoft.com/office/excel/2006/main">
          <x14:cfRule type="cellIs" priority="14" operator="greaterThanOrEqual" id="{31E65D7E-D907-4935-BEB9-0E0E0A1A4720}">
            <xm:f>Data!$G$2</xm:f>
            <x14:dxf>
              <fill>
                <patternFill>
                  <bgColor rgb="FFFFFF00"/>
                </patternFill>
              </fill>
            </x14:dxf>
          </x14:cfRule>
          <xm:sqref>H8:H17</xm:sqref>
        </x14:conditionalFormatting>
        <x14:conditionalFormatting xmlns:xm="http://schemas.microsoft.com/office/excel/2006/main">
          <x14:cfRule type="cellIs" priority="13" operator="greaterThanOrEqual" id="{47C54631-7DE9-49D1-AC19-ABE9CEB5A18B}">
            <xm:f>Data!$E$2</xm:f>
            <x14:dxf>
              <fill>
                <patternFill>
                  <bgColor rgb="FFFFFF00"/>
                </patternFill>
              </fill>
            </x14:dxf>
          </x14:cfRule>
          <xm:sqref>F8:F17</xm:sqref>
        </x14:conditionalFormatting>
        <x14:conditionalFormatting xmlns:xm="http://schemas.microsoft.com/office/excel/2006/main">
          <x14:cfRule type="cellIs" priority="12" operator="greaterThanOrEqual" id="{FBA324F6-7036-4007-84AF-55A8C9210992}">
            <xm:f>Data!$F$2</xm:f>
            <x14:dxf>
              <fill>
                <patternFill>
                  <bgColor rgb="FFFFFF00"/>
                </patternFill>
              </fill>
            </x14:dxf>
          </x14:cfRule>
          <xm:sqref>G8:G17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371B38-5FA9-47A3-BEDE-BE0D09B6C477}">
          <x14:formula1>
            <xm:f>Data!$C$7:$C$56</xm:f>
          </x14:formula1>
          <xm:sqref>D22 H22:I22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0B74-4E67-42C5-A3AC-67D5E6DC795A}">
  <dimension ref="B1:Q124"/>
  <sheetViews>
    <sheetView topLeftCell="A53" zoomScale="65" workbookViewId="0">
      <selection activeCell="H86" sqref="H86"/>
    </sheetView>
  </sheetViews>
  <sheetFormatPr defaultRowHeight="14.5" x14ac:dyDescent="0.25"/>
  <cols>
    <col min="3" max="3" width="13.25" customWidth="1"/>
    <col min="4" max="4" width="15.75" customWidth="1"/>
    <col min="5" max="5" width="14.83203125" customWidth="1"/>
    <col min="6" max="6" width="12.25" customWidth="1"/>
    <col min="7" max="7" width="13.1640625" customWidth="1"/>
    <col min="8" max="8" width="10.58203125" customWidth="1"/>
    <col min="9" max="9" width="12.83203125" customWidth="1"/>
    <col min="10" max="10" width="14.1640625" customWidth="1"/>
    <col min="11" max="11" width="15.33203125" customWidth="1"/>
    <col min="12" max="12" width="13.58203125" customWidth="1"/>
    <col min="13" max="13" width="18.33203125" customWidth="1"/>
    <col min="14" max="14" width="17.58203125" customWidth="1"/>
    <col min="15" max="15" width="13.75" customWidth="1"/>
    <col min="16" max="16" width="19.33203125" customWidth="1"/>
  </cols>
  <sheetData>
    <row r="1" spans="2:17" ht="14" x14ac:dyDescent="0.25">
      <c r="F1" s="2" t="s">
        <v>0</v>
      </c>
      <c r="G1" s="2" t="s">
        <v>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2:17" ht="13.5" x14ac:dyDescent="0.25">
      <c r="B2" t="s">
        <v>75</v>
      </c>
      <c r="C2">
        <v>1</v>
      </c>
      <c r="F2">
        <f>INDEX($J$17:$J$66,$C$2+ROWS($E$2:E2)-1)</f>
        <v>1</v>
      </c>
      <c r="G2" t="str">
        <f>INDEX(M$17:M$66,$C$2+ROWS($E$2:E2)-1)</f>
        <v>Russell Westbrook</v>
      </c>
      <c r="H2">
        <f>INDEX(N$17:N$66,$C$2+ROWS($E$2:F2)-1)</f>
        <v>61</v>
      </c>
      <c r="I2">
        <f>INDEX(O$17:O$66,$C$2+ROWS($E$2:G2)-1)</f>
        <v>24.9</v>
      </c>
      <c r="J2">
        <f>INDEX(P$17:P$66,$C$2+ROWS($E$2:H2)-1)</f>
        <v>9.6</v>
      </c>
      <c r="K2">
        <f>INDEX(Q$17:Q$66,$C$2+ROWS($E$2:I2)-1)</f>
        <v>10.3</v>
      </c>
    </row>
    <row r="3" spans="2:17" ht="13.5" x14ac:dyDescent="0.25">
      <c r="B3" t="s">
        <v>76</v>
      </c>
      <c r="C3">
        <v>5</v>
      </c>
      <c r="F3">
        <f>INDEX($J$17:$J$66,$C$2+ROWS($E$2:E3)-1)</f>
        <v>2</v>
      </c>
      <c r="G3" t="str">
        <f>INDEX(M$17:M$66,$C$2+ROWS($E$2:E3)-1)</f>
        <v>LeBron James</v>
      </c>
      <c r="H3">
        <f>INDEX(N$17:N$66,$C$2+ROWS($E$2:F3)-1)</f>
        <v>61</v>
      </c>
      <c r="I3">
        <f>INDEX(O$17:O$66,$C$2+ROWS($E$2:G3)-1)</f>
        <v>26.7</v>
      </c>
      <c r="J3">
        <f>INDEX(P$17:P$66,$C$2+ROWS($E$2:H3)-1)</f>
        <v>8.4</v>
      </c>
      <c r="K3">
        <f>INDEX(Q$17:Q$66,$C$2+ROWS($E$2:I3)-1)</f>
        <v>9</v>
      </c>
    </row>
    <row r="4" spans="2:17" ht="13.5" x14ac:dyDescent="0.25">
      <c r="F4">
        <f>INDEX($J$17:$J$66,$C$2+ROWS($E$2:E4)-1)</f>
        <v>3</v>
      </c>
      <c r="G4" t="str">
        <f>INDEX(M$17:M$66,$C$2+ROWS($E$2:E4)-1)</f>
        <v>James Harden</v>
      </c>
      <c r="H4">
        <f>INDEX(N$17:N$66,$C$2+ROWS($E$2:F4)-1)</f>
        <v>54</v>
      </c>
      <c r="I4">
        <f>INDEX(O$17:O$66,$C$2+ROWS($E$2:G4)-1)</f>
        <v>31.3</v>
      </c>
      <c r="J4">
        <f>INDEX(P$17:P$66,$C$2+ROWS($E$2:H4)-1)</f>
        <v>5.2</v>
      </c>
      <c r="K4">
        <f>INDEX(Q$17:Q$66,$C$2+ROWS($E$2:I4)-1)</f>
        <v>8.9</v>
      </c>
    </row>
    <row r="5" spans="2:17" ht="13.5" x14ac:dyDescent="0.25">
      <c r="F5">
        <f>INDEX($J$17:$J$66,$C$2+ROWS($E$2:E5)-1)</f>
        <v>4</v>
      </c>
      <c r="G5" t="str">
        <f>INDEX(M$17:M$66,$C$2+ROWS($E$2:E5)-1)</f>
        <v>Chris Paul</v>
      </c>
      <c r="H5">
        <f>INDEX(N$17:N$66,$C$2+ROWS($E$2:F5)-1)</f>
        <v>43</v>
      </c>
      <c r="I5">
        <f>INDEX(O$17:O$66,$C$2+ROWS($E$2:G5)-1)</f>
        <v>18.8</v>
      </c>
      <c r="J5">
        <f>INDEX(P$17:P$66,$C$2+ROWS($E$2:H5)-1)</f>
        <v>5.7</v>
      </c>
      <c r="K5">
        <f>INDEX(Q$17:Q$66,$C$2+ROWS($E$2:I5)-1)</f>
        <v>8.1999999999999993</v>
      </c>
    </row>
    <row r="6" spans="2:17" ht="13.5" x14ac:dyDescent="0.25">
      <c r="F6">
        <f>INDEX($J$17:$J$66,$C$2+ROWS($E$2:E6)-1)</f>
        <v>5</v>
      </c>
      <c r="G6" t="str">
        <f>INDEX(M$17:M$66,$C$2+ROWS($E$2:E6)-1)</f>
        <v>Ben Simmons</v>
      </c>
      <c r="H6">
        <f>INDEX(N$17:N$66,$C$2+ROWS($E$2:F6)-1)</f>
        <v>59</v>
      </c>
      <c r="I6">
        <f>INDEX(O$17:O$66,$C$2+ROWS($E$2:G6)-1)</f>
        <v>16.600000000000001</v>
      </c>
      <c r="J6">
        <f>INDEX(P$17:P$66,$C$2+ROWS($E$2:H6)-1)</f>
        <v>7.7</v>
      </c>
      <c r="K6">
        <f>INDEX(Q$17:Q$66,$C$2+ROWS($E$2:I6)-1)</f>
        <v>7.4</v>
      </c>
    </row>
    <row r="7" spans="2:17" ht="13.5" x14ac:dyDescent="0.25">
      <c r="F7">
        <f>INDEX($J$17:$J$66,$C$2+ROWS($E$2:E7)-1)</f>
        <v>6</v>
      </c>
      <c r="G7" t="str">
        <f>INDEX(M$17:M$66,$C$2+ROWS($E$2:E7)-1)</f>
        <v>Kyle Lowry</v>
      </c>
      <c r="H7">
        <f>INDEX(N$17:N$66,$C$2+ROWS($E$2:F7)-1)</f>
        <v>57</v>
      </c>
      <c r="I7">
        <f>INDEX(O$17:O$66,$C$2+ROWS($E$2:G7)-1)</f>
        <v>16.600000000000001</v>
      </c>
      <c r="J7">
        <f>INDEX(P$17:P$66,$C$2+ROWS($E$2:H7)-1)</f>
        <v>5.7</v>
      </c>
      <c r="K7">
        <f>INDEX(Q$17:Q$66,$C$2+ROWS($E$2:I7)-1)</f>
        <v>6.5</v>
      </c>
    </row>
    <row r="8" spans="2:17" ht="13.5" x14ac:dyDescent="0.25">
      <c r="F8">
        <f>INDEX($J$17:$J$66,$C$2+ROWS($E$2:E8)-1)</f>
        <v>7</v>
      </c>
      <c r="G8" t="str">
        <f>INDEX(M$17:M$66,$C$2+ROWS($E$2:E8)-1)</f>
        <v>Damian Lillard</v>
      </c>
      <c r="H8">
        <f>INDEX(N$17:N$66,$C$2+ROWS($E$2:F8)-1)</f>
        <v>55</v>
      </c>
      <c r="I8">
        <f>INDEX(O$17:O$66,$C$2+ROWS($E$2:G8)-1)</f>
        <v>26.5</v>
      </c>
      <c r="J8">
        <f>INDEX(P$17:P$66,$C$2+ROWS($E$2:H8)-1)</f>
        <v>4.5999999999999996</v>
      </c>
      <c r="K8">
        <f>INDEX(Q$17:Q$66,$C$2+ROWS($E$2:I8)-1)</f>
        <v>6.5</v>
      </c>
    </row>
    <row r="9" spans="2:17" ht="13.5" x14ac:dyDescent="0.25">
      <c r="F9">
        <f>INDEX($J$17:$J$66,$C$2+ROWS($E$2:E9)-1)</f>
        <v>8</v>
      </c>
      <c r="G9" t="str">
        <f>INDEX(M$17:M$66,$C$2+ROWS($E$2:E9)-1)</f>
        <v>Stephen Curry</v>
      </c>
      <c r="H9">
        <f>INDEX(N$17:N$66,$C$2+ROWS($E$2:F9)-1)</f>
        <v>47</v>
      </c>
      <c r="I9">
        <f>INDEX(O$17:O$66,$C$2+ROWS($E$2:G9)-1)</f>
        <v>26.7</v>
      </c>
      <c r="J9">
        <f>INDEX(P$17:P$66,$C$2+ROWS($E$2:H9)-1)</f>
        <v>5.3</v>
      </c>
      <c r="K9">
        <f>INDEX(Q$17:Q$66,$C$2+ROWS($E$2:I9)-1)</f>
        <v>6.4</v>
      </c>
    </row>
    <row r="10" spans="2:17" ht="13.5" x14ac:dyDescent="0.25">
      <c r="F10">
        <f>INDEX($J$17:$J$66,$C$2+ROWS($E$2:E10)-1)</f>
        <v>9</v>
      </c>
      <c r="G10" t="str">
        <f>INDEX(M$17:M$66,$C$2+ROWS($E$2:E10)-1)</f>
        <v>Dennis Schroder</v>
      </c>
      <c r="H10">
        <f>INDEX(N$17:N$66,$C$2+ROWS($E$2:F10)-1)</f>
        <v>58</v>
      </c>
      <c r="I10">
        <f>INDEX(O$17:O$66,$C$2+ROWS($E$2:G10)-1)</f>
        <v>19.3</v>
      </c>
      <c r="J10">
        <f>INDEX(P$17:P$66,$C$2+ROWS($E$2:H10)-1)</f>
        <v>3.1</v>
      </c>
      <c r="K10">
        <f>INDEX(Q$17:Q$66,$C$2+ROWS($E$2:I10)-1)</f>
        <v>6.1</v>
      </c>
    </row>
    <row r="11" spans="2:17" ht="13.5" x14ac:dyDescent="0.25">
      <c r="F11">
        <f>INDEX($J$17:$J$66,$C$2+ROWS($E$2:E11)-1)</f>
        <v>10</v>
      </c>
      <c r="G11" t="str">
        <f>INDEX(M$17:M$66,$C$2+ROWS($E$2:E11)-1)</f>
        <v>Nikola Jokic</v>
      </c>
      <c r="H11">
        <f>INDEX(N$17:N$66,$C$2+ROWS($E$2:F11)-1)</f>
        <v>54</v>
      </c>
      <c r="I11">
        <f>INDEX(O$17:O$66,$C$2+ROWS($E$2:G11)-1)</f>
        <v>17.2</v>
      </c>
      <c r="J11">
        <f>INDEX(P$17:P$66,$C$2+ROWS($E$2:H11)-1)</f>
        <v>10.6</v>
      </c>
      <c r="K11">
        <f>INDEX(Q$17:Q$66,$C$2+ROWS($E$2:I11)-1)</f>
        <v>6</v>
      </c>
    </row>
    <row r="16" spans="2:17" ht="14" x14ac:dyDescent="0.25">
      <c r="B16" s="2" t="s">
        <v>0</v>
      </c>
      <c r="C16" s="2" t="s">
        <v>1</v>
      </c>
      <c r="D16" s="1" t="s">
        <v>52</v>
      </c>
      <c r="E16" s="1" t="s">
        <v>53</v>
      </c>
      <c r="F16" s="1" t="s">
        <v>54</v>
      </c>
      <c r="G16" s="1" t="s">
        <v>55</v>
      </c>
      <c r="H16" t="str">
        <f>CHOOSE(C3,C16,D16,E16,F16,G16)</f>
        <v>Assists</v>
      </c>
      <c r="I16" s="16" t="s">
        <v>77</v>
      </c>
      <c r="J16" s="16" t="s">
        <v>75</v>
      </c>
      <c r="K16" s="17"/>
      <c r="L16" s="2" t="s">
        <v>0</v>
      </c>
      <c r="M16" s="2" t="s">
        <v>1</v>
      </c>
      <c r="N16" s="1" t="s">
        <v>52</v>
      </c>
      <c r="O16" s="1" t="s">
        <v>53</v>
      </c>
      <c r="P16" s="1" t="s">
        <v>54</v>
      </c>
      <c r="Q16" s="1" t="s">
        <v>55</v>
      </c>
    </row>
    <row r="17" spans="2:17" ht="14" x14ac:dyDescent="0.25">
      <c r="B17" s="3">
        <v>1</v>
      </c>
      <c r="C17" s="4" t="s">
        <v>37</v>
      </c>
      <c r="D17" s="3">
        <v>43</v>
      </c>
      <c r="E17" s="3">
        <v>18</v>
      </c>
      <c r="F17" s="4">
        <v>8.1999999999999993</v>
      </c>
      <c r="G17" s="4">
        <v>2.2999999999999998</v>
      </c>
      <c r="H17">
        <f>CHOOSE($C$3,51-B17,D17,E17,F17,G17)+ROWS($B$17:B17)/10000</f>
        <v>2.3001</v>
      </c>
      <c r="I17">
        <f>RANK(H17,$H$17:$H$66)</f>
        <v>42</v>
      </c>
      <c r="J17">
        <f>ROWS($A$17:A17)</f>
        <v>1</v>
      </c>
      <c r="K17" s="17"/>
      <c r="L17" s="19">
        <f>INDEX(B$17:B$66,MATCH($J17:$J66,$I$17:$I$66,0))</f>
        <v>45</v>
      </c>
      <c r="M17" s="19" t="str">
        <f t="shared" ref="M17:O17" si="0">INDEX(C$17:C$66,MATCH($J17:$J66,$I$17:$I$66,0))</f>
        <v>Russell Westbrook</v>
      </c>
      <c r="N17" s="19">
        <f t="shared" si="0"/>
        <v>61</v>
      </c>
      <c r="O17" s="18">
        <f t="shared" si="0"/>
        <v>24.9</v>
      </c>
      <c r="P17" s="18">
        <f>INDEX(F$17:F$66,MATCH($J17:$J66,$I$17:$I$66,0))</f>
        <v>9.6</v>
      </c>
      <c r="Q17" s="18">
        <f t="shared" ref="Q17" si="1">INDEX(G$17:G$66,MATCH($J17:$J66,$I$17:$I$66,0))</f>
        <v>10.3</v>
      </c>
    </row>
    <row r="18" spans="2:17" ht="14" x14ac:dyDescent="0.25">
      <c r="B18" s="3">
        <v>2</v>
      </c>
      <c r="C18" s="4" t="s">
        <v>40</v>
      </c>
      <c r="D18" s="3">
        <v>65</v>
      </c>
      <c r="E18" s="3">
        <v>17.8</v>
      </c>
      <c r="F18" s="4">
        <v>4.0999999999999996</v>
      </c>
      <c r="G18" s="4">
        <v>1.8</v>
      </c>
      <c r="H18">
        <f>CHOOSE($C$3,51-B18,D18,E18,F18,G18)+ROWS($B$17:B18)/10000</f>
        <v>1.8002</v>
      </c>
      <c r="I18">
        <f t="shared" ref="I18:I66" si="2">RANK(H18,$H$17:$H$66)</f>
        <v>46</v>
      </c>
      <c r="J18">
        <f>ROWS($A$17:A18)</f>
        <v>2</v>
      </c>
      <c r="K18" s="17"/>
      <c r="L18" s="19">
        <f t="shared" ref="L18:L66" si="3">INDEX(B$17:B$66,MATCH($J18:$J67,$I$17:$I$66,0))</f>
        <v>40</v>
      </c>
      <c r="M18" s="19" t="str">
        <f t="shared" ref="M18:M66" si="4">INDEX(C$17:C$66,MATCH($J18:$J67,$I$17:$I$66,0))</f>
        <v>LeBron James</v>
      </c>
      <c r="N18" s="19">
        <f t="shared" ref="N18:N66" si="5">INDEX(D$17:D$66,MATCH($J18:$J67,$I$17:$I$66,0))</f>
        <v>61</v>
      </c>
      <c r="O18" s="18">
        <f t="shared" ref="O18:P33" si="6">INDEX(E$17:E$66,MATCH($J18:$J67,$I$17:$I$66,0))</f>
        <v>26.7</v>
      </c>
      <c r="P18" s="18">
        <f t="shared" si="6"/>
        <v>8.4</v>
      </c>
      <c r="Q18" s="18">
        <f t="shared" ref="Q18:Q66" si="7">INDEX(G$17:G$66,MATCH($J18:$J67,$I$17:$I$66,0))</f>
        <v>9</v>
      </c>
    </row>
    <row r="19" spans="2:17" ht="14" x14ac:dyDescent="0.25">
      <c r="B19" s="3">
        <v>3</v>
      </c>
      <c r="C19" s="4" t="s">
        <v>3</v>
      </c>
      <c r="D19" s="3">
        <v>55</v>
      </c>
      <c r="E19" s="3">
        <v>28.1</v>
      </c>
      <c r="F19" s="4">
        <v>11.1</v>
      </c>
      <c r="G19" s="4">
        <v>2.4</v>
      </c>
      <c r="H19">
        <f>CHOOSE($C$3,51-B19,D19,E19,F19,G19)+ROWS($B$17:B19)/10000</f>
        <v>2.4003000000000001</v>
      </c>
      <c r="I19">
        <f t="shared" si="2"/>
        <v>40</v>
      </c>
      <c r="J19">
        <f>ROWS($A$17:A19)</f>
        <v>3</v>
      </c>
      <c r="K19" s="17"/>
      <c r="L19" s="19">
        <f t="shared" si="3"/>
        <v>25</v>
      </c>
      <c r="M19" s="19" t="str">
        <f t="shared" si="4"/>
        <v>James Harden</v>
      </c>
      <c r="N19" s="19">
        <f t="shared" si="5"/>
        <v>54</v>
      </c>
      <c r="O19" s="18">
        <f t="shared" si="6"/>
        <v>31.3</v>
      </c>
      <c r="P19" s="18">
        <f t="shared" ref="P19:P66" si="8">INDEX(F$17:F$66,MATCH($J19:$J68,$I$17:$I$66,0))</f>
        <v>5.2</v>
      </c>
      <c r="Q19" s="18">
        <f t="shared" si="7"/>
        <v>8.9</v>
      </c>
    </row>
    <row r="20" spans="2:17" ht="14" x14ac:dyDescent="0.25">
      <c r="B20" s="3">
        <v>4</v>
      </c>
      <c r="C20" s="4" t="s">
        <v>49</v>
      </c>
      <c r="D20" s="3">
        <v>59</v>
      </c>
      <c r="E20" s="3">
        <v>16.600000000000001</v>
      </c>
      <c r="F20" s="4">
        <v>7.7</v>
      </c>
      <c r="G20" s="4">
        <v>7.4</v>
      </c>
      <c r="H20">
        <f>CHOOSE($C$3,51-B20,D20,E20,F20,G20)+ROWS($B$17:B20)/10000</f>
        <v>7.4004000000000003</v>
      </c>
      <c r="I20">
        <f t="shared" si="2"/>
        <v>5</v>
      </c>
      <c r="J20">
        <f>ROWS($A$17:A20)</f>
        <v>4</v>
      </c>
      <c r="K20" s="17"/>
      <c r="L20" s="19">
        <f t="shared" si="3"/>
        <v>9</v>
      </c>
      <c r="M20" s="19" t="str">
        <f t="shared" si="4"/>
        <v>Chris Paul</v>
      </c>
      <c r="N20" s="19">
        <f t="shared" si="5"/>
        <v>43</v>
      </c>
      <c r="O20" s="18">
        <f t="shared" si="6"/>
        <v>18.8</v>
      </c>
      <c r="P20" s="18">
        <f t="shared" si="8"/>
        <v>5.7</v>
      </c>
      <c r="Q20" s="18">
        <f t="shared" si="7"/>
        <v>8.1999999999999993</v>
      </c>
    </row>
    <row r="21" spans="2:17" ht="14" x14ac:dyDescent="0.25">
      <c r="B21" s="3">
        <v>5</v>
      </c>
      <c r="C21" s="4" t="s">
        <v>24</v>
      </c>
      <c r="D21" s="3">
        <v>45</v>
      </c>
      <c r="E21" s="3">
        <v>21.5</v>
      </c>
      <c r="F21" s="4">
        <v>7.6</v>
      </c>
      <c r="G21" s="4">
        <v>5.4</v>
      </c>
      <c r="H21">
        <f>CHOOSE($C$3,51-B21,D21,E21,F21,G21)+ROWS($B$17:B21)/10000</f>
        <v>5.4005000000000001</v>
      </c>
      <c r="I21">
        <f t="shared" si="2"/>
        <v>16</v>
      </c>
      <c r="J21">
        <f>ROWS($A$17:A21)</f>
        <v>5</v>
      </c>
      <c r="K21" s="17"/>
      <c r="L21" s="19">
        <f t="shared" si="3"/>
        <v>4</v>
      </c>
      <c r="M21" s="19" t="str">
        <f t="shared" si="4"/>
        <v>Ben Simmons</v>
      </c>
      <c r="N21" s="19">
        <f t="shared" si="5"/>
        <v>59</v>
      </c>
      <c r="O21" s="18">
        <f t="shared" si="6"/>
        <v>16.600000000000001</v>
      </c>
      <c r="P21" s="18">
        <f t="shared" si="8"/>
        <v>7.7</v>
      </c>
      <c r="Q21" s="18">
        <f t="shared" si="7"/>
        <v>7.4</v>
      </c>
    </row>
    <row r="22" spans="2:17" ht="14" x14ac:dyDescent="0.25">
      <c r="B22" s="3">
        <v>6</v>
      </c>
      <c r="C22" s="4" t="s">
        <v>16</v>
      </c>
      <c r="D22" s="3">
        <v>62</v>
      </c>
      <c r="E22" s="3">
        <v>23.4</v>
      </c>
      <c r="F22" s="4">
        <v>4.5</v>
      </c>
      <c r="G22" s="4">
        <v>4.5</v>
      </c>
      <c r="H22">
        <f>CHOOSE($C$3,51-B22,D22,E22,F22,G22)+ROWS($B$17:B22)/10000</f>
        <v>4.5006000000000004</v>
      </c>
      <c r="I22">
        <f t="shared" si="2"/>
        <v>25</v>
      </c>
      <c r="J22">
        <f>ROWS($A$17:A22)</f>
        <v>6</v>
      </c>
      <c r="K22" s="17"/>
      <c r="L22" s="19">
        <f t="shared" si="3"/>
        <v>37</v>
      </c>
      <c r="M22" s="19" t="str">
        <f t="shared" si="4"/>
        <v>Kyle Lowry</v>
      </c>
      <c r="N22" s="19">
        <f t="shared" si="5"/>
        <v>57</v>
      </c>
      <c r="O22" s="18">
        <f t="shared" si="6"/>
        <v>16.600000000000001</v>
      </c>
      <c r="P22" s="18">
        <f t="shared" si="8"/>
        <v>5.7</v>
      </c>
      <c r="Q22" s="18">
        <f t="shared" si="7"/>
        <v>6.5</v>
      </c>
    </row>
    <row r="23" spans="2:17" ht="14" x14ac:dyDescent="0.25">
      <c r="B23" s="3">
        <v>7</v>
      </c>
      <c r="C23" s="4" t="s">
        <v>51</v>
      </c>
      <c r="D23" s="3">
        <v>57</v>
      </c>
      <c r="E23" s="3">
        <v>16.2</v>
      </c>
      <c r="F23" s="4">
        <v>5.4</v>
      </c>
      <c r="G23" s="4">
        <v>3.9</v>
      </c>
      <c r="H23">
        <f>CHOOSE($C$3,51-B23,D23,E23,F23,G23)+ROWS($B$17:B23)/10000</f>
        <v>3.9007000000000001</v>
      </c>
      <c r="I23">
        <f t="shared" si="2"/>
        <v>29</v>
      </c>
      <c r="J23">
        <f>ROWS($A$17:A23)</f>
        <v>7</v>
      </c>
      <c r="K23" s="17"/>
      <c r="L23" s="19">
        <f t="shared" si="3"/>
        <v>11</v>
      </c>
      <c r="M23" s="19" t="str">
        <f t="shared" si="4"/>
        <v>Damian Lillard</v>
      </c>
      <c r="N23" s="19">
        <f t="shared" si="5"/>
        <v>55</v>
      </c>
      <c r="O23" s="18">
        <f t="shared" si="6"/>
        <v>26.5</v>
      </c>
      <c r="P23" s="18">
        <f t="shared" si="8"/>
        <v>4.5999999999999996</v>
      </c>
      <c r="Q23" s="18">
        <f t="shared" si="7"/>
        <v>6.5</v>
      </c>
    </row>
    <row r="24" spans="2:17" ht="14" x14ac:dyDescent="0.25">
      <c r="B24" s="3">
        <v>8</v>
      </c>
      <c r="C24" s="4" t="s">
        <v>46</v>
      </c>
      <c r="D24" s="3">
        <v>60</v>
      </c>
      <c r="E24" s="3">
        <v>17</v>
      </c>
      <c r="F24" s="4">
        <v>5.9</v>
      </c>
      <c r="G24" s="4">
        <v>1.3</v>
      </c>
      <c r="H24">
        <f>CHOOSE($C$3,51-B24,D24,E24,F24,G24)+ROWS($B$17:B24)/10000</f>
        <v>1.3008</v>
      </c>
      <c r="I24">
        <f t="shared" si="2"/>
        <v>49</v>
      </c>
      <c r="J24">
        <f>ROWS($A$17:A24)</f>
        <v>8</v>
      </c>
      <c r="K24" s="17"/>
      <c r="L24" s="19">
        <f t="shared" si="3"/>
        <v>46</v>
      </c>
      <c r="M24" s="19" t="str">
        <f t="shared" si="4"/>
        <v>Stephen Curry</v>
      </c>
      <c r="N24" s="19">
        <f t="shared" si="5"/>
        <v>47</v>
      </c>
      <c r="O24" s="18">
        <f t="shared" si="6"/>
        <v>26.7</v>
      </c>
      <c r="P24" s="18">
        <f t="shared" si="8"/>
        <v>5.3</v>
      </c>
      <c r="Q24" s="18">
        <f t="shared" si="7"/>
        <v>6.4</v>
      </c>
    </row>
    <row r="25" spans="2:17" ht="14" x14ac:dyDescent="0.25">
      <c r="B25" s="3">
        <v>9</v>
      </c>
      <c r="C25" s="4" t="s">
        <v>33</v>
      </c>
      <c r="D25" s="3">
        <v>43</v>
      </c>
      <c r="E25" s="3">
        <v>18.8</v>
      </c>
      <c r="F25" s="4">
        <v>5.7</v>
      </c>
      <c r="G25" s="4">
        <v>8.1999999999999993</v>
      </c>
      <c r="H25">
        <f>CHOOSE($C$3,51-B25,D25,E25,F25,G25)+ROWS($B$17:B25)/10000</f>
        <v>8.200899999999999</v>
      </c>
      <c r="I25">
        <f t="shared" si="2"/>
        <v>4</v>
      </c>
      <c r="J25">
        <f>ROWS($A$17:A25)</f>
        <v>9</v>
      </c>
      <c r="K25" s="17"/>
      <c r="L25" s="19">
        <f t="shared" si="3"/>
        <v>14</v>
      </c>
      <c r="M25" s="19" t="str">
        <f t="shared" si="4"/>
        <v>Dennis Schroder</v>
      </c>
      <c r="N25" s="19">
        <f t="shared" si="5"/>
        <v>58</v>
      </c>
      <c r="O25" s="18">
        <f t="shared" si="6"/>
        <v>19.3</v>
      </c>
      <c r="P25" s="18">
        <f t="shared" si="8"/>
        <v>3.1</v>
      </c>
      <c r="Q25" s="18">
        <f t="shared" si="7"/>
        <v>6.1</v>
      </c>
    </row>
    <row r="26" spans="2:17" ht="14" x14ac:dyDescent="0.25">
      <c r="B26" s="3">
        <v>10</v>
      </c>
      <c r="C26" s="4" t="s">
        <v>23</v>
      </c>
      <c r="D26" s="3">
        <v>61</v>
      </c>
      <c r="E26" s="3">
        <v>21.6</v>
      </c>
      <c r="F26" s="4">
        <v>3.8</v>
      </c>
      <c r="G26" s="4">
        <v>3.1</v>
      </c>
      <c r="H26">
        <f>CHOOSE($C$3,51-B26,D26,E26,F26,G26)+ROWS($B$17:B26)/10000</f>
        <v>3.101</v>
      </c>
      <c r="I26">
        <f t="shared" si="2"/>
        <v>36</v>
      </c>
      <c r="J26">
        <f>ROWS($A$17:A26)</f>
        <v>10</v>
      </c>
      <c r="K26" s="17"/>
      <c r="L26" s="19">
        <f t="shared" si="3"/>
        <v>43</v>
      </c>
      <c r="M26" s="19" t="str">
        <f t="shared" si="4"/>
        <v>Nikola Jokic</v>
      </c>
      <c r="N26" s="19">
        <f t="shared" si="5"/>
        <v>54</v>
      </c>
      <c r="O26" s="18">
        <f t="shared" si="6"/>
        <v>17.2</v>
      </c>
      <c r="P26" s="18">
        <f t="shared" si="8"/>
        <v>10.6</v>
      </c>
      <c r="Q26" s="18">
        <f t="shared" si="7"/>
        <v>6</v>
      </c>
    </row>
    <row r="27" spans="2:17" ht="14" x14ac:dyDescent="0.25">
      <c r="B27" s="3">
        <v>11</v>
      </c>
      <c r="C27" s="4" t="s">
        <v>7</v>
      </c>
      <c r="D27" s="3">
        <v>55</v>
      </c>
      <c r="E27" s="3">
        <v>26.5</v>
      </c>
      <c r="F27" s="4">
        <v>4.5999999999999996</v>
      </c>
      <c r="G27" s="4">
        <v>6.5</v>
      </c>
      <c r="H27">
        <f>CHOOSE($C$3,51-B27,D27,E27,F27,G27)+ROWS($B$17:B27)/10000</f>
        <v>6.5011000000000001</v>
      </c>
      <c r="I27">
        <f t="shared" si="2"/>
        <v>7</v>
      </c>
      <c r="J27">
        <f>ROWS($A$17:A27)</f>
        <v>11</v>
      </c>
      <c r="K27" s="17"/>
      <c r="L27" s="19">
        <f t="shared" si="3"/>
        <v>31</v>
      </c>
      <c r="M27" s="19" t="str">
        <f t="shared" si="4"/>
        <v>Kemba Walker</v>
      </c>
      <c r="N27" s="19">
        <f t="shared" si="5"/>
        <v>60</v>
      </c>
      <c r="O27" s="18">
        <f t="shared" si="6"/>
        <v>23.1</v>
      </c>
      <c r="P27" s="18">
        <f t="shared" si="8"/>
        <v>3.3</v>
      </c>
      <c r="Q27" s="18">
        <f t="shared" si="7"/>
        <v>5.8</v>
      </c>
    </row>
    <row r="28" spans="2:17" ht="14" x14ac:dyDescent="0.25">
      <c r="B28" s="3">
        <v>12</v>
      </c>
      <c r="C28" s="4" t="s">
        <v>15</v>
      </c>
      <c r="D28" s="3">
        <v>60</v>
      </c>
      <c r="E28" s="3">
        <v>23.8</v>
      </c>
      <c r="F28" s="4">
        <v>3.9</v>
      </c>
      <c r="G28" s="4">
        <v>5.2</v>
      </c>
      <c r="H28">
        <f>CHOOSE($C$3,51-B28,D28,E28,F28,G28)+ROWS($B$17:B28)/10000</f>
        <v>5.2012</v>
      </c>
      <c r="I28">
        <f t="shared" si="2"/>
        <v>17</v>
      </c>
      <c r="J28">
        <f>ROWS($A$17:A28)</f>
        <v>12</v>
      </c>
      <c r="K28" s="17"/>
      <c r="L28" s="19">
        <f t="shared" si="3"/>
        <v>29</v>
      </c>
      <c r="M28" s="19" t="str">
        <f t="shared" si="4"/>
        <v>Jrue Holiday</v>
      </c>
      <c r="N28" s="19">
        <f t="shared" si="5"/>
        <v>61</v>
      </c>
      <c r="O28" s="18">
        <f t="shared" si="6"/>
        <v>19.2</v>
      </c>
      <c r="P28" s="18">
        <f t="shared" si="8"/>
        <v>4.4000000000000004</v>
      </c>
      <c r="Q28" s="18">
        <f t="shared" si="7"/>
        <v>5.5</v>
      </c>
    </row>
    <row r="29" spans="2:17" ht="14" x14ac:dyDescent="0.25">
      <c r="B29" s="3">
        <v>13</v>
      </c>
      <c r="C29" s="4" t="s">
        <v>9</v>
      </c>
      <c r="D29" s="3">
        <v>48</v>
      </c>
      <c r="E29" s="3">
        <v>25.2</v>
      </c>
      <c r="F29" s="4">
        <v>12.9</v>
      </c>
      <c r="G29" s="4">
        <v>5.4</v>
      </c>
      <c r="H29">
        <f>CHOOSE($C$3,51-B29,D29,E29,F29,G29)+ROWS($B$17:B29)/10000</f>
        <v>5.4013</v>
      </c>
      <c r="I29">
        <f t="shared" si="2"/>
        <v>15</v>
      </c>
      <c r="J29">
        <f>ROWS($A$17:A29)</f>
        <v>13</v>
      </c>
      <c r="K29" s="17"/>
      <c r="L29" s="19">
        <f t="shared" si="3"/>
        <v>41</v>
      </c>
      <c r="M29" s="19" t="str">
        <f t="shared" si="4"/>
        <v>Lou Williams</v>
      </c>
      <c r="N29" s="19">
        <f t="shared" si="5"/>
        <v>59</v>
      </c>
      <c r="O29" s="18">
        <f t="shared" si="6"/>
        <v>23.2</v>
      </c>
      <c r="P29" s="18">
        <f t="shared" si="8"/>
        <v>2.5</v>
      </c>
      <c r="Q29" s="18">
        <f t="shared" si="7"/>
        <v>5.4</v>
      </c>
    </row>
    <row r="30" spans="2:17" ht="14" x14ac:dyDescent="0.25">
      <c r="B30" s="3">
        <v>14</v>
      </c>
      <c r="C30" s="4" t="s">
        <v>31</v>
      </c>
      <c r="D30" s="3">
        <v>58</v>
      </c>
      <c r="E30" s="3">
        <v>19.3</v>
      </c>
      <c r="F30" s="4">
        <v>3.1</v>
      </c>
      <c r="G30" s="4">
        <v>6.1</v>
      </c>
      <c r="H30">
        <f>CHOOSE($C$3,51-B30,D30,E30,F30,G30)+ROWS($B$17:B30)/10000</f>
        <v>6.1013999999999999</v>
      </c>
      <c r="I30">
        <f t="shared" si="2"/>
        <v>9</v>
      </c>
      <c r="J30">
        <f>ROWS($A$17:A30)</f>
        <v>14</v>
      </c>
      <c r="K30" s="17"/>
      <c r="L30" s="19">
        <f t="shared" si="3"/>
        <v>32</v>
      </c>
      <c r="M30" s="19" t="str">
        <f t="shared" si="4"/>
        <v>Kevin Durant</v>
      </c>
      <c r="N30" s="19">
        <f t="shared" si="5"/>
        <v>54</v>
      </c>
      <c r="O30" s="18">
        <f t="shared" si="6"/>
        <v>26</v>
      </c>
      <c r="P30" s="18">
        <f t="shared" si="8"/>
        <v>6.7</v>
      </c>
      <c r="Q30" s="18">
        <f t="shared" si="7"/>
        <v>5.4</v>
      </c>
    </row>
    <row r="31" spans="2:17" ht="14" x14ac:dyDescent="0.25">
      <c r="B31" s="3">
        <v>15</v>
      </c>
      <c r="C31" s="4" t="s">
        <v>10</v>
      </c>
      <c r="D31" s="3">
        <v>48</v>
      </c>
      <c r="E31" s="3">
        <v>24.9</v>
      </c>
      <c r="F31" s="4">
        <v>4.5999999999999996</v>
      </c>
      <c r="G31" s="4">
        <v>4.8</v>
      </c>
      <c r="H31">
        <f>CHOOSE($C$3,51-B31,D31,E31,F31,G31)+ROWS($B$17:B31)/10000</f>
        <v>4.8014999999999999</v>
      </c>
      <c r="I31">
        <f t="shared" si="2"/>
        <v>23</v>
      </c>
      <c r="J31">
        <f>ROWS($A$17:A31)</f>
        <v>15</v>
      </c>
      <c r="K31" s="17"/>
      <c r="L31" s="19">
        <f t="shared" si="3"/>
        <v>13</v>
      </c>
      <c r="M31" s="19" t="str">
        <f t="shared" si="4"/>
        <v>DeMarcus Cousins</v>
      </c>
      <c r="N31" s="19">
        <f t="shared" si="5"/>
        <v>48</v>
      </c>
      <c r="O31" s="18">
        <f t="shared" si="6"/>
        <v>25.2</v>
      </c>
      <c r="P31" s="18">
        <f t="shared" si="8"/>
        <v>12.9</v>
      </c>
      <c r="Q31" s="18">
        <f t="shared" si="7"/>
        <v>5.4</v>
      </c>
    </row>
    <row r="32" spans="2:17" ht="14" x14ac:dyDescent="0.25">
      <c r="B32" s="3">
        <v>16</v>
      </c>
      <c r="C32" s="4" t="s">
        <v>28</v>
      </c>
      <c r="D32" s="3">
        <v>58</v>
      </c>
      <c r="E32" s="3">
        <v>19.600000000000001</v>
      </c>
      <c r="F32" s="4">
        <v>3.5</v>
      </c>
      <c r="G32" s="4">
        <v>3.5</v>
      </c>
      <c r="H32">
        <f>CHOOSE($C$3,51-B32,D32,E32,F32,G32)+ROWS($B$17:B32)/10000</f>
        <v>3.5015999999999998</v>
      </c>
      <c r="I32">
        <f t="shared" si="2"/>
        <v>30</v>
      </c>
      <c r="J32">
        <f>ROWS($A$17:A32)</f>
        <v>16</v>
      </c>
      <c r="K32" s="17"/>
      <c r="L32" s="19">
        <f t="shared" si="3"/>
        <v>5</v>
      </c>
      <c r="M32" s="19" t="str">
        <f t="shared" si="4"/>
        <v>Blake Griffin</v>
      </c>
      <c r="N32" s="19">
        <f t="shared" si="5"/>
        <v>45</v>
      </c>
      <c r="O32" s="18">
        <f t="shared" si="6"/>
        <v>21.5</v>
      </c>
      <c r="P32" s="18">
        <f t="shared" si="8"/>
        <v>7.6</v>
      </c>
      <c r="Q32" s="18">
        <f t="shared" si="7"/>
        <v>5.4</v>
      </c>
    </row>
    <row r="33" spans="2:17" ht="14" x14ac:dyDescent="0.25">
      <c r="B33" s="3">
        <v>17</v>
      </c>
      <c r="C33" s="4" t="s">
        <v>44</v>
      </c>
      <c r="D33" s="3">
        <v>53</v>
      </c>
      <c r="E33" s="3">
        <v>17.3</v>
      </c>
      <c r="F33" s="4">
        <v>3.7</v>
      </c>
      <c r="G33" s="4">
        <v>4.5</v>
      </c>
      <c r="H33">
        <f>CHOOSE($C$3,51-B33,D33,E33,F33,G33)+ROWS($B$17:B33)/10000</f>
        <v>4.5016999999999996</v>
      </c>
      <c r="I33">
        <f t="shared" si="2"/>
        <v>24</v>
      </c>
      <c r="J33">
        <f>ROWS($A$17:A33)</f>
        <v>17</v>
      </c>
      <c r="K33" s="17"/>
      <c r="L33" s="19">
        <f t="shared" si="3"/>
        <v>12</v>
      </c>
      <c r="M33" s="19" t="str">
        <f t="shared" si="4"/>
        <v>DeMar DeRozan</v>
      </c>
      <c r="N33" s="19">
        <f t="shared" si="5"/>
        <v>60</v>
      </c>
      <c r="O33" s="18">
        <f t="shared" si="6"/>
        <v>23.8</v>
      </c>
      <c r="P33" s="18">
        <f t="shared" si="8"/>
        <v>3.9</v>
      </c>
      <c r="Q33" s="18">
        <f t="shared" si="7"/>
        <v>5.2</v>
      </c>
    </row>
    <row r="34" spans="2:17" ht="14" x14ac:dyDescent="0.25">
      <c r="B34" s="3">
        <v>18</v>
      </c>
      <c r="C34" s="4" t="s">
        <v>34</v>
      </c>
      <c r="D34" s="3">
        <v>52</v>
      </c>
      <c r="E34" s="3">
        <v>18.5</v>
      </c>
      <c r="F34" s="4">
        <v>2.2999999999999998</v>
      </c>
      <c r="G34" s="4">
        <v>2.2999999999999998</v>
      </c>
      <c r="H34">
        <f>CHOOSE($C$3,51-B34,D34,E34,F34,G34)+ROWS($B$17:B34)/10000</f>
        <v>2.3017999999999996</v>
      </c>
      <c r="I34">
        <f t="shared" si="2"/>
        <v>41</v>
      </c>
      <c r="J34">
        <f>ROWS($A$17:A34)</f>
        <v>18</v>
      </c>
      <c r="K34" s="17"/>
      <c r="L34" s="19">
        <f t="shared" si="3"/>
        <v>49</v>
      </c>
      <c r="M34" s="19" t="str">
        <f t="shared" si="4"/>
        <v>Tyreke Evans</v>
      </c>
      <c r="N34" s="19">
        <f t="shared" si="5"/>
        <v>49</v>
      </c>
      <c r="O34" s="18">
        <f t="shared" ref="O34:O66" si="9">INDEX(E$17:E$66,MATCH($J34:$J83,$I$17:$I$66,0))</f>
        <v>19.399999999999999</v>
      </c>
      <c r="P34" s="18">
        <f t="shared" si="8"/>
        <v>5.0999999999999996</v>
      </c>
      <c r="Q34" s="18">
        <f t="shared" si="7"/>
        <v>5.0999999999999996</v>
      </c>
    </row>
    <row r="35" spans="2:17" ht="14" x14ac:dyDescent="0.25">
      <c r="B35" s="3">
        <v>19</v>
      </c>
      <c r="C35" s="4" t="s">
        <v>38</v>
      </c>
      <c r="D35" s="3">
        <v>53</v>
      </c>
      <c r="E35" s="3">
        <v>18</v>
      </c>
      <c r="F35" s="4">
        <v>3.2</v>
      </c>
      <c r="G35" s="4">
        <v>2.9</v>
      </c>
      <c r="H35">
        <f>CHOOSE($C$3,51-B35,D35,E35,F35,G35)+ROWS($B$17:B35)/10000</f>
        <v>2.9018999999999999</v>
      </c>
      <c r="I35">
        <f t="shared" si="2"/>
        <v>37</v>
      </c>
      <c r="J35">
        <f>ROWS($A$17:A35)</f>
        <v>19</v>
      </c>
      <c r="K35" s="17"/>
      <c r="L35" s="19">
        <f t="shared" si="3"/>
        <v>38</v>
      </c>
      <c r="M35" s="19" t="str">
        <f t="shared" si="4"/>
        <v>Kyrie Irving</v>
      </c>
      <c r="N35" s="19">
        <f t="shared" si="5"/>
        <v>57</v>
      </c>
      <c r="O35" s="18">
        <f t="shared" si="9"/>
        <v>24.9</v>
      </c>
      <c r="P35" s="18">
        <f t="shared" si="8"/>
        <v>3.7</v>
      </c>
      <c r="Q35" s="18">
        <f t="shared" si="7"/>
        <v>5.0999999999999996</v>
      </c>
    </row>
    <row r="36" spans="2:17" ht="14" x14ac:dyDescent="0.25">
      <c r="B36" s="3">
        <v>20</v>
      </c>
      <c r="C36" s="4" t="s">
        <v>43</v>
      </c>
      <c r="D36" s="3">
        <v>57</v>
      </c>
      <c r="E36" s="3">
        <v>17.5</v>
      </c>
      <c r="F36" s="4">
        <v>2.7</v>
      </c>
      <c r="G36" s="4">
        <v>3.1</v>
      </c>
      <c r="H36">
        <f>CHOOSE($C$3,51-B36,D36,E36,F36,G36)+ROWS($B$17:B36)/10000</f>
        <v>3.1019999999999999</v>
      </c>
      <c r="I36">
        <f t="shared" si="2"/>
        <v>35</v>
      </c>
      <c r="J36">
        <f>ROWS($A$17:A36)</f>
        <v>20</v>
      </c>
      <c r="K36" s="17"/>
      <c r="L36" s="19">
        <f t="shared" si="3"/>
        <v>26</v>
      </c>
      <c r="M36" s="19" t="str">
        <f t="shared" si="4"/>
        <v>Jimmy Butler</v>
      </c>
      <c r="N36" s="19">
        <f t="shared" si="5"/>
        <v>56</v>
      </c>
      <c r="O36" s="18">
        <f t="shared" si="9"/>
        <v>22.2</v>
      </c>
      <c r="P36" s="18">
        <f t="shared" si="8"/>
        <v>5.4</v>
      </c>
      <c r="Q36" s="18">
        <f t="shared" si="7"/>
        <v>5</v>
      </c>
    </row>
    <row r="37" spans="2:17" ht="14" x14ac:dyDescent="0.25">
      <c r="B37" s="3">
        <v>21</v>
      </c>
      <c r="C37" s="4" t="s">
        <v>4</v>
      </c>
      <c r="D37" s="3">
        <v>57</v>
      </c>
      <c r="E37" s="3">
        <v>27.2</v>
      </c>
      <c r="F37" s="4">
        <v>10.199999999999999</v>
      </c>
      <c r="G37" s="4">
        <v>4.9000000000000004</v>
      </c>
      <c r="H37">
        <f>CHOOSE($C$3,51-B37,D37,E37,F37,G37)+ROWS($B$17:B37)/10000</f>
        <v>4.9021000000000008</v>
      </c>
      <c r="I37">
        <f t="shared" si="2"/>
        <v>22</v>
      </c>
      <c r="J37">
        <f>ROWS($A$17:A37)</f>
        <v>21</v>
      </c>
      <c r="K37" s="17"/>
      <c r="L37" s="19">
        <f t="shared" si="3"/>
        <v>22</v>
      </c>
      <c r="M37" s="19" t="str">
        <f t="shared" si="4"/>
        <v>Goran Dragic</v>
      </c>
      <c r="N37" s="19">
        <f t="shared" si="5"/>
        <v>57</v>
      </c>
      <c r="O37" s="18">
        <f t="shared" si="9"/>
        <v>17.5</v>
      </c>
      <c r="P37" s="18">
        <f t="shared" si="8"/>
        <v>4.0999999999999996</v>
      </c>
      <c r="Q37" s="18">
        <f t="shared" si="7"/>
        <v>4.9000000000000004</v>
      </c>
    </row>
    <row r="38" spans="2:17" ht="14" x14ac:dyDescent="0.25">
      <c r="B38" s="3">
        <v>22</v>
      </c>
      <c r="C38" s="4" t="s">
        <v>42</v>
      </c>
      <c r="D38" s="3">
        <v>57</v>
      </c>
      <c r="E38" s="3">
        <v>17.5</v>
      </c>
      <c r="F38" s="4">
        <v>4.0999999999999996</v>
      </c>
      <c r="G38" s="4">
        <v>4.9000000000000004</v>
      </c>
      <c r="H38">
        <f>CHOOSE($C$3,51-B38,D38,E38,F38,G38)+ROWS($B$17:B38)/10000</f>
        <v>4.9022000000000006</v>
      </c>
      <c r="I38">
        <f t="shared" si="2"/>
        <v>21</v>
      </c>
      <c r="J38">
        <f>ROWS($A$17:A38)</f>
        <v>22</v>
      </c>
      <c r="K38" s="17"/>
      <c r="L38" s="19">
        <f t="shared" si="3"/>
        <v>21</v>
      </c>
      <c r="M38" s="19" t="str">
        <f t="shared" si="4"/>
        <v>Giannis Antetokounmpo</v>
      </c>
      <c r="N38" s="19">
        <f t="shared" si="5"/>
        <v>57</v>
      </c>
      <c r="O38" s="18">
        <f t="shared" si="9"/>
        <v>27.2</v>
      </c>
      <c r="P38" s="18">
        <f t="shared" si="8"/>
        <v>10.199999999999999</v>
      </c>
      <c r="Q38" s="18">
        <f t="shared" si="7"/>
        <v>4.9000000000000004</v>
      </c>
    </row>
    <row r="39" spans="2:17" ht="14" x14ac:dyDescent="0.25">
      <c r="B39" s="3">
        <v>23</v>
      </c>
      <c r="C39" s="4" t="s">
        <v>35</v>
      </c>
      <c r="D39" s="3">
        <v>60</v>
      </c>
      <c r="E39" s="3">
        <v>18.3</v>
      </c>
      <c r="F39" s="4">
        <v>6.4</v>
      </c>
      <c r="G39" s="4">
        <v>1.9</v>
      </c>
      <c r="H39">
        <f>CHOOSE($C$3,51-B39,D39,E39,F39,G39)+ROWS($B$17:B39)/10000</f>
        <v>1.9022999999999999</v>
      </c>
      <c r="I39">
        <f t="shared" si="2"/>
        <v>45</v>
      </c>
      <c r="J39">
        <f>ROWS($A$17:A39)</f>
        <v>23</v>
      </c>
      <c r="K39" s="17"/>
      <c r="L39" s="19">
        <f t="shared" si="3"/>
        <v>15</v>
      </c>
      <c r="M39" s="19" t="str">
        <f t="shared" si="4"/>
        <v>Devin Booker</v>
      </c>
      <c r="N39" s="19">
        <f t="shared" si="5"/>
        <v>48</v>
      </c>
      <c r="O39" s="18">
        <f t="shared" si="9"/>
        <v>24.9</v>
      </c>
      <c r="P39" s="18">
        <f t="shared" si="8"/>
        <v>4.5999999999999996</v>
      </c>
      <c r="Q39" s="18">
        <f t="shared" si="7"/>
        <v>4.8</v>
      </c>
    </row>
    <row r="40" spans="2:17" ht="14" x14ac:dyDescent="0.25">
      <c r="B40" s="3">
        <v>24</v>
      </c>
      <c r="C40" s="4" t="s">
        <v>50</v>
      </c>
      <c r="D40" s="3">
        <v>60</v>
      </c>
      <c r="E40" s="3">
        <v>16.399999999999999</v>
      </c>
      <c r="F40" s="4">
        <v>3.6</v>
      </c>
      <c r="G40" s="4">
        <v>3.1</v>
      </c>
      <c r="H40">
        <f>CHOOSE($C$3,51-B40,D40,E40,F40,G40)+ROWS($B$17:B40)/10000</f>
        <v>3.1024000000000003</v>
      </c>
      <c r="I40">
        <f t="shared" si="2"/>
        <v>34</v>
      </c>
      <c r="J40">
        <f>ROWS($A$17:A40)</f>
        <v>24</v>
      </c>
      <c r="K40" s="17"/>
      <c r="L40" s="19">
        <f t="shared" si="3"/>
        <v>17</v>
      </c>
      <c r="M40" s="19" t="str">
        <f t="shared" si="4"/>
        <v>Eric Bledsoe</v>
      </c>
      <c r="N40" s="19">
        <f t="shared" si="5"/>
        <v>53</v>
      </c>
      <c r="O40" s="18">
        <f t="shared" si="9"/>
        <v>17.3</v>
      </c>
      <c r="P40" s="18">
        <f t="shared" si="8"/>
        <v>3.7</v>
      </c>
      <c r="Q40" s="18">
        <f t="shared" si="7"/>
        <v>4.5</v>
      </c>
    </row>
    <row r="41" spans="2:17" ht="14" x14ac:dyDescent="0.25">
      <c r="B41" s="3">
        <v>25</v>
      </c>
      <c r="C41" s="4" t="s">
        <v>2</v>
      </c>
      <c r="D41" s="3">
        <v>54</v>
      </c>
      <c r="E41" s="3">
        <v>31.3</v>
      </c>
      <c r="F41" s="4">
        <v>5.2</v>
      </c>
      <c r="G41" s="4">
        <v>8.9</v>
      </c>
      <c r="H41">
        <f>CHOOSE($C$3,51-B41,D41,E41,F41,G41)+ROWS($B$17:B41)/10000</f>
        <v>8.9024999999999999</v>
      </c>
      <c r="I41">
        <f t="shared" si="2"/>
        <v>3</v>
      </c>
      <c r="J41">
        <f>ROWS($A$17:A41)</f>
        <v>25</v>
      </c>
      <c r="K41" s="17"/>
      <c r="L41" s="19">
        <f t="shared" si="3"/>
        <v>6</v>
      </c>
      <c r="M41" s="19" t="str">
        <f t="shared" si="4"/>
        <v>Bradley Beal</v>
      </c>
      <c r="N41" s="19">
        <f t="shared" si="5"/>
        <v>62</v>
      </c>
      <c r="O41" s="18">
        <f t="shared" si="9"/>
        <v>23.4</v>
      </c>
      <c r="P41" s="18">
        <f t="shared" si="8"/>
        <v>4.5</v>
      </c>
      <c r="Q41" s="18">
        <f t="shared" si="7"/>
        <v>4.5</v>
      </c>
    </row>
    <row r="42" spans="2:17" ht="14" x14ac:dyDescent="0.25">
      <c r="B42" s="3">
        <v>26</v>
      </c>
      <c r="C42" s="4" t="s">
        <v>22</v>
      </c>
      <c r="D42" s="3">
        <v>56</v>
      </c>
      <c r="E42" s="3">
        <v>22.2</v>
      </c>
      <c r="F42" s="4">
        <v>5.4</v>
      </c>
      <c r="G42" s="4">
        <v>5</v>
      </c>
      <c r="H42">
        <f>CHOOSE($C$3,51-B42,D42,E42,F42,G42)+ROWS($B$17:B42)/10000</f>
        <v>5.0026000000000002</v>
      </c>
      <c r="I42">
        <f t="shared" si="2"/>
        <v>20</v>
      </c>
      <c r="J42">
        <f>ROWS($A$17:A42)</f>
        <v>26</v>
      </c>
      <c r="K42" s="17"/>
      <c r="L42" s="19">
        <f t="shared" si="3"/>
        <v>50</v>
      </c>
      <c r="M42" s="19" t="str">
        <f t="shared" si="4"/>
        <v>Victor Oladipo</v>
      </c>
      <c r="N42" s="19">
        <f t="shared" si="5"/>
        <v>55</v>
      </c>
      <c r="O42" s="18">
        <f t="shared" si="9"/>
        <v>24.1</v>
      </c>
      <c r="P42" s="18">
        <f t="shared" si="8"/>
        <v>5.3</v>
      </c>
      <c r="Q42" s="18">
        <f t="shared" si="7"/>
        <v>4.2</v>
      </c>
    </row>
    <row r="43" spans="2:17" ht="14" x14ac:dyDescent="0.25">
      <c r="B43" s="3">
        <v>27</v>
      </c>
      <c r="C43" s="4" t="s">
        <v>47</v>
      </c>
      <c r="D43" s="3">
        <v>49</v>
      </c>
      <c r="E43" s="3">
        <v>16.7</v>
      </c>
      <c r="F43" s="4">
        <v>2.7</v>
      </c>
      <c r="G43" s="4">
        <v>3.2</v>
      </c>
      <c r="H43">
        <f>CHOOSE($C$3,51-B43,D43,E43,F43,G43)+ROWS($B$17:B43)/10000</f>
        <v>3.2027000000000001</v>
      </c>
      <c r="I43">
        <f t="shared" si="2"/>
        <v>33</v>
      </c>
      <c r="J43">
        <f>ROWS($A$17:A43)</f>
        <v>27</v>
      </c>
      <c r="K43" s="17"/>
      <c r="L43" s="19">
        <f t="shared" si="3"/>
        <v>42</v>
      </c>
      <c r="M43" s="19" t="str">
        <f t="shared" si="4"/>
        <v>Marc Gasol</v>
      </c>
      <c r="N43" s="19">
        <f t="shared" si="5"/>
        <v>58</v>
      </c>
      <c r="O43" s="18">
        <f t="shared" si="9"/>
        <v>17.7</v>
      </c>
      <c r="P43" s="18">
        <f t="shared" si="8"/>
        <v>8.5</v>
      </c>
      <c r="Q43" s="18">
        <f t="shared" si="7"/>
        <v>4</v>
      </c>
    </row>
    <row r="44" spans="2:17" ht="14" x14ac:dyDescent="0.25">
      <c r="B44" s="3">
        <v>28</v>
      </c>
      <c r="C44" s="4" t="s">
        <v>14</v>
      </c>
      <c r="D44" s="3">
        <v>49</v>
      </c>
      <c r="E44" s="3">
        <v>23.8</v>
      </c>
      <c r="F44" s="4">
        <v>11.2</v>
      </c>
      <c r="G44" s="4">
        <v>3.2</v>
      </c>
      <c r="H44">
        <f>CHOOSE($C$3,51-B44,D44,E44,F44,G44)+ROWS($B$17:B44)/10000</f>
        <v>3.2028000000000003</v>
      </c>
      <c r="I44">
        <f t="shared" si="2"/>
        <v>32</v>
      </c>
      <c r="J44">
        <f>ROWS($A$17:A44)</f>
        <v>28</v>
      </c>
      <c r="K44" s="17"/>
      <c r="L44" s="19">
        <f t="shared" si="3"/>
        <v>34</v>
      </c>
      <c r="M44" s="19" t="str">
        <f t="shared" si="4"/>
        <v>Khris Middleton</v>
      </c>
      <c r="N44" s="19">
        <f t="shared" si="5"/>
        <v>61</v>
      </c>
      <c r="O44" s="18">
        <f t="shared" si="9"/>
        <v>20</v>
      </c>
      <c r="P44" s="18">
        <f t="shared" si="8"/>
        <v>5.2</v>
      </c>
      <c r="Q44" s="18">
        <f t="shared" si="7"/>
        <v>4</v>
      </c>
    </row>
    <row r="45" spans="2:17" ht="14" x14ac:dyDescent="0.25">
      <c r="B45" s="3">
        <v>29</v>
      </c>
      <c r="C45" s="4" t="s">
        <v>32</v>
      </c>
      <c r="D45" s="3">
        <v>61</v>
      </c>
      <c r="E45" s="3">
        <v>19.2</v>
      </c>
      <c r="F45" s="4">
        <v>4.4000000000000004</v>
      </c>
      <c r="G45" s="4">
        <v>5.5</v>
      </c>
      <c r="H45">
        <f>CHOOSE($C$3,51-B45,D45,E45,F45,G45)+ROWS($B$17:B45)/10000</f>
        <v>5.5029000000000003</v>
      </c>
      <c r="I45">
        <f t="shared" si="2"/>
        <v>12</v>
      </c>
      <c r="J45">
        <f>ROWS($A$17:A45)</f>
        <v>29</v>
      </c>
      <c r="K45" s="17"/>
      <c r="L45" s="19">
        <f t="shared" si="3"/>
        <v>7</v>
      </c>
      <c r="M45" s="19" t="str">
        <f t="shared" si="4"/>
        <v>Brandon Ingram</v>
      </c>
      <c r="N45" s="19">
        <f t="shared" si="5"/>
        <v>57</v>
      </c>
      <c r="O45" s="18">
        <f t="shared" si="9"/>
        <v>16.2</v>
      </c>
      <c r="P45" s="18">
        <f t="shared" si="8"/>
        <v>5.4</v>
      </c>
      <c r="Q45" s="18">
        <f t="shared" si="7"/>
        <v>3.9</v>
      </c>
    </row>
    <row r="46" spans="2:17" ht="14" x14ac:dyDescent="0.25">
      <c r="B46" s="3">
        <v>30</v>
      </c>
      <c r="C46" s="4" t="s">
        <v>25</v>
      </c>
      <c r="D46" s="3">
        <v>65</v>
      </c>
      <c r="E46" s="3">
        <v>20.5</v>
      </c>
      <c r="F46" s="4">
        <v>12.3</v>
      </c>
      <c r="G46" s="4">
        <v>2.4</v>
      </c>
      <c r="H46">
        <f>CHOOSE($C$3,51-B46,D46,E46,F46,G46)+ROWS($B$17:B46)/10000</f>
        <v>2.403</v>
      </c>
      <c r="I46">
        <f t="shared" si="2"/>
        <v>39</v>
      </c>
      <c r="J46">
        <f>ROWS($A$17:A46)</f>
        <v>30</v>
      </c>
      <c r="K46" s="17"/>
      <c r="L46" s="19">
        <f t="shared" si="3"/>
        <v>16</v>
      </c>
      <c r="M46" s="19" t="str">
        <f t="shared" si="4"/>
        <v>Donovan Mitchell</v>
      </c>
      <c r="N46" s="19">
        <f t="shared" si="5"/>
        <v>58</v>
      </c>
      <c r="O46" s="18">
        <f t="shared" si="9"/>
        <v>19.600000000000001</v>
      </c>
      <c r="P46" s="18">
        <f t="shared" si="8"/>
        <v>3.5</v>
      </c>
      <c r="Q46" s="18">
        <f t="shared" si="7"/>
        <v>3.5</v>
      </c>
    </row>
    <row r="47" spans="2:17" ht="14" x14ac:dyDescent="0.25">
      <c r="B47" s="3">
        <v>31</v>
      </c>
      <c r="C47" s="4" t="s">
        <v>18</v>
      </c>
      <c r="D47" s="3">
        <v>60</v>
      </c>
      <c r="E47" s="3">
        <v>23.1</v>
      </c>
      <c r="F47" s="4">
        <v>3.3</v>
      </c>
      <c r="G47" s="4">
        <v>5.8</v>
      </c>
      <c r="H47">
        <f>CHOOSE($C$3,51-B47,D47,E47,F47,G47)+ROWS($B$17:B47)/10000</f>
        <v>5.8030999999999997</v>
      </c>
      <c r="I47">
        <f t="shared" si="2"/>
        <v>11</v>
      </c>
      <c r="J47">
        <f>ROWS($A$17:A47)</f>
        <v>31</v>
      </c>
      <c r="K47" s="17"/>
      <c r="L47" s="19">
        <f t="shared" si="3"/>
        <v>44</v>
      </c>
      <c r="M47" s="19" t="str">
        <f t="shared" si="4"/>
        <v>Paul George</v>
      </c>
      <c r="N47" s="19">
        <f t="shared" si="5"/>
        <v>60</v>
      </c>
      <c r="O47" s="18">
        <f t="shared" si="9"/>
        <v>22.4</v>
      </c>
      <c r="P47" s="18">
        <f t="shared" si="8"/>
        <v>5.6</v>
      </c>
      <c r="Q47" s="18">
        <f t="shared" si="7"/>
        <v>3.3</v>
      </c>
    </row>
    <row r="48" spans="2:17" ht="14" x14ac:dyDescent="0.25">
      <c r="B48" s="3">
        <v>32</v>
      </c>
      <c r="C48" s="4" t="s">
        <v>8</v>
      </c>
      <c r="D48" s="3">
        <v>54</v>
      </c>
      <c r="E48" s="3">
        <v>26</v>
      </c>
      <c r="F48" s="4">
        <v>6.7</v>
      </c>
      <c r="G48" s="4">
        <v>5.4</v>
      </c>
      <c r="H48">
        <f>CHOOSE($C$3,51-B48,D48,E48,F48,G48)+ROWS($B$17:B48)/10000</f>
        <v>5.4032</v>
      </c>
      <c r="I48">
        <f t="shared" si="2"/>
        <v>14</v>
      </c>
      <c r="J48">
        <f>ROWS($A$17:A48)</f>
        <v>32</v>
      </c>
      <c r="K48" s="17"/>
      <c r="L48" s="19">
        <f t="shared" si="3"/>
        <v>28</v>
      </c>
      <c r="M48" s="19" t="str">
        <f t="shared" si="4"/>
        <v>Joel Embiid</v>
      </c>
      <c r="N48" s="19">
        <f t="shared" si="5"/>
        <v>49</v>
      </c>
      <c r="O48" s="18">
        <f t="shared" si="9"/>
        <v>23.8</v>
      </c>
      <c r="P48" s="18">
        <f t="shared" si="8"/>
        <v>11.2</v>
      </c>
      <c r="Q48" s="18">
        <f t="shared" si="7"/>
        <v>3.2</v>
      </c>
    </row>
    <row r="49" spans="2:17" ht="14" x14ac:dyDescent="0.25">
      <c r="B49" s="3">
        <v>33</v>
      </c>
      <c r="C49" s="4" t="s">
        <v>39</v>
      </c>
      <c r="D49" s="3">
        <v>48</v>
      </c>
      <c r="E49" s="3">
        <v>17.899999999999999</v>
      </c>
      <c r="F49" s="4">
        <v>9.4</v>
      </c>
      <c r="G49" s="4">
        <v>1.6</v>
      </c>
      <c r="H49">
        <f>CHOOSE($C$3,51-B49,D49,E49,F49,G49)+ROWS($B$17:B49)/10000</f>
        <v>1.6033000000000002</v>
      </c>
      <c r="I49">
        <f t="shared" si="2"/>
        <v>47</v>
      </c>
      <c r="J49">
        <f>ROWS($A$17:A49)</f>
        <v>33</v>
      </c>
      <c r="K49" s="17"/>
      <c r="L49" s="19">
        <f t="shared" si="3"/>
        <v>27</v>
      </c>
      <c r="M49" s="19" t="str">
        <f t="shared" si="4"/>
        <v>JJ Redick</v>
      </c>
      <c r="N49" s="19">
        <f t="shared" si="5"/>
        <v>49</v>
      </c>
      <c r="O49" s="18">
        <f t="shared" si="9"/>
        <v>16.7</v>
      </c>
      <c r="P49" s="18">
        <f t="shared" si="8"/>
        <v>2.7</v>
      </c>
      <c r="Q49" s="18">
        <f t="shared" si="7"/>
        <v>3.2</v>
      </c>
    </row>
    <row r="50" spans="2:17" ht="14" x14ac:dyDescent="0.25">
      <c r="B50" s="3">
        <v>34</v>
      </c>
      <c r="C50" s="4" t="s">
        <v>26</v>
      </c>
      <c r="D50" s="3">
        <v>61</v>
      </c>
      <c r="E50" s="3">
        <v>20</v>
      </c>
      <c r="F50" s="4">
        <v>5.2</v>
      </c>
      <c r="G50" s="4">
        <v>4</v>
      </c>
      <c r="H50">
        <f>CHOOSE($C$3,51-B50,D50,E50,F50,G50)+ROWS($B$17:B50)/10000</f>
        <v>4.0034000000000001</v>
      </c>
      <c r="I50">
        <f t="shared" si="2"/>
        <v>28</v>
      </c>
      <c r="J50">
        <f>ROWS($A$17:A50)</f>
        <v>34</v>
      </c>
      <c r="K50" s="17"/>
      <c r="L50" s="19">
        <f t="shared" si="3"/>
        <v>24</v>
      </c>
      <c r="M50" s="19" t="str">
        <f t="shared" si="4"/>
        <v>Jamal Murray</v>
      </c>
      <c r="N50" s="19">
        <f t="shared" si="5"/>
        <v>60</v>
      </c>
      <c r="O50" s="18">
        <f t="shared" si="9"/>
        <v>16.399999999999999</v>
      </c>
      <c r="P50" s="18">
        <f t="shared" si="8"/>
        <v>3.6</v>
      </c>
      <c r="Q50" s="18">
        <f t="shared" si="7"/>
        <v>3.1</v>
      </c>
    </row>
    <row r="51" spans="2:17" ht="14" x14ac:dyDescent="0.25">
      <c r="B51" s="3">
        <v>35</v>
      </c>
      <c r="C51" s="4" t="s">
        <v>27</v>
      </c>
      <c r="D51" s="3">
        <v>61</v>
      </c>
      <c r="E51" s="3">
        <v>19.8</v>
      </c>
      <c r="F51" s="4">
        <v>3.9</v>
      </c>
      <c r="G51" s="4">
        <v>2.5</v>
      </c>
      <c r="H51">
        <f>CHOOSE($C$3,51-B51,D51,E51,F51,G51)+ROWS($B$17:B51)/10000</f>
        <v>2.5034999999999998</v>
      </c>
      <c r="I51">
        <f t="shared" si="2"/>
        <v>38</v>
      </c>
      <c r="J51">
        <f>ROWS($A$17:A51)</f>
        <v>35</v>
      </c>
      <c r="K51" s="17"/>
      <c r="L51" s="19">
        <f t="shared" si="3"/>
        <v>20</v>
      </c>
      <c r="M51" s="19" t="str">
        <f t="shared" si="4"/>
        <v>Gary Harris</v>
      </c>
      <c r="N51" s="19">
        <f t="shared" si="5"/>
        <v>57</v>
      </c>
      <c r="O51" s="18">
        <f t="shared" si="9"/>
        <v>17.5</v>
      </c>
      <c r="P51" s="18">
        <f t="shared" si="8"/>
        <v>2.7</v>
      </c>
      <c r="Q51" s="18">
        <f t="shared" si="7"/>
        <v>3.1</v>
      </c>
    </row>
    <row r="52" spans="2:17" ht="14" x14ac:dyDescent="0.25">
      <c r="B52" s="3">
        <v>36</v>
      </c>
      <c r="C52" s="4" t="s">
        <v>19</v>
      </c>
      <c r="D52" s="3">
        <v>48</v>
      </c>
      <c r="E52" s="3">
        <v>22.7</v>
      </c>
      <c r="F52" s="4">
        <v>6.6</v>
      </c>
      <c r="G52" s="4">
        <v>1.2</v>
      </c>
      <c r="H52">
        <f>CHOOSE($C$3,51-B52,D52,E52,F52,G52)+ROWS($B$17:B52)/10000</f>
        <v>1.2036</v>
      </c>
      <c r="I52">
        <f t="shared" si="2"/>
        <v>50</v>
      </c>
      <c r="J52">
        <f>ROWS($A$17:A52)</f>
        <v>36</v>
      </c>
      <c r="K52" s="17"/>
      <c r="L52" s="19">
        <f t="shared" si="3"/>
        <v>10</v>
      </c>
      <c r="M52" s="19" t="str">
        <f t="shared" si="4"/>
        <v>CJ McCollum</v>
      </c>
      <c r="N52" s="19">
        <f t="shared" si="5"/>
        <v>61</v>
      </c>
      <c r="O52" s="18">
        <f t="shared" si="9"/>
        <v>21.6</v>
      </c>
      <c r="P52" s="18">
        <f t="shared" si="8"/>
        <v>3.8</v>
      </c>
      <c r="Q52" s="18">
        <f t="shared" si="7"/>
        <v>3.1</v>
      </c>
    </row>
    <row r="53" spans="2:17" ht="14" x14ac:dyDescent="0.25">
      <c r="B53" s="3">
        <v>37</v>
      </c>
      <c r="C53" s="4" t="s">
        <v>48</v>
      </c>
      <c r="D53" s="3">
        <v>57</v>
      </c>
      <c r="E53" s="3">
        <v>16.600000000000001</v>
      </c>
      <c r="F53" s="4">
        <v>5.7</v>
      </c>
      <c r="G53" s="4">
        <v>6.5</v>
      </c>
      <c r="H53">
        <f>CHOOSE($C$3,51-B53,D53,E53,F53,G53)+ROWS($B$17:B53)/10000</f>
        <v>6.5037000000000003</v>
      </c>
      <c r="I53">
        <f t="shared" si="2"/>
        <v>6</v>
      </c>
      <c r="J53">
        <f>ROWS($A$17:A53)</f>
        <v>37</v>
      </c>
      <c r="K53" s="17"/>
      <c r="L53" s="19">
        <f t="shared" si="3"/>
        <v>19</v>
      </c>
      <c r="M53" s="19" t="str">
        <f t="shared" si="4"/>
        <v>Evan Fournier</v>
      </c>
      <c r="N53" s="19">
        <f t="shared" si="5"/>
        <v>53</v>
      </c>
      <c r="O53" s="18">
        <f t="shared" si="9"/>
        <v>18</v>
      </c>
      <c r="P53" s="18">
        <f t="shared" si="8"/>
        <v>3.2</v>
      </c>
      <c r="Q53" s="18">
        <f t="shared" si="7"/>
        <v>2.9</v>
      </c>
    </row>
    <row r="54" spans="2:17" ht="14" x14ac:dyDescent="0.25">
      <c r="B54" s="3">
        <v>38</v>
      </c>
      <c r="C54" s="4" t="s">
        <v>12</v>
      </c>
      <c r="D54" s="3">
        <v>57</v>
      </c>
      <c r="E54" s="3">
        <v>24.9</v>
      </c>
      <c r="F54" s="4">
        <v>3.7</v>
      </c>
      <c r="G54" s="4">
        <v>5.0999999999999996</v>
      </c>
      <c r="H54">
        <f>CHOOSE($C$3,51-B54,D54,E54,F54,G54)+ROWS($B$17:B54)/10000</f>
        <v>5.1037999999999997</v>
      </c>
      <c r="I54">
        <f t="shared" si="2"/>
        <v>19</v>
      </c>
      <c r="J54">
        <f>ROWS($A$17:A54)</f>
        <v>38</v>
      </c>
      <c r="K54" s="17"/>
      <c r="L54" s="19">
        <f t="shared" si="3"/>
        <v>35</v>
      </c>
      <c r="M54" s="19" t="str">
        <f t="shared" si="4"/>
        <v>Klay Thompson</v>
      </c>
      <c r="N54" s="19">
        <f t="shared" si="5"/>
        <v>61</v>
      </c>
      <c r="O54" s="18">
        <f t="shared" si="9"/>
        <v>19.8</v>
      </c>
      <c r="P54" s="18">
        <f t="shared" si="8"/>
        <v>3.9</v>
      </c>
      <c r="Q54" s="18">
        <f t="shared" si="7"/>
        <v>2.5</v>
      </c>
    </row>
    <row r="55" spans="2:17" ht="14" x14ac:dyDescent="0.25">
      <c r="B55" s="3">
        <v>39</v>
      </c>
      <c r="C55" s="4" t="s">
        <v>20</v>
      </c>
      <c r="D55" s="3">
        <v>57</v>
      </c>
      <c r="E55" s="3">
        <v>22.5</v>
      </c>
      <c r="F55" s="4">
        <v>8.1999999999999993</v>
      </c>
      <c r="G55" s="4">
        <v>2</v>
      </c>
      <c r="H55">
        <f>CHOOSE($C$3,51-B55,D55,E55,F55,G55)+ROWS($B$17:B55)/10000</f>
        <v>2.0038999999999998</v>
      </c>
      <c r="I55">
        <f t="shared" si="2"/>
        <v>44</v>
      </c>
      <c r="J55">
        <f>ROWS($A$17:A55)</f>
        <v>39</v>
      </c>
      <c r="K55" s="17"/>
      <c r="L55" s="19">
        <f t="shared" si="3"/>
        <v>30</v>
      </c>
      <c r="M55" s="19" t="str">
        <f t="shared" si="4"/>
        <v>Karl-Anthony Towns</v>
      </c>
      <c r="N55" s="19">
        <f t="shared" si="5"/>
        <v>65</v>
      </c>
      <c r="O55" s="18">
        <f t="shared" si="9"/>
        <v>20.5</v>
      </c>
      <c r="P55" s="18">
        <f t="shared" si="8"/>
        <v>12.3</v>
      </c>
      <c r="Q55" s="18">
        <f t="shared" si="7"/>
        <v>2.4</v>
      </c>
    </row>
    <row r="56" spans="2:17" ht="14" x14ac:dyDescent="0.25">
      <c r="B56" s="3">
        <v>40</v>
      </c>
      <c r="C56" s="4" t="s">
        <v>5</v>
      </c>
      <c r="D56" s="3">
        <v>61</v>
      </c>
      <c r="E56" s="3">
        <v>26.7</v>
      </c>
      <c r="F56" s="4">
        <v>8.4</v>
      </c>
      <c r="G56" s="4">
        <v>9</v>
      </c>
      <c r="H56">
        <f>CHOOSE($C$3,51-B56,D56,E56,F56,G56)+ROWS($B$17:B56)/10000</f>
        <v>9.0039999999999996</v>
      </c>
      <c r="I56">
        <f t="shared" si="2"/>
        <v>2</v>
      </c>
      <c r="J56">
        <f>ROWS($A$17:A56)</f>
        <v>40</v>
      </c>
      <c r="K56" s="17"/>
      <c r="L56" s="19">
        <f t="shared" si="3"/>
        <v>3</v>
      </c>
      <c r="M56" s="19" t="str">
        <f t="shared" si="4"/>
        <v>Anthony Davis</v>
      </c>
      <c r="N56" s="19">
        <f t="shared" si="5"/>
        <v>55</v>
      </c>
      <c r="O56" s="18">
        <f t="shared" si="9"/>
        <v>28.1</v>
      </c>
      <c r="P56" s="18">
        <f t="shared" si="8"/>
        <v>11.1</v>
      </c>
      <c r="Q56" s="18">
        <f t="shared" si="7"/>
        <v>2.4</v>
      </c>
    </row>
    <row r="57" spans="2:17" ht="14" x14ac:dyDescent="0.25">
      <c r="B57" s="3">
        <v>41</v>
      </c>
      <c r="C57" s="4" t="s">
        <v>17</v>
      </c>
      <c r="D57" s="3">
        <v>59</v>
      </c>
      <c r="E57" s="3">
        <v>23.2</v>
      </c>
      <c r="F57" s="4">
        <v>2.5</v>
      </c>
      <c r="G57" s="4">
        <v>5.4</v>
      </c>
      <c r="H57">
        <f>CHOOSE($C$3,51-B57,D57,E57,F57,G57)+ROWS($B$17:B57)/10000</f>
        <v>5.4041000000000006</v>
      </c>
      <c r="I57">
        <f t="shared" si="2"/>
        <v>13</v>
      </c>
      <c r="J57">
        <f>ROWS($A$17:A57)</f>
        <v>41</v>
      </c>
      <c r="K57" s="17"/>
      <c r="L57" s="19">
        <f t="shared" si="3"/>
        <v>18</v>
      </c>
      <c r="M57" s="19" t="str">
        <f t="shared" si="4"/>
        <v>Eric Gordon</v>
      </c>
      <c r="N57" s="19">
        <f t="shared" si="5"/>
        <v>52</v>
      </c>
      <c r="O57" s="18">
        <f t="shared" si="9"/>
        <v>18.5</v>
      </c>
      <c r="P57" s="18">
        <f t="shared" si="8"/>
        <v>2.2999999999999998</v>
      </c>
      <c r="Q57" s="18">
        <f t="shared" si="7"/>
        <v>2.2999999999999998</v>
      </c>
    </row>
    <row r="58" spans="2:17" ht="14" x14ac:dyDescent="0.25">
      <c r="B58" s="3">
        <v>42</v>
      </c>
      <c r="C58" s="4" t="s">
        <v>41</v>
      </c>
      <c r="D58" s="3">
        <v>58</v>
      </c>
      <c r="E58" s="3">
        <v>17.7</v>
      </c>
      <c r="F58" s="4">
        <v>8.5</v>
      </c>
      <c r="G58" s="4">
        <v>4</v>
      </c>
      <c r="H58">
        <f>CHOOSE($C$3,51-B58,D58,E58,F58,G58)+ROWS($B$17:B58)/10000</f>
        <v>4.0042</v>
      </c>
      <c r="I58">
        <f t="shared" si="2"/>
        <v>27</v>
      </c>
      <c r="J58">
        <f>ROWS($A$17:A58)</f>
        <v>42</v>
      </c>
      <c r="K58" s="17"/>
      <c r="L58" s="19">
        <f t="shared" si="3"/>
        <v>1</v>
      </c>
      <c r="M58" s="19" t="str">
        <f t="shared" si="4"/>
        <v>Aaron Gordon</v>
      </c>
      <c r="N58" s="19">
        <f t="shared" si="5"/>
        <v>43</v>
      </c>
      <c r="O58" s="18">
        <f t="shared" si="9"/>
        <v>18</v>
      </c>
      <c r="P58" s="18">
        <f t="shared" si="8"/>
        <v>8.1999999999999993</v>
      </c>
      <c r="Q58" s="18">
        <f t="shared" si="7"/>
        <v>2.2999999999999998</v>
      </c>
    </row>
    <row r="59" spans="2:17" ht="14" x14ac:dyDescent="0.25">
      <c r="B59" s="3">
        <v>43</v>
      </c>
      <c r="C59" s="4" t="s">
        <v>45</v>
      </c>
      <c r="D59" s="3">
        <v>54</v>
      </c>
      <c r="E59" s="3">
        <v>17.2</v>
      </c>
      <c r="F59" s="4">
        <v>10.6</v>
      </c>
      <c r="G59" s="4">
        <v>6</v>
      </c>
      <c r="H59">
        <f>CHOOSE($C$3,51-B59,D59,E59,F59,G59)+ROWS($B$17:B59)/10000</f>
        <v>6.0042999999999997</v>
      </c>
      <c r="I59">
        <f t="shared" si="2"/>
        <v>10</v>
      </c>
      <c r="J59">
        <f>ROWS($A$17:A59)</f>
        <v>43</v>
      </c>
      <c r="K59" s="17"/>
      <c r="L59" s="19">
        <f t="shared" si="3"/>
        <v>48</v>
      </c>
      <c r="M59" s="19" t="str">
        <f t="shared" si="4"/>
        <v>Tobias Harris</v>
      </c>
      <c r="N59" s="19">
        <f t="shared" si="5"/>
        <v>58</v>
      </c>
      <c r="O59" s="18">
        <f t="shared" si="9"/>
        <v>18.2</v>
      </c>
      <c r="P59" s="18">
        <f t="shared" si="8"/>
        <v>5.4</v>
      </c>
      <c r="Q59" s="18">
        <f t="shared" si="7"/>
        <v>2.1</v>
      </c>
    </row>
    <row r="60" spans="2:17" ht="14" x14ac:dyDescent="0.25">
      <c r="B60" s="3">
        <v>44</v>
      </c>
      <c r="C60" s="4" t="s">
        <v>21</v>
      </c>
      <c r="D60" s="3">
        <v>60</v>
      </c>
      <c r="E60" s="3">
        <v>22.4</v>
      </c>
      <c r="F60" s="4">
        <v>5.6</v>
      </c>
      <c r="G60" s="4">
        <v>3.3</v>
      </c>
      <c r="H60">
        <f>CHOOSE($C$3,51-B60,D60,E60,F60,G60)+ROWS($B$17:B60)/10000</f>
        <v>3.3043999999999998</v>
      </c>
      <c r="I60">
        <f t="shared" si="2"/>
        <v>31</v>
      </c>
      <c r="J60">
        <f>ROWS($A$17:A60)</f>
        <v>44</v>
      </c>
      <c r="K60" s="17"/>
      <c r="L60" s="19">
        <f t="shared" si="3"/>
        <v>39</v>
      </c>
      <c r="M60" s="19" t="str">
        <f t="shared" si="4"/>
        <v>LaMarcus Aldridge</v>
      </c>
      <c r="N60" s="19">
        <f t="shared" si="5"/>
        <v>57</v>
      </c>
      <c r="O60" s="18">
        <f t="shared" si="9"/>
        <v>22.5</v>
      </c>
      <c r="P60" s="18">
        <f t="shared" si="8"/>
        <v>8.1999999999999993</v>
      </c>
      <c r="Q60" s="18">
        <f t="shared" si="7"/>
        <v>2</v>
      </c>
    </row>
    <row r="61" spans="2:17" ht="14" x14ac:dyDescent="0.25">
      <c r="B61" s="3">
        <v>45</v>
      </c>
      <c r="C61" s="4" t="s">
        <v>11</v>
      </c>
      <c r="D61" s="3">
        <v>61</v>
      </c>
      <c r="E61" s="3">
        <v>24.9</v>
      </c>
      <c r="F61" s="4">
        <v>9.6</v>
      </c>
      <c r="G61" s="4">
        <v>10.3</v>
      </c>
      <c r="H61">
        <f>CHOOSE($C$3,51-B61,D61,E61,F61,G61)+ROWS($B$17:B61)/10000</f>
        <v>10.304500000000001</v>
      </c>
      <c r="I61">
        <f t="shared" si="2"/>
        <v>1</v>
      </c>
      <c r="J61">
        <f>ROWS($A$17:A61)</f>
        <v>45</v>
      </c>
      <c r="K61" s="17"/>
      <c r="L61" s="19">
        <f t="shared" si="3"/>
        <v>23</v>
      </c>
      <c r="M61" s="19" t="str">
        <f t="shared" si="4"/>
        <v>Harrison Barnes</v>
      </c>
      <c r="N61" s="19">
        <f t="shared" si="5"/>
        <v>60</v>
      </c>
      <c r="O61" s="18">
        <f t="shared" si="9"/>
        <v>18.3</v>
      </c>
      <c r="P61" s="18">
        <f t="shared" si="8"/>
        <v>6.4</v>
      </c>
      <c r="Q61" s="18">
        <f t="shared" si="7"/>
        <v>1.9</v>
      </c>
    </row>
    <row r="62" spans="2:17" ht="14" x14ac:dyDescent="0.25">
      <c r="B62" s="3">
        <v>46</v>
      </c>
      <c r="C62" s="4" t="s">
        <v>6</v>
      </c>
      <c r="D62" s="3">
        <v>47</v>
      </c>
      <c r="E62" s="3">
        <v>26.7</v>
      </c>
      <c r="F62" s="4">
        <v>5.3</v>
      </c>
      <c r="G62" s="4">
        <v>6.4</v>
      </c>
      <c r="H62">
        <f>CHOOSE($C$3,51-B62,D62,E62,F62,G62)+ROWS($B$17:B62)/10000</f>
        <v>6.4046000000000003</v>
      </c>
      <c r="I62">
        <f t="shared" si="2"/>
        <v>8</v>
      </c>
      <c r="J62">
        <f>ROWS($A$17:A62)</f>
        <v>46</v>
      </c>
      <c r="K62" s="17"/>
      <c r="L62" s="19">
        <f t="shared" si="3"/>
        <v>2</v>
      </c>
      <c r="M62" s="19" t="str">
        <f t="shared" si="4"/>
        <v>Andrew Wiggins</v>
      </c>
      <c r="N62" s="19">
        <f t="shared" si="5"/>
        <v>65</v>
      </c>
      <c r="O62" s="18">
        <f t="shared" si="9"/>
        <v>17.8</v>
      </c>
      <c r="P62" s="18">
        <f t="shared" si="8"/>
        <v>4.0999999999999996</v>
      </c>
      <c r="Q62" s="18">
        <f t="shared" si="7"/>
        <v>1.8</v>
      </c>
    </row>
    <row r="63" spans="2:17" ht="14" x14ac:dyDescent="0.25">
      <c r="B63" s="3">
        <v>47</v>
      </c>
      <c r="C63" s="4" t="s">
        <v>29</v>
      </c>
      <c r="D63" s="3">
        <v>59</v>
      </c>
      <c r="E63" s="3">
        <v>19.5</v>
      </c>
      <c r="F63" s="4">
        <v>5.0999999999999996</v>
      </c>
      <c r="G63" s="4">
        <v>1.4</v>
      </c>
      <c r="H63">
        <f>CHOOSE($C$3,51-B63,D63,E63,F63,G63)+ROWS($B$17:B63)/10000</f>
        <v>1.4046999999999998</v>
      </c>
      <c r="I63">
        <f t="shared" si="2"/>
        <v>48</v>
      </c>
      <c r="J63">
        <f>ROWS($A$17:A63)</f>
        <v>47</v>
      </c>
      <c r="K63" s="17"/>
      <c r="L63" s="19">
        <f t="shared" si="3"/>
        <v>33</v>
      </c>
      <c r="M63" s="19" t="str">
        <f t="shared" si="4"/>
        <v>Kevin Love</v>
      </c>
      <c r="N63" s="19">
        <f t="shared" si="5"/>
        <v>48</v>
      </c>
      <c r="O63" s="18">
        <f t="shared" si="9"/>
        <v>17.899999999999999</v>
      </c>
      <c r="P63" s="18">
        <f t="shared" si="8"/>
        <v>9.4</v>
      </c>
      <c r="Q63" s="18">
        <f t="shared" si="7"/>
        <v>1.6</v>
      </c>
    </row>
    <row r="64" spans="2:17" ht="14" x14ac:dyDescent="0.25">
      <c r="B64" s="3">
        <v>48</v>
      </c>
      <c r="C64" s="4" t="s">
        <v>36</v>
      </c>
      <c r="D64" s="3">
        <v>58</v>
      </c>
      <c r="E64" s="3">
        <v>18.2</v>
      </c>
      <c r="F64" s="4">
        <v>5.4</v>
      </c>
      <c r="G64" s="4">
        <v>2.1</v>
      </c>
      <c r="H64">
        <f>CHOOSE($C$3,51-B64,D64,E64,F64,G64)+ROWS($B$17:B64)/10000</f>
        <v>2.1048</v>
      </c>
      <c r="I64">
        <f t="shared" si="2"/>
        <v>43</v>
      </c>
      <c r="J64">
        <f>ROWS($A$17:A64)</f>
        <v>48</v>
      </c>
      <c r="K64" s="17"/>
      <c r="L64" s="19">
        <f t="shared" si="3"/>
        <v>47</v>
      </c>
      <c r="M64" s="19" t="str">
        <f t="shared" si="4"/>
        <v>TJ Warren</v>
      </c>
      <c r="N64" s="19">
        <f t="shared" si="5"/>
        <v>59</v>
      </c>
      <c r="O64" s="18">
        <f t="shared" si="9"/>
        <v>19.5</v>
      </c>
      <c r="P64" s="18">
        <f t="shared" si="8"/>
        <v>5.0999999999999996</v>
      </c>
      <c r="Q64" s="18">
        <f t="shared" si="7"/>
        <v>1.4</v>
      </c>
    </row>
    <row r="65" spans="2:17" ht="14" x14ac:dyDescent="0.25">
      <c r="B65" s="3">
        <v>49</v>
      </c>
      <c r="C65" s="4" t="s">
        <v>30</v>
      </c>
      <c r="D65" s="3">
        <v>49</v>
      </c>
      <c r="E65" s="3">
        <v>19.399999999999999</v>
      </c>
      <c r="F65" s="4">
        <v>5.0999999999999996</v>
      </c>
      <c r="G65" s="4">
        <v>5.0999999999999996</v>
      </c>
      <c r="H65">
        <f>CHOOSE($C$3,51-B65,D65,E65,F65,G65)+ROWS($B$17:B65)/10000</f>
        <v>5.1048999999999998</v>
      </c>
      <c r="I65">
        <f t="shared" si="2"/>
        <v>18</v>
      </c>
      <c r="J65">
        <f>ROWS($A$17:A65)</f>
        <v>49</v>
      </c>
      <c r="K65" s="17"/>
      <c r="L65" s="19">
        <f t="shared" si="3"/>
        <v>8</v>
      </c>
      <c r="M65" s="19" t="str">
        <f t="shared" si="4"/>
        <v>Carmelo Anthony</v>
      </c>
      <c r="N65" s="19">
        <f t="shared" si="5"/>
        <v>60</v>
      </c>
      <c r="O65" s="18">
        <f t="shared" si="9"/>
        <v>17</v>
      </c>
      <c r="P65" s="18">
        <f t="shared" si="8"/>
        <v>5.9</v>
      </c>
      <c r="Q65" s="18">
        <f t="shared" si="7"/>
        <v>1.3</v>
      </c>
    </row>
    <row r="66" spans="2:17" ht="14" x14ac:dyDescent="0.25">
      <c r="B66" s="3">
        <v>50</v>
      </c>
      <c r="C66" s="4" t="s">
        <v>13</v>
      </c>
      <c r="D66" s="3">
        <v>55</v>
      </c>
      <c r="E66" s="3">
        <v>24.1</v>
      </c>
      <c r="F66" s="4">
        <v>5.3</v>
      </c>
      <c r="G66" s="4">
        <v>4.2</v>
      </c>
      <c r="H66">
        <f>CHOOSE($C$3,51-B66,D66,E66,F66,G66)+ROWS($B$17:B66)/10000</f>
        <v>4.2050000000000001</v>
      </c>
      <c r="I66">
        <f t="shared" si="2"/>
        <v>26</v>
      </c>
      <c r="J66">
        <f>ROWS($A$17:A66)</f>
        <v>50</v>
      </c>
      <c r="K66" s="17"/>
      <c r="L66" s="19">
        <f t="shared" si="3"/>
        <v>36</v>
      </c>
      <c r="M66" s="19" t="str">
        <f t="shared" si="4"/>
        <v>Kristaps Porzingis</v>
      </c>
      <c r="N66" s="19">
        <f t="shared" si="5"/>
        <v>48</v>
      </c>
      <c r="O66" s="18">
        <f t="shared" si="9"/>
        <v>22.7</v>
      </c>
      <c r="P66" s="18">
        <f t="shared" si="8"/>
        <v>6.6</v>
      </c>
      <c r="Q66" s="18">
        <f t="shared" si="7"/>
        <v>1.2</v>
      </c>
    </row>
    <row r="67" spans="2:17" ht="14" x14ac:dyDescent="0.25">
      <c r="K67" s="17"/>
    </row>
    <row r="71" spans="2:17" ht="14" x14ac:dyDescent="0.25">
      <c r="F71" s="54" t="s">
        <v>57</v>
      </c>
      <c r="G71" s="54"/>
      <c r="H71" s="54"/>
      <c r="I71" s="54"/>
      <c r="K71" s="1" t="s">
        <v>53</v>
      </c>
      <c r="L71" s="1" t="s">
        <v>54</v>
      </c>
      <c r="M71" s="1" t="s">
        <v>55</v>
      </c>
    </row>
    <row r="72" spans="2:17" ht="13.5" x14ac:dyDescent="0.25">
      <c r="F72" s="54"/>
      <c r="G72" s="54"/>
      <c r="H72" s="54"/>
      <c r="I72" s="54"/>
      <c r="K72" s="4">
        <v>24</v>
      </c>
      <c r="L72" s="4">
        <v>7</v>
      </c>
      <c r="M72" s="4">
        <v>5</v>
      </c>
    </row>
    <row r="73" spans="2:17" ht="17.25" customHeight="1" x14ac:dyDescent="0.25">
      <c r="F73" s="55" t="s">
        <v>1</v>
      </c>
      <c r="G73" s="55"/>
      <c r="H73" s="55"/>
      <c r="I73" s="55"/>
    </row>
    <row r="74" spans="2:17" ht="14" x14ac:dyDescent="0.25">
      <c r="F74" s="2" t="s">
        <v>1</v>
      </c>
      <c r="G74" s="1" t="s">
        <v>52</v>
      </c>
      <c r="H74" s="1" t="s">
        <v>53</v>
      </c>
      <c r="I74" s="1" t="s">
        <v>54</v>
      </c>
      <c r="J74" s="1" t="s">
        <v>55</v>
      </c>
      <c r="K74" s="26" t="s">
        <v>81</v>
      </c>
    </row>
    <row r="75" spans="2:17" ht="13.5" x14ac:dyDescent="0.25">
      <c r="F75" s="4" t="s">
        <v>37</v>
      </c>
      <c r="G75" s="3">
        <v>43</v>
      </c>
      <c r="H75" s="3">
        <v>18</v>
      </c>
      <c r="I75" s="4">
        <v>8.1999999999999993</v>
      </c>
      <c r="J75" s="4">
        <v>2.2999999999999998</v>
      </c>
      <c r="K75" t="str">
        <f>IF(H75&gt;=$K$72,IF(I75&gt;=$L$72,IF(J75&gt;=$M$72,F75,""),""),"")</f>
        <v/>
      </c>
    </row>
    <row r="76" spans="2:17" ht="13.5" x14ac:dyDescent="0.25">
      <c r="F76" s="4" t="s">
        <v>40</v>
      </c>
      <c r="G76" s="3">
        <v>65</v>
      </c>
      <c r="H76" s="3">
        <v>17.8</v>
      </c>
      <c r="I76" s="4">
        <v>4.0999999999999996</v>
      </c>
      <c r="J76" s="4">
        <v>1.8</v>
      </c>
      <c r="K76" t="str">
        <f t="shared" ref="K76:K124" si="10">IF(H76&gt;=$K$72,IF(I76&gt;=$L$72,IF(J76&gt;=$M$72,F76,""),""),"")</f>
        <v/>
      </c>
      <c r="M76" t="s">
        <v>82</v>
      </c>
    </row>
    <row r="77" spans="2:17" ht="13.5" x14ac:dyDescent="0.25">
      <c r="F77" s="4" t="s">
        <v>3</v>
      </c>
      <c r="G77" s="3">
        <v>55</v>
      </c>
      <c r="H77" s="3">
        <v>28.1</v>
      </c>
      <c r="I77" s="4">
        <v>11.1</v>
      </c>
      <c r="J77" s="4">
        <v>2.4</v>
      </c>
      <c r="K77" t="str">
        <f t="shared" si="10"/>
        <v/>
      </c>
      <c r="M77" t="s">
        <v>82</v>
      </c>
    </row>
    <row r="78" spans="2:17" ht="13.5" x14ac:dyDescent="0.25">
      <c r="F78" s="4" t="s">
        <v>49</v>
      </c>
      <c r="G78" s="3">
        <v>59</v>
      </c>
      <c r="H78" s="3">
        <v>16.600000000000001</v>
      </c>
      <c r="I78" s="4">
        <v>7.7</v>
      </c>
      <c r="J78" s="4">
        <v>7.4</v>
      </c>
      <c r="K78" t="str">
        <f t="shared" si="10"/>
        <v/>
      </c>
      <c r="M78" t="s">
        <v>82</v>
      </c>
    </row>
    <row r="79" spans="2:17" ht="13.5" x14ac:dyDescent="0.25">
      <c r="F79" s="4" t="s">
        <v>24</v>
      </c>
      <c r="G79" s="3">
        <v>45</v>
      </c>
      <c r="H79" s="3">
        <v>21.5</v>
      </c>
      <c r="I79" s="4">
        <v>7.6</v>
      </c>
      <c r="J79" s="4">
        <v>5.4</v>
      </c>
      <c r="K79" t="str">
        <f t="shared" si="10"/>
        <v/>
      </c>
      <c r="M79" t="s">
        <v>82</v>
      </c>
    </row>
    <row r="80" spans="2:17" ht="13.5" x14ac:dyDescent="0.25">
      <c r="F80" s="4" t="s">
        <v>16</v>
      </c>
      <c r="G80" s="3">
        <v>62</v>
      </c>
      <c r="H80" s="3">
        <v>23.4</v>
      </c>
      <c r="I80" s="4">
        <v>4.5</v>
      </c>
      <c r="J80" s="4">
        <v>4.5</v>
      </c>
      <c r="K80" t="str">
        <f t="shared" si="10"/>
        <v/>
      </c>
      <c r="M80" t="s">
        <v>82</v>
      </c>
    </row>
    <row r="81" spans="6:17" ht="13.5" x14ac:dyDescent="0.25">
      <c r="F81" s="4" t="s">
        <v>51</v>
      </c>
      <c r="G81" s="3">
        <v>57</v>
      </c>
      <c r="H81" s="3">
        <v>16.2</v>
      </c>
      <c r="I81" s="4">
        <v>5.4</v>
      </c>
      <c r="J81" s="4">
        <v>3.9</v>
      </c>
      <c r="K81" t="str">
        <f t="shared" si="10"/>
        <v/>
      </c>
      <c r="M81" t="s">
        <v>82</v>
      </c>
    </row>
    <row r="82" spans="6:17" ht="13.5" x14ac:dyDescent="0.25">
      <c r="F82" s="4" t="s">
        <v>46</v>
      </c>
      <c r="G82" s="3">
        <v>60</v>
      </c>
      <c r="H82" s="3">
        <v>17</v>
      </c>
      <c r="I82" s="4">
        <v>5.9</v>
      </c>
      <c r="J82" s="4">
        <v>1.3</v>
      </c>
      <c r="K82" t="str">
        <f t="shared" si="10"/>
        <v/>
      </c>
      <c r="M82" t="s">
        <v>82</v>
      </c>
    </row>
    <row r="83" spans="6:17" ht="13.5" x14ac:dyDescent="0.25">
      <c r="F83" s="4" t="s">
        <v>33</v>
      </c>
      <c r="G83" s="3">
        <v>43</v>
      </c>
      <c r="H83" s="3">
        <v>18.8</v>
      </c>
      <c r="I83" s="4">
        <v>5.7</v>
      </c>
      <c r="J83" s="4">
        <v>8.1999999999999993</v>
      </c>
      <c r="K83" t="str">
        <f t="shared" si="10"/>
        <v/>
      </c>
      <c r="M83" t="s">
        <v>82</v>
      </c>
    </row>
    <row r="84" spans="6:17" ht="13.5" x14ac:dyDescent="0.25">
      <c r="F84" s="4" t="s">
        <v>23</v>
      </c>
      <c r="G84" s="3">
        <v>61</v>
      </c>
      <c r="H84" s="3">
        <v>21.6</v>
      </c>
      <c r="I84" s="4">
        <v>3.8</v>
      </c>
      <c r="J84" s="4">
        <v>3.1</v>
      </c>
      <c r="K84" t="str">
        <f t="shared" si="10"/>
        <v/>
      </c>
      <c r="M84" t="s">
        <v>82</v>
      </c>
    </row>
    <row r="85" spans="6:17" ht="13.5" x14ac:dyDescent="0.25">
      <c r="F85" s="4" t="s">
        <v>7</v>
      </c>
      <c r="G85" s="3">
        <v>55</v>
      </c>
      <c r="H85" s="3">
        <v>26.5</v>
      </c>
      <c r="I85" s="4">
        <v>4.5999999999999996</v>
      </c>
      <c r="J85" s="4">
        <v>6.5</v>
      </c>
      <c r="K85" t="str">
        <f t="shared" si="10"/>
        <v/>
      </c>
      <c r="M85" t="s">
        <v>82</v>
      </c>
    </row>
    <row r="86" spans="6:17" ht="13.5" x14ac:dyDescent="0.25">
      <c r="F86" s="4" t="s">
        <v>15</v>
      </c>
      <c r="G86" s="3">
        <v>60</v>
      </c>
      <c r="H86" s="3">
        <v>23.8</v>
      </c>
      <c r="I86" s="4">
        <v>3.9</v>
      </c>
      <c r="J86" s="4">
        <v>5.2</v>
      </c>
      <c r="K86" t="str">
        <f t="shared" si="10"/>
        <v/>
      </c>
      <c r="M86" t="s">
        <v>82</v>
      </c>
    </row>
    <row r="87" spans="6:17" ht="13.5" x14ac:dyDescent="0.25">
      <c r="F87" s="4" t="s">
        <v>9</v>
      </c>
      <c r="G87" s="3">
        <v>48</v>
      </c>
      <c r="H87" s="3">
        <v>25.2</v>
      </c>
      <c r="I87" s="4">
        <v>12.9</v>
      </c>
      <c r="J87" s="4">
        <v>5.4</v>
      </c>
      <c r="K87" t="str">
        <f t="shared" si="10"/>
        <v>DeMarcus Cousins</v>
      </c>
      <c r="M87" t="s">
        <v>82</v>
      </c>
    </row>
    <row r="88" spans="6:17" ht="13.5" x14ac:dyDescent="0.25">
      <c r="F88" s="4" t="s">
        <v>31</v>
      </c>
      <c r="G88" s="3">
        <v>58</v>
      </c>
      <c r="H88" s="3">
        <v>19.3</v>
      </c>
      <c r="I88" s="4">
        <v>3.1</v>
      </c>
      <c r="J88" s="4">
        <v>6.1</v>
      </c>
      <c r="K88" t="str">
        <f t="shared" si="10"/>
        <v/>
      </c>
      <c r="M88" t="s">
        <v>1</v>
      </c>
      <c r="N88" t="s">
        <v>52</v>
      </c>
      <c r="O88" t="s">
        <v>53</v>
      </c>
      <c r="P88" t="s">
        <v>54</v>
      </c>
      <c r="Q88" t="s">
        <v>79</v>
      </c>
    </row>
    <row r="89" spans="6:17" ht="13.5" x14ac:dyDescent="0.25">
      <c r="F89" s="4" t="s">
        <v>10</v>
      </c>
      <c r="G89" s="3">
        <v>48</v>
      </c>
      <c r="H89" s="3">
        <v>24.9</v>
      </c>
      <c r="I89" s="4">
        <v>4.5999999999999996</v>
      </c>
      <c r="J89" s="4">
        <v>4.8</v>
      </c>
      <c r="K89" t="str">
        <f t="shared" si="10"/>
        <v/>
      </c>
      <c r="M89" t="s">
        <v>9</v>
      </c>
      <c r="N89">
        <f>INDEX(G$75:G$124,MATCH($M89,$F$75:$F$124,0))</f>
        <v>48</v>
      </c>
      <c r="O89">
        <f t="shared" ref="O89:Q89" si="11">INDEX(H$75:H$124,MATCH($M89,$F$75:$F$124,0))</f>
        <v>25.2</v>
      </c>
      <c r="P89">
        <f t="shared" si="11"/>
        <v>12.9</v>
      </c>
      <c r="Q89">
        <f t="shared" si="11"/>
        <v>5.4</v>
      </c>
    </row>
    <row r="90" spans="6:17" ht="13.5" x14ac:dyDescent="0.25">
      <c r="F90" s="4" t="s">
        <v>28</v>
      </c>
      <c r="G90" s="3">
        <v>58</v>
      </c>
      <c r="H90" s="3">
        <v>19.600000000000001</v>
      </c>
      <c r="I90" s="4">
        <v>3.5</v>
      </c>
      <c r="J90" s="4">
        <v>3.5</v>
      </c>
      <c r="K90" t="str">
        <f t="shared" si="10"/>
        <v/>
      </c>
      <c r="M90" t="s">
        <v>5</v>
      </c>
      <c r="N90">
        <f t="shared" ref="N90:N91" si="12">INDEX(G$75:G$124,MATCH($M90,$F$75:$F$124,0))</f>
        <v>61</v>
      </c>
      <c r="O90">
        <f t="shared" ref="O90:O91" si="13">INDEX(H$75:H$124,MATCH($M90,$F$75:$F$124,0))</f>
        <v>26.7</v>
      </c>
      <c r="P90">
        <f t="shared" ref="P90:P91" si="14">INDEX(I$75:I$124,MATCH($M90,$F$75:$F$124,0))</f>
        <v>8.4</v>
      </c>
      <c r="Q90">
        <f t="shared" ref="Q90:Q91" si="15">INDEX(J$75:J$124,MATCH($M90,$F$75:$F$124,0))</f>
        <v>9</v>
      </c>
    </row>
    <row r="91" spans="6:17" ht="13.5" x14ac:dyDescent="0.25">
      <c r="F91" s="4" t="s">
        <v>44</v>
      </c>
      <c r="G91" s="3">
        <v>53</v>
      </c>
      <c r="H91" s="3">
        <v>17.3</v>
      </c>
      <c r="I91" s="4">
        <v>3.7</v>
      </c>
      <c r="J91" s="4">
        <v>4.5</v>
      </c>
      <c r="K91" t="str">
        <f t="shared" si="10"/>
        <v/>
      </c>
      <c r="M91" t="s">
        <v>11</v>
      </c>
      <c r="N91">
        <f t="shared" si="12"/>
        <v>61</v>
      </c>
      <c r="O91">
        <f t="shared" si="13"/>
        <v>24.9</v>
      </c>
      <c r="P91">
        <f t="shared" si="14"/>
        <v>9.6</v>
      </c>
      <c r="Q91">
        <f t="shared" si="15"/>
        <v>10.3</v>
      </c>
    </row>
    <row r="92" spans="6:17" ht="13.5" x14ac:dyDescent="0.25">
      <c r="F92" s="4" t="s">
        <v>34</v>
      </c>
      <c r="G92" s="3">
        <v>52</v>
      </c>
      <c r="H92" s="3">
        <v>18.5</v>
      </c>
      <c r="I92" s="4">
        <v>2.2999999999999998</v>
      </c>
      <c r="J92" s="4">
        <v>2.2999999999999998</v>
      </c>
      <c r="K92" t="str">
        <f t="shared" si="10"/>
        <v/>
      </c>
    </row>
    <row r="93" spans="6:17" ht="13.5" x14ac:dyDescent="0.25">
      <c r="F93" s="4" t="s">
        <v>38</v>
      </c>
      <c r="G93" s="3">
        <v>53</v>
      </c>
      <c r="H93" s="3">
        <v>18</v>
      </c>
      <c r="I93" s="4">
        <v>3.2</v>
      </c>
      <c r="J93" s="4">
        <v>2.9</v>
      </c>
      <c r="K93" t="str">
        <f t="shared" si="10"/>
        <v/>
      </c>
    </row>
    <row r="94" spans="6:17" ht="13.5" x14ac:dyDescent="0.25">
      <c r="F94" s="4" t="s">
        <v>43</v>
      </c>
      <c r="G94" s="3">
        <v>57</v>
      </c>
      <c r="H94" s="3">
        <v>17.5</v>
      </c>
      <c r="I94" s="4">
        <v>2.7</v>
      </c>
      <c r="J94" s="4">
        <v>3.1</v>
      </c>
      <c r="K94" t="str">
        <f t="shared" si="10"/>
        <v/>
      </c>
    </row>
    <row r="95" spans="6:17" ht="13.5" x14ac:dyDescent="0.25">
      <c r="F95" s="4" t="s">
        <v>4</v>
      </c>
      <c r="G95" s="3">
        <v>57</v>
      </c>
      <c r="H95" s="3">
        <v>27.2</v>
      </c>
      <c r="I95" s="4">
        <v>10.199999999999999</v>
      </c>
      <c r="J95" s="4">
        <v>4.9000000000000004</v>
      </c>
      <c r="K95" t="str">
        <f t="shared" si="10"/>
        <v/>
      </c>
    </row>
    <row r="96" spans="6:17" ht="13.5" x14ac:dyDescent="0.25">
      <c r="F96" s="4" t="s">
        <v>42</v>
      </c>
      <c r="G96" s="3">
        <v>57</v>
      </c>
      <c r="H96" s="3">
        <v>17.5</v>
      </c>
      <c r="I96" s="4">
        <v>4.0999999999999996</v>
      </c>
      <c r="J96" s="4">
        <v>4.9000000000000004</v>
      </c>
      <c r="K96" t="str">
        <f t="shared" si="10"/>
        <v/>
      </c>
    </row>
    <row r="97" spans="6:11" ht="13.5" x14ac:dyDescent="0.25">
      <c r="F97" s="4" t="s">
        <v>35</v>
      </c>
      <c r="G97" s="3">
        <v>60</v>
      </c>
      <c r="H97" s="3">
        <v>18.3</v>
      </c>
      <c r="I97" s="4">
        <v>6.4</v>
      </c>
      <c r="J97" s="4">
        <v>1.9</v>
      </c>
      <c r="K97" t="str">
        <f t="shared" si="10"/>
        <v/>
      </c>
    </row>
    <row r="98" spans="6:11" ht="13.5" x14ac:dyDescent="0.25">
      <c r="F98" s="4" t="s">
        <v>50</v>
      </c>
      <c r="G98" s="3">
        <v>60</v>
      </c>
      <c r="H98" s="3">
        <v>16.399999999999999</v>
      </c>
      <c r="I98" s="4">
        <v>3.6</v>
      </c>
      <c r="J98" s="4">
        <v>3.1</v>
      </c>
      <c r="K98" t="str">
        <f t="shared" si="10"/>
        <v/>
      </c>
    </row>
    <row r="99" spans="6:11" ht="13.5" x14ac:dyDescent="0.25">
      <c r="F99" s="4" t="s">
        <v>2</v>
      </c>
      <c r="G99" s="3">
        <v>54</v>
      </c>
      <c r="H99" s="3">
        <v>31.3</v>
      </c>
      <c r="I99" s="4">
        <v>5.2</v>
      </c>
      <c r="J99" s="4">
        <v>8.9</v>
      </c>
      <c r="K99" t="str">
        <f t="shared" si="10"/>
        <v/>
      </c>
    </row>
    <row r="100" spans="6:11" ht="13.5" x14ac:dyDescent="0.25">
      <c r="F100" s="4" t="s">
        <v>22</v>
      </c>
      <c r="G100" s="3">
        <v>56</v>
      </c>
      <c r="H100" s="3">
        <v>22.2</v>
      </c>
      <c r="I100" s="4">
        <v>5.4</v>
      </c>
      <c r="J100" s="4">
        <v>5</v>
      </c>
      <c r="K100" t="str">
        <f t="shared" si="10"/>
        <v/>
      </c>
    </row>
    <row r="101" spans="6:11" ht="13.5" x14ac:dyDescent="0.25">
      <c r="F101" s="4" t="s">
        <v>47</v>
      </c>
      <c r="G101" s="3">
        <v>49</v>
      </c>
      <c r="H101" s="3">
        <v>16.7</v>
      </c>
      <c r="I101" s="4">
        <v>2.7</v>
      </c>
      <c r="J101" s="4">
        <v>3.2</v>
      </c>
      <c r="K101" t="str">
        <f t="shared" si="10"/>
        <v/>
      </c>
    </row>
    <row r="102" spans="6:11" ht="13.5" x14ac:dyDescent="0.25">
      <c r="F102" s="4" t="s">
        <v>14</v>
      </c>
      <c r="G102" s="3">
        <v>49</v>
      </c>
      <c r="H102" s="3">
        <v>23.8</v>
      </c>
      <c r="I102" s="4">
        <v>11.2</v>
      </c>
      <c r="J102" s="4">
        <v>3.2</v>
      </c>
      <c r="K102" t="str">
        <f t="shared" si="10"/>
        <v/>
      </c>
    </row>
    <row r="103" spans="6:11" ht="13.5" x14ac:dyDescent="0.25">
      <c r="F103" s="4" t="s">
        <v>32</v>
      </c>
      <c r="G103" s="3">
        <v>61</v>
      </c>
      <c r="H103" s="3">
        <v>19.2</v>
      </c>
      <c r="I103" s="4">
        <v>4.4000000000000004</v>
      </c>
      <c r="J103" s="4">
        <v>5.5</v>
      </c>
      <c r="K103" t="str">
        <f t="shared" si="10"/>
        <v/>
      </c>
    </row>
    <row r="104" spans="6:11" ht="13.5" x14ac:dyDescent="0.25">
      <c r="F104" s="4" t="s">
        <v>25</v>
      </c>
      <c r="G104" s="3">
        <v>65</v>
      </c>
      <c r="H104" s="3">
        <v>20.5</v>
      </c>
      <c r="I104" s="4">
        <v>12.3</v>
      </c>
      <c r="J104" s="4">
        <v>2.4</v>
      </c>
      <c r="K104" t="str">
        <f t="shared" si="10"/>
        <v/>
      </c>
    </row>
    <row r="105" spans="6:11" ht="13.5" x14ac:dyDescent="0.25">
      <c r="F105" s="4" t="s">
        <v>18</v>
      </c>
      <c r="G105" s="3">
        <v>60</v>
      </c>
      <c r="H105" s="3">
        <v>23.1</v>
      </c>
      <c r="I105" s="4">
        <v>3.3</v>
      </c>
      <c r="J105" s="4">
        <v>5.8</v>
      </c>
      <c r="K105" t="str">
        <f t="shared" si="10"/>
        <v/>
      </c>
    </row>
    <row r="106" spans="6:11" ht="13.5" x14ac:dyDescent="0.25">
      <c r="F106" s="4" t="s">
        <v>8</v>
      </c>
      <c r="G106" s="3">
        <v>54</v>
      </c>
      <c r="H106" s="3">
        <v>26</v>
      </c>
      <c r="I106" s="4">
        <v>6.7</v>
      </c>
      <c r="J106" s="4">
        <v>5.4</v>
      </c>
      <c r="K106" t="str">
        <f t="shared" si="10"/>
        <v/>
      </c>
    </row>
    <row r="107" spans="6:11" ht="13.5" x14ac:dyDescent="0.25">
      <c r="F107" s="4" t="s">
        <v>39</v>
      </c>
      <c r="G107" s="3">
        <v>48</v>
      </c>
      <c r="H107" s="3">
        <v>17.899999999999999</v>
      </c>
      <c r="I107" s="4">
        <v>9.4</v>
      </c>
      <c r="J107" s="4">
        <v>1.6</v>
      </c>
      <c r="K107" t="str">
        <f t="shared" si="10"/>
        <v/>
      </c>
    </row>
    <row r="108" spans="6:11" ht="13.5" x14ac:dyDescent="0.25">
      <c r="F108" s="4" t="s">
        <v>26</v>
      </c>
      <c r="G108" s="3">
        <v>61</v>
      </c>
      <c r="H108" s="3">
        <v>20</v>
      </c>
      <c r="I108" s="4">
        <v>5.2</v>
      </c>
      <c r="J108" s="4">
        <v>4</v>
      </c>
      <c r="K108" t="str">
        <f t="shared" si="10"/>
        <v/>
      </c>
    </row>
    <row r="109" spans="6:11" ht="13.5" x14ac:dyDescent="0.25">
      <c r="F109" s="4" t="s">
        <v>27</v>
      </c>
      <c r="G109" s="3">
        <v>61</v>
      </c>
      <c r="H109" s="3">
        <v>19.8</v>
      </c>
      <c r="I109" s="4">
        <v>3.9</v>
      </c>
      <c r="J109" s="4">
        <v>2.5</v>
      </c>
      <c r="K109" t="str">
        <f t="shared" si="10"/>
        <v/>
      </c>
    </row>
    <row r="110" spans="6:11" ht="13.5" x14ac:dyDescent="0.25">
      <c r="F110" s="4" t="s">
        <v>19</v>
      </c>
      <c r="G110" s="3">
        <v>48</v>
      </c>
      <c r="H110" s="3">
        <v>22.7</v>
      </c>
      <c r="I110" s="4">
        <v>6.6</v>
      </c>
      <c r="J110" s="4">
        <v>1.2</v>
      </c>
      <c r="K110" t="str">
        <f t="shared" si="10"/>
        <v/>
      </c>
    </row>
    <row r="111" spans="6:11" ht="13.5" x14ac:dyDescent="0.25">
      <c r="F111" s="4" t="s">
        <v>48</v>
      </c>
      <c r="G111" s="3">
        <v>57</v>
      </c>
      <c r="H111" s="3">
        <v>16.600000000000001</v>
      </c>
      <c r="I111" s="4">
        <v>5.7</v>
      </c>
      <c r="J111" s="4">
        <v>6.5</v>
      </c>
      <c r="K111" t="str">
        <f t="shared" si="10"/>
        <v/>
      </c>
    </row>
    <row r="112" spans="6:11" ht="13.5" x14ac:dyDescent="0.25">
      <c r="F112" s="4" t="s">
        <v>12</v>
      </c>
      <c r="G112" s="3">
        <v>57</v>
      </c>
      <c r="H112" s="3">
        <v>24.9</v>
      </c>
      <c r="I112" s="4">
        <v>3.7</v>
      </c>
      <c r="J112" s="4">
        <v>5.0999999999999996</v>
      </c>
      <c r="K112" t="str">
        <f t="shared" si="10"/>
        <v/>
      </c>
    </row>
    <row r="113" spans="6:11" ht="13.5" x14ac:dyDescent="0.25">
      <c r="F113" s="4" t="s">
        <v>20</v>
      </c>
      <c r="G113" s="3">
        <v>57</v>
      </c>
      <c r="H113" s="3">
        <v>22.5</v>
      </c>
      <c r="I113" s="4">
        <v>8.1999999999999993</v>
      </c>
      <c r="J113" s="4">
        <v>2</v>
      </c>
      <c r="K113" t="str">
        <f t="shared" si="10"/>
        <v/>
      </c>
    </row>
    <row r="114" spans="6:11" ht="13.5" x14ac:dyDescent="0.25">
      <c r="F114" s="4" t="s">
        <v>5</v>
      </c>
      <c r="G114" s="3">
        <v>61</v>
      </c>
      <c r="H114" s="3">
        <v>26.7</v>
      </c>
      <c r="I114" s="4">
        <v>8.4</v>
      </c>
      <c r="J114" s="4">
        <v>9</v>
      </c>
      <c r="K114" t="str">
        <f t="shared" si="10"/>
        <v>LeBron James</v>
      </c>
    </row>
    <row r="115" spans="6:11" ht="13.5" x14ac:dyDescent="0.25">
      <c r="F115" s="4" t="s">
        <v>17</v>
      </c>
      <c r="G115" s="3">
        <v>59</v>
      </c>
      <c r="H115" s="3">
        <v>23.2</v>
      </c>
      <c r="I115" s="4">
        <v>2.5</v>
      </c>
      <c r="J115" s="4">
        <v>5.4</v>
      </c>
      <c r="K115" t="str">
        <f t="shared" si="10"/>
        <v/>
      </c>
    </row>
    <row r="116" spans="6:11" ht="13.5" x14ac:dyDescent="0.25">
      <c r="F116" s="4" t="s">
        <v>41</v>
      </c>
      <c r="G116" s="3">
        <v>58</v>
      </c>
      <c r="H116" s="3">
        <v>17.7</v>
      </c>
      <c r="I116" s="4">
        <v>8.5</v>
      </c>
      <c r="J116" s="4">
        <v>4</v>
      </c>
      <c r="K116" t="str">
        <f t="shared" si="10"/>
        <v/>
      </c>
    </row>
    <row r="117" spans="6:11" ht="13.5" x14ac:dyDescent="0.25">
      <c r="F117" s="4" t="s">
        <v>45</v>
      </c>
      <c r="G117" s="3">
        <v>54</v>
      </c>
      <c r="H117" s="3">
        <v>17.2</v>
      </c>
      <c r="I117" s="4">
        <v>10.6</v>
      </c>
      <c r="J117" s="4">
        <v>6</v>
      </c>
      <c r="K117" t="str">
        <f t="shared" si="10"/>
        <v/>
      </c>
    </row>
    <row r="118" spans="6:11" ht="13.5" x14ac:dyDescent="0.25">
      <c r="F118" s="4" t="s">
        <v>21</v>
      </c>
      <c r="G118" s="3">
        <v>60</v>
      </c>
      <c r="H118" s="3">
        <v>22.4</v>
      </c>
      <c r="I118" s="4">
        <v>5.6</v>
      </c>
      <c r="J118" s="4">
        <v>3.3</v>
      </c>
      <c r="K118" t="str">
        <f t="shared" si="10"/>
        <v/>
      </c>
    </row>
    <row r="119" spans="6:11" ht="13.5" x14ac:dyDescent="0.25">
      <c r="F119" s="4" t="s">
        <v>11</v>
      </c>
      <c r="G119" s="3">
        <v>61</v>
      </c>
      <c r="H119" s="3">
        <v>24.9</v>
      </c>
      <c r="I119" s="4">
        <v>9.6</v>
      </c>
      <c r="J119" s="4">
        <v>10.3</v>
      </c>
      <c r="K119" t="str">
        <f t="shared" si="10"/>
        <v>Russell Westbrook</v>
      </c>
    </row>
    <row r="120" spans="6:11" ht="13.5" x14ac:dyDescent="0.25">
      <c r="F120" s="4" t="s">
        <v>6</v>
      </c>
      <c r="G120" s="3">
        <v>47</v>
      </c>
      <c r="H120" s="3">
        <v>26.7</v>
      </c>
      <c r="I120" s="4">
        <v>5.3</v>
      </c>
      <c r="J120" s="4">
        <v>6.4</v>
      </c>
      <c r="K120" t="str">
        <f t="shared" si="10"/>
        <v/>
      </c>
    </row>
    <row r="121" spans="6:11" ht="13.5" x14ac:dyDescent="0.25">
      <c r="F121" s="4" t="s">
        <v>29</v>
      </c>
      <c r="G121" s="3">
        <v>59</v>
      </c>
      <c r="H121" s="3">
        <v>19.5</v>
      </c>
      <c r="I121" s="4">
        <v>5.0999999999999996</v>
      </c>
      <c r="J121" s="4">
        <v>1.4</v>
      </c>
      <c r="K121" t="str">
        <f t="shared" si="10"/>
        <v/>
      </c>
    </row>
    <row r="122" spans="6:11" ht="13.5" x14ac:dyDescent="0.25">
      <c r="F122" s="4" t="s">
        <v>36</v>
      </c>
      <c r="G122" s="3">
        <v>58</v>
      </c>
      <c r="H122" s="3">
        <v>18.2</v>
      </c>
      <c r="I122" s="4">
        <v>5.4</v>
      </c>
      <c r="J122" s="4">
        <v>2.1</v>
      </c>
      <c r="K122" t="str">
        <f t="shared" si="10"/>
        <v/>
      </c>
    </row>
    <row r="123" spans="6:11" ht="13.5" x14ac:dyDescent="0.25">
      <c r="F123" s="4" t="s">
        <v>30</v>
      </c>
      <c r="G123" s="3">
        <v>49</v>
      </c>
      <c r="H123" s="3">
        <v>19.399999999999999</v>
      </c>
      <c r="I123" s="4">
        <v>5.0999999999999996</v>
      </c>
      <c r="J123" s="4">
        <v>5.0999999999999996</v>
      </c>
      <c r="K123" t="str">
        <f t="shared" si="10"/>
        <v/>
      </c>
    </row>
    <row r="124" spans="6:11" ht="13.5" x14ac:dyDescent="0.25">
      <c r="F124" s="4" t="s">
        <v>13</v>
      </c>
      <c r="G124" s="3">
        <v>55</v>
      </c>
      <c r="H124" s="3">
        <v>24.1</v>
      </c>
      <c r="I124" s="4">
        <v>5.3</v>
      </c>
      <c r="J124" s="4">
        <v>4.2</v>
      </c>
      <c r="K124" t="str">
        <f t="shared" si="10"/>
        <v/>
      </c>
    </row>
  </sheetData>
  <sheetProtection algorithmName="SHA-512" hashValue="iGD5j6TD9TXNPCbSDXfiZCTnPnrfqdQsDdhxKsiVbmfx0NDesecHLY74rBJcY4u3X9rqMnSXWck0PhRFZkK+ug==" saltValue="h50MiIN+fDJ9lHV790bmBA==" spinCount="100000" sheet="1" objects="1" scenarios="1"/>
  <mergeCells count="2">
    <mergeCell ref="F71:I72"/>
    <mergeCell ref="F73:I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Mock-Dashboard</vt:lpstr>
      <vt:lpstr>Dashboard</vt:lpstr>
      <vt:lpstr>calculations</vt:lpstr>
      <vt:lpstr>calculations!Criteria</vt:lpstr>
      <vt:lpstr>calculations!Extract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Mahendra Aarumalla</cp:lastModifiedBy>
  <dcterms:created xsi:type="dcterms:W3CDTF">2018-03-02T11:49:39Z</dcterms:created>
  <dcterms:modified xsi:type="dcterms:W3CDTF">2023-04-13T03:59:44Z</dcterms:modified>
</cp:coreProperties>
</file>