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E:\Data Analysis\Excel_practicee\my Dashboards_Excel\"/>
    </mc:Choice>
  </mc:AlternateContent>
  <xr:revisionPtr revIDLastSave="0" documentId="13_ncr:1_{DAB08AB3-1625-445A-9611-C386CD7FB1A0}" xr6:coauthVersionLast="47" xr6:coauthVersionMax="47" xr10:uidLastSave="{00000000-0000-0000-0000-000000000000}"/>
  <bookViews>
    <workbookView xWindow="-108" yWindow="-108" windowWidth="23256" windowHeight="12456" xr2:uid="{00000000-000D-0000-FFFF-FFFF00000000}"/>
  </bookViews>
  <sheets>
    <sheet name="Dashboard" sheetId="22" r:id="rId1"/>
    <sheet name="My Picture" sheetId="24" r:id="rId2"/>
    <sheet name="sales" sheetId="18" r:id="rId3"/>
    <sheet name="sales by country" sheetId="20" r:id="rId4"/>
    <sheet name="Top 5 customer" sheetId="21" r:id="rId5"/>
    <sheet name="orders" sheetId="17" r:id="rId6"/>
    <sheet name="customers" sheetId="13" r:id="rId7"/>
    <sheet name="products" sheetId="2" r:id="rId8"/>
    <sheet name="Sheet1" sheetId="23" r:id="rId9"/>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120" i="17"/>
  <c r="N131" i="17"/>
  <c r="N163" i="17"/>
  <c r="N211" i="17"/>
  <c r="N291"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 i="17"/>
  <c r="F7" i="17"/>
  <c r="F8" i="17"/>
  <c r="F9" i="17"/>
  <c r="F10" i="17"/>
  <c r="F11" i="17"/>
  <c r="F12" i="17"/>
  <c r="F13" i="17"/>
  <c r="F14" i="17"/>
  <c r="F15" i="17"/>
  <c r="F16" i="17"/>
  <c r="F17" i="17"/>
  <c r="F18" i="17"/>
  <c r="F19" i="17"/>
  <c r="F20" i="17"/>
  <c r="F4" i="17"/>
  <c r="F5"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<sst xmlns="http://schemas.openxmlformats.org/spreadsheetml/2006/main" count="11128" uniqueCount="6221">
  <si>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</si>
  <si>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</si>
  <si>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</si>
  <si>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</si>
  <si>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</si>
  <si>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</si>
  <si>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</si>
  <si>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</si>
  <si>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</si>
  <si>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</si>
  <si>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</si>
  <si>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</si>
  <si>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</si>
  <si>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</si>
  <si>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</si>
  <si>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</si>
  <si>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</si>
  <si>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</si>
  <si>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</si>
  <si>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</si>
  <si>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</si>
  <si>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</si>
  <si>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</si>
  <si>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</si>
  <si>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</si>
  <si>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</si>
  <si>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</si>
  <si>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</si>
  <si>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</si>
  <si>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</si>
  <si>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</si>
  <si>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</si>
  <si>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</si>
  <si>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</si>
  <si>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</si>
  <si>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</si>
  <si>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</si>
  <si>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</si>
  <si>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</si>
  <si>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</si>
  <si>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</si>
  <si>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</si>
  <si>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</si>
  <si>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</si>
  <si>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</si>
  <si>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</si>
  <si>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</si>
  <si>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</si>
  <si>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</si>
  <si>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</si>
  <si>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</si>
  <si>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</si>
  <si>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</si>
  <si>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</si>
  <si>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</si>
  <si>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</si>
  <si>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</si>
  <si>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</si>
  <si>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</si>
  <si>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</si>
  <si>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</si>
  <si>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</si>
  <si>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</si>
  <si>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</si>
  <si>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</si>
  <si>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</si>
  <si>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</si>
  <si>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</si>
  <si>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</si>
  <si>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</si>
  <si>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</si>
  <si>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</si>
  <si>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</si>
  <si>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</si>
  <si>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</si>
  <si>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</si>
  <si>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</si>
  <si>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</si>
  <si>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</si>
  <si>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</si>
  <si>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</si>
  <si>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</si>
  <si>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</si>
  <si>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</si>
  <si>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</si>
  <si>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</si>
  <si>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</si>
  <si>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</si>
  <si>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</si>
  <si>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</si>
  <si>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</si>
  <si>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</si>
  <si>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</si>
  <si>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</si>
  <si>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</si>
  <si>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</si>
  <si>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</si>
  <si>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</si>
  <si>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</si>
  <si>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</si>
  <si>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</si>
  <si>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</si>
  <si>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</si>
  <si>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</si>
  <si>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</si>
  <si>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</si>
  <si>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</si>
  <si>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</si>
  <si>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</si>
  <si>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</si>
  <si>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</si>
  <si>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</si>
  <si>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</si>
  <si>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</si>
  <si>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</si>
  <si>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</si>
  <si>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</si>
  <si>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</si>
  <si>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</si>
  <si>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</si>
  <si>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</si>
  <si>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</si>
  <si>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</si>
  <si>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</si>
  <si>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</si>
  <si>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</si>
  <si>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</si>
  <si>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</si>
  <si>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</si>
  <si>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</si>
  <si>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</si>
  <si>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</si>
  <si>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</si>
  <si>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</si>
  <si>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</si>
  <si>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</si>
  <si>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</si>
  <si>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</si>
  <si>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</si>
  <si>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</si>
  <si>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</si>
  <si>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</si>
  <si>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</si>
  <si>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</si>
  <si>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</si>
  <si>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</si>
  <si>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</si>
  <si>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</si>
  <si>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</si>
  <si>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</si>
  <si>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</si>
  <si>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</si>
  <si>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</si>
  <si>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</si>
  <si>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</si>
  <si>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</si>
  <si>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</si>
  <si>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</si>
  <si>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</si>
  <si>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</si>
  <si>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</si>
  <si>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</si>
  <si>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</si>
  <si>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</si>
  <si>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</si>
  <si>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</si>
  <si>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</si>
  <si>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</si>
  <si>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</si>
  <si>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</si>
  <si>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</si>
  <si>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</si>
  <si>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</si>
  <si>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</si>
  <si>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</si>
  <si>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</si>
  <si>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</si>
  <si>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</si>
  <si>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</si>
  <si>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</si>
  <si>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</si>
  <si>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</si>
  <si>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</si>
  <si>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</si>
  <si>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</si>
  <si>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</si>
  <si>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</si>
  <si>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</si>
  <si>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</si>
  <si>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</si>
  <si>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</si>
  <si>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</si>
  <si>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</si>
  <si>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</si>
  <si>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</si>
  <si>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</si>
  <si>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</si>
  <si>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</si>
  <si>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</si>
  <si>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</si>
  <si>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</si>
  <si>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</si>
  <si>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</si>
  <si>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</si>
  <si>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</si>
  <si>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</si>
  <si>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</si>
  <si>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</si>
  <si>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</si>
  <si>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</si>
  <si>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</si>
  <si>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</si>
  <si>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</si>
  <si>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</si>
  <si>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</si>
  <si>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</si>
  <si>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</si>
  <si>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</si>
  <si>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</si>
  <si>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</si>
  <si>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</si>
  <si>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</si>
  <si>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</si>
  <si>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</si>
  <si>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</si>
  <si>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</si>
  <si>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</si>
  <si>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</si>
  <si>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</si>
  <si>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</si>
  <si>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</si>
  <si>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</si>
  <si>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</si>
  <si>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</si>
  <si>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</si>
  <si>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</si>
  <si>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</si>
  <si>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</si>
  <si>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</si>
  <si>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</si>
  <si>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</si>
  <si>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</si>
  <si>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</si>
  <si>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</si>
  <si>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</si>
  <si>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</si>
  <si>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</si>
  <si>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</si>
  <si>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</si>
  <si>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</si>
  <si>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</si>
  <si>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</si>
  <si>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</si>
  <si>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</si>
  <si>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</si>
  <si>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</si>
  <si>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</si>
  <si>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</si>
  <si>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</si>
  <si>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</si>
  <si>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</si>
  <si>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</si>
  <si>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</si>
  <si>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</si>
  <si>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</si>
  <si>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</si>
  <si>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</si>
  <si>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</si>
  <si>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</si>
  <si>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</si>
  <si>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</si>
  <si>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</si>
  <si>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</si>
  <si>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</si>
  <si>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</si>
  <si>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</si>
  <si>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</si>
  <si>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</si>
  <si>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</si>
  <si>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</si>
  <si>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</si>
  <si>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</si>
  <si>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</si>
  <si>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</si>
  <si>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</si>
  <si>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</si>
  <si>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</si>
  <si>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</si>
  <si>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</si>
  <si>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</si>
  <si>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</si>
  <si>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</si>
  <si>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</si>
  <si>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</si>
  <si>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</si>
  <si>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</si>
  <si>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</si>
  <si>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</si>
  <si>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</si>
  <si>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</si>
  <si>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</si>
  <si>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</si>
  <si>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</si>
  <si>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</si>
  <si>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</si>
  <si>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</si>
  <si>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</si>
  <si>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</si>
  <si>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</si>
  <si>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</si>
  <si>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</si>
  <si>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</si>
  <si>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</si>
  <si>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</si>
  <si>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</si>
  <si>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</si>
  <si>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</si>
  <si>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</si>
  <si>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</si>
  <si>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</si>
  <si>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</si>
  <si>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</si>
  <si>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</si>
  <si>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</si>
  <si>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</si>
  <si>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</si>
  <si>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</si>
  <si>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</si>
  <si>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</si>
  <si>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</si>
  <si>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</si>
  <si>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</si>
  <si>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</si>
  <si>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</si>
  <si>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</si>
  <si>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</si>
  <si>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</si>
  <si>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</si>
  <si>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</si>
  <si>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</si>
  <si>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</si>
  <si>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</si>
  <si>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</si>
  <si>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</si>
  <si>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</si>
  <si>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</si>
  <si>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</si>
  <si>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</si>
  <si>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</si>
  <si>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</si>
  <si>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</si>
  <si>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</si>
  <si>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</si>
  <si>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</si>
  <si>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</si>
  <si>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</si>
  <si>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</si>
  <si>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</si>
  <si>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</si>
  <si>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</si>
  <si>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</si>
  <si>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</si>
  <si>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</si>
  <si>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</si>
  <si>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</si>
  <si>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</si>
  <si>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</si>
  <si>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</si>
  <si>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</si>
  <si>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</si>
  <si>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</si>
  <si>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</si>
  <si>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</si>
  <si>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</si>
  <si>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</si>
  <si>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</si>
  <si>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</si>
  <si>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</si>
  <si>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</si>
  <si>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</si>
  <si>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</si>
  <si>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</si>
  <si>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</si>
  <si>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</si>
  <si>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</si>
  <si>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</si>
  <si>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</si>
  <si>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</si>
  <si>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</si>
  <si>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</si>
  <si>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</si>
  <si>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</si>
  <si>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</si>
  <si>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</si>
  <si>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</si>
  <si>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</si>
  <si>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</si>
  <si>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</si>
  <si>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</si>
  <si>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</si>
  <si>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</si>
  <si>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</si>
  <si>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</si>
  <si>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</si>
  <si>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</si>
  <si>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</si>
  <si>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</si>
  <si>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</si>
  <si>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</si>
  <si>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</si>
  <si>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</si>
  <si>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</si>
  <si>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</si>
  <si>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</si>
  <si>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</si>
  <si>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</si>
  <si>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</si>
  <si>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</si>
  <si>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</si>
  <si>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</si>
  <si>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</si>
  <si>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</si>
  <si>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</si>
  <si>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</si>
  <si>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</si>
  <si>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</si>
  <si>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</si>
  <si>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</si>
  <si>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</si>
  <si>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</si>
  <si>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</si>
  <si>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</si>
  <si>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</si>
  <si>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</si>
  <si>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</si>
  <si>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</si>
  <si>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</si>
  <si>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</si>
  <si>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</si>
  <si>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</si>
  <si>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</si>
  <si>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</si>
  <si>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</si>
  <si>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</si>
  <si>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</si>
  <si>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</si>
  <si>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</si>
  <si>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</si>
  <si>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</si>
  <si>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</si>
  <si>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</si>
  <si>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</si>
  <si>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</si>
  <si>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</si>
  <si>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</si>
  <si>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</si>
  <si>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</si>
  <si>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</si>
  <si>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</si>
  <si>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</si>
  <si>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</si>
  <si>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</si>
  <si>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</si>
  <si>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</si>
  <si>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</si>
  <si>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</si>
  <si>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</si>
  <si>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</si>
  <si>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</si>
  <si>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</si>
  <si>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</si>
  <si>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</si>
  <si>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</si>
  <si>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</si>
  <si>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</si>
  <si>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</si>
  <si>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</si>
  <si>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</si>
  <si>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</si>
  <si>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</si>
  <si>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</si>
  <si>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</si>
  <si>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</si>
  <si>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</si>
  <si>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</si>
  <si>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</si>
  <si>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</si>
  <si>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</si>
  <si>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</si>
  <si>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</si>
  <si>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</si>
  <si>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</si>
  <si>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</si>
  <si>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</si>
  <si>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</si>
  <si>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</si>
  <si>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</si>
  <si>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</si>
  <si>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</si>
  <si>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</si>
  <si>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</si>
  <si>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</si>
  <si>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</si>
  <si>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</si>
  <si>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</si>
  <si>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</si>
  <si>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</si>
  <si>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</si>
  <si>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</si>
  <si>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</si>
  <si>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</si>
  <si>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</si>
  <si>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</si>
  <si>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</si>
  <si>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</si>
  <si>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</si>
  <si>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</si>
  <si>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</si>
  <si>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</si>
  <si>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</si>
  <si>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</si>
  <si>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</si>
  <si>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</si>
  <si>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</si>
  <si>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</si>
  <si>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</si>
  <si>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</si>
  <si>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</si>
  <si>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</si>
  <si>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</si>
  <si>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</si>
  <si>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</si>
  <si>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</si>
  <si>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</si>
  <si>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</si>
  <si>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</si>
  <si>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</si>
  <si>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</si>
  <si>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</si>
  <si>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</si>
  <si>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</si>
  <si>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</si>
  <si>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</si>
  <si>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</si>
  <si>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</si>
  <si>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</si>
  <si>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</si>
  <si>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</si>
  <si>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</si>
  <si>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</si>
  <si>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</si>
  <si>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</si>
  <si>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</si>
  <si>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</si>
  <si>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</si>
  <si>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</si>
  <si>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</si>
  <si>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</si>
  <si>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</si>
  <si>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</si>
  <si>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</si>
  <si>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</si>
  <si>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</si>
  <si>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</si>
  <si>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</si>
  <si>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</si>
  <si>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</si>
  <si>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</si>
  <si>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</si>
  <si>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</si>
  <si>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</si>
  <si>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</si>
  <si>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</si>
  <si>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</si>
  <si>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</si>
  <si>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</si>
  <si>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</si>
  <si>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</si>
  <si>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</si>
  <si>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</si>
  <si>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</si>
  <si>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</si>
  <si>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</si>
  <si>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</si>
  <si>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</si>
  <si>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</si>
  <si>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</si>
  <si>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</si>
  <si>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</si>
  <si>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</si>
  <si>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</si>
  <si>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</si>
  <si>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</si>
  <si>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</si>
  <si>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</si>
  <si>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</si>
  <si>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</si>
  <si>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</si>
  <si>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</si>
  <si>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</si>
  <si>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</si>
  <si>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</si>
  <si>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</si>
  <si>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</si>
  <si>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</si>
  <si>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</si>
  <si>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</si>
  <si>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</si>
  <si>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</si>
  <si>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</si>
  <si>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</si>
  <si>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</si>
  <si>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</si>
  <si>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</si>
  <si>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</si>
  <si>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</si>
  <si>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</si>
  <si>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</si>
  <si>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</si>
  <si>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</si>
  <si>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</si>
  <si>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</si>
  <si>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</si>
  <si>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</si>
  <si>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</si>
  <si>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</si>
  <si>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</si>
  <si>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</si>
  <si>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</si>
  <si>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</si>
  <si>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</si>
  <si>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</si>
  <si>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</si>
  <si>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</si>
  <si>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</si>
  <si>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</si>
  <si>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</si>
  <si>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</si>
  <si>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</si>
  <si>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</si>
  <si>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</si>
  <si>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</si>
  <si>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</si>
  <si>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</si>
  <si>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</si>
  <si>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</si>
  <si>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</si>
  <si>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</si>
  <si>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</si>
  <si>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</si>
  <si>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</si>
  <si>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</si>
  <si>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</si>
  <si>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</si>
  <si>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</si>
  <si>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</si>
  <si>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</si>
  <si>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</si>
  <si>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</si>
  <si>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</si>
  <si>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</si>
  <si>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</si>
  <si>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</si>
  <si>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</si>
  <si>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</si>
  <si>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</si>
  <si>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</si>
  <si>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</si>
  <si>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</si>
  <si>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</si>
  <si>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</si>
  <si>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</si>
  <si>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</si>
  <si>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</si>
  <si>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</si>
  <si>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</si>
  <si>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</si>
  <si>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</si>
  <si>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</si>
  <si>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</si>
  <si>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</si>
  <si>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</si>
  <si>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</si>
  <si>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</si>
  <si>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</si>
  <si>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</si>
  <si>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</si>
  <si>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</si>
  <si>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</si>
  <si>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</si>
  <si>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</si>
  <si>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</si>
  <si>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</si>
  <si>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</si>
  <si>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</si>
  <si>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</si>
  <si>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</si>
  <si>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</si>
  <si>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</si>
  <si>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</si>
  <si>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</si>
  <si>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</si>
  <si>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</si>
  <si>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</si>
  <si>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</si>
  <si>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</si>
  <si>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</si>
  <si>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</si>
  <si>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</si>
  <si>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</si>
  <si>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</si>
  <si>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</si>
  <si>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</si>
  <si>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</si>
  <si>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</si>
  <si>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</si>
  <si>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</si>
  <si>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</si>
  <si>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</si>
  <si>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</si>
  <si>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</si>
  <si>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</si>
  <si>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</si>
  <si>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</si>
  <si>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</si>
  <si>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</si>
  <si>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</si>
  <si>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</si>
  <si>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</si>
  <si>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</si>
  <si>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</si>
  <si>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</si>
  <si>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</si>
  <si>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</si>
  <si>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</si>
  <si>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</si>
  <si>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</si>
  <si>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</si>
  <si>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</si>
  <si>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</si>
  <si>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</si>
  <si>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</si>
  <si>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</si>
  <si>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</si>
  <si>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</si>
  <si>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</si>
  <si>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</si>
  <si>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</si>
  <si>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</si>
  <si>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</si>
  <si>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</si>
  <si>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</si>
  <si>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</si>
  <si>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</si>
  <si>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</si>
  <si>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</si>
  <si>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</si>
  <si>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</si>
  <si>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</si>
  <si>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</si>
  <si>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</si>
  <si>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</si>
  <si>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</si>
  <si>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</si>
  <si>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</si>
  <si>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</si>
  <si>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</si>
  <si>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</si>
  <si>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</si>
  <si>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</si>
  <si>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</si>
  <si>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</si>
  <si>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</si>
  <si>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</si>
  <si>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</si>
  <si>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</si>
  <si>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</si>
  <si>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</si>
  <si>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</si>
  <si>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</si>
  <si>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</si>
  <si>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</si>
  <si>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</si>
  <si>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</si>
  <si>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</si>
  <si>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</si>
  <si>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</si>
  <si>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</si>
  <si>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</si>
  <si>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</si>
  <si>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</si>
  <si>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</si>
  <si>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</si>
  <si>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</si>
  <si>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</si>
  <si>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</si>
  <si>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</si>
  <si>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</si>
  <si>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</si>
  <si>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</si>
  <si>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</si>
  <si>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</si>
  <si>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</si>
  <si>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</si>
  <si>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</si>
  <si>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</si>
  <si>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</si>
  <si>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</si>
  <si>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</si>
  <si>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</si>
  <si>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</si>
  <si>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</si>
  <si>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</si>
  <si>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</si>
  <si>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</si>
  <si>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</si>
  <si>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</si>
  <si>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</si>
  <si>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</si>
  <si>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</si>
  <si>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</si>
  <si>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</si>
  <si>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</si>
  <si>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</si>
  <si>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</si>
  <si>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</si>
  <si>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</si>
  <si>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</si>
  <si>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</si>
  <si>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</si>
  <si>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</si>
  <si>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</si>
  <si>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</si>
  <si>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</si>
  <si>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</si>
  <si>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</si>
  <si>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</si>
  <si>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</si>
  <si>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</si>
  <si>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</si>
  <si>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</si>
  <si>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</si>
  <si>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</si>
  <si>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</si>
  <si>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</si>
  <si>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</si>
  <si>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</si>
  <si>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</si>
  <si>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</si>
  <si>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</si>
  <si>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</si>
  <si>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</si>
  <si>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</si>
  <si>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</si>
  <si>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</si>
  <si>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</si>
  <si>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</si>
  <si>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</si>
  <si>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</si>
  <si>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</si>
  <si>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</si>
  <si>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</si>
  <si>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</si>
  <si>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</si>
  <si>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</si>
  <si>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</si>
  <si>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</si>
  <si>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</si>
  <si>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</si>
  <si>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</si>
  <si>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</si>
  <si>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</si>
  <si>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</si>
  <si>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</si>
  <si>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</si>
  <si>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</si>
  <si>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</si>
  <si>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</si>
  <si>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</si>
  <si>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</si>
  <si>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</si>
  <si>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</si>
  <si>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</si>
  <si>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</si>
  <si>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</si>
  <si>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</si>
  <si>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</si>
  <si>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</si>
  <si>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</si>
  <si>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</si>
  <si>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</si>
  <si>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</si>
  <si>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</si>
  <si>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</si>
  <si>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</si>
  <si>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</si>
  <si>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</si>
  <si>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</si>
  <si>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</si>
  <si>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</si>
  <si>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</si>
  <si>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</si>
  <si>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</si>
  <si>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</si>
  <si>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</si>
  <si>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</si>
  <si>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</si>
  <si>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</si>
  <si>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</si>
  <si>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</si>
  <si>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</si>
  <si>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</si>
  <si>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</si>
  <si>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</si>
  <si>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</si>
  <si>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</si>
  <si>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</si>
  <si>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</si>
  <si>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</si>
  <si>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</si>
  <si>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</si>
  <si>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</si>
  <si>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</si>
  <si>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</si>
  <si>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</si>
  <si>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</si>
  <si>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</si>
  <si>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</si>
  <si>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</si>
  <si>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</si>
  <si>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</si>
  <si>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</si>
  <si>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</si>
  <si>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</si>
  <si>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</si>
  <si>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</si>
  <si>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</si>
  <si>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</si>
  <si>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</si>
  <si>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</si>
  <si>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</si>
  <si>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</si>
  <si>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</si>
  <si>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</si>
  <si>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</si>
  <si>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</si>
  <si>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</si>
  <si>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</si>
  <si>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</si>
  <si>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</si>
  <si>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</si>
  <si>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</si>
  <si>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</si>
  <si>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</si>
  <si>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</si>
  <si>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</si>
  <si>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</si>
  <si>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</si>
  <si>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</si>
  <si>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</si>
  <si>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</si>
  <si>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</si>
  <si>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</si>
  <si>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</si>
  <si>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</si>
  <si>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</si>
  <si>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</si>
  <si>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</si>
  <si>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</si>
  <si>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</si>
  <si>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</si>
  <si>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</si>
  <si>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</si>
  <si>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</si>
  <si>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</si>
  <si>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</si>
  <si>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</si>
  <si>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</si>
  <si>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</si>
  <si>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</si>
  <si>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</si>
  <si>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</si>
  <si>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</si>
  <si>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</si>
  <si>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</si>
  <si>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</si>
  <si>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</si>
  <si>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</si>
  <si>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</si>
  <si>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</si>
  <si>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</si>
  <si>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</si>
  <si>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</si>
  <si>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</si>
  <si>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</si>
  <si>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</si>
  <si>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</si>
  <si>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</si>
  <si>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</si>
  <si>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</si>
  <si>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</si>
  <si>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</si>
  <si>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</si>
  <si>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</si>
  <si>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</si>
  <si>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</si>
  <si>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</si>
  <si>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</si>
  <si>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</si>
  <si>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</si>
  <si>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</si>
  <si>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</si>
  <si>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</si>
  <si>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</si>
  <si>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</si>
  <si>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</si>
  <si>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</si>
  <si>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</si>
  <si>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</si>
  <si>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</si>
  <si>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</si>
  <si>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</si>
  <si>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</si>
  <si>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</si>
  <si>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</si>
  <si>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</si>
  <si>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</si>
  <si>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</si>
  <si>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</si>
  <si>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</si>
  <si>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</si>
  <si>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</si>
  <si>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</si>
  <si>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</si>
  <si>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</si>
  <si>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</si>
  <si>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</si>
  <si>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</si>
  <si>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</si>
  <si>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</si>
  <si>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</si>
  <si>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</si>
  <si>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</si>
  <si>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</si>
  <si>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</si>
  <si>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</si>
  <si>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</si>
  <si>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</si>
  <si>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</si>
  <si>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</si>
  <si>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</si>
  <si>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</si>
  <si>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</si>
  <si>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</si>
  <si>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</si>
  <si>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</si>
  <si>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</si>
  <si>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</si>
  <si>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</si>
  <si>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</si>
  <si>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</si>
  <si>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</si>
  <si>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</si>
  <si>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</si>
  <si>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</si>
  <si>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</si>
  <si>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</si>
  <si>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</si>
  <si>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</si>
  <si>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</si>
  <si>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</si>
  <si>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</si>
  <si>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</si>
  <si>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</si>
  <si>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</si>
  <si>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</si>
  <si>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</si>
  <si>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</si>
  <si>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</si>
  <si>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</si>
  <si>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</si>
  <si>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</si>
  <si>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</si>
  <si>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</si>
  <si>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</si>
  <si>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</si>
  <si>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</si>
  <si>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</si>
  <si>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</si>
  <si>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</si>
  <si>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</si>
  <si>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</si>
  <si>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</si>
  <si>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</si>
  <si>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</si>
  <si>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</si>
  <si>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</si>
  <si>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</si>
  <si>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</si>
  <si>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</si>
  <si>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</si>
  <si>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</si>
  <si>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</si>
  <si>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</si>
  <si>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</si>
  <si>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</si>
  <si>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</si>
  <si>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</si>
  <si>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</si>
  <si>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</si>
  <si>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</si>
  <si>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</si>
  <si>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</si>
  <si>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</si>
  <si>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</si>
  <si>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</si>
  <si>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</si>
  <si>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</si>
  <si>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</si>
  <si>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</si>
  <si>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</si>
  <si>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</si>
  <si>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</si>
  <si>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</si>
  <si>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</si>
  <si>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</si>
  <si>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</si>
  <si>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</si>
  <si>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</si>
  <si>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</si>
  <si>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</si>
  <si>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</si>
  <si>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</si>
  <si>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</si>
  <si>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</si>
  <si>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</si>
  <si>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</si>
  <si>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</si>
  <si>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</si>
  <si>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</si>
  <si>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</si>
  <si>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</si>
  <si>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</si>
  <si>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</si>
  <si>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</si>
  <si>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</si>
  <si>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</si>
  <si>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</si>
  <si>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</si>
  <si>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</si>
  <si>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</si>
  <si>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</si>
  <si>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</si>
  <si>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</si>
  <si>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</si>
  <si>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</si>
  <si>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</si>
  <si>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</si>
  <si>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</si>
  <si>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</si>
  <si>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</si>
  <si>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</si>
  <si>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</si>
  <si>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</si>
  <si>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</si>
  <si>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</si>
  <si>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</si>
  <si>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</si>
  <si>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</si>
  <si>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</si>
  <si>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</si>
  <si>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</si>
  <si>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</si>
  <si>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</si>
  <si>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</si>
  <si>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</si>
  <si>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</si>
  <si>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</si>
  <si>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</si>
  <si>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</si>
  <si>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</si>
  <si>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</si>
  <si>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</si>
  <si>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</si>
  <si>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</si>
  <si>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</si>
  <si>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</si>
  <si>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</si>
  <si>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</si>
  <si>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</si>
  <si>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</si>
  <si>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</si>
  <si>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</si>
  <si>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</si>
  <si>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</si>
  <si>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</si>
  <si>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</si>
  <si>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</si>
  <si>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</si>
  <si>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</si>
  <si>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</si>
  <si>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</si>
  <si>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</si>
  <si>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</si>
  <si>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</si>
  <si>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</si>
  <si>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</si>
  <si>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</si>
  <si>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</si>
  <si>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</si>
  <si>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</si>
  <si>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</si>
  <si>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</si>
  <si>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</si>
  <si>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</si>
  <si>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</si>
  <si>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</si>
  <si>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</si>
  <si>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</si>
  <si>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</si>
  <si>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</si>
  <si>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</si>
  <si>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</si>
  <si>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</si>
  <si>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</si>
  <si>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</si>
  <si>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</si>
  <si>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</si>
  <si>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</si>
  <si>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</si>
  <si>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</si>
  <si>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</si>
  <si>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</si>
  <si>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</si>
  <si>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</si>
  <si>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</si>
  <si>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</si>
  <si>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</si>
  <si>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</si>
  <si>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</si>
  <si>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</si>
  <si>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</si>
  <si>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</si>
  <si>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</si>
  <si>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</si>
  <si>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</si>
  <si>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</si>
  <si>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</si>
  <si>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</si>
  <si>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</si>
  <si>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</si>
  <si>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</si>
  <si>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</si>
  <si>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</si>
  <si>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</si>
  <si>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</si>
  <si>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</si>
  <si>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</si>
  <si>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</si>
  <si>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</si>
  <si>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</si>
  <si>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</si>
  <si>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</si>
  <si>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</si>
  <si>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</si>
  <si>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</si>
  <si>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</si>
  <si>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</si>
  <si>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</si>
  <si>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</si>
  <si>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</si>
  <si>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</si>
  <si>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</si>
  <si>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</si>
  <si>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</si>
  <si>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</si>
  <si>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</si>
  <si>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</si>
  <si>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</si>
  <si>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</si>
  <si>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</si>
  <si>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</si>
  <si>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</si>
  <si>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</si>
  <si>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</si>
  <si>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</si>
  <si>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</si>
  <si>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</si>
  <si>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</si>
  <si>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</si>
  <si>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</si>
  <si>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</si>
  <si>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</si>
  <si>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</si>
  <si>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</si>
  <si>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</si>
  <si>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</si>
  <si>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</si>
  <si>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</si>
  <si>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</si>
  <si>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</si>
  <si>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</si>
  <si>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</si>
  <si>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</si>
  <si>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</si>
  <si>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</si>
  <si>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</si>
  <si>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</si>
  <si>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</si>
  <si>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</si>
  <si>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</si>
  <si>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</si>
  <si>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</si>
  <si>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</si>
  <si>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</si>
  <si>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</si>
  <si>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</si>
  <si>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</si>
  <si>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</si>
  <si>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</si>
  <si>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</si>
  <si>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</si>
  <si>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</si>
  <si>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</si>
  <si>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</si>
  <si>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</si>
  <si>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</si>
  <si>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</si>
  <si>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</si>
  <si>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</si>
  <si>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</si>
  <si>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</si>
  <si>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</si>
  <si>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</si>
  <si>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</si>
  <si>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</si>
  <si>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</si>
  <si>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</si>
  <si>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</si>
  <si>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</si>
  <si>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</si>
  <si>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</si>
  <si>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</si>
  <si>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</si>
  <si>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</si>
  <si>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</si>
  <si>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</si>
  <si>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</si>
  <si>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</si>
  <si>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</si>
  <si>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</si>
  <si>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</si>
  <si>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</si>
  <si>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</si>
  <si>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</si>
  <si>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</si>
  <si>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</si>
  <si>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</si>
  <si>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</si>
  <si>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</si>
  <si>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</si>
  <si>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</si>
  <si>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</si>
  <si>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</si>
  <si>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</si>
  <si>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</si>
  <si>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</si>
  <si>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</si>
  <si>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</si>
  <si>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</si>
  <si>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</si>
  <si>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</si>
  <si>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</si>
  <si>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</si>
  <si>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</si>
  <si>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</si>
  <si>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</si>
  <si>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</si>
  <si>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</si>
  <si>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</si>
  <si>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</si>
  <si>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</si>
  <si>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</si>
  <si>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</si>
  <si>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</si>
  <si>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</si>
  <si>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</si>
  <si>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</si>
  <si>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</si>
  <si>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</si>
  <si>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</si>
  <si>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</si>
  <si>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</si>
  <si>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</si>
  <si>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</si>
  <si>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</si>
  <si>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</si>
  <si>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</si>
  <si>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</si>
  <si>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</si>
  <si>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</si>
  <si>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</si>
  <si>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</si>
  <si>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</si>
  <si>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</si>
  <si>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</si>
  <si>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</si>
  <si>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</si>
  <si>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</si>
  <si>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</si>
  <si>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</si>
  <si>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</si>
  <si>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</si>
  <si>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</si>
  <si>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</si>
  <si>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</si>
  <si>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</si>
  <si>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</si>
  <si>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</si>
  <si>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</si>
  <si>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</si>
  <si>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</si>
  <si>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</si>
  <si>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</si>
  <si>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</si>
  <si>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</si>
  <si>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</si>
  <si>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</si>
  <si>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</si>
  <si>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</si>
  <si>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</si>
  <si>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</si>
  <si>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</si>
  <si>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</si>
  <si>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</si>
  <si>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</si>
  <si>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</si>
  <si>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</si>
  <si>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</si>
  <si>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</si>
  <si>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</si>
  <si>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</si>
  <si>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</si>
  <si>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</si>
  <si>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</si>
  <si>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</si>
  <si>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</si>
  <si>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</si>
  <si>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</si>
  <si>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</si>
  <si>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</si>
  <si>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</si>
  <si>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</si>
  <si>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</si>
  <si>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</si>
  <si>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</si>
  <si>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</si>
  <si>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</si>
  <si>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</si>
  <si>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</si>
  <si>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</si>
  <si>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</si>
  <si>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</si>
  <si>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</si>
  <si>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</si>
  <si>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</si>
  <si>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</si>
  <si>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</si>
  <si>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</si>
  <si>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</si>
  <si>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</si>
  <si>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</si>
  <si>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</si>
  <si>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</si>
  <si>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</si>
  <si>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</si>
  <si>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</si>
  <si>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</si>
  <si>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</si>
  <si>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</si>
  <si>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</si>
  <si>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</si>
  <si>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</si>
  <si>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</si>
  <si>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</si>
  <si>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</si>
  <si>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</si>
  <si>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</si>
  <si>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</si>
  <si>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</si>
  <si>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</si>
  <si>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</si>
  <si>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</si>
  <si>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</si>
  <si>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</si>
  <si>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</si>
  <si>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</si>
  <si>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</si>
  <si>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</si>
  <si>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</si>
  <si>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</si>
  <si>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</si>
  <si>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</si>
  <si>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</si>
  <si>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</si>
  <si>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</si>
  <si>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</si>
  <si>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</si>
  <si>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</si>
  <si>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</si>
  <si>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</si>
  <si>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</si>
  <si>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</si>
  <si>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</si>
  <si>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</si>
  <si>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</si>
  <si>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</si>
  <si>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</si>
  <si>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</si>
  <si>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</si>
  <si>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</si>
  <si>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</si>
  <si>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</si>
  <si>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</si>
  <si>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</si>
  <si>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</si>
  <si>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</si>
  <si>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</si>
  <si>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</si>
  <si>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</si>
  <si>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</si>
  <si>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</si>
  <si>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</si>
  <si>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</si>
  <si>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</si>
  <si>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</si>
  <si>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</si>
  <si>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</si>
  <si>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</si>
  <si>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</si>
  <si>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</si>
  <si>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</si>
  <si>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</si>
  <si>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</si>
  <si>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</si>
  <si>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</si>
  <si>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</si>
  <si>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</si>
  <si>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</si>
  <si>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</si>
  <si>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</si>
  <si>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</si>
  <si>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</si>
  <si>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</si>
  <si>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</si>
  <si>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</si>
  <si>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</si>
  <si>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</si>
  <si>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</si>
  <si>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</si>
  <si>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</si>
  <si>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</si>
  <si>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</si>
  <si>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</si>
  <si>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</si>
  <si>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</si>
  <si>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</si>
  <si>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</si>
  <si>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</si>
  <si>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</si>
  <si>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</si>
  <si>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</si>
  <si>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</si>
  <si>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</si>
  <si>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</si>
  <si>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</si>
  <si>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</si>
  <si>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</si>
  <si>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</si>
  <si>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</si>
  <si>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</si>
  <si>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</si>
  <si>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</si>
  <si>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</si>
  <si>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</si>
  <si>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</si>
  <si>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</si>
  <si>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</si>
  <si>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</si>
  <si>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</si>
  <si>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</si>
  <si>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</si>
  <si>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</si>
  <si>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</si>
  <si>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</si>
  <si>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</si>
  <si>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</si>
  <si>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</si>
  <si>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</si>
  <si>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</si>
  <si>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</si>
  <si>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</si>
  <si>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</si>
  <si>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</si>
  <si>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</si>
  <si>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</si>
  <si>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</si>
  <si>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</si>
  <si>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</si>
  <si>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</si>
  <si>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</si>
  <si>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</si>
  <si>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</si>
  <si>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</si>
  <si>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</si>
  <si>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</si>
  <si>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</si>
  <si>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</si>
  <si>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</si>
  <si>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</si>
  <si>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</si>
  <si>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</si>
  <si>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</si>
  <si>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</si>
  <si>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</si>
  <si>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</si>
  <si>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</si>
  <si>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</si>
  <si>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</si>
  <si>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</si>
  <si>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</si>
  <si>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</si>
  <si>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</si>
  <si>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</si>
  <si>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</si>
  <si>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</si>
  <si>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</si>
  <si>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</si>
  <si>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</si>
  <si>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</si>
  <si>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</si>
  <si>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</si>
  <si>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</si>
  <si>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</si>
  <si>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</si>
  <si>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</si>
  <si>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</si>
  <si>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</si>
  <si>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</si>
  <si>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</si>
  <si>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</si>
  <si>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</si>
  <si>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</si>
  <si>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</si>
  <si>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</si>
  <si>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</si>
  <si>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</si>
  <si>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</si>
  <si>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</si>
  <si>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</si>
  <si>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</si>
  <si>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</si>
  <si>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</si>
  <si>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</si>
  <si>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</si>
  <si>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</si>
  <si>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</si>
  <si>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</si>
  <si>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</si>
  <si>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</si>
  <si>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</si>
  <si>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</si>
  <si>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</si>
  <si>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</si>
  <si>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</si>
  <si>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</si>
  <si>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</si>
  <si>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</si>
  <si>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</si>
  <si>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</si>
  <si>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</si>
  <si>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</si>
  <si>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</si>
  <si>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</si>
  <si>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</si>
  <si>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</si>
  <si>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</si>
  <si>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</si>
  <si>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</si>
  <si>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</si>
  <si>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</si>
  <si>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</si>
  <si>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</si>
  <si>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</si>
  <si>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</si>
  <si>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</si>
  <si>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</si>
  <si>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</si>
  <si>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</si>
  <si>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</si>
  <si>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</si>
  <si>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</si>
  <si>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</si>
  <si>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</si>
  <si>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</si>
  <si>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</si>
  <si>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</si>
  <si>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</si>
  <si>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</si>
  <si>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</si>
  <si>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</si>
  <si>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</si>
  <si>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</si>
  <si>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</si>
  <si>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</si>
  <si>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</si>
  <si>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</si>
  <si>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</si>
  <si>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</si>
  <si>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</si>
  <si>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</si>
  <si>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</si>
  <si>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</si>
  <si>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</si>
  <si>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</si>
  <si>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</si>
  <si>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</si>
  <si>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</si>
  <si>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</si>
  <si>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</si>
  <si>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</si>
  <si>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</si>
  <si>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</si>
  <si>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</si>
  <si>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</si>
  <si>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</si>
  <si>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</si>
  <si>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</si>
  <si>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</si>
  <si>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</si>
  <si>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</si>
  <si>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</si>
  <si>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</si>
  <si>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</si>
  <si>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</si>
  <si>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</si>
  <si>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</si>
  <si>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</si>
  <si>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</si>
  <si>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</si>
  <si>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</si>
  <si>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</si>
  <si>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</si>
  <si>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</si>
  <si>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</si>
  <si>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</si>
  <si>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</si>
  <si>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</si>
  <si>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</si>
  <si>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</si>
  <si>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</si>
  <si>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</si>
  <si>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</si>
  <si>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</si>
  <si>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</si>
  <si>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</si>
  <si>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</si>
  <si>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</si>
  <si>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</si>
  <si>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</si>
  <si>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</si>
  <si>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</si>
  <si>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</si>
  <si>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</si>
  <si>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</si>
  <si>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</si>
  <si>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</si>
  <si>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</si>
  <si>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</si>
  <si>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</si>
  <si>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</si>
  <si>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</si>
  <si>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</si>
  <si>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</si>
  <si>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</si>
  <si>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</si>
  <si>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</si>
  <si>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</si>
  <si>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</si>
  <si>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</si>
  <si>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</si>
  <si>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</si>
  <si>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</si>
  <si>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</si>
  <si>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</si>
  <si>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</si>
  <si>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</si>
  <si>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</si>
  <si>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</si>
  <si>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</si>
  <si>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</si>
  <si>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</si>
  <si>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</si>
  <si>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</si>
  <si>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</si>
  <si>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</si>
  <si>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</si>
  <si>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</si>
  <si>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</si>
  <si>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</si>
  <si>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</si>
  <si>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</si>
  <si>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</si>
  <si>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</si>
  <si>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</si>
  <si>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</si>
  <si>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</si>
  <si>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</si>
  <si>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</si>
  <si>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</si>
  <si>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</si>
  <si>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</si>
  <si>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</si>
  <si>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</si>
  <si>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</si>
  <si>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</si>
  <si>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</si>
  <si>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</si>
  <si>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</si>
  <si>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</si>
  <si>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</si>
  <si>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</si>
  <si>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</si>
  <si>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</si>
  <si>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</si>
  <si>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</si>
  <si>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</si>
  <si>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</si>
  <si>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</si>
  <si>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</si>
  <si>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</si>
  <si>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</si>
  <si>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</si>
  <si>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</si>
  <si>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</si>
  <si>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</si>
  <si>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</si>
  <si>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</si>
  <si>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</si>
  <si>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</si>
  <si>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</si>
  <si>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</si>
  <si>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</si>
  <si>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</si>
  <si>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</si>
  <si>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</si>
  <si>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</si>
  <si>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</si>
  <si>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</si>
  <si>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</si>
  <si>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</si>
  <si>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</si>
  <si>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</si>
  <si>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</si>
  <si>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</si>
  <si>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</si>
  <si>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</si>
  <si>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</si>
  <si>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</si>
  <si>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</si>
  <si>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</si>
  <si>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</si>
  <si>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</si>
  <si>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</si>
  <si>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</si>
  <si>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</si>
  <si>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</si>
  <si>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</si>
  <si>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</si>
  <si>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</si>
  <si>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</si>
  <si>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</si>
  <si>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</si>
  <si>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</si>
  <si>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</si>
  <si>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</si>
  <si>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</si>
  <si>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</si>
  <si>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</si>
  <si>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</si>
  <si>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</si>
  <si>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</si>
  <si>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</si>
  <si>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</si>
  <si>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</si>
  <si>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</si>
  <si>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</si>
  <si>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</si>
  <si>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</si>
  <si>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</si>
  <si>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</si>
  <si>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</si>
  <si>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</si>
  <si>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</si>
  <si>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</si>
  <si>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</si>
  <si>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</si>
  <si>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</si>
  <si>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</si>
  <si>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</si>
  <si>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</si>
  <si>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</si>
  <si>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</si>
  <si>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</si>
  <si>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</si>
  <si>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</si>
  <si>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</si>
  <si>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</si>
  <si>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</si>
  <si>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</si>
  <si>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</si>
  <si>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</si>
  <si>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</si>
  <si>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</si>
  <si>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</si>
  <si>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</si>
  <si>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</si>
  <si>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</si>
  <si>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</si>
  <si>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</si>
  <si>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</si>
  <si>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</si>
  <si>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</si>
  <si>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</si>
  <si>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</si>
  <si>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</si>
  <si>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</si>
  <si>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</si>
  <si>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</si>
  <si>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</si>
  <si>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</si>
  <si>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</si>
  <si>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</si>
  <si>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</si>
  <si>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</si>
  <si>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</si>
  <si>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</si>
  <si>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</si>
  <si>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</si>
  <si>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</si>
  <si>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</si>
  <si>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</si>
  <si>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</si>
  <si>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</si>
  <si>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</si>
  <si>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</si>
  <si>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</si>
  <si>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</si>
  <si>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</si>
  <si>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</si>
  <si>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</si>
  <si>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</si>
  <si>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</si>
  <si>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</si>
  <si>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</si>
  <si>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</si>
  <si>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</si>
  <si>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</si>
  <si>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</si>
  <si>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</si>
  <si>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</si>
  <si>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</si>
  <si>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</si>
  <si>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</si>
  <si>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</si>
  <si>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</si>
  <si>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</si>
  <si>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</si>
  <si>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</si>
  <si>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</si>
  <si>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</si>
  <si>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</si>
  <si>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</si>
  <si>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</si>
  <si>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</si>
  <si>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</si>
  <si>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</si>
  <si>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</si>
  <si>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</si>
  <si>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</si>
  <si>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</si>
  <si>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</si>
  <si>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</si>
  <si>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</si>
  <si>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</si>
  <si>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</si>
  <si>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</si>
  <si>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</si>
  <si>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</si>
  <si>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</si>
  <si>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</si>
  <si>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</si>
  <si>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</si>
  <si>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</si>
  <si>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</si>
  <si>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</si>
  <si>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</si>
  <si>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</si>
  <si>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</si>
  <si>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</si>
  <si>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</si>
  <si>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</si>
  <si>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</si>
  <si>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</si>
  <si>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</si>
  <si>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</si>
  <si>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</si>
  <si>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</si>
  <si>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</si>
  <si>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</si>
  <si>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</si>
  <si>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</si>
  <si>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</si>
  <si>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</si>
  <si>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</si>
  <si>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</si>
  <si>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</si>
  <si>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</si>
  <si>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</si>
  <si>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</si>
  <si>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</si>
  <si>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</si>
  <si>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</si>
  <si>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</si>
  <si>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</si>
  <si>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</si>
  <si>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</si>
  <si>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</si>
  <si>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</si>
  <si>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</si>
  <si>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</si>
  <si>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</si>
  <si>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</si>
  <si>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</si>
  <si>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</si>
  <si>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</si>
  <si>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</si>
  <si>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</si>
  <si>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</si>
  <si>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</si>
  <si>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</si>
  <si>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</si>
  <si>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</si>
  <si>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</si>
  <si>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</si>
  <si>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</si>
  <si>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</si>
  <si>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</si>
  <si>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</si>
  <si>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</si>
  <si>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</si>
  <si>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</si>
  <si>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</si>
  <si>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</si>
  <si>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</si>
  <si>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</si>
  <si>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</si>
  <si>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</si>
  <si>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</si>
  <si>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</si>
  <si>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</si>
  <si>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</si>
  <si>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</si>
  <si>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</si>
  <si>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</si>
  <si>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</si>
  <si>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</si>
  <si>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</si>
  <si>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</si>
  <si>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</si>
  <si>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</si>
  <si>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</si>
  <si>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</si>
  <si>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</si>
  <si>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</si>
  <si>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</si>
  <si>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</si>
  <si>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</si>
  <si>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</si>
  <si>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</si>
  <si>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</si>
  <si>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</si>
  <si>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</si>
  <si>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</si>
  <si>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</si>
  <si>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</si>
  <si>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</si>
  <si>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</si>
  <si>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</si>
  <si>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</si>
  <si>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</si>
  <si>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</si>
  <si>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</si>
  <si>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</si>
  <si>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</si>
  <si>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</si>
  <si>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</si>
  <si>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</si>
  <si>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</si>
  <si>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</si>
  <si>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</si>
  <si>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</si>
  <si>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</si>
  <si>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</si>
  <si>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</si>
  <si>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</si>
  <si>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</si>
  <si>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</si>
  <si>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</si>
  <si>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</si>
  <si>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</si>
  <si>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</si>
  <si>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</si>
  <si>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</si>
  <si>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</si>
  <si>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</si>
  <si>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</si>
  <si>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</si>
  <si>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</si>
  <si>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</si>
  <si>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</si>
  <si>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</si>
  <si>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</si>
  <si>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</si>
  <si>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</si>
  <si>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</si>
  <si>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</si>
  <si>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</si>
  <si>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</si>
  <si>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</si>
  <si>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</si>
  <si>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</si>
  <si>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</si>
  <si>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</si>
  <si>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</si>
  <si>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</si>
  <si>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</si>
  <si>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</si>
  <si>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</si>
  <si>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</si>
  <si>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</si>
  <si>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</si>
  <si>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</si>
  <si>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</si>
  <si>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</si>
  <si>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</si>
  <si>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</si>
  <si>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</si>
  <si>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</si>
  <si>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</si>
  <si>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</si>
  <si>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</si>
  <si>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</si>
  <si>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</si>
  <si>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</si>
  <si>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</si>
  <si>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</si>
  <si>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</si>
  <si>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</si>
  <si>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</si>
  <si>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</si>
  <si>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</si>
  <si>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</si>
  <si>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</si>
  <si>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</si>
  <si>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</si>
  <si>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</si>
  <si>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</si>
  <si>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</si>
  <si>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</si>
  <si>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</si>
  <si>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</si>
  <si>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</si>
  <si>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</si>
  <si>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</si>
  <si>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</si>
  <si>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</si>
  <si>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</si>
  <si>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</si>
  <si>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</si>
  <si>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</si>
  <si>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</si>
  <si>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</si>
  <si>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</si>
  <si>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</si>
  <si>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</si>
  <si>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</si>
  <si>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</si>
  <si>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</si>
  <si>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</si>
  <si>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</si>
  <si>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</si>
  <si>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</si>
  <si>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</si>
  <si>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</si>
  <si>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</si>
  <si>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</si>
  <si>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</si>
  <si>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</si>
  <si>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</si>
  <si>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</si>
  <si>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</si>
  <si>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</si>
  <si>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</si>
  <si>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</si>
  <si>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</si>
  <si>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</si>
  <si>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</si>
  <si>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</si>
  <si>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</si>
  <si>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</si>
  <si>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</si>
  <si>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</si>
  <si>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</si>
  <si>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</si>
  <si>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</si>
  <si>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</si>
  <si>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</si>
  <si>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</si>
  <si>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</si>
  <si>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</si>
  <si>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</si>
  <si>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</si>
  <si>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</si>
  <si>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</si>
  <si>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</si>
  <si>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</si>
  <si>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</si>
  <si>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</si>
  <si>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</si>
  <si>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</si>
  <si>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</si>
  <si>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</si>
  <si>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</si>
  <si>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</si>
  <si>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</si>
  <si>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</si>
  <si>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</si>
  <si>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</si>
  <si>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</si>
  <si>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</si>
  <si>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</si>
  <si>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</si>
  <si>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</si>
  <si>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</si>
  <si>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</si>
  <si>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</si>
  <si>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</si>
  <si>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</si>
  <si>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</si>
  <si>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</si>
  <si>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</si>
  <si>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</si>
  <si>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</si>
  <si>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</si>
  <si>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</si>
  <si>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</si>
  <si>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</si>
  <si>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</si>
  <si>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</si>
  <si>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</si>
  <si>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</si>
  <si>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</si>
  <si>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</si>
  <si>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</si>
  <si>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</si>
  <si>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</si>
  <si>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</si>
  <si>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</si>
  <si>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</si>
  <si>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</si>
  <si>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</si>
  <si>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</si>
  <si>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</si>
  <si>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</si>
  <si>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</si>
  <si>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</si>
  <si>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</si>
  <si>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</si>
  <si>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</si>
  <si>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</si>
  <si>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</si>
  <si>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</si>
  <si>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</si>
  <si>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</si>
  <si>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</si>
  <si>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</si>
  <si>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</si>
  <si>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</si>
  <si>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</si>
  <si>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</si>
  <si>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</si>
  <si>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</si>
  <si>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</si>
  <si>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</si>
  <si>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</si>
  <si>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</si>
  <si>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</si>
  <si>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</si>
  <si>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</si>
  <si>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</si>
  <si>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</si>
  <si>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</si>
  <si>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</si>
  <si>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</si>
  <si>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</si>
  <si>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</si>
  <si>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</si>
  <si>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</si>
  <si>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</si>
  <si>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</si>
  <si>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</si>
  <si>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</si>
  <si>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</si>
  <si>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</si>
  <si>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</si>
  <si>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</si>
  <si>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</si>
  <si>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</si>
  <si>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</si>
  <si>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</si>
  <si>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</si>
  <si>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</si>
  <si>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</si>
  <si>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</si>
  <si>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</si>
  <si>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</si>
  <si>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</si>
  <si>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</si>
  <si>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</si>
  <si>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</si>
  <si>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</si>
  <si>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</si>
  <si>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</si>
  <si>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</si>
  <si>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</si>
  <si>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</si>
  <si>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</si>
  <si>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</si>
  <si>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</si>
  <si>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</si>
  <si>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</si>
  <si>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</si>
  <si>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</si>
  <si>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</si>
  <si>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</si>
  <si>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</si>
  <si>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</si>
  <si>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</si>
  <si>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</si>
  <si>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</si>
  <si>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</si>
  <si>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</si>
  <si>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</si>
  <si>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</si>
  <si>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</si>
  <si>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</si>
  <si>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</si>
  <si>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</si>
  <si>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</si>
  <si>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</si>
  <si>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</si>
  <si>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</si>
  <si>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</si>
  <si>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</si>
  <si>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</si>
  <si>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</si>
  <si>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</si>
  <si>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</si>
  <si>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</si>
  <si>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</si>
  <si>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</si>
  <si>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</si>
  <si>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</si>
  <si>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</si>
  <si>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</si>
  <si>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</si>
  <si>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</si>
  <si>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</si>
  <si>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</si>
  <si>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</si>
  <si>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</si>
  <si>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</si>
  <si>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</si>
  <si>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</si>
  <si>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</si>
  <si>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</si>
  <si>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</si>
  <si>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</si>
  <si>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</si>
  <si>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</si>
  <si>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</si>
  <si>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</si>
  <si>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</si>
  <si>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</si>
  <si>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</si>
  <si>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</si>
  <si>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</si>
  <si>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</si>
  <si>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</si>
  <si>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</si>
  <si>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</si>
  <si>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</si>
  <si>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</si>
  <si>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</si>
  <si>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</si>
  <si>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</si>
  <si>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</si>
  <si>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</si>
  <si>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</si>
  <si>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</si>
  <si>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</si>
  <si>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</si>
  <si>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</si>
  <si>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</si>
  <si>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</si>
  <si>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</si>
  <si>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</si>
  <si>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</si>
  <si>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</si>
  <si>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</si>
  <si>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</si>
  <si>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</si>
  <si>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</si>
  <si>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</si>
  <si>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</si>
  <si>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</si>
  <si>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</si>
  <si>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</si>
  <si>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</si>
  <si>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</si>
  <si>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</si>
  <si>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</si>
  <si>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</si>
  <si>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</si>
  <si>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</si>
  <si>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</si>
  <si>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</si>
  <si>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</si>
  <si>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</si>
  <si>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</si>
  <si>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</si>
  <si>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</si>
  <si>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</si>
  <si>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</si>
  <si>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</si>
  <si>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</si>
  <si>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</si>
  <si>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</si>
  <si>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</si>
  <si>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</si>
  <si>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</si>
  <si>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</si>
  <si>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</si>
  <si>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</si>
  <si>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</si>
  <si>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</si>
  <si>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</si>
  <si>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</si>
  <si>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</si>
  <si>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</si>
  <si>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</si>
  <si>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</si>
  <si>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</si>
  <si>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</si>
  <si>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</si>
  <si>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</si>
  <si>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</si>
  <si>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</si>
  <si>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</si>
  <si>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</si>
  <si>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</si>
  <si>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</si>
  <si>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</si>
  <si>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</si>
  <si>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</si>
  <si>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</si>
  <si>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</si>
  <si>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</si>
  <si>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</si>
  <si>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</si>
  <si>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</si>
  <si>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</si>
  <si>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</si>
  <si>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</si>
  <si>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</si>
  <si>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</si>
  <si>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</si>
  <si>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</si>
  <si>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</si>
  <si>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</si>
  <si>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</si>
  <si>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</si>
  <si>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</si>
  <si>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</si>
  <si>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</si>
  <si>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</si>
  <si>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</si>
  <si>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</si>
  <si>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</si>
  <si>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</si>
  <si>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</si>
  <si>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</si>
  <si>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</si>
  <si>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</si>
  <si>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</si>
  <si>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</si>
  <si>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</si>
  <si>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</si>
  <si>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</si>
  <si>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</si>
  <si>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</si>
  <si>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</si>
  <si>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</si>
  <si>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</si>
  <si>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</si>
  <si>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</si>
  <si>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</si>
  <si>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</si>
  <si>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</si>
  <si>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</si>
  <si>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</si>
  <si>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</si>
  <si>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</si>
  <si>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</si>
  <si>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</si>
  <si>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</si>
  <si>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</si>
  <si>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</si>
  <si>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</si>
  <si>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</si>
  <si>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</si>
  <si>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</si>
  <si>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</si>
  <si>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</si>
  <si>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</si>
  <si>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</si>
  <si>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</si>
  <si>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</si>
  <si>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</si>
  <si>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</si>
  <si>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</si>
  <si>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</si>
  <si>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</si>
  <si>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</si>
  <si>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</si>
  <si>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</si>
  <si>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</si>
  <si>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</si>
  <si>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</si>
  <si>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</si>
  <si>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</si>
  <si>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</si>
  <si>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</si>
  <si>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</si>
  <si>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</si>
  <si>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</si>
  <si>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</si>
  <si>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</si>
  <si>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</si>
  <si>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</si>
  <si>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</si>
  <si>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</si>
  <si>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</si>
  <si>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</si>
  <si>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</si>
  <si>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</si>
  <si>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</si>
  <si>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</si>
  <si>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</si>
  <si>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</si>
  <si>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</si>
  <si>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</si>
  <si>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</si>
  <si>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</si>
  <si>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</si>
  <si>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</si>
  <si>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</si>
  <si>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</si>
  <si>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</si>
  <si>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</si>
  <si>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</si>
  <si>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</si>
  <si>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</si>
  <si>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</si>
  <si>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</si>
  <si>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</si>
  <si>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</si>
  <si>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</si>
  <si>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</si>
  <si>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</si>
  <si>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</si>
  <si>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</si>
  <si>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</si>
  <si>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</si>
  <si>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</si>
  <si>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</si>
  <si>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</si>
  <si>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</si>
  <si>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</si>
  <si>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</si>
  <si>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</si>
  <si>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</si>
  <si>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</si>
  <si>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</si>
  <si>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</si>
  <si>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</si>
  <si>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</si>
  <si>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</si>
  <si>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</si>
  <si>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</si>
  <si>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</si>
  <si>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</si>
  <si>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</si>
  <si>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</si>
  <si>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</si>
  <si>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</si>
  <si>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</si>
  <si>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</si>
  <si>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</si>
  <si>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</si>
  <si>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</si>
  <si>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</si>
  <si>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</si>
  <si>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</si>
  <si>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</si>
  <si>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</si>
  <si>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</si>
  <si>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</si>
  <si>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</si>
  <si>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</si>
  <si>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</si>
  <si>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</si>
  <si>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</si>
  <si>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</si>
  <si>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</si>
  <si>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</si>
  <si>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</si>
  <si>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</si>
  <si>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</si>
  <si>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</si>
  <si>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</si>
  <si>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</si>
  <si>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</si>
  <si>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</si>
  <si>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</si>
  <si>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</si>
  <si>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</si>
  <si>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</si>
  <si>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</si>
  <si>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</si>
  <si>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</si>
  <si>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</si>
  <si>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</si>
  <si>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</si>
  <si>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</si>
  <si>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</si>
  <si>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</si>
  <si>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</si>
  <si>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</si>
  <si>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</si>
  <si>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</si>
  <si>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</si>
  <si>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</si>
  <si>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</si>
  <si>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</si>
  <si>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</si>
  <si>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</si>
  <si>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</si>
  <si>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</si>
  <si>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</si>
  <si>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</si>
  <si>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</si>
  <si>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</si>
  <si>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</si>
  <si>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</si>
  <si>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</si>
  <si>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</si>
  <si>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</si>
  <si>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</si>
  <si>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</si>
  <si>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</si>
  <si>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</si>
  <si>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</si>
  <si>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</si>
  <si>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</si>
  <si>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</si>
  <si>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</si>
  <si>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</si>
  <si>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</si>
  <si>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</si>
  <si>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</si>
  <si>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</si>
  <si>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</si>
  <si>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</si>
  <si>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</si>
  <si>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</si>
  <si>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</si>
  <si>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</si>
  <si>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</si>
  <si>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</si>
  <si>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</si>
  <si>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</si>
  <si>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</si>
  <si>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</si>
  <si>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</si>
  <si>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</si>
  <si>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</si>
  <si>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</si>
  <si>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</si>
  <si>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</si>
  <si>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</si>
  <si>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</si>
  <si>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</si>
  <si>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</si>
  <si>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</si>
  <si>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</si>
  <si>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</si>
  <si>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</si>
  <si>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</si>
  <si>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</si>
  <si>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</si>
  <si>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</si>
  <si>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</si>
  <si>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</si>
  <si>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</si>
  <si>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</si>
  <si>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</si>
  <si>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</si>
  <si>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</si>
  <si>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</si>
  <si>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</si>
  <si>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</si>
  <si>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</si>
  <si>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</si>
  <si>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</si>
  <si>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</si>
  <si>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</si>
  <si>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</si>
  <si>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</si>
  <si>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</si>
  <si>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</si>
  <si>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</si>
  <si>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</si>
  <si>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</si>
  <si>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</si>
  <si>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</si>
  <si>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</si>
  <si>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</si>
  <si>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</si>
  <si>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</si>
  <si>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</si>
  <si>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</si>
  <si>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</si>
  <si>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</si>
  <si>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</si>
  <si>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</si>
  <si>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</si>
  <si>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</si>
  <si>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</si>
  <si>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</si>
  <si>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</si>
  <si>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</si>
  <si>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</si>
  <si>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</si>
  <si>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</si>
  <si>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</si>
  <si>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</si>
  <si>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</si>
  <si>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</si>
  <si>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</si>
  <si>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</si>
  <si>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</si>
  <si>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</si>
  <si>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</si>
  <si>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</si>
  <si>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</si>
  <si>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</si>
  <si>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</si>
  <si>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</si>
  <si>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</si>
  <si>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</si>
  <si>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</si>
  <si>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</si>
  <si>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</si>
  <si>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</si>
  <si>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</si>
  <si>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</si>
  <si>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</si>
  <si>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</si>
  <si>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</si>
  <si>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</si>
  <si>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</si>
  <si>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</si>
  <si>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</si>
  <si>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</si>
  <si>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</si>
  <si>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</si>
  <si>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</si>
  <si>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</si>
  <si>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</si>
  <si>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</si>
  <si>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</si>
  <si>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</si>
  <si>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</si>
  <si>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</si>
  <si>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</si>
  <si>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</si>
  <si>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</si>
  <si>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</si>
  <si>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</si>
  <si>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</si>
  <si>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</si>
  <si>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</si>
  <si>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</si>
  <si>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</si>
  <si>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</si>
  <si>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</si>
  <si>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</si>
  <si>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</si>
  <si>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</si>
  <si>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</si>
  <si>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</si>
  <si>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</si>
  <si>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</si>
  <si>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</si>
  <si>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</si>
  <si>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</si>
  <si>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</si>
  <si>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</si>
  <si>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</si>
  <si>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</si>
  <si>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</si>
  <si>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</si>
  <si>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</si>
  <si>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</si>
  <si>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</si>
  <si>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</si>
  <si>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</si>
  <si>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</si>
  <si>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</si>
  <si>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</si>
  <si>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</si>
  <si>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</si>
  <si>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</si>
  <si>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</si>
  <si>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</si>
  <si>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</si>
  <si>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</si>
  <si>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</si>
  <si>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</si>
  <si>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</si>
  <si>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</si>
  <si>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</si>
  <si>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</si>
  <si>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</si>
  <si>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</si>
  <si>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</si>
  <si>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</si>
  <si>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</si>
  <si>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</si>
  <si>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</si>
  <si>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</si>
  <si>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</si>
  <si>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</si>
  <si>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</si>
  <si>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</si>
  <si>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</si>
  <si>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</si>
  <si>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</si>
  <si>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</si>
  <si>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</si>
  <si>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</si>
  <si>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</si>
  <si>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</si>
  <si>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</si>
  <si>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</si>
  <si>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</si>
  <si>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</si>
  <si>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</si>
  <si>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</si>
  <si>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</si>
  <si>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</si>
  <si>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</si>
  <si>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</si>
  <si>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</si>
  <si>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</si>
  <si>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</si>
  <si>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</si>
  <si>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</si>
  <si>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</si>
  <si>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</si>
  <si>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</si>
  <si>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</si>
  <si>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</si>
  <si>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</si>
  <si>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</si>
  <si>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</si>
  <si>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</si>
  <si>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</si>
  <si>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</si>
  <si>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</si>
  <si>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</si>
  <si>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</si>
  <si>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</si>
  <si>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</si>
  <si>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</si>
  <si>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</si>
  <si>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</si>
  <si>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</si>
  <si>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</si>
  <si>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</si>
  <si>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</si>
  <si>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</si>
  <si>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</si>
  <si>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</si>
  <si>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</si>
  <si>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</si>
  <si>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</si>
  <si>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</si>
  <si>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</si>
  <si>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</si>
  <si>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</si>
  <si>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</si>
  <si>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</si>
  <si>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</si>
  <si>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</si>
  <si>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</si>
  <si>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</si>
  <si>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</si>
  <si>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</si>
  <si>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</si>
  <si>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</si>
  <si>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</si>
  <si>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</si>
  <si>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</si>
  <si>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</si>
  <si>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</si>
  <si>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</si>
  <si>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</si>
  <si>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</si>
  <si>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</si>
  <si>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</si>
  <si>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</si>
  <si>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</si>
  <si>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</si>
  <si>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</si>
  <si>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</si>
  <si>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</si>
  <si>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</si>
  <si>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</si>
  <si>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</si>
  <si>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</si>
  <si>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</si>
  <si>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</si>
  <si>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</si>
  <si>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</si>
  <si>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</si>
  <si>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</si>
  <si>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</si>
  <si>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</si>
  <si>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</si>
  <si>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</si>
  <si>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</si>
  <si>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</si>
  <si>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</si>
  <si>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</si>
  <si>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</si>
  <si>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</si>
  <si>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</si>
  <si>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</si>
  <si>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</si>
  <si>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</si>
  <si>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</si>
  <si>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</si>
  <si>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</si>
  <si>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</si>
  <si>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</si>
  <si>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</si>
  <si>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</si>
  <si>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</si>
  <si>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</si>
  <si>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</si>
  <si>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</si>
  <si>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</si>
  <si>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</si>
  <si>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</si>
  <si>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</si>
  <si>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</si>
  <si>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</si>
  <si>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</si>
  <si>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</si>
  <si>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</si>
  <si>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</si>
  <si>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</si>
  <si>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</si>
  <si>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</si>
  <si>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</si>
  <si>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</si>
  <si>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</si>
  <si>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</si>
  <si>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</si>
  <si>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</si>
  <si>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</si>
  <si>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</si>
  <si>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</si>
  <si>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</si>
  <si>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</si>
  <si>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</si>
  <si>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</si>
  <si>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</si>
  <si>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</si>
  <si>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</si>
  <si>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</si>
  <si>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</si>
  <si>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</si>
  <si>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</si>
  <si>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</si>
  <si>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</si>
  <si>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</si>
  <si>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</si>
  <si>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</si>
  <si>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</si>
  <si>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</si>
  <si>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</si>
  <si>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</si>
  <si>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</si>
  <si>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</si>
  <si>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</si>
  <si>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</si>
  <si>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</si>
  <si>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</si>
  <si>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</si>
  <si>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</si>
  <si>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</si>
  <si>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</si>
  <si>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</si>
  <si>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</si>
  <si>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</si>
  <si>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</si>
  <si>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</si>
  <si>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</si>
  <si>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</si>
  <si>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</si>
  <si>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</si>
  <si>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</si>
  <si>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</si>
  <si>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</si>
  <si>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</si>
  <si>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</si>
  <si>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</si>
  <si>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</si>
  <si>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</si>
  <si>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</si>
  <si>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</si>
  <si>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</si>
  <si>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</si>
  <si>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</si>
  <si>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</si>
  <si>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</si>
  <si>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</si>
  <si>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</si>
  <si>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</si>
  <si>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</si>
  <si>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</si>
  <si>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</si>
  <si>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</si>
  <si>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</si>
  <si>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</si>
  <si>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</si>
  <si>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</si>
  <si>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</si>
  <si>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</si>
  <si>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</si>
  <si>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</si>
  <si>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</si>
  <si>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</si>
  <si>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</si>
  <si>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</si>
  <si>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</si>
  <si>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</si>
  <si>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</si>
  <si>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</si>
  <si>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</si>
  <si>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</si>
  <si>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</si>
  <si>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</si>
  <si>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</si>
  <si>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</si>
  <si>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</si>
  <si>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</si>
  <si>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</si>
  <si>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</si>
  <si>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</si>
  <si>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</si>
  <si>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</si>
  <si>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</si>
  <si>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</si>
  <si>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</si>
  <si>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</si>
  <si>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</si>
  <si>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</si>
  <si>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</si>
  <si>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</si>
  <si>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</si>
  <si>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</si>
  <si>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</si>
  <si>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</si>
  <si>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</si>
  <si>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</si>
  <si>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</si>
  <si>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</si>
  <si>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</si>
  <si>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</si>
  <si>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</si>
  <si>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</si>
  <si>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</si>
  <si>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</si>
  <si>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</si>
  <si>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</si>
  <si>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</si>
  <si>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</si>
  <si>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</si>
  <si>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</si>
  <si>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</si>
  <si>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</si>
  <si>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</si>
  <si>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</si>
  <si>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</si>
  <si>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</si>
  <si>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</si>
  <si>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</si>
  <si>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</si>
  <si>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</si>
  <si>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</si>
  <si>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</si>
  <si>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</si>
  <si>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</si>
  <si>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</si>
  <si>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</si>
  <si>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</si>
  <si>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</si>
  <si>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</si>
  <si>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</si>
  <si>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</si>
  <si>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</si>
  <si>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</si>
  <si>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</si>
  <si>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</si>
  <si>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</si>
  <si>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</si>
  <si>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</si>
  <si>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</si>
  <si>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</si>
  <si>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</si>
  <si>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</si>
  <si>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</si>
  <si>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</si>
  <si>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</si>
  <si>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</si>
  <si>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</si>
  <si>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</si>
  <si>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</si>
  <si>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</si>
  <si>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</si>
  <si>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</si>
  <si>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</si>
  <si>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</si>
  <si>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</si>
  <si>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</si>
  <si>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</si>
  <si>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</si>
  <si>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</si>
  <si>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</si>
  <si>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</si>
  <si>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</si>
  <si>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</si>
  <si>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</si>
  <si>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</si>
  <si>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</si>
  <si>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</si>
  <si>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</si>
  <si>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</si>
  <si>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</si>
  <si>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</si>
  <si>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</si>
  <si>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</si>
  <si>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</si>
  <si>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</si>
  <si>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</si>
  <si>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</si>
  <si>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</si>
  <si>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</si>
  <si>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</si>
  <si>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</si>
  <si>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</si>
  <si>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</si>
  <si>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</si>
  <si>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</si>
  <si>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</si>
  <si>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</si>
  <si>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</si>
  <si>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</si>
  <si>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</si>
  <si>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</si>
  <si>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</si>
  <si>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</si>
  <si>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</si>
  <si>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</si>
  <si>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</si>
  <si>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</si>
  <si>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</si>
  <si>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</si>
  <si>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</si>
  <si>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</si>
  <si>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</si>
  <si>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</si>
  <si>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</si>
  <si>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</si>
  <si>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</si>
  <si>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</si>
  <si>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</si>
  <si>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</si>
  <si>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</si>
  <si>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</si>
  <si>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</si>
  <si>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</si>
  <si>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</si>
  <si>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</si>
  <si>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</si>
  <si>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</si>
  <si>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</si>
  <si>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</si>
  <si>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</si>
  <si>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</si>
  <si>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</si>
  <si>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</si>
  <si>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</si>
  <si>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</si>
  <si>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</si>
  <si>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</si>
  <si>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</si>
  <si>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</si>
  <si>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</si>
  <si>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</si>
  <si>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</si>
  <si>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</si>
  <si>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</si>
  <si>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</si>
  <si>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</si>
  <si>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</si>
  <si>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</si>
  <si>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</si>
  <si>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</si>
  <si>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</si>
  <si>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</si>
  <si>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</si>
  <si>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</si>
  <si>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</si>
  <si>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</si>
  <si>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</si>
  <si>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</si>
  <si>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</si>
  <si>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</si>
  <si>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</si>
  <si>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</si>
  <si>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</si>
  <si>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</si>
  <si>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</si>
  <si>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</si>
  <si>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</si>
  <si>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</si>
  <si>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</si>
  <si>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</si>
  <si>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</si>
  <si>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</si>
  <si>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</si>
  <si>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</si>
  <si>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</si>
  <si>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</si>
  <si>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</si>
  <si>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</si>
  <si>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</si>
  <si>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</si>
  <si>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</si>
  <si>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</si>
  <si>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</si>
  <si>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</si>
  <si>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</si>
  <si>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</si>
  <si>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</si>
  <si>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</si>
  <si>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</si>
  <si>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</si>
  <si>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</si>
  <si>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</si>
  <si>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</si>
  <si>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</si>
  <si>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</si>
  <si>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</si>
  <si>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</si>
  <si>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</si>
  <si>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</si>
  <si>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</si>
  <si>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</si>
  <si>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</si>
  <si>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</si>
  <si>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</si>
  <si>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</si>
  <si>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</si>
  <si>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</si>
  <si>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</si>
  <si>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</si>
  <si>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</si>
  <si>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</si>
  <si>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</si>
  <si>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</si>
  <si>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</si>
  <si>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</si>
  <si>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</si>
  <si>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</si>
  <si>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</si>
  <si>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</si>
  <si>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</si>
  <si>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</si>
  <si>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</si>
  <si>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</si>
  <si>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</si>
  <si>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</si>
  <si>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</si>
  <si>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</si>
  <si>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</si>
  <si>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</si>
  <si>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</si>
  <si>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</si>
  <si>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</si>
  <si>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</si>
  <si>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</si>
  <si>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</si>
  <si>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</si>
  <si>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</si>
  <si>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</si>
  <si>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</si>
  <si>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</si>
  <si>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</si>
  <si>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</si>
  <si>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</si>
  <si>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</si>
  <si>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</si>
  <si>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</si>
  <si>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</si>
  <si>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</si>
  <si>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</si>
  <si>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</si>
  <si>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</si>
  <si>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</si>
  <si>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</si>
  <si>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</si>
  <si>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</si>
  <si>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</si>
  <si>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</si>
  <si>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</si>
  <si>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</si>
  <si>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</si>
  <si>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</si>
  <si>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</si>
  <si>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</si>
  <si>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</si>
  <si>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</si>
  <si>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</si>
  <si>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</si>
  <si>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</si>
  <si>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</si>
  <si>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</si>
  <si>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</si>
  <si>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</si>
  <si>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</si>
  <si>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</si>
  <si>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</si>
  <si>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</si>
  <si>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</si>
  <si>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</si>
  <si>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</si>
  <si>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</si>
  <si>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</si>
  <si>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</si>
  <si>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</si>
  <si>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</si>
  <si>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</si>
  <si>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</si>
  <si>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</si>
  <si>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</si>
  <si>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</si>
  <si>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</si>
  <si>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</si>
  <si>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</si>
  <si>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</si>
  <si>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</si>
  <si>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</si>
  <si>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</si>
  <si>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</si>
  <si>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</si>
  <si>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</si>
  <si>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</si>
  <si>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</si>
  <si>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</si>
  <si>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</si>
  <si>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</si>
  <si>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</si>
  <si>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</si>
  <si>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</si>
  <si>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</si>
  <si>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</si>
  <si>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</si>
  <si>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</si>
  <si>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</si>
  <si>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</si>
  <si>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</si>
  <si>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</si>
  <si>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</si>
  <si>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</si>
  <si>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</si>
  <si>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</si>
  <si>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</si>
  <si>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</si>
  <si>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</si>
  <si>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</si>
  <si>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</si>
  <si>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</si>
  <si>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</si>
  <si>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</si>
  <si>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</si>
  <si>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</si>
  <si>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</si>
  <si>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</si>
  <si>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</si>
  <si>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</si>
  <si>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</si>
  <si>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</si>
  <si>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</si>
  <si>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</si>
  <si>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</si>
  <si>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</si>
  <si>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</si>
  <si>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</si>
  <si>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</si>
  <si>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</si>
  <si>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</si>
  <si>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</si>
  <si>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</si>
  <si>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</si>
  <si>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</si>
  <si>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</si>
  <si>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</si>
  <si>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</si>
  <si>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</si>
  <si>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</si>
  <si>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</si>
  <si>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</si>
  <si>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</si>
  <si>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</si>
  <si>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</si>
  <si>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</si>
  <si>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</si>
  <si>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</si>
  <si>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</si>
  <si>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</si>
  <si>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</si>
  <si>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</si>
  <si>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</si>
  <si>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</si>
  <si>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</si>
  <si>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</si>
  <si>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</si>
  <si>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</si>
  <si>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</si>
  <si>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</si>
  <si>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</si>
  <si>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</si>
  <si>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</si>
  <si>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</si>
  <si>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</si>
  <si>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</si>
  <si>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</si>
  <si>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</si>
  <si>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</si>
  <si>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</si>
  <si>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</si>
  <si>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</si>
  <si>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</si>
  <si>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</si>
  <si>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</si>
  <si>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</si>
  <si>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</si>
  <si>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</si>
  <si>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</si>
  <si>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</si>
  <si>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</si>
  <si>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</si>
  <si>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</si>
  <si>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</si>
  <si>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</si>
  <si>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</si>
  <si>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</si>
  <si>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</si>
  <si>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</si>
  <si>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</si>
  <si>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</si>
  <si>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</si>
  <si>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</si>
  <si>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</si>
  <si>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</si>
  <si>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</si>
  <si>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</si>
  <si>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</si>
  <si>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</si>
  <si>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</si>
  <si>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</si>
  <si>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</si>
  <si>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</si>
  <si>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</si>
  <si>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</si>
  <si>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</si>
  <si>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</si>
  <si>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</si>
  <si>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</si>
  <si>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</si>
  <si>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</si>
  <si>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</si>
  <si>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</si>
  <si>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</si>
  <si>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</si>
  <si>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</si>
  <si>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</si>
  <si>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</si>
  <si>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</si>
  <si>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</si>
  <si>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</si>
  <si>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</si>
  <si>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</si>
  <si>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</si>
  <si>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</si>
  <si>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</si>
  <si>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</si>
  <si>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</si>
  <si>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</si>
  <si>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</si>
  <si>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</si>
  <si>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</si>
  <si>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</si>
  <si>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</si>
  <si>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</si>
  <si>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</si>
  <si>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</si>
  <si>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</si>
  <si>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</si>
  <si>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</si>
  <si>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</si>
  <si>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</si>
  <si>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</si>
  <si>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</si>
  <si>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</si>
  <si>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</si>
  <si>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</si>
  <si>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</si>
  <si>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</si>
  <si>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</si>
  <si>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</si>
  <si>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</si>
  <si>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</si>
  <si>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</si>
  <si>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</si>
  <si>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</si>
  <si>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</si>
  <si>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</si>
  <si>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</si>
  <si>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</si>
  <si>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</si>
  <si>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</si>
  <si>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</si>
  <si>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</si>
  <si>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</si>
  <si>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</si>
  <si>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</si>
  <si>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</si>
  <si>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</si>
  <si>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</si>
  <si>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</si>
  <si>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</si>
  <si>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</si>
  <si>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</si>
  <si>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</si>
  <si>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</si>
  <si>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</si>
  <si>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</si>
  <si>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</si>
  <si>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</si>
  <si>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</si>
  <si>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</si>
  <si>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</si>
  <si>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</si>
  <si>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</si>
  <si>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</si>
  <si>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</si>
  <si>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</si>
  <si>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</si>
  <si>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</si>
  <si>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</si>
  <si>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</si>
  <si>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</si>
  <si>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</si>
  <si>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</si>
  <si>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</si>
  <si>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</si>
  <si>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</si>
  <si>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</si>
  <si>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</si>
  <si>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</si>
  <si>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</si>
  <si>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</si>
  <si>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</si>
  <si>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</si>
  <si>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</si>
  <si>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</si>
  <si>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</si>
  <si>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</si>
  <si>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</si>
  <si>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</si>
  <si>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</si>
  <si>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</si>
  <si>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</si>
  <si>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</si>
  <si>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</si>
  <si>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</si>
  <si>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</si>
  <si>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</si>
  <si>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</si>
  <si>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</si>
  <si>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</si>
  <si>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</si>
  <si>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</si>
  <si>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</si>
  <si>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</si>
  <si>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</si>
  <si>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</si>
  <si>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</si>
  <si>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</si>
  <si>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</si>
  <si>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</si>
  <si>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</si>
  <si>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</si>
  <si>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</si>
  <si>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</si>
  <si>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</si>
  <si>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</si>
  <si>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</si>
  <si>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</si>
  <si>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</si>
  <si>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</si>
  <si>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</si>
  <si>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</si>
  <si>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</si>
  <si>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</si>
  <si>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</si>
  <si>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</si>
  <si>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</si>
  <si>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</si>
  <si>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</si>
  <si>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</si>
  <si>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</si>
  <si>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</si>
  <si>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</si>
  <si>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</si>
  <si>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</si>
  <si>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</si>
  <si>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</si>
  <si>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</si>
  <si>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</si>
  <si>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</si>
  <si>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</si>
  <si>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</si>
  <si>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</si>
  <si>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</si>
  <si>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</si>
  <si>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</si>
  <si>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</si>
  <si>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</si>
  <si>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</si>
  <si>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</si>
  <si>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</si>
  <si>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</si>
  <si>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</si>
  <si>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</si>
  <si>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</si>
  <si>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</si>
  <si>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</si>
  <si>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</si>
  <si>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</si>
  <si>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</si>
  <si>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</si>
  <si>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</si>
  <si>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</si>
  <si>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</si>
  <si>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</si>
  <si>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</si>
  <si>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</si>
  <si>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</si>
  <si>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</si>
  <si>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</si>
  <si>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</si>
  <si>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</si>
  <si>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</si>
  <si>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</si>
  <si>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</si>
  <si>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</si>
  <si>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</si>
  <si>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</si>
  <si>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</si>
  <si>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</si>
  <si>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</si>
  <si>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</si>
  <si>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</si>
  <si>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</si>
  <si>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</si>
  <si>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</si>
  <si>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</si>
  <si>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</si>
  <si>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</si>
  <si>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</si>
  <si>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</si>
  <si>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</si>
  <si>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</si>
  <si>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</si>
  <si>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</si>
  <si>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</si>
  <si>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</si>
  <si>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</si>
  <si>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</si>
  <si>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</si>
  <si>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</si>
  <si>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</si>
  <si>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</si>
  <si>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</si>
  <si>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</si>
  <si>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</si>
  <si>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</si>
  <si>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</si>
  <si>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</si>
  <si>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</si>
  <si>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</si>
  <si>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</si>
  <si>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</si>
  <si>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</si>
  <si>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</si>
  <si>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</si>
  <si>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</si>
  <si>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</si>
  <si>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</si>
  <si>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</si>
  <si>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</si>
  <si>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</si>
  <si>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</si>
  <si>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</si>
  <si>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</si>
  <si>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</si>
  <si>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</si>
  <si>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</si>
  <si>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</si>
  <si>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</si>
  <si>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</si>
  <si>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</si>
  <si>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</si>
  <si>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</si>
  <si>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</si>
  <si>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</si>
  <si>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</si>
  <si>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</si>
  <si>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</si>
  <si>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</si>
  <si>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</si>
  <si>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</si>
  <si>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</si>
  <si>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</si>
  <si>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</si>
  <si>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</si>
  <si>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</si>
  <si>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</si>
  <si>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</si>
  <si>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</si>
  <si>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</si>
  <si>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</si>
  <si>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</si>
  <si>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</si>
  <si>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</si>
  <si>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</si>
  <si>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</si>
  <si>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</si>
  <si>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</si>
  <si>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</si>
  <si>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</si>
  <si>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</si>
  <si>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</si>
  <si>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</si>
  <si>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</si>
  <si>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</si>
  <si>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</si>
  <si>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</si>
  <si>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</si>
  <si>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</si>
  <si>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</si>
  <si>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</si>
  <si>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</si>
  <si>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</si>
  <si>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</si>
  <si>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</si>
  <si>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</si>
  <si>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</si>
  <si>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</si>
  <si>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</si>
  <si>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</si>
  <si>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</si>
  <si>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</si>
  <si>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</si>
  <si>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</si>
  <si>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</si>
  <si>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</si>
  <si>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</si>
  <si>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</si>
  <si>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</si>
  <si>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</si>
  <si>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</si>
  <si>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</si>
  <si>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</si>
  <si>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</si>
  <si>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</si>
  <si>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</si>
  <si>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</si>
  <si>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</si>
  <si>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</si>
  <si>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</si>
  <si>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</si>
  <si>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</si>
  <si>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</si>
  <si>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</si>
  <si>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</si>
  <si>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</si>
  <si>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</si>
  <si>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</si>
  <si>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</si>
  <si>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</si>
  <si>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</si>
  <si>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</si>
  <si>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</si>
  <si>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</si>
  <si>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</si>
  <si>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</si>
  <si>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</si>
  <si>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</si>
  <si>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</si>
  <si>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</si>
  <si>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</si>
  <si>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</si>
  <si>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</si>
  <si>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</si>
  <si>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</si>
  <si>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</si>
  <si>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</si>
  <si>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</si>
  <si>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</si>
  <si>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</si>
  <si>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</si>
  <si>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</si>
  <si>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</si>
  <si>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</si>
  <si>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</si>
  <si>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</si>
  <si>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</si>
  <si>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</si>
  <si>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</si>
  <si>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</si>
  <si>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</si>
  <si>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</si>
  <si>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</si>
  <si>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</si>
  <si>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</si>
  <si>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</si>
  <si>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</si>
  <si>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</si>
  <si>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</si>
  <si>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</si>
  <si>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</si>
  <si>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</si>
  <si>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</si>
  <si>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</si>
  <si>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</si>
  <si>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</si>
  <si>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</si>
  <si>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</si>
  <si>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</si>
  <si>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</si>
  <si>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</si>
  <si>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</si>
  <si>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</si>
  <si>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</si>
  <si>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</si>
  <si>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</si>
  <si>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</si>
  <si>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</si>
  <si>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</si>
  <si>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</si>
  <si>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</si>
  <si>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</si>
  <si>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</si>
  <si>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</si>
  <si>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</si>
  <si>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</si>
  <si>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</si>
  <si>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</si>
  <si>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</si>
  <si>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</si>
  <si>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</si>
  <si>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</si>
  <si>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</si>
  <si>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</si>
  <si>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</si>
  <si>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</si>
  <si>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</si>
  <si>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</si>
  <si>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</si>
  <si>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</si>
  <si>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</si>
  <si>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</si>
  <si>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</si>
  <si>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</si>
  <si>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</si>
  <si>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</si>
  <si>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</si>
  <si>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</si>
  <si>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</si>
  <si>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</si>
  <si>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</si>
  <si>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</si>
  <si>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</si>
  <si>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</si>
  <si>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</si>
  <si>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</si>
  <si>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</si>
  <si>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</si>
  <si>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</si>
  <si>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</si>
  <si>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</si>
  <si>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</si>
  <si>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</si>
  <si>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</si>
  <si>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</si>
  <si>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</si>
  <si>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</si>
  <si>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</si>
  <si>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</si>
  <si>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</si>
  <si>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</si>
  <si>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</si>
  <si>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</si>
  <si>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</si>
  <si>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</si>
  <si>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</si>
  <si>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</si>
  <si>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</si>
  <si>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</si>
  <si>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</si>
  <si>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</si>
  <si>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</si>
  <si>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</si>
  <si>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</si>
  <si>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</si>
  <si>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</si>
  <si>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</si>
  <si>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</si>
  <si>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</si>
  <si>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</si>
  <si>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</si>
  <si>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</si>
  <si>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</si>
  <si>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</si>
  <si>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</si>
  <si>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</si>
  <si>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</si>
  <si>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</si>
  <si>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</si>
  <si>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</si>
  <si>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</si>
  <si>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</si>
  <si>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</si>
  <si>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</si>
  <si>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</si>
  <si>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</si>
  <si>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</si>
  <si>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</si>
  <si>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</si>
  <si>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</si>
  <si>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</si>
  <si>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</si>
  <si>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</si>
  <si>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</si>
  <si>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</si>
  <si>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</si>
  <si>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</si>
  <si>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</si>
  <si>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</si>
  <si>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</si>
  <si>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</si>
  <si>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</si>
  <si>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</si>
  <si>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</si>
  <si>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</si>
  <si>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</si>
  <si>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</si>
  <si>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</si>
  <si>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</si>
  <si>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</si>
  <si>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</si>
  <si>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</si>
  <si>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</si>
  <si>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</si>
  <si>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</si>
  <si>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</si>
  <si>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</si>
  <si>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</si>
  <si>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</si>
  <si>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</si>
  <si>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</si>
  <si>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</si>
  <si>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</si>
  <si>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</si>
  <si>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</si>
  <si>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</si>
  <si>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</si>
  <si>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</si>
  <si>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</si>
  <si>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</si>
  <si>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</si>
  <si>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</si>
  <si>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</si>
  <si>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</si>
  <si>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</si>
  <si>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</si>
  <si>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</si>
  <si>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</si>
  <si>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</si>
  <si>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</si>
  <si>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</si>
  <si>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</si>
  <si>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</si>
  <si>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</si>
  <si>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</si>
  <si>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</si>
  <si>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</si>
  <si>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</si>
  <si>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</si>
  <si>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</si>
  <si>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</si>
  <si>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</si>
  <si>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</si>
  <si>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</si>
  <si>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</si>
  <si>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</si>
  <si>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</si>
  <si>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</si>
  <si>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</si>
  <si>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</si>
  <si>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</si>
  <si>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</si>
  <si>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</si>
  <si>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</si>
  <si>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</si>
  <si>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</si>
  <si>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</si>
  <si>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</si>
  <si>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</si>
  <si>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</si>
  <si>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</si>
  <si>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</si>
  <si>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</si>
  <si>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</si>
  <si>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</si>
  <si>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</si>
  <si>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</si>
  <si>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</si>
  <si>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</si>
  <si>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</si>
  <si>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</si>
  <si>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</si>
  <si>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</si>
  <si>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</si>
  <si>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</si>
  <si>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</si>
  <si>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</si>
  <si>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</si>
  <si>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</si>
  <si>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</si>
  <si>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</si>
  <si>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</si>
  <si>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</si>
  <si>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</si>
  <si>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</si>
  <si>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</si>
  <si>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</si>
  <si>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</si>
  <si>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</si>
  <si>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</si>
  <si>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</si>
  <si>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</si>
  <si>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</si>
  <si>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</si>
  <si>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</si>
  <si>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</si>
  <si>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</si>
  <si>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</si>
  <si>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</si>
  <si>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</si>
  <si>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</si>
  <si>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</si>
  <si>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</si>
  <si>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</si>
  <si>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</si>
  <si>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</si>
  <si>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</si>
  <si>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</si>
  <si>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</si>
  <si>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</si>
  <si>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</si>
  <si>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</si>
  <si>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</si>
  <si>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</si>
  <si>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</si>
  <si>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</si>
  <si>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</si>
  <si>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</si>
  <si>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</si>
  <si>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</si>
  <si>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</si>
  <si>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</si>
  <si>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</si>
  <si>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</si>
  <si>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</si>
  <si>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</si>
  <si>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</si>
  <si>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</si>
  <si>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</si>
  <si>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</si>
  <si>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</si>
  <si>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</si>
  <si>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</si>
  <si>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</si>
  <si>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</si>
  <si>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</si>
  <si>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</si>
  <si>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</si>
  <si>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</si>
  <si>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</si>
  <si>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</si>
  <si>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</si>
  <si>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</si>
  <si>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</si>
  <si>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</si>
  <si>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</si>
  <si>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</si>
  <si>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</si>
  <si>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</si>
  <si>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</si>
  <si>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</si>
  <si>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</si>
  <si>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</si>
  <si>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</si>
  <si>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</si>
  <si>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</si>
  <si>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</si>
  <si>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</si>
  <si>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</si>
  <si>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</si>
  <si>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</si>
  <si>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</si>
  <si>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</si>
  <si>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</si>
  <si>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</si>
  <si>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</si>
  <si>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</si>
  <si>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</si>
  <si>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</si>
  <si>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</si>
  <si>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</si>
  <si>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</si>
  <si>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</si>
  <si>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</si>
  <si>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</si>
  <si>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</si>
  <si>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</si>
  <si>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</si>
  <si>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</si>
  <si>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</si>
  <si>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</si>
  <si>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</si>
  <si>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</si>
  <si>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</si>
  <si>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</si>
  <si>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</si>
  <si>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</si>
  <si>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</si>
  <si>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</si>
  <si>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</si>
  <si>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</si>
  <si>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</si>
  <si>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</si>
  <si>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</si>
  <si>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</si>
  <si>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</si>
  <si>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</si>
  <si>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</si>
  <si>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</si>
  <si>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</si>
  <si>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</si>
  <si>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</si>
  <si>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</si>
  <si>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</si>
  <si>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</si>
  <si>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</si>
  <si>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</si>
  <si>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</si>
  <si>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</si>
  <si>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</si>
  <si>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</si>
  <si>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</si>
  <si>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</si>
  <si>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</si>
  <si>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</si>
  <si>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</si>
  <si>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</si>
  <si>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</si>
  <si>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</si>
  <si>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</si>
  <si>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</si>
  <si>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</si>
  <si>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</si>
  <si>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</si>
  <si>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</si>
  <si>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</si>
  <si>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</si>
  <si>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</si>
  <si>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</si>
  <si>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</si>
  <si>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</si>
  <si>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</si>
  <si>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</si>
  <si>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</si>
  <si>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</si>
  <si>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</si>
  <si>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</si>
  <si>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</si>
  <si>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</si>
  <si>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</si>
  <si>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</si>
  <si>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</si>
  <si>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</si>
  <si>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</si>
  <si>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</si>
  <si>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</si>
  <si>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</si>
  <si>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</si>
  <si>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</si>
  <si>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</si>
  <si>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</si>
  <si>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</si>
  <si>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</si>
  <si>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</si>
  <si>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</si>
  <si>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</si>
  <si>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</si>
  <si>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</si>
  <si>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</si>
  <si>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</si>
  <si>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</si>
  <si>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</si>
  <si>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</si>
  <si>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</si>
  <si>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</si>
  <si>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</si>
  <si>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</si>
  <si>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</si>
  <si>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</si>
  <si>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</si>
  <si>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</si>
  <si>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</si>
  <si>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</si>
  <si>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</si>
  <si>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</si>
  <si>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</si>
  <si>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</si>
  <si>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</si>
  <si>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</si>
  <si>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</si>
  <si>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</si>
  <si>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</si>
  <si>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</si>
  <si>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</si>
  <si>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</si>
  <si>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</si>
  <si>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</si>
  <si>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</si>
  <si>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</si>
  <si>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</si>
  <si>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</si>
  <si>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</si>
  <si>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</si>
  <si>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</si>
  <si>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</si>
  <si>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</si>
  <si>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</si>
  <si>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</si>
  <si>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</si>
  <si>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</si>
  <si>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</si>
  <si>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</si>
  <si>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</si>
  <si>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</si>
  <si>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</si>
  <si>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</si>
  <si>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</si>
  <si>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</si>
  <si>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</si>
  <si>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</si>
  <si>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</si>
  <si>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</si>
  <si>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</si>
  <si>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</si>
  <si>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</si>
  <si>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</si>
  <si>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</si>
  <si>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</si>
  <si>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</si>
  <si>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</si>
  <si>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</si>
  <si>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</si>
  <si>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</si>
  <si>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</si>
  <si>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</si>
  <si>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</si>
  <si>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</si>
  <si>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</si>
  <si>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</si>
  <si>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</si>
  <si>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</si>
  <si>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</si>
  <si>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</si>
  <si>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</si>
  <si>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</si>
  <si>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</si>
  <si>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</si>
  <si>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</si>
  <si>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</si>
  <si>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</si>
  <si>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</si>
  <si>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</si>
  <si>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</si>
  <si>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</si>
  <si>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</si>
  <si>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</si>
  <si>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</si>
  <si>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</si>
  <si>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</si>
  <si>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</si>
  <si>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</si>
  <si>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</si>
  <si>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</si>
  <si>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</si>
  <si>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</si>
  <si>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</si>
  <si>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</si>
  <si>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</si>
  <si>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</si>
  <si>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</si>
  <si>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</si>
  <si>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</si>
  <si>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</si>
  <si>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</si>
  <si>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</si>
  <si>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</si>
  <si>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</si>
  <si>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</si>
  <si>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</si>
  <si>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</si>
  <si>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</si>
  <si>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</si>
  <si>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</si>
  <si>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</si>
  <si>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</si>
  <si>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</si>
  <si>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</si>
  <si>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</si>
  <si>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</si>
  <si>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</si>
  <si>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</si>
  <si>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</si>
  <si>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</si>
  <si>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</si>
  <si>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</si>
  <si>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</si>
  <si>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</si>
  <si>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</si>
  <si>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</si>
  <si>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</si>
  <si>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</si>
  <si>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</si>
  <si>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</si>
  <si>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</si>
  <si>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</si>
  <si>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</si>
  <si>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</si>
  <si>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</si>
  <si>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</si>
  <si>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</si>
  <si>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</si>
  <si>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</si>
  <si>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</si>
  <si>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</si>
  <si>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</si>
  <si>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</si>
  <si>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</si>
  <si>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</si>
  <si>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</si>
  <si>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</si>
  <si>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</si>
  <si>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</si>
  <si>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</si>
  <si>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</si>
  <si>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</si>
  <si>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</si>
  <si>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</si>
  <si>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</si>
  <si>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</si>
  <si>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</si>
  <si>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</si>
  <si>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</si>
  <si>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</si>
  <si>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</si>
  <si>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</si>
  <si>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</si>
  <si>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</si>
  <si>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</si>
  <si>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</si>
  <si>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</si>
  <si>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</si>
  <si>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</si>
  <si>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</si>
  <si>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</si>
  <si>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</si>
  <si>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</si>
  <si>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</si>
  <si>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</si>
  <si>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</si>
  <si>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</si>
  <si>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</si>
  <si>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</si>
  <si>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</si>
  <si>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</si>
  <si>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</si>
  <si>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</si>
  <si>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</si>
  <si>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</si>
  <si>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</si>
  <si>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</si>
  <si>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</si>
  <si>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</si>
  <si>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</si>
  <si>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</si>
  <si>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</si>
  <si>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</si>
  <si>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</si>
  <si>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</si>
  <si>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</si>
  <si>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</si>
  <si>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</si>
  <si>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</si>
  <si>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</si>
  <si>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</si>
  <si>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</si>
  <si>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</si>
  <si>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</si>
  <si>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</si>
  <si>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</si>
  <si>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</si>
  <si>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</si>
  <si>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</si>
  <si>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</si>
  <si>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</si>
  <si>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</si>
  <si>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</si>
  <si>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</si>
  <si>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</si>
  <si>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</si>
  <si>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</si>
  <si>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</si>
  <si>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</si>
  <si>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</si>
  <si>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</si>
  <si>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</si>
  <si>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</si>
  <si>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</si>
  <si>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</si>
  <si>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</si>
  <si>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</si>
  <si>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</si>
  <si>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</si>
  <si>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</si>
  <si>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</si>
  <si>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</si>
  <si>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</si>
  <si>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</si>
  <si>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</si>
  <si>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</si>
  <si>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</si>
  <si>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</si>
  <si>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</si>
  <si>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</si>
  <si>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</si>
  <si>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</si>
  <si>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</si>
  <si>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</si>
  <si>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</si>
  <si>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</si>
  <si>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</si>
  <si>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</si>
  <si>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</si>
  <si>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</si>
  <si>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</si>
  <si>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</si>
  <si>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</si>
  <si>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</si>
  <si>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</si>
  <si>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</si>
  <si>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</si>
  <si>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</si>
  <si>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</si>
  <si>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</si>
  <si>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</si>
  <si>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</si>
  <si>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</si>
  <si>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</si>
  <si>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</si>
  <si>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</si>
  <si>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</si>
  <si>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</si>
  <si>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</si>
  <si>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</si>
  <si>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</si>
  <si>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</si>
  <si>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</si>
  <si>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</si>
  <si>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</si>
  <si>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</si>
  <si>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</si>
  <si>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</si>
  <si>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</si>
  <si>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</si>
  <si>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</si>
  <si>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</si>
  <si>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</si>
  <si>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</si>
  <si>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</si>
  <si>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</si>
  <si>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</si>
  <si>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</si>
  <si>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</si>
  <si>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</si>
  <si>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</si>
  <si>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</si>
  <si>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</si>
  <si>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</si>
  <si>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</si>
  <si>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</si>
  <si>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</si>
  <si>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</si>
  <si>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</si>
  <si>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</si>
  <si>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</si>
  <si>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</si>
  <si>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</si>
  <si>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</si>
  <si>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</si>
  <si>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</si>
  <si>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</si>
  <si>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</si>
  <si>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</si>
  <si>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</si>
  <si>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</si>
  <si>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</si>
  <si>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</si>
  <si>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</si>
  <si>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</si>
  <si>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</si>
  <si>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</si>
  <si>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</si>
  <si>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</si>
  <si>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</si>
  <si>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</si>
  <si>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</si>
  <si>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</si>
  <si>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</si>
  <si>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</si>
  <si>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</si>
  <si>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</si>
  <si>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</si>
  <si>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</si>
  <si>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</si>
  <si>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</si>
  <si>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</si>
  <si>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</si>
  <si>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</si>
  <si>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</si>
  <si>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</si>
  <si>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</si>
  <si>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</si>
  <si>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</si>
  <si>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</si>
  <si>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</si>
  <si>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</si>
  <si>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</si>
  <si>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</si>
  <si>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</si>
  <si>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</si>
  <si>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</si>
  <si>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</si>
  <si>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</si>
  <si>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</si>
  <si>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</si>
  <si>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</si>
  <si>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</si>
  <si>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</si>
  <si>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</si>
  <si>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</si>
  <si>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</si>
  <si>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</si>
  <si>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</si>
  <si>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</si>
  <si>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</si>
  <si>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</si>
  <si>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</si>
  <si>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</si>
  <si>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</si>
  <si>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</si>
  <si>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</si>
  <si>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</si>
  <si>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</si>
  <si>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</si>
  <si>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</si>
  <si>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</si>
  <si>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</si>
  <si>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</si>
  <si>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</si>
  <si>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</si>
  <si>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</si>
  <si>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</si>
  <si>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</si>
  <si>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</si>
  <si>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</si>
  <si>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</si>
  <si>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</si>
  <si>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</si>
  <si>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</si>
  <si>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</si>
  <si>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</si>
  <si>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</si>
  <si>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</si>
  <si>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</si>
  <si>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</si>
  <si>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</si>
  <si>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</si>
  <si>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</si>
  <si>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</si>
  <si>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</si>
  <si>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</si>
  <si>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</si>
  <si>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</si>
  <si>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</si>
  <si>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</si>
  <si>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</si>
  <si>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</si>
  <si>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</si>
  <si>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</si>
  <si>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</si>
  <si>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</si>
  <si>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</si>
  <si>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</si>
  <si>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</si>
  <si>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</si>
  <si>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</si>
  <si>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</si>
  <si>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</si>
  <si>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</si>
  <si>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</si>
  <si>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</si>
  <si>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</si>
  <si>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</si>
  <si>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</si>
  <si>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</si>
  <si>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</si>
  <si>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</si>
  <si>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</si>
  <si>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</si>
  <si>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</si>
  <si>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</si>
  <si>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</si>
  <si>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</si>
  <si>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</si>
  <si>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</si>
  <si>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</si>
  <si>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</si>
  <si>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</si>
  <si>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</si>
  <si>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</si>
  <si>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</si>
  <si>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</si>
  <si>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</si>
  <si>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</si>
  <si>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</si>
  <si>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</si>
  <si>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</si>
  <si>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</si>
  <si>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</si>
  <si>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</si>
  <si>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</si>
  <si>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</si>
  <si>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</si>
  <si>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</si>
  <si>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</si>
  <si>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</si>
  <si>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</si>
  <si>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</si>
  <si>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</si>
  <si>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</si>
  <si>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</si>
  <si>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</si>
  <si>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</si>
  <si>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</si>
  <si>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</si>
  <si>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</si>
  <si>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</si>
  <si>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</si>
  <si>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</si>
  <si>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</si>
  <si>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</si>
  <si>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</si>
  <si>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</si>
  <si>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</si>
  <si>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</si>
  <si>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</si>
  <si>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</si>
  <si>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</si>
  <si>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</si>
  <si>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</si>
  <si>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</si>
  <si>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</si>
  <si>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</si>
  <si>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</si>
  <si>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</si>
  <si>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</si>
  <si>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</si>
  <si>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</si>
  <si>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</si>
  <si>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</si>
  <si>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</si>
  <si>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</si>
  <si>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</si>
  <si>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</si>
  <si>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</si>
  <si>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</si>
  <si>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</si>
  <si>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</si>
  <si>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</si>
  <si>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</si>
  <si>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</si>
  <si>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</si>
  <si>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</si>
  <si>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</si>
  <si>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</si>
  <si>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</si>
  <si>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</si>
  <si>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</si>
  <si>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</si>
  <si>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</si>
  <si>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</si>
  <si>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</si>
  <si>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</si>
  <si>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</si>
  <si>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</si>
  <si>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</si>
  <si>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</si>
  <si>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</si>
  <si>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</si>
  <si>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</si>
  <si>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</si>
  <si>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</si>
  <si>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</si>
  <si>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</si>
  <si>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</si>
  <si>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</si>
  <si>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</si>
  <si>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</si>
  <si>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</si>
  <si>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</si>
  <si>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</si>
  <si>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</si>
  <si>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</si>
  <si>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</si>
  <si>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</si>
  <si>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</si>
  <si>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</si>
  <si>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</si>
  <si>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</si>
  <si>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</si>
  <si>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</si>
  <si>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</si>
  <si>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</si>
  <si>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</si>
  <si>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</si>
  <si>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</si>
  <si>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</si>
  <si>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</si>
  <si>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</si>
  <si>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</si>
  <si>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</si>
  <si>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</si>
  <si>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</si>
  <si>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</si>
  <si>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</si>
  <si>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</si>
  <si>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</si>
  <si>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</si>
  <si>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</si>
  <si>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</si>
  <si>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</si>
  <si>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</si>
  <si>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</si>
  <si>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</si>
  <si>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</si>
  <si>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</si>
  <si>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</si>
  <si>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</si>
  <si>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</si>
  <si>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</si>
  <si>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</si>
  <si>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</si>
  <si>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</si>
  <si>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</si>
  <si>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</si>
  <si>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</si>
  <si>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</si>
  <si>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</si>
  <si>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</si>
  <si>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</si>
  <si>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</si>
  <si>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</si>
  <si>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</si>
  <si>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</si>
  <si>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</si>
  <si>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</si>
  <si>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</si>
  <si>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</si>
  <si>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</si>
  <si>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</si>
  <si>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</si>
  <si>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</si>
  <si>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</si>
  <si>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</si>
  <si>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</si>
  <si>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</si>
  <si>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</si>
  <si>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</si>
  <si>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</si>
  <si>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</si>
  <si>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</si>
  <si>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</si>
  <si>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</si>
  <si>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</si>
  <si>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</si>
  <si>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</si>
  <si>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</si>
  <si>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</si>
  <si>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</si>
  <si>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</si>
  <si>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</si>
  <si>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</si>
  <si>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</si>
  <si>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</si>
  <si>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</si>
  <si>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</si>
  <si>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</si>
  <si>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</si>
  <si>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</si>
  <si>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</si>
  <si>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</si>
  <si>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</si>
  <si>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</si>
  <si>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</si>
  <si>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</si>
  <si>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</si>
  <si>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</si>
  <si>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</si>
  <si>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</si>
  <si>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</si>
  <si>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</si>
  <si>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</si>
  <si>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</si>
  <si>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</si>
  <si>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</si>
  <si>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</si>
  <si>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</si>
  <si>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</si>
  <si>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</si>
  <si>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</si>
  <si>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</si>
  <si>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</si>
  <si>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</si>
  <si>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</si>
  <si>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</si>
  <si>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</si>
  <si>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</si>
  <si>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</si>
  <si>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</si>
  <si>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</si>
  <si>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</si>
  <si>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</si>
  <si>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</si>
  <si>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</si>
  <si>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</si>
  <si>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</si>
  <si>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</si>
  <si>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</si>
  <si>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</si>
  <si>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</si>
  <si>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</si>
  <si>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</si>
  <si>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</si>
  <si>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</si>
  <si>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</si>
  <si>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</si>
  <si>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</si>
  <si>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</si>
  <si>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</si>
  <si>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</si>
  <si>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</si>
  <si>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</si>
  <si>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</si>
  <si>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</si>
  <si>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</si>
  <si>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</si>
  <si>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</si>
  <si>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</si>
  <si>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</si>
  <si>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</si>
  <si>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</si>
  <si>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</si>
  <si>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</si>
  <si>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</si>
  <si>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</si>
  <si>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</si>
  <si>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</si>
  <si>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</si>
  <si>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</si>
  <si>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</si>
  <si>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</si>
  <si>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</si>
  <si>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</si>
  <si>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</si>
  <si>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</si>
  <si>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</si>
  <si>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</si>
  <si>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</si>
  <si>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</si>
  <si>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</si>
  <si>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</si>
  <si>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</si>
  <si>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</si>
  <si>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</si>
  <si>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</si>
  <si>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</si>
  <si>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</si>
  <si>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</si>
  <si>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</si>
  <si>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</si>
  <si>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</si>
  <si>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</si>
  <si>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</si>
  <si>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</si>
  <si>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</si>
  <si>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</si>
  <si>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</si>
  <si>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</si>
  <si>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</si>
  <si>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</si>
  <si>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</si>
  <si>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</si>
  <si>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</si>
  <si>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</si>
  <si>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</si>
  <si>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</si>
  <si>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</si>
  <si>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</si>
  <si>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</si>
  <si>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</si>
  <si>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</si>
  <si>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</si>
  <si>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</si>
  <si>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</si>
  <si>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</si>
  <si>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</si>
  <si>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</si>
  <si>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</si>
  <si>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</si>
  <si>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</si>
  <si>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</si>
  <si>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</si>
  <si>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</si>
  <si>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</si>
  <si>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</si>
  <si>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</si>
  <si>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</si>
  <si>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</si>
  <si>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</si>
  <si>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</si>
  <si>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</si>
  <si>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</si>
  <si>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</si>
  <si>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</si>
  <si>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</si>
  <si>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</si>
  <si>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</si>
  <si>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</si>
  <si>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</si>
  <si>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</si>
  <si>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</si>
  <si>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</si>
  <si>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</si>
  <si>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</si>
  <si>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</si>
  <si>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</si>
  <si>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</si>
  <si>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</si>
  <si>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</si>
  <si>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</si>
  <si>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</si>
  <si>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</si>
  <si>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</si>
  <si>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</si>
  <si>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</si>
  <si>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</si>
  <si>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</si>
  <si>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</si>
  <si>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</si>
  <si>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</si>
  <si>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</si>
  <si>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</si>
  <si>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</si>
  <si>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</si>
  <si>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</si>
  <si>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</si>
  <si>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</si>
  <si>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</si>
  <si>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</si>
  <si>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</si>
  <si>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</si>
  <si>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</si>
  <si>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</si>
  <si>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</si>
  <si>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</si>
  <si>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</si>
  <si>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</si>
  <si>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</si>
  <si>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</si>
  <si>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</si>
  <si>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</si>
  <si>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</si>
  <si>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</si>
  <si>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</si>
  <si>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</si>
  <si>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</si>
  <si>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</si>
  <si>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</si>
  <si>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</si>
  <si>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</si>
  <si>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</si>
  <si>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</si>
  <si>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</si>
  <si>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</si>
  <si>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</si>
  <si>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</si>
  <si>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</si>
  <si>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</si>
  <si>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</si>
  <si>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</si>
  <si>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</si>
  <si>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</si>
  <si>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</si>
  <si>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</si>
  <si>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</si>
  <si>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</si>
  <si>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</si>
  <si>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</si>
  <si>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</si>
  <si>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</si>
  <si>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</si>
  <si>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</si>
  <si>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</si>
  <si>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</si>
  <si>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</si>
  <si>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</si>
  <si>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</si>
  <si>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</si>
  <si>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</si>
  <si>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</si>
  <si>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</si>
  <si>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</si>
  <si>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</si>
  <si>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</si>
  <si>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</si>
  <si>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</si>
  <si>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</si>
  <si>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</si>
  <si>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</si>
  <si>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</si>
  <si>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</si>
  <si>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</si>
  <si>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</si>
  <si>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</si>
  <si>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</si>
  <si>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</si>
  <si>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</si>
  <si>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</si>
  <si>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</si>
  <si>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</si>
  <si>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</si>
  <si>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</si>
  <si>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</si>
  <si>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</si>
  <si>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</si>
  <si>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</si>
  <si>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</si>
  <si>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</si>
  <si>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</si>
  <si>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</si>
  <si>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</si>
  <si>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</si>
  <si>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</si>
  <si>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</si>
  <si>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</si>
  <si>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</si>
  <si>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</si>
  <si>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</si>
  <si>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</si>
  <si>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</si>
  <si>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</si>
  <si>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</si>
  <si>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</si>
  <si>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</si>
  <si>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</si>
  <si>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</si>
  <si>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</si>
  <si>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</si>
  <si>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</si>
  <si>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</si>
  <si>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</si>
  <si>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</si>
  <si>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</si>
  <si>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</si>
  <si>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</si>
  <si>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</si>
  <si>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</si>
  <si>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</si>
  <si>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</si>
  <si>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</si>
  <si>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</si>
  <si>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</si>
  <si>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</si>
  <si>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</si>
  <si>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</si>
  <si>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</si>
  <si>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</si>
  <si>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</si>
  <si>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</si>
  <si>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</si>
  <si>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</si>
  <si>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</si>
  <si>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</si>
  <si>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</si>
  <si>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</si>
  <si>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</si>
  <si>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</si>
  <si>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</si>
  <si>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</si>
  <si>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</si>
  <si>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</si>
  <si>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</si>
  <si>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</si>
  <si>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</si>
  <si>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</si>
  <si>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</si>
  <si>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</si>
  <si>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</si>
  <si>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</si>
  <si>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</si>
  <si>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</si>
  <si>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</si>
  <si>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</si>
  <si>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</si>
  <si>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</si>
  <si>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</si>
  <si>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</si>
  <si>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</si>
  <si>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</si>
  <si>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</si>
  <si>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</si>
  <si>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</si>
  <si>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</si>
  <si>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</si>
  <si>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</si>
  <si>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</si>
  <si>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</si>
  <si>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</si>
  <si>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</si>
  <si>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</si>
  <si>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</si>
  <si>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</si>
  <si>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</si>
  <si>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</si>
  <si>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</si>
  <si>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</si>
  <si>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</si>
  <si>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</si>
  <si>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</si>
  <si>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</si>
  <si>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</si>
  <si>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</si>
  <si>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</si>
  <si>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</si>
  <si>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</si>
  <si>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</si>
  <si>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</si>
  <si>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</si>
  <si>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</si>
  <si>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</si>
  <si>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</si>
  <si>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</si>
  <si>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</si>
  <si>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</si>
  <si>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</si>
  <si>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</si>
  <si>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</si>
  <si>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</si>
  <si>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</si>
  <si>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</si>
  <si>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</si>
  <si>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</si>
  <si>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</si>
  <si>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</si>
  <si>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</si>
  <si>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</si>
  <si>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</si>
  <si>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</si>
  <si>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</si>
  <si>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</si>
  <si>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</si>
  <si>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</si>
  <si>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</si>
  <si>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</si>
  <si>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</si>
  <si>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</si>
  <si>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</si>
  <si>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</si>
  <si>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</si>
  <si>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</si>
  <si>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</si>
  <si>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</si>
  <si>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</si>
  <si>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</si>
  <si>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</si>
  <si>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</si>
  <si>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</si>
  <si>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</si>
  <si>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</si>
  <si>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</si>
  <si>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</si>
  <si>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</si>
  <si>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</si>
  <si>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</si>
  <si>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</si>
  <si>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</si>
  <si>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</si>
  <si>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</si>
  <si>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</si>
  <si>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</si>
  <si>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</si>
  <si>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</si>
  <si>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</si>
  <si>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</si>
  <si>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</si>
  <si>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</si>
  <si>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</si>
  <si>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</si>
  <si>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</si>
  <si>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</si>
  <si>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</si>
  <si>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</si>
  <si>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</si>
  <si>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</si>
  <si>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</si>
  <si>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</si>
  <si>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</si>
  <si>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</si>
  <si>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</si>
  <si>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</si>
  <si>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</si>
  <si>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</si>
  <si>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</si>
  <si>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</si>
  <si>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</si>
  <si>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</si>
  <si>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</si>
  <si>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</si>
  <si>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</si>
  <si>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</si>
  <si>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</si>
  <si>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</si>
  <si>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</si>
  <si>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</si>
  <si>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</si>
  <si>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</si>
  <si>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</si>
  <si>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</si>
  <si>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</si>
  <si>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</si>
  <si>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</si>
  <si>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</si>
  <si>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</si>
  <si>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</si>
  <si>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</si>
  <si>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</si>
  <si>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</si>
  <si>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</si>
  <si>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</si>
  <si>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</si>
  <si>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</si>
  <si>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</si>
  <si>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</si>
  <si>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</si>
  <si>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</si>
  <si>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</si>
  <si>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</si>
  <si>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</si>
  <si>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</si>
  <si>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</si>
  <si>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</si>
  <si>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</si>
  <si>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</si>
  <si>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</si>
  <si>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</si>
  <si>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</si>
  <si>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</si>
  <si>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</si>
  <si>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</si>
  <si>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</si>
  <si>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</si>
  <si>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</si>
  <si>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</si>
  <si>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</si>
  <si>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</si>
  <si>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</si>
  <si>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</si>
  <si>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</si>
  <si>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</si>
  <si>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</si>
  <si>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</si>
  <si>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</si>
  <si>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</si>
  <si>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</si>
  <si>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</si>
  <si>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</si>
  <si>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</si>
  <si>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</si>
  <si>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</si>
  <si>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</si>
  <si>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</si>
  <si>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</si>
  <si>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</si>
  <si>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</si>
  <si>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</si>
  <si>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</si>
  <si>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</si>
  <si>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</si>
  <si>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</si>
  <si>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</si>
  <si>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</si>
  <si>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</si>
  <si>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</si>
  <si>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</si>
  <si>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</si>
  <si>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</si>
  <si>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</si>
  <si>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</si>
  <si>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</si>
  <si>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</si>
  <si>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</si>
  <si>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</si>
  <si>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</si>
  <si>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</si>
  <si>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</si>
  <si>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</si>
  <si>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</si>
  <si>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</si>
  <si>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</si>
  <si>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</si>
  <si>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</si>
  <si>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</si>
  <si>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</si>
  <si>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</si>
  <si>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</si>
  <si>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</si>
  <si>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</si>
  <si>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</si>
  <si>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</si>
  <si>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</si>
  <si>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</si>
  <si>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</si>
  <si>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</si>
  <si>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</si>
  <si>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</si>
  <si>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</si>
  <si>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</si>
  <si>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</si>
  <si>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</si>
  <si>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</si>
  <si>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</si>
  <si>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</si>
  <si>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</si>
  <si>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</si>
  <si>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</si>
  <si>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</si>
  <si>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</si>
  <si>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</si>
  <si>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</si>
  <si>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</si>
  <si>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</si>
  <si>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</si>
  <si>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</si>
  <si>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</si>
  <si>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</si>
  <si>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</si>
  <si>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</si>
  <si>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</si>
  <si>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</si>
  <si>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</si>
  <si>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</si>
  <si>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</si>
  <si>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</si>
  <si>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</si>
  <si>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</si>
  <si>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</si>
  <si>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</si>
  <si>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</si>
  <si>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</si>
  <si>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</si>
  <si>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</si>
  <si>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</si>
  <si>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</si>
  <si>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</si>
  <si>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</si>
  <si>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</si>
  <si>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</si>
  <si>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</si>
  <si>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</si>
  <si>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</si>
  <si>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</si>
  <si>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</si>
  <si>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</si>
  <si>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</si>
  <si>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</si>
  <si>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</si>
  <si>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</si>
  <si>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</si>
  <si>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</si>
  <si>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</si>
  <si>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</si>
  <si>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</si>
  <si>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</si>
  <si>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</si>
  <si>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</si>
  <si>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</si>
  <si>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</si>
  <si>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</si>
  <si>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</si>
  <si>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</si>
  <si>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</si>
  <si>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</si>
  <si>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</si>
  <si>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</si>
  <si>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</si>
  <si>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</si>
  <si>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</si>
  <si>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</si>
  <si>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</si>
  <si>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</si>
  <si>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</si>
  <si>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</si>
  <si>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</si>
  <si>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</si>
  <si>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</si>
  <si>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</si>
  <si>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</si>
  <si>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</si>
  <si>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</si>
  <si>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</si>
  <si>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</si>
  <si>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</si>
  <si>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</si>
  <si>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</si>
  <si>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</si>
  <si>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</si>
  <si>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</si>
  <si>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</si>
  <si>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</si>
  <si>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</si>
  <si>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</si>
  <si>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</si>
  <si>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</si>
  <si>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</si>
  <si>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</si>
  <si>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</si>
  <si>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</si>
  <si>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</si>
  <si>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</si>
  <si>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</si>
  <si>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</si>
  <si>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</si>
  <si>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</si>
  <si>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</si>
  <si>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</si>
  <si>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</si>
  <si>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</si>
  <si>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</si>
  <si>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</si>
  <si>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</si>
  <si>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</si>
  <si>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</si>
  <si>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</si>
  <si>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</si>
  <si>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</si>
  <si>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</si>
  <si>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</si>
  <si>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</si>
  <si>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</si>
  <si>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</si>
  <si>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</si>
  <si>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</si>
  <si>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</si>
  <si>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</si>
  <si>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</si>
  <si>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</si>
  <si>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</si>
  <si>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</si>
  <si>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</si>
  <si>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</si>
  <si>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</si>
  <si>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</si>
  <si>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</si>
  <si>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</si>
  <si>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</si>
  <si>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</si>
  <si>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</si>
  <si>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</si>
  <si>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</si>
  <si>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</si>
  <si>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</si>
  <si>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</si>
  <si>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</si>
  <si>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</si>
  <si>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</si>
  <si>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</si>
  <si>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</si>
  <si>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</si>
  <si>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</si>
  <si>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</si>
  <si>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</si>
  <si>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</si>
  <si>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</si>
  <si>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</si>
  <si>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</si>
  <si>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</si>
  <si>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</si>
  <si>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</si>
  <si>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</si>
  <si>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</si>
  <si>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</si>
  <si>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</si>
  <si>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</si>
  <si>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</si>
  <si>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</si>
  <si>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</si>
  <si>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</si>
  <si>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</si>
  <si>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</si>
  <si>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</si>
  <si>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</si>
  <si>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</si>
  <si>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</si>
  <si>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</si>
  <si>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</si>
  <si>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</si>
  <si>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</si>
  <si>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</si>
  <si>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</si>
  <si>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</si>
  <si>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</si>
  <si>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</si>
  <si>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</si>
  <si>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</si>
  <si>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</si>
  <si>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</si>
  <si>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</si>
  <si>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</si>
  <si>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</si>
  <si>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</si>
  <si>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</si>
  <si>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</si>
  <si>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</si>
  <si>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</si>
  <si>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</si>
  <si>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</si>
  <si>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</si>
  <si>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</si>
  <si>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</si>
  <si>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</si>
  <si>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</si>
  <si>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</si>
  <si>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</si>
  <si>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</si>
  <si>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</si>
  <si>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</si>
  <si>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</si>
  <si>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</si>
  <si>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</si>
  <si>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</si>
  <si>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</si>
  <si>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</si>
  <si>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</si>
  <si>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</si>
  <si>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</si>
  <si>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</si>
  <si>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</si>
  <si>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</si>
  <si>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</si>
  <si>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</si>
  <si>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</si>
  <si>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</si>
  <si>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</si>
  <si>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</si>
  <si>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</si>
  <si>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</si>
  <si>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</si>
  <si>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</si>
  <si>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</si>
  <si>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</si>
  <si>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</si>
  <si>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</si>
  <si>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</si>
  <si>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</si>
  <si>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</si>
  <si>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</si>
  <si>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</si>
  <si>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</si>
  <si>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</si>
  <si>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</si>
  <si>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</si>
  <si>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</si>
  <si>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</si>
  <si>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</si>
  <si>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</si>
  <si>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</si>
  <si>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</si>
  <si>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</si>
  <si>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</si>
  <si>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</si>
  <si>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</si>
  <si>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</si>
  <si>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</si>
  <si>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</si>
  <si>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</si>
  <si>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</si>
  <si>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</si>
  <si>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</si>
  <si>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</si>
  <si>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</si>
  <si>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</si>
  <si>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</si>
  <si>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</si>
  <si>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</si>
  <si>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</si>
  <si>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</si>
  <si>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</si>
  <si>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</si>
  <si>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</si>
  <si>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</si>
  <si>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</si>
  <si>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</si>
  <si>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</si>
  <si>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</si>
  <si>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</si>
  <si>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</si>
  <si>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</si>
  <si>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</si>
  <si>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</si>
  <si>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</si>
  <si>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</si>
  <si>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</si>
  <si>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</si>
  <si>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</si>
  <si>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</si>
  <si>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</si>
  <si>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</si>
  <si>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</si>
  <si>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</si>
  <si>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</si>
  <si>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</si>
  <si>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</si>
  <si>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</si>
  <si>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</si>
  <si>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</si>
  <si>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</si>
  <si>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</si>
  <si>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</si>
  <si>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</si>
  <si>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</si>
  <si>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</si>
  <si>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</si>
  <si>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</si>
  <si>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</si>
  <si>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</si>
  <si>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</si>
  <si>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</si>
  <si>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</si>
  <si>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</si>
  <si>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</si>
  <si>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</si>
  <si>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</si>
  <si>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</si>
  <si>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</si>
  <si>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</si>
  <si>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</si>
  <si>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</si>
  <si>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</si>
  <si>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</si>
  <si>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</si>
  <si>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</si>
  <si>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</si>
  <si>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</si>
  <si>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</si>
  <si>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</si>
  <si>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</si>
  <si>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</si>
  <si>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</si>
  <si>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</si>
  <si>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</si>
  <si>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</si>
  <si>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</si>
  <si>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</si>
  <si>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</si>
  <si>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</si>
  <si>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</si>
  <si>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</si>
  <si>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</si>
  <si>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</si>
  <si>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</si>
  <si>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</si>
  <si>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</si>
  <si>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</si>
  <si>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</si>
  <si>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</si>
  <si>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</si>
  <si>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</si>
  <si>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</si>
  <si>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</si>
  <si>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</si>
  <si>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</si>
  <si>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</si>
  <si>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</si>
  <si>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</si>
  <si>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</si>
  <si>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</si>
  <si>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</si>
  <si>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</si>
  <si>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</si>
  <si>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</si>
  <si>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</si>
  <si>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</si>
  <si>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</si>
  <si>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</si>
  <si>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</si>
  <si>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</si>
  <si>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</si>
  <si>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</si>
  <si>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</si>
  <si>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</si>
  <si>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</si>
  <si>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</si>
  <si>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</si>
  <si>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</si>
  <si>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</si>
  <si>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</si>
  <si>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</si>
  <si>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</si>
  <si>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</si>
  <si>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</si>
  <si>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</si>
  <si>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</si>
  <si>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</si>
  <si>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</si>
  <si>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</si>
  <si>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</si>
  <si>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</si>
  <si>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</si>
  <si>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</si>
  <si>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</si>
  <si>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</si>
  <si>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</si>
  <si>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</si>
  <si>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</si>
  <si>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</si>
  <si>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</si>
  <si>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</si>
  <si>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</si>
  <si>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</si>
  <si>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</si>
  <si>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</si>
  <si>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</si>
  <si>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</si>
  <si>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</si>
  <si>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</si>
  <si>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</si>
  <si>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</si>
  <si>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</si>
  <si>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</si>
  <si>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</si>
  <si>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</si>
  <si>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</si>
  <si>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</si>
  <si>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</si>
  <si>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</si>
  <si>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</si>
  <si>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</si>
  <si>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</si>
  <si>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</si>
  <si>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</si>
  <si>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</si>
  <si>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</si>
  <si>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</si>
  <si>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</si>
  <si>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</si>
  <si>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</si>
  <si>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</si>
  <si>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</si>
  <si>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</si>
  <si>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</si>
  <si>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</si>
  <si>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</si>
  <si>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</si>
  <si>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</si>
  <si>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</si>
  <si>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</si>
  <si>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</si>
  <si>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</si>
  <si>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</si>
  <si>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</si>
  <si>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</si>
  <si>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</si>
  <si>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</si>
  <si>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</si>
  <si>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</si>
  <si>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</si>
  <si>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</si>
  <si>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</si>
  <si>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</si>
  <si>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</si>
  <si>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</si>
  <si>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</si>
  <si>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</si>
  <si>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</si>
  <si>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</si>
  <si>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</si>
  <si>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</si>
  <si>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</si>
  <si>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</si>
  <si>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</si>
  <si>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</si>
  <si>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</si>
  <si>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</si>
  <si>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</si>
  <si>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</si>
  <si>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</si>
  <si>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</si>
  <si>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</si>
  <si>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</si>
  <si>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</si>
  <si>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</si>
  <si>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</si>
  <si>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</si>
  <si>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</si>
  <si>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</si>
  <si>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</si>
  <si>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</si>
  <si>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</si>
  <si>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</si>
  <si>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</si>
  <si>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</si>
  <si>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</si>
  <si>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</si>
  <si>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</si>
  <si>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</si>
  <si>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</si>
  <si>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</si>
  <si>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</si>
  <si>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</si>
  <si>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</si>
  <si>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</si>
  <si>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</si>
  <si>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</si>
  <si>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</si>
  <si>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</si>
  <si>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</si>
  <si>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</si>
  <si>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</si>
  <si>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</si>
  <si>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</si>
  <si>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</si>
  <si>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</si>
  <si>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</si>
  <si>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</si>
  <si>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</si>
  <si>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</si>
  <si>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</si>
  <si>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</si>
  <si>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</si>
  <si>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</si>
  <si>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</si>
  <si>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</si>
  <si>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</si>
  <si>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</si>
  <si>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</si>
  <si>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</si>
  <si>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</si>
  <si>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</si>
  <si>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</si>
  <si>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</si>
  <si>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</si>
  <si>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</si>
  <si>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</si>
  <si>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</si>
  <si>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</si>
  <si>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</si>
  <si>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</si>
  <si>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</si>
  <si>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</si>
  <si>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</si>
  <si>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</si>
  <si>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</si>
  <si>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</si>
  <si>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</si>
  <si>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</si>
  <si>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</si>
  <si>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</si>
  <si>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</si>
  <si>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</si>
  <si>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</si>
  <si>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</si>
  <si>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</si>
  <si>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</si>
  <si>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</si>
  <si>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</si>
  <si>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</si>
  <si>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</si>
  <si>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</si>
  <si>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</si>
  <si>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</si>
  <si>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</si>
  <si>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</si>
  <si>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</si>
  <si>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</si>
  <si>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</si>
  <si>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</si>
  <si>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</si>
  <si>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</si>
  <si>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</si>
  <si>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</si>
  <si>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</si>
  <si>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</si>
  <si>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</si>
  <si>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</si>
  <si>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</si>
  <si>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</si>
  <si>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</si>
  <si>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</si>
  <si>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</si>
  <si>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</si>
  <si>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</si>
  <si>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</si>
  <si>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</si>
  <si>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</si>
  <si>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</si>
  <si>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</si>
  <si>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</si>
  <si>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</si>
  <si>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</si>
  <si>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</si>
  <si>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</si>
  <si>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</si>
  <si>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</si>
  <si>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</si>
  <si>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</si>
  <si>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</si>
  <si>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</si>
  <si>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</si>
  <si>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</si>
  <si>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</si>
  <si>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</si>
  <si>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</si>
  <si>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</si>
  <si>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</si>
  <si>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</si>
  <si>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</si>
  <si>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</si>
  <si>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</si>
  <si>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</si>
  <si>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</si>
  <si>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</si>
  <si>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</si>
  <si>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</si>
  <si>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</si>
  <si>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</si>
  <si>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</si>
  <si>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</si>
  <si>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</si>
  <si>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</si>
  <si>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</si>
  <si>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</si>
  <si>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</si>
  <si>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</si>
  <si>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</si>
  <si>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</si>
  <si>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</si>
  <si>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</si>
  <si>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</si>
  <si>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</si>
  <si>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</si>
  <si>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</si>
  <si>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</si>
  <si>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</si>
  <si>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</si>
  <si>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</si>
  <si>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</si>
  <si>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</si>
  <si>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</si>
  <si>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</si>
  <si>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</si>
  <si>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</si>
  <si>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</si>
  <si>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</si>
  <si>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</si>
  <si>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</si>
  <si>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</si>
  <si>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</si>
  <si>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</si>
  <si>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</si>
  <si>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</si>
  <si>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</si>
  <si>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</si>
  <si>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</si>
  <si>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</si>
  <si>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</si>
  <si>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</si>
  <si>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</si>
  <si>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</si>
  <si>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</si>
  <si>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</si>
  <si>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</si>
  <si>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</si>
  <si>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</si>
  <si>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</si>
  <si>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</si>
  <si>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</si>
  <si>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</si>
  <si>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</si>
  <si>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</si>
  <si>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</si>
  <si>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</si>
  <si>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</si>
  <si>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</si>
  <si>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</si>
  <si>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</si>
  <si>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</si>
  <si>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</si>
  <si>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</si>
  <si>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</si>
  <si>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</si>
  <si>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</si>
  <si>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</si>
  <si>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</si>
  <si>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</si>
  <si>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</si>
  <si>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</si>
  <si>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</si>
  <si>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</si>
  <si>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</si>
  <si>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</si>
  <si>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</si>
  <si>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</si>
  <si>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</si>
  <si>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</si>
  <si>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</si>
  <si>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</si>
  <si>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</si>
  <si>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</si>
  <si>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</si>
  <si>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</si>
  <si>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</si>
  <si>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</si>
  <si>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</si>
  <si>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</si>
  <si>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</si>
  <si>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</si>
  <si>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</si>
  <si>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</si>
  <si>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</si>
  <si>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</si>
  <si>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</si>
  <si>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</si>
  <si>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</si>
  <si>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</si>
  <si>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</si>
  <si>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</si>
  <si>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</si>
  <si>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</si>
  <si>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</si>
  <si>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</si>
  <si>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</si>
  <si>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</si>
  <si>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</si>
  <si>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</si>
  <si>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</si>
  <si>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</si>
  <si>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</si>
  <si>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</si>
  <si>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</si>
  <si>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</si>
  <si>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</si>
  <si>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</si>
  <si>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</si>
  <si>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</si>
  <si>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</si>
  <si>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</si>
  <si>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</si>
  <si>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</si>
  <si>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</si>
  <si>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</si>
  <si>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</si>
  <si>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</si>
  <si>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</si>
  <si>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</si>
  <si>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</si>
  <si>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</si>
  <si>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</si>
  <si>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</si>
  <si>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</si>
  <si>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</si>
  <si>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</si>
  <si>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</si>
  <si>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</si>
  <si>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</si>
  <si>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</si>
  <si>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</si>
  <si>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</si>
  <si>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Types Names</t>
  </si>
  <si>
    <t>Roast Type Name</t>
  </si>
  <si>
    <t>Row Labels</t>
  </si>
  <si>
    <t>2019</t>
  </si>
  <si>
    <t>Jan</t>
  </si>
  <si>
    <t>Feb</t>
  </si>
  <si>
    <t>Mar</t>
  </si>
  <si>
    <t>Apr</t>
  </si>
  <si>
    <t>May</t>
  </si>
  <si>
    <t>Jun</t>
  </si>
  <si>
    <t>Jul</t>
  </si>
  <si>
    <t>Aug</t>
  </si>
  <si>
    <t>Sep</t>
  </si>
  <si>
    <t>Oct</t>
  </si>
  <si>
    <t>Nov</t>
  </si>
  <si>
    <t>Dec</t>
  </si>
  <si>
    <t>2020</t>
  </si>
  <si>
    <t>2021</t>
  </si>
  <si>
    <t>2022</t>
  </si>
  <si>
    <t>Years</t>
  </si>
  <si>
    <t>Sum of Sales</t>
  </si>
  <si>
    <t>Arabica</t>
  </si>
  <si>
    <t>Excelsa</t>
  </si>
  <si>
    <t>Libarica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</si>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</sst>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0.0"/>
    <numFmt numFmtId="166" formatCode="dd\-mmm\-yyyy"/>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168" fontId="0" fillId="0" borderId="0" xfId="0" applyNumberFormat="1"/>
    <xf numFmtId="164"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font>
        <b/>
        <i val="0"/>
        <sz val="11"/>
        <color theme="0"/>
        <name val="Calibri"/>
        <family val="2"/>
        <scheme val="minor"/>
      </font>
      <fill>
        <patternFill patternType="none">
          <fgColor auto="1"/>
          <bgColor auto="1"/>
        </patternFill>
      </fill>
      <border>
        <vertical/>
        <horizontal/>
      </border>
    </dxf>
    <dxf>
      <font>
        <b/>
        <i val="0"/>
        <sz val="11"/>
        <name val="Calibri"/>
        <family val="2"/>
        <scheme val="minor"/>
      </font>
      <fill>
        <patternFill patternType="solid">
          <fgColor theme="0"/>
          <bgColor rgb="FFAE78D6"/>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diagonalUp="0" diagonalDown="0">
        <left/>
        <right/>
        <top/>
        <bottom/>
        <vertical/>
        <horizontal/>
      </border>
    </dxf>
    <dxf>
      <font>
        <b/>
        <i val="0"/>
        <sz val="10"/>
        <color theme="1"/>
        <name val="Calibri"/>
        <family val="2"/>
        <scheme val="minor"/>
      </font>
      <fill>
        <patternFill>
          <bgColor rgb="FF7030A0"/>
        </patternFill>
      </fill>
      <border>
        <left style="thin">
          <color theme="4"/>
        </left>
        <right style="thin">
          <color theme="4"/>
        </right>
        <top style="thin">
          <color theme="4"/>
        </top>
        <bottom style="thin">
          <color theme="4"/>
        </bottom>
        <vertical/>
        <horizontal/>
      </border>
    </dxf>
  </dxfs>
  <tableStyles count="3" defaultTableStyle="TableStyleMedium2" defaultPivotStyle="PivotStyleMedium9">
    <tableStyle name="Invisible" pivot="0" table="0" count="0" xr9:uid="{8C2911BF-81B6-4A40-B48B-D8A3C1F59535}"/>
    <tableStyle name="purple" pivot="0" table="0" count="10" xr9:uid="{25B8EA8F-A99E-47FF-AC6D-26128B151381}">
      <tableStyleElement type="wholeTable" dxfId="15"/>
      <tableStyleElement type="headerRow" dxfId="14"/>
    </tableStyle>
    <tableStyle name="Timeline Style 1" pivot="0" table="0" count="8" xr9:uid="{2A7C731F-5047-4BB5-81A5-481EE14557CF}">
      <tableStyleElement type="wholeTable" dxfId="13"/>
      <tableStyleElement type="headerRow" dxfId="12"/>
    </tableStyle>
  </tableStyles>
  <colors>
    <mruColors>
      <color rgb="FFD6C0D4"/>
      <color rgb="FF9A57CD"/>
      <color rgb="FFD9A5F1"/>
      <color rgb="FF441D61"/>
      <color rgb="FF6C2E9A"/>
      <color rgb="FFC9A5ED"/>
      <color rgb="FF8856B2"/>
      <color rgb="FFDEC8F4"/>
      <color rgb="FF5A2781"/>
      <color rgb="FF0099FF"/>
    </mruColors>
  </colors>
  <extLst>
    <ext xmlns:x14="http://schemas.microsoft.com/office/spreadsheetml/2009/9/main" uri="{46F421CA-312F-682f-3DD2-61675219B42D}">
      <x14:dxfs count="8">
        <dxf>
          <font>
            <color rgb="FF000000"/>
          </font>
          <border>
            <left style="thin">
              <color rgb="FF999999"/>
            </left>
            <right style="thin">
              <color rgb="FF999999"/>
            </right>
            <top style="thin">
              <color rgb="FF999999"/>
            </top>
            <bottom style="thin">
              <color rgb="FF999999"/>
            </bottom>
            <vertical/>
            <horizontal/>
          </border>
        </dxf>
        <dxf>
          <font>
            <color rgb="FF000000"/>
          </font>
          <border>
            <left style="thin">
              <color rgb="FF999999"/>
            </left>
            <right style="thin">
              <color rgb="FF999999"/>
            </right>
            <top style="thin">
              <color rgb="FF999999"/>
            </top>
            <bottom style="thin">
              <color rgb="FF999999"/>
            </bottom>
            <vertical/>
            <horizontal/>
          </border>
        </dxf>
        <dxf>
          <font>
            <color rgb="FF7030A0"/>
          </font>
          <fill>
            <patternFill patternType="none">
              <fgColor auto="1"/>
              <bgColor auto="1"/>
            </patternFill>
          </fill>
          <border diagonalUp="0" diagonalDown="0">
            <left style="thin">
              <color rgb="FF7030A0"/>
            </left>
            <right style="thin">
              <color rgb="FF7030A0"/>
            </right>
            <top style="thin">
              <color rgb="FF7030A0"/>
            </top>
            <bottom style="thin">
              <color rgb="FF7030A0"/>
            </bottom>
            <vertical/>
            <horizontal/>
          </border>
        </dxf>
        <dxf>
          <font>
            <b/>
            <i val="0"/>
            <color theme="0"/>
            <name val="Calibri"/>
            <family val="2"/>
            <scheme val="minor"/>
          </font>
          <fill>
            <patternFill patternType="none">
              <bgColor auto="1"/>
            </patternFill>
          </fill>
          <border diagonalUp="0" diagonalDown="0">
            <left style="thin">
              <color auto="1"/>
            </left>
            <right style="thin">
              <color auto="1"/>
            </right>
            <top style="thin">
              <color auto="1"/>
            </top>
            <bottom style="thin">
              <color auto="1"/>
            </bottom>
            <vertical/>
            <horizontal/>
          </border>
        </dxf>
        <dxf>
          <font>
            <b/>
            <i val="0"/>
            <color rgb="FF7030A0"/>
            <name val="Calibri"/>
            <family val="2"/>
            <scheme val="minor"/>
          </font>
          <border diagonalUp="0" diagonalDown="0">
            <left/>
            <right/>
            <top/>
            <bottom/>
            <vertical/>
            <horizontal/>
          </border>
        </dxf>
        <dxf>
          <font>
            <b/>
            <i val="0"/>
            <color rgb="FF7030A0"/>
            <name val="Calibri"/>
            <family val="2"/>
            <scheme val="minor"/>
          </font>
          <fill>
            <gradientFill>
              <stop position="0">
                <color rgb="FFD6C0D4"/>
              </stop>
              <stop position="1">
                <color rgb="FFD9A5F1"/>
              </stop>
            </gradientFill>
          </fill>
          <border diagonalUp="0" diagonalDown="0">
            <left/>
            <right/>
            <top/>
            <bottom/>
            <vertical/>
            <horizontal/>
          </border>
        </dxf>
        <dxf>
          <font>
            <color theme="0"/>
          </font>
          <border diagonalUp="0" diagonalDown="0">
            <left/>
            <right/>
            <top/>
            <bottom/>
            <vertical/>
            <horizontal/>
          </border>
        </dxf>
        <dxf>
          <font>
            <b/>
            <i val="0"/>
            <strike/>
            <color rgb="FF7030A0"/>
            <name val="Calibri"/>
            <family val="2"/>
            <scheme val="minor"/>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diagonalUp="0" diagonalDown="0">
            <left style="thin">
              <color auto="1"/>
            </left>
            <right style="thin">
              <color auto="1"/>
            </right>
            <top style="thin">
              <color auto="1"/>
            </top>
            <bottom style="thin">
              <color auto="1"/>
            </bottom>
            <vertical/>
            <horizontal/>
          </border>
        </dxf>
        <dxf>
          <fill>
            <patternFill patternType="solid">
              <fgColor auto="1"/>
              <bgColor rgb="FF7030A0"/>
            </patternFill>
          </fill>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1"/>
            <color rgb="FF5A278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[coffeeOrdersData.xlsx]sales!Sales over time</c:name>
    <c:fmtId val="4"/>
  </c:pivotSource>
  <c:chart>
    <c:title>
      <c:tx>
        <c:rich>
          <a:bodyPr rot="0" spcFirstLastPara="1" vertOverflow="ellipsis" vert="horz" wrap="square" anchor="ctr" anchorCtr="1"/>
          <a:lstStyle/>
          <a:p>
            <a:pPr algn="ctr" rtl="0">
              <a:defRPr lang="en-US" sz="1800" b="1" i="0" u="none" strike="noStrike" kern="1200" spc="0" baseline="0">
                <a:solidFill>
                  <a:srgbClr val="7030A0"/>
                </a:solidFill>
                <a:latin typeface="+mn-lt"/>
                <a:ea typeface="+mn-ea"/>
                <a:cs typeface="+mn-cs"/>
              </a:defRPr>
            </a:pPr>
            <a:r>
              <a:rPr lang="en-US" sz="1800" b="1" i="0" u="none" strike="noStrike" kern="1200" spc="0" baseline="0">
                <a:solidFill>
                  <a:srgbClr val="7030A0"/>
                </a:solidFill>
                <a:latin typeface="+mn-lt"/>
                <a:ea typeface="+mn-ea"/>
                <a:cs typeface="+mn-cs"/>
              </a:rPr>
              <a:t>Total Sales Over Time</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15333354009015E-2"/>
          <c:y val="0.10266823167476073"/>
          <c:w val="0.80598923478935991"/>
          <c:h val="0.76272011453113819"/>
        </c:manualLayout>
      </c:layout>
      <c:lineChart>
        <c:grouping val="standard"/>
        <c:varyColors val="0"/>
        <c:ser>
          <c:idx val="0"/>
          <c:order val="0"/>
          <c:tx>
            <c:strRef>
              <c:f>sales!$C$3:$C$4</c:f>
              <c:strCache>
                <c:ptCount val="1"/>
                <c:pt idx="0">
                  <c:v>Arabica</c:v>
                </c:pt>
              </c:strCache>
            </c:strRef>
          </c:tx>
          <c:spPr>
            <a:ln w="28575" cap="rnd">
              <a:solidFill>
                <a:srgbClr val="3399FF"/>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8F-4465-9C9A-D57C5F1F2B17}"/>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8F-4465-9C9A-D57C5F1F2B17}"/>
            </c:ext>
          </c:extLst>
        </c:ser>
        <c:ser>
          <c:idx val="2"/>
          <c:order val="2"/>
          <c:tx>
            <c:strRef>
              <c:f>sales!$E$3:$E$4</c:f>
              <c:strCache>
                <c:ptCount val="1"/>
                <c:pt idx="0">
                  <c:v>Libarica</c:v>
                </c:pt>
              </c:strCache>
            </c:strRef>
          </c:tx>
          <c:spPr>
            <a:ln w="28575" cap="rnd">
              <a:solidFill>
                <a:schemeClr val="accent6">
                  <a:lumMod val="75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8F-4465-9C9A-D57C5F1F2B17}"/>
            </c:ext>
          </c:extLst>
        </c:ser>
        <c:ser>
          <c:idx val="3"/>
          <c:order val="3"/>
          <c:tx>
            <c:strRef>
              <c:f>sales!$F$3:$F$4</c:f>
              <c:strCache>
                <c:ptCount val="1"/>
                <c:pt idx="0">
                  <c:v>Robusta</c:v>
                </c:pt>
              </c:strCache>
            </c:strRef>
          </c:tx>
          <c:spPr>
            <a:ln w="28575" cap="rnd">
              <a:solidFill>
                <a:srgbClr val="990099"/>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C8F-4465-9C9A-D57C5F1F2B17}"/>
            </c:ext>
          </c:extLst>
        </c:ser>
        <c:dLbls>
          <c:showLegendKey val="0"/>
          <c:showVal val="0"/>
          <c:showCatName val="0"/>
          <c:showSerName val="0"/>
          <c:showPercent val="0"/>
          <c:showBubbleSize val="0"/>
        </c:dLbls>
        <c:smooth val="0"/>
        <c:axId val="1948582704"/>
        <c:axId val="1948571472"/>
      </c:lineChart>
      <c:catAx>
        <c:axId val="1948582704"/>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71472"/>
        <c:crosses val="autoZero"/>
        <c:auto val="1"/>
        <c:lblAlgn val="ctr"/>
        <c:lblOffset val="100"/>
        <c:noMultiLvlLbl val="0"/>
      </c:catAx>
      <c:valAx>
        <c:axId val="1948571472"/>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solidFill>
                      <a:srgbClr val="7030A0"/>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2"/>
  </c:pivotSource>
  <c:chart>
    <c:title>
      <c:tx>
        <c:rich>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r>
              <a:rPr lang="en-US" sz="1800" b="1">
                <a:solidFill>
                  <a:srgbClr val="7030A0"/>
                </a:solidFill>
              </a:rPr>
              <a:t>Sales</a:t>
            </a:r>
            <a:r>
              <a:rPr lang="en-US" sz="1800" b="1" baseline="0">
                <a:solidFill>
                  <a:srgbClr val="7030A0"/>
                </a:solidFill>
              </a:rPr>
              <a:t> by Country</a:t>
            </a:r>
          </a:p>
          <a:p>
            <a:pPr>
              <a:defRPr sz="1800" b="1">
                <a:solidFill>
                  <a:srgbClr val="7030A0"/>
                </a:solidFill>
              </a:defRPr>
            </a:pPr>
            <a:endParaRPr lang="en-US" sz="1800" b="1">
              <a:solidFill>
                <a:srgbClr val="7030A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FF"/>
          </a:solidFill>
          <a:ln w="12700">
            <a:solidFill>
              <a:schemeClr val="bg1">
                <a:lumMod val="85000"/>
              </a:schemeClr>
            </a:solidFill>
          </a:ln>
          <a:effectLst/>
        </c:spPr>
      </c:pivotFmt>
      <c:pivotFmt>
        <c:idx val="2"/>
        <c:spPr>
          <a:solidFill>
            <a:schemeClr val="accent2">
              <a:lumMod val="75000"/>
            </a:schemeClr>
          </a:solidFill>
          <a:ln w="12700">
            <a:solidFill>
              <a:schemeClr val="bg1">
                <a:lumMod val="85000"/>
              </a:schemeClr>
            </a:solidFill>
          </a:ln>
          <a:effectLst/>
        </c:spPr>
      </c:pivotFmt>
      <c:pivotFmt>
        <c:idx val="3"/>
        <c:spPr>
          <a:solidFill>
            <a:srgbClr val="C00000"/>
          </a:solidFill>
          <a:ln w="12700">
            <a:solidFill>
              <a:schemeClr val="bg1">
                <a:lumMod val="85000"/>
              </a:schemeClr>
            </a:solidFill>
          </a:ln>
          <a:effectLst/>
        </c:spPr>
      </c:pivotFmt>
      <c:pivotFmt>
        <c:idx val="4"/>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2700">
            <a:solidFill>
              <a:schemeClr val="bg1">
                <a:lumMod val="85000"/>
              </a:schemeClr>
            </a:solidFill>
          </a:ln>
          <a:effectLst/>
        </c:spPr>
      </c:pivotFmt>
      <c:pivotFmt>
        <c:idx val="6"/>
        <c:spPr>
          <a:solidFill>
            <a:schemeClr val="accent2">
              <a:lumMod val="75000"/>
            </a:schemeClr>
          </a:solidFill>
          <a:ln w="12700">
            <a:solidFill>
              <a:schemeClr val="bg1">
                <a:lumMod val="85000"/>
              </a:schemeClr>
            </a:solidFill>
          </a:ln>
          <a:effectLst/>
        </c:spPr>
      </c:pivotFmt>
      <c:pivotFmt>
        <c:idx val="7"/>
        <c:spPr>
          <a:solidFill>
            <a:srgbClr val="0099FF"/>
          </a:solidFill>
          <a:ln w="12700">
            <a:solidFill>
              <a:schemeClr val="bg1">
                <a:lumMod val="85000"/>
              </a:schemeClr>
            </a:solidFill>
          </a:ln>
          <a:effectLst/>
        </c:spPr>
      </c:pivotFmt>
      <c:pivotFmt>
        <c:idx val="8"/>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2700">
            <a:solidFill>
              <a:schemeClr val="bg1">
                <a:lumMod val="85000"/>
              </a:schemeClr>
            </a:solidFill>
          </a:ln>
          <a:effectLst/>
        </c:spPr>
      </c:pivotFmt>
      <c:pivotFmt>
        <c:idx val="10"/>
        <c:spPr>
          <a:solidFill>
            <a:schemeClr val="accent2">
              <a:lumMod val="75000"/>
            </a:schemeClr>
          </a:solidFill>
          <a:ln w="12700">
            <a:solidFill>
              <a:schemeClr val="bg1">
                <a:lumMod val="85000"/>
              </a:schemeClr>
            </a:solidFill>
          </a:ln>
          <a:effectLst/>
        </c:spPr>
      </c:pivotFmt>
      <c:pivotFmt>
        <c:idx val="11"/>
        <c:spPr>
          <a:solidFill>
            <a:srgbClr val="0099FF"/>
          </a:solidFill>
          <a:ln w="12700">
            <a:solidFill>
              <a:schemeClr val="bg1">
                <a:lumMod val="85000"/>
              </a:schemeClr>
            </a:solidFill>
          </a:ln>
          <a:effectLst/>
        </c:spPr>
      </c:pivotFmt>
    </c:pivotFmts>
    <c:plotArea>
      <c:layout>
        <c:manualLayout>
          <c:layoutTarget val="inner"/>
          <c:xMode val="edge"/>
          <c:yMode val="edge"/>
          <c:x val="0.16786018072360129"/>
          <c:y val="0.23540798709824151"/>
          <c:w val="0.77705105228789395"/>
          <c:h val="0.69939187023808291"/>
        </c:manualLayout>
      </c:layout>
      <c:barChart>
        <c:barDir val="bar"/>
        <c:grouping val="clustered"/>
        <c:varyColors val="0"/>
        <c:ser>
          <c:idx val="0"/>
          <c:order val="0"/>
          <c:tx>
            <c:strRef>
              <c:f>'sales by country'!$B$3</c:f>
              <c:strCache>
                <c:ptCount val="1"/>
                <c:pt idx="0">
                  <c:v>Total</c:v>
                </c:pt>
              </c:strCache>
            </c:strRef>
          </c:tx>
          <c:spPr>
            <a:solidFill>
              <a:schemeClr val="accent1">
                <a:lumMod val="75000"/>
              </a:schemeClr>
            </a:solidFill>
            <a:ln w="12700">
              <a:solidFill>
                <a:schemeClr val="bg1">
                  <a:lumMod val="85000"/>
                </a:schemeClr>
              </a:solidFill>
            </a:ln>
            <a:effectLst/>
          </c:spPr>
          <c:invertIfNegative val="0"/>
          <c:dPt>
            <c:idx val="0"/>
            <c:invertIfNegative val="0"/>
            <c:bubble3D val="0"/>
            <c:spPr>
              <a:solidFill>
                <a:srgbClr val="C00000"/>
              </a:solidFill>
              <a:ln w="12700">
                <a:solidFill>
                  <a:schemeClr val="bg1">
                    <a:lumMod val="85000"/>
                  </a:schemeClr>
                </a:solidFill>
              </a:ln>
              <a:effectLst/>
            </c:spPr>
            <c:extLst>
              <c:ext xmlns:c16="http://schemas.microsoft.com/office/drawing/2014/chart" uri="{C3380CC4-5D6E-409C-BE32-E72D297353CC}">
                <c16:uniqueId val="{00000001-B538-43C3-BF00-CAB714470C93}"/>
              </c:ext>
            </c:extLst>
          </c:dPt>
          <c:dPt>
            <c:idx val="1"/>
            <c:invertIfNegative val="0"/>
            <c:bubble3D val="0"/>
            <c:spPr>
              <a:solidFill>
                <a:schemeClr val="accent2">
                  <a:lumMod val="75000"/>
                </a:schemeClr>
              </a:solidFill>
              <a:ln w="12700">
                <a:solidFill>
                  <a:schemeClr val="bg1">
                    <a:lumMod val="85000"/>
                  </a:schemeClr>
                </a:solidFill>
              </a:ln>
              <a:effectLst/>
            </c:spPr>
            <c:extLst>
              <c:ext xmlns:c16="http://schemas.microsoft.com/office/drawing/2014/chart" uri="{C3380CC4-5D6E-409C-BE32-E72D297353CC}">
                <c16:uniqueId val="{00000003-B538-43C3-BF00-CAB714470C93}"/>
              </c:ext>
            </c:extLst>
          </c:dPt>
          <c:dPt>
            <c:idx val="2"/>
            <c:invertIfNegative val="0"/>
            <c:bubble3D val="0"/>
            <c:spPr>
              <a:solidFill>
                <a:srgbClr val="0099FF"/>
              </a:solidFill>
              <a:ln w="12700">
                <a:solidFill>
                  <a:schemeClr val="bg1">
                    <a:lumMod val="85000"/>
                  </a:schemeClr>
                </a:solidFill>
              </a:ln>
              <a:effectLst/>
            </c:spPr>
            <c:extLst>
              <c:ext xmlns:c16="http://schemas.microsoft.com/office/drawing/2014/chart" uri="{C3380CC4-5D6E-409C-BE32-E72D297353CC}">
                <c16:uniqueId val="{00000005-B538-43C3-BF00-CAB714470C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38-43C3-BF00-CAB714470C93}"/>
            </c:ext>
          </c:extLst>
        </c:ser>
        <c:dLbls>
          <c:dLblPos val="outEnd"/>
          <c:showLegendKey val="0"/>
          <c:showVal val="1"/>
          <c:showCatName val="0"/>
          <c:showSerName val="0"/>
          <c:showPercent val="0"/>
          <c:showBubbleSize val="0"/>
        </c:dLbls>
        <c:gapWidth val="159"/>
        <c:axId val="1678611488"/>
        <c:axId val="1678618560"/>
      </c:barChart>
      <c:catAx>
        <c:axId val="167861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78618560"/>
        <c:crosses val="autoZero"/>
        <c:auto val="1"/>
        <c:lblAlgn val="ctr"/>
        <c:lblOffset val="100"/>
        <c:noMultiLvlLbl val="0"/>
      </c:catAx>
      <c:valAx>
        <c:axId val="1678618560"/>
        <c:scaling>
          <c:orientation val="minMax"/>
        </c:scaling>
        <c:delete val="1"/>
        <c:axPos val="b"/>
        <c:majorGridlines>
          <c:spPr>
            <a:ln w="12700" cap="flat" cmpd="sng" algn="ctr">
              <a:solidFill>
                <a:schemeClr val="bg1">
                  <a:lumMod val="95000"/>
                </a:schemeClr>
              </a:solidFill>
              <a:round/>
            </a:ln>
            <a:effectLst/>
          </c:spPr>
        </c:majorGridlines>
        <c:numFmt formatCode="&quot;$&quot;#,##0" sourceLinked="1"/>
        <c:majorTickMark val="none"/>
        <c:minorTickMark val="none"/>
        <c:tickLblPos val="nextTo"/>
        <c:crossAx val="16786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customer!Sale by customer</c:name>
    <c:fmtId val="2"/>
  </c:pivotSource>
  <c:chart>
    <c:title>
      <c:tx>
        <c:rich>
          <a:bodyPr rot="0" spcFirstLastPara="1" vertOverflow="ellipsis" vert="horz" wrap="square" anchor="ctr" anchorCtr="1"/>
          <a:lstStyle/>
          <a:p>
            <a:pPr>
              <a:defRPr lang="en-US" sz="1800" b="1" i="0" u="none" strike="noStrike" kern="1200" spc="0" baseline="0">
                <a:solidFill>
                  <a:srgbClr val="7030A0"/>
                </a:solidFill>
                <a:latin typeface="+mn-lt"/>
                <a:ea typeface="+mn-ea"/>
                <a:cs typeface="+mn-cs"/>
              </a:defRPr>
            </a:pPr>
            <a:r>
              <a:rPr lang="en-US" sz="1800"/>
              <a:t>Top 5 Customer</a:t>
            </a:r>
          </a:p>
        </c:rich>
      </c:tx>
      <c:layout>
        <c:manualLayout>
          <c:xMode val="edge"/>
          <c:yMode val="edge"/>
          <c:x val="0.35839229199506339"/>
          <c:y val="4.7164176517810665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800" b="1" i="0" u="none" strike="noStrike" kern="1200" spc="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1379900571587"/>
          <c:y val="0.16899258680653337"/>
          <c:w val="0.77447104781674991"/>
          <c:h val="0.6603687223521677"/>
        </c:manualLayout>
      </c:layout>
      <c:barChart>
        <c:barDir val="bar"/>
        <c:grouping val="clustered"/>
        <c:varyColors val="0"/>
        <c:ser>
          <c:idx val="0"/>
          <c:order val="0"/>
          <c:tx>
            <c:strRef>
              <c:f>'Top 5 customer'!$B$3</c:f>
              <c:strCache>
                <c:ptCount val="1"/>
                <c:pt idx="0">
                  <c:v>Total</c:v>
                </c:pt>
              </c:strCache>
            </c:strRef>
          </c:tx>
          <c:spPr>
            <a:solidFill>
              <a:srgbClr val="5A2781"/>
            </a:solidFill>
            <a:ln w="22225">
              <a:solidFill>
                <a:schemeClr val="bg1">
                  <a:lumMod val="85000"/>
                </a:schemeClr>
              </a:solidFill>
            </a:ln>
            <a:effectLst/>
          </c:spPr>
          <c:invertIfNegative val="0"/>
          <c:dLbls>
            <c:spPr>
              <a:noFill/>
              <a:ln>
                <a:noFill/>
              </a:ln>
              <a:effectLst/>
            </c:spPr>
            <c:txPr>
              <a:bodyPr rot="0" spcFirstLastPara="1" vertOverflow="ellipsis" vert="horz" wrap="square" anchor="ctr" anchorCtr="1"/>
              <a:lstStyle/>
              <a:p>
                <a:pPr>
                  <a:defRPr lang="en-US" sz="1800" b="1" i="0" u="none" strike="noStrike" kern="1200" spc="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80D-428B-9997-BE8C93D6B41A}"/>
            </c:ext>
          </c:extLst>
        </c:ser>
        <c:dLbls>
          <c:dLblPos val="outEnd"/>
          <c:showLegendKey val="0"/>
          <c:showVal val="1"/>
          <c:showCatName val="0"/>
          <c:showSerName val="0"/>
          <c:showPercent val="0"/>
          <c:showBubbleSize val="0"/>
        </c:dLbls>
        <c:gapWidth val="99"/>
        <c:axId val="2057501920"/>
        <c:axId val="2057501088"/>
      </c:barChart>
      <c:catAx>
        <c:axId val="205750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spc="0" baseline="0">
                <a:solidFill>
                  <a:srgbClr val="7030A0"/>
                </a:solidFill>
                <a:latin typeface="+mn-lt"/>
                <a:ea typeface="+mn-ea"/>
                <a:cs typeface="+mn-cs"/>
              </a:defRPr>
            </a:pPr>
            <a:endParaRPr lang="en-US"/>
          </a:p>
        </c:txPr>
        <c:crossAx val="2057501088"/>
        <c:crosses val="autoZero"/>
        <c:auto val="1"/>
        <c:lblAlgn val="ctr"/>
        <c:lblOffset val="100"/>
        <c:noMultiLvlLbl val="0"/>
      </c:catAx>
      <c:valAx>
        <c:axId val="2057501088"/>
        <c:scaling>
          <c:orientation val="minMax"/>
        </c:scaling>
        <c:delete val="1"/>
        <c:axPos val="b"/>
        <c:majorGridlines>
          <c:spPr>
            <a:ln w="12700" cap="flat" cmpd="sng" algn="ctr">
              <a:solidFill>
                <a:schemeClr val="bg1">
                  <a:lumMod val="95000"/>
                </a:schemeClr>
              </a:solidFill>
              <a:round/>
            </a:ln>
            <a:effectLst/>
          </c:spPr>
        </c:majorGridlines>
        <c:numFmt formatCode="&quot;$&quot;#,##0_);\(&quot;$&quot;#,##0\)" sourceLinked="1"/>
        <c:majorTickMark val="none"/>
        <c:minorTickMark val="none"/>
        <c:tickLblPos val="nextTo"/>
        <c:crossAx val="205750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lgn="ctr" rtl="0">
        <a:defRPr lang="en-US" sz="1800" b="1" i="0" u="none" strike="noStrike" kern="1200" spc="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[coffeeOrdersData.xlsx]sales!Sales over time</c:name>
    <c:fmtId val="29"/>
  </c:pivotSource>
  <c:chart>
    <c:title>
      <c:tx>
        <c:rich>
          <a:bodyPr rot="0" spcFirstLastPara="1" vertOverflow="ellipsis" vert="horz" wrap="square" anchor="ctr" anchorCtr="1"/>
          <a:lstStyle/>
          <a:p>
            <a:pPr>
              <a:defRPr sz="1800" b="0" i="0" u="none" strike="noStrike" kern="1200" spc="0" baseline="0">
                <a:solidFill>
                  <a:srgbClr val="5A2781"/>
                </a:solidFill>
                <a:latin typeface="+mn-lt"/>
                <a:ea typeface="+mn-ea"/>
                <a:cs typeface="+mn-cs"/>
              </a:defRPr>
            </a:pPr>
            <a:r>
              <a:rPr lang="en-US" sz="1800" b="1">
                <a:solidFill>
                  <a:srgbClr val="441D61"/>
                </a:solidFill>
              </a:rPr>
              <a:t>Total</a:t>
            </a:r>
            <a:r>
              <a:rPr lang="en-US" sz="1800" b="1" baseline="0">
                <a:solidFill>
                  <a:srgbClr val="441D61"/>
                </a:solidFill>
              </a:rPr>
              <a:t> Sales Over Time</a:t>
            </a:r>
            <a:endParaRPr lang="en-US" sz="1800" b="1">
              <a:solidFill>
                <a:srgbClr val="441D6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5A2781"/>
              </a:solidFill>
              <a:latin typeface="+mn-lt"/>
              <a:ea typeface="+mn-ea"/>
              <a:cs typeface="+mn-cs"/>
            </a:defRPr>
          </a:pPr>
          <a:endParaRPr lang="en-US"/>
        </a:p>
      </c:txPr>
    </c:title>
    <c:autoTitleDeleted val="0"/>
    <c:pivotFmts>
      <c:pivotFmt>
        <c:idx val="0"/>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15333354009015E-2"/>
          <c:y val="0.10266823167476073"/>
          <c:w val="0.80598923478935991"/>
          <c:h val="0.76272011453113819"/>
        </c:manualLayout>
      </c:layout>
      <c:lineChart>
        <c:grouping val="standard"/>
        <c:varyColors val="0"/>
        <c:ser>
          <c:idx val="0"/>
          <c:order val="0"/>
          <c:tx>
            <c:strRef>
              <c:f>sales!$C$3:$C$4</c:f>
              <c:strCache>
                <c:ptCount val="1"/>
                <c:pt idx="0">
                  <c:v>Arabica</c:v>
                </c:pt>
              </c:strCache>
            </c:strRef>
          </c:tx>
          <c:spPr>
            <a:ln w="28575" cap="rnd">
              <a:solidFill>
                <a:srgbClr val="3399FF"/>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27-4264-AA89-CF96E3C99D5F}"/>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27-4264-AA89-CF96E3C99D5F}"/>
            </c:ext>
          </c:extLst>
        </c:ser>
        <c:ser>
          <c:idx val="2"/>
          <c:order val="2"/>
          <c:tx>
            <c:strRef>
              <c:f>sales!$E$3:$E$4</c:f>
              <c:strCache>
                <c:ptCount val="1"/>
                <c:pt idx="0">
                  <c:v>Libarica</c:v>
                </c:pt>
              </c:strCache>
            </c:strRef>
          </c:tx>
          <c:spPr>
            <a:ln w="28575" cap="rnd">
              <a:solidFill>
                <a:schemeClr val="accent6">
                  <a:lumMod val="75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27-4264-AA89-CF96E3C99D5F}"/>
            </c:ext>
          </c:extLst>
        </c:ser>
        <c:ser>
          <c:idx val="3"/>
          <c:order val="3"/>
          <c:tx>
            <c:strRef>
              <c:f>sales!$F$3:$F$4</c:f>
              <c:strCache>
                <c:ptCount val="1"/>
                <c:pt idx="0">
                  <c:v>Robusta</c:v>
                </c:pt>
              </c:strCache>
            </c:strRef>
          </c:tx>
          <c:spPr>
            <a:ln w="28575" cap="rnd">
              <a:solidFill>
                <a:srgbClr val="990099"/>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27-4264-AA89-CF96E3C99D5F}"/>
            </c:ext>
          </c:extLst>
        </c:ser>
        <c:dLbls>
          <c:showLegendKey val="0"/>
          <c:showVal val="0"/>
          <c:showCatName val="0"/>
          <c:showSerName val="0"/>
          <c:showPercent val="0"/>
          <c:showBubbleSize val="0"/>
        </c:dLbls>
        <c:smooth val="0"/>
        <c:axId val="1948582704"/>
        <c:axId val="1948571472"/>
      </c:lineChart>
      <c:catAx>
        <c:axId val="1948582704"/>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71472"/>
        <c:crosses val="autoZero"/>
        <c:auto val="1"/>
        <c:lblAlgn val="ctr"/>
        <c:lblOffset val="100"/>
        <c:noMultiLvlLbl val="0"/>
      </c:catAx>
      <c:valAx>
        <c:axId val="1948571472"/>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solidFill>
                      <a:srgbClr val="7030A0"/>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27"/>
  </c:pivotSource>
  <c:chart>
    <c:title>
      <c:tx>
        <c:rich>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r>
              <a:rPr lang="en-US" sz="1800" b="1">
                <a:solidFill>
                  <a:srgbClr val="7030A0"/>
                </a:solidFill>
              </a:rPr>
              <a:t>Sales</a:t>
            </a:r>
            <a:r>
              <a:rPr lang="en-US" sz="1800" b="1" baseline="0">
                <a:solidFill>
                  <a:srgbClr val="7030A0"/>
                </a:solidFill>
              </a:rPr>
              <a:t> by Country</a:t>
            </a:r>
          </a:p>
          <a:p>
            <a:pPr>
              <a:defRPr sz="1800" b="1">
                <a:solidFill>
                  <a:srgbClr val="7030A0"/>
                </a:solidFill>
              </a:defRPr>
            </a:pPr>
            <a:endParaRPr lang="en-US" sz="1800" b="1">
              <a:solidFill>
                <a:srgbClr val="7030A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FF"/>
          </a:solidFill>
          <a:ln w="12700">
            <a:solidFill>
              <a:schemeClr val="bg1">
                <a:lumMod val="85000"/>
              </a:schemeClr>
            </a:solidFill>
          </a:ln>
          <a:effectLst/>
        </c:spPr>
      </c:pivotFmt>
      <c:pivotFmt>
        <c:idx val="2"/>
        <c:spPr>
          <a:solidFill>
            <a:schemeClr val="accent2">
              <a:lumMod val="75000"/>
            </a:schemeClr>
          </a:solidFill>
          <a:ln w="12700">
            <a:solidFill>
              <a:schemeClr val="bg1">
                <a:lumMod val="85000"/>
              </a:schemeClr>
            </a:solidFill>
          </a:ln>
          <a:effectLst/>
        </c:spPr>
      </c:pivotFmt>
      <c:pivotFmt>
        <c:idx val="3"/>
        <c:spPr>
          <a:solidFill>
            <a:srgbClr val="C00000"/>
          </a:solidFill>
          <a:ln w="12700">
            <a:solidFill>
              <a:schemeClr val="bg1">
                <a:lumMod val="85000"/>
              </a:schemeClr>
            </a:solidFill>
          </a:ln>
          <a:effectLst/>
        </c:spPr>
      </c:pivotFmt>
      <c:pivotFmt>
        <c:idx val="4"/>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2700">
            <a:solidFill>
              <a:schemeClr val="bg1">
                <a:lumMod val="85000"/>
              </a:schemeClr>
            </a:solidFill>
          </a:ln>
          <a:effectLst/>
        </c:spPr>
      </c:pivotFmt>
      <c:pivotFmt>
        <c:idx val="6"/>
        <c:spPr>
          <a:solidFill>
            <a:schemeClr val="accent2">
              <a:lumMod val="75000"/>
            </a:schemeClr>
          </a:solidFill>
          <a:ln w="12700">
            <a:solidFill>
              <a:schemeClr val="bg1">
                <a:lumMod val="85000"/>
              </a:schemeClr>
            </a:solidFill>
          </a:ln>
          <a:effectLst/>
        </c:spPr>
      </c:pivotFmt>
      <c:pivotFmt>
        <c:idx val="7"/>
        <c:spPr>
          <a:solidFill>
            <a:srgbClr val="0099FF"/>
          </a:solidFill>
          <a:ln w="12700">
            <a:solidFill>
              <a:schemeClr val="bg1">
                <a:lumMod val="85000"/>
              </a:schemeClr>
            </a:solidFill>
          </a:ln>
          <a:effectLst/>
        </c:spPr>
      </c:pivotFmt>
      <c:pivotFmt>
        <c:idx val="8"/>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w="12700">
            <a:solidFill>
              <a:schemeClr val="bg1">
                <a:lumMod val="85000"/>
              </a:schemeClr>
            </a:solidFill>
          </a:ln>
          <a:effectLst/>
        </c:spPr>
      </c:pivotFmt>
      <c:pivotFmt>
        <c:idx val="10"/>
        <c:spPr>
          <a:solidFill>
            <a:schemeClr val="accent2">
              <a:lumMod val="75000"/>
            </a:schemeClr>
          </a:solidFill>
          <a:ln w="12700">
            <a:solidFill>
              <a:schemeClr val="bg1">
                <a:lumMod val="85000"/>
              </a:schemeClr>
            </a:solidFill>
          </a:ln>
          <a:effectLst/>
        </c:spPr>
      </c:pivotFmt>
      <c:pivotFmt>
        <c:idx val="11"/>
        <c:spPr>
          <a:solidFill>
            <a:srgbClr val="0099FF"/>
          </a:solidFill>
          <a:ln w="12700">
            <a:solidFill>
              <a:schemeClr val="bg1">
                <a:lumMod val="85000"/>
              </a:schemeClr>
            </a:solidFill>
          </a:ln>
          <a:effectLst/>
        </c:spPr>
      </c:pivotFmt>
      <c:pivotFmt>
        <c:idx val="12"/>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2700">
            <a:solidFill>
              <a:schemeClr val="bg1">
                <a:lumMod val="85000"/>
              </a:schemeClr>
            </a:solidFill>
          </a:ln>
          <a:effectLst/>
        </c:spPr>
      </c:pivotFmt>
      <c:pivotFmt>
        <c:idx val="14"/>
        <c:spPr>
          <a:solidFill>
            <a:schemeClr val="accent2">
              <a:lumMod val="75000"/>
            </a:schemeClr>
          </a:solidFill>
          <a:ln w="12700">
            <a:solidFill>
              <a:schemeClr val="bg1">
                <a:lumMod val="85000"/>
              </a:schemeClr>
            </a:solidFill>
          </a:ln>
          <a:effectLst/>
        </c:spPr>
      </c:pivotFmt>
      <c:pivotFmt>
        <c:idx val="15"/>
        <c:spPr>
          <a:solidFill>
            <a:srgbClr val="0099FF"/>
          </a:solidFill>
          <a:ln w="12700">
            <a:solidFill>
              <a:schemeClr val="bg1">
                <a:lumMod val="85000"/>
              </a:schemeClr>
            </a:solidFill>
          </a:ln>
          <a:effectLst/>
        </c:spPr>
      </c:pivotFmt>
      <c:pivotFmt>
        <c:idx val="16"/>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solidFill>
          <a:ln w="12700">
            <a:solidFill>
              <a:schemeClr val="bg1">
                <a:lumMod val="85000"/>
              </a:schemeClr>
            </a:solidFill>
          </a:ln>
          <a:effectLst/>
        </c:spPr>
      </c:pivotFmt>
      <c:pivotFmt>
        <c:idx val="18"/>
        <c:spPr>
          <a:solidFill>
            <a:schemeClr val="accent2">
              <a:lumMod val="75000"/>
            </a:schemeClr>
          </a:solidFill>
          <a:ln w="12700">
            <a:solidFill>
              <a:schemeClr val="bg1">
                <a:lumMod val="85000"/>
              </a:schemeClr>
            </a:solidFill>
          </a:ln>
          <a:effectLst/>
        </c:spPr>
      </c:pivotFmt>
      <c:pivotFmt>
        <c:idx val="19"/>
        <c:spPr>
          <a:solidFill>
            <a:srgbClr val="0099FF"/>
          </a:solidFill>
          <a:ln w="12700">
            <a:solidFill>
              <a:schemeClr val="bg1">
                <a:lumMod val="85000"/>
              </a:schemeClr>
            </a:solidFill>
          </a:ln>
          <a:effectLst/>
        </c:spPr>
      </c:pivotFmt>
      <c:pivotFmt>
        <c:idx val="20"/>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solidFill>
          <a:ln w="12700">
            <a:solidFill>
              <a:schemeClr val="bg1">
                <a:lumMod val="85000"/>
              </a:schemeClr>
            </a:solidFill>
          </a:ln>
          <a:effectLst/>
        </c:spPr>
      </c:pivotFmt>
      <c:pivotFmt>
        <c:idx val="22"/>
        <c:spPr>
          <a:solidFill>
            <a:schemeClr val="accent2">
              <a:lumMod val="75000"/>
            </a:schemeClr>
          </a:solidFill>
          <a:ln w="12700">
            <a:solidFill>
              <a:schemeClr val="bg1">
                <a:lumMod val="85000"/>
              </a:schemeClr>
            </a:solidFill>
          </a:ln>
          <a:effectLst/>
        </c:spPr>
      </c:pivotFmt>
      <c:pivotFmt>
        <c:idx val="23"/>
        <c:spPr>
          <a:solidFill>
            <a:srgbClr val="0099FF"/>
          </a:solidFill>
          <a:ln w="12700">
            <a:solidFill>
              <a:schemeClr val="bg1">
                <a:lumMod val="85000"/>
              </a:schemeClr>
            </a:solidFill>
          </a:ln>
          <a:effectLst/>
        </c:spPr>
      </c:pivotFmt>
      <c:pivotFmt>
        <c:idx val="24"/>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solidFill>
          <a:ln w="12700">
            <a:solidFill>
              <a:schemeClr val="bg1">
                <a:lumMod val="85000"/>
              </a:schemeClr>
            </a:solidFill>
          </a:ln>
          <a:effectLst/>
        </c:spPr>
      </c:pivotFmt>
      <c:pivotFmt>
        <c:idx val="26"/>
        <c:spPr>
          <a:solidFill>
            <a:schemeClr val="accent2">
              <a:lumMod val="75000"/>
            </a:schemeClr>
          </a:solidFill>
          <a:ln w="12700">
            <a:solidFill>
              <a:schemeClr val="bg1">
                <a:lumMod val="85000"/>
              </a:schemeClr>
            </a:solidFill>
          </a:ln>
          <a:effectLst/>
        </c:spPr>
      </c:pivotFmt>
      <c:pivotFmt>
        <c:idx val="27"/>
        <c:spPr>
          <a:solidFill>
            <a:srgbClr val="0099FF"/>
          </a:solidFill>
          <a:ln w="12700">
            <a:solidFill>
              <a:schemeClr val="bg1">
                <a:lumMod val="85000"/>
              </a:schemeClr>
            </a:solidFill>
          </a:ln>
          <a:effectLst/>
        </c:spPr>
      </c:pivotFmt>
    </c:pivotFmts>
    <c:plotArea>
      <c:layout>
        <c:manualLayout>
          <c:layoutTarget val="inner"/>
          <c:xMode val="edge"/>
          <c:yMode val="edge"/>
          <c:x val="0.16786018072360129"/>
          <c:y val="0.23540798709824151"/>
          <c:w val="0.77705105228789395"/>
          <c:h val="0.69939187023808291"/>
        </c:manualLayout>
      </c:layout>
      <c:barChart>
        <c:barDir val="bar"/>
        <c:grouping val="clustered"/>
        <c:varyColors val="0"/>
        <c:ser>
          <c:idx val="0"/>
          <c:order val="0"/>
          <c:tx>
            <c:strRef>
              <c:f>'sales by country'!$B$3</c:f>
              <c:strCache>
                <c:ptCount val="1"/>
                <c:pt idx="0">
                  <c:v>Total</c:v>
                </c:pt>
              </c:strCache>
            </c:strRef>
          </c:tx>
          <c:spPr>
            <a:solidFill>
              <a:schemeClr val="accent1">
                <a:lumMod val="75000"/>
              </a:schemeClr>
            </a:solidFill>
            <a:ln w="12700">
              <a:solidFill>
                <a:schemeClr val="bg1">
                  <a:lumMod val="85000"/>
                </a:schemeClr>
              </a:solidFill>
            </a:ln>
            <a:effectLst/>
          </c:spPr>
          <c:invertIfNegative val="0"/>
          <c:dPt>
            <c:idx val="0"/>
            <c:invertIfNegative val="0"/>
            <c:bubble3D val="0"/>
            <c:spPr>
              <a:solidFill>
                <a:srgbClr val="C00000"/>
              </a:solidFill>
              <a:ln w="12700">
                <a:solidFill>
                  <a:schemeClr val="bg1">
                    <a:lumMod val="85000"/>
                  </a:schemeClr>
                </a:solidFill>
              </a:ln>
              <a:effectLst/>
            </c:spPr>
            <c:extLst>
              <c:ext xmlns:c16="http://schemas.microsoft.com/office/drawing/2014/chart" uri="{C3380CC4-5D6E-409C-BE32-E72D297353CC}">
                <c16:uniqueId val="{00000001-1C1B-49BF-B35F-44350E6DB7FB}"/>
              </c:ext>
            </c:extLst>
          </c:dPt>
          <c:dPt>
            <c:idx val="1"/>
            <c:invertIfNegative val="0"/>
            <c:bubble3D val="0"/>
            <c:spPr>
              <a:solidFill>
                <a:schemeClr val="accent2">
                  <a:lumMod val="75000"/>
                </a:schemeClr>
              </a:solidFill>
              <a:ln w="12700">
                <a:solidFill>
                  <a:schemeClr val="bg1">
                    <a:lumMod val="85000"/>
                  </a:schemeClr>
                </a:solidFill>
              </a:ln>
              <a:effectLst/>
            </c:spPr>
            <c:extLst>
              <c:ext xmlns:c16="http://schemas.microsoft.com/office/drawing/2014/chart" uri="{C3380CC4-5D6E-409C-BE32-E72D297353CC}">
                <c16:uniqueId val="{00000003-1C1B-49BF-B35F-44350E6DB7FB}"/>
              </c:ext>
            </c:extLst>
          </c:dPt>
          <c:dPt>
            <c:idx val="2"/>
            <c:invertIfNegative val="0"/>
            <c:bubble3D val="0"/>
            <c:spPr>
              <a:solidFill>
                <a:srgbClr val="0099FF"/>
              </a:solidFill>
              <a:ln w="12700">
                <a:solidFill>
                  <a:schemeClr val="bg1">
                    <a:lumMod val="85000"/>
                  </a:schemeClr>
                </a:solidFill>
              </a:ln>
              <a:effectLst/>
            </c:spPr>
            <c:extLst>
              <c:ext xmlns:c16="http://schemas.microsoft.com/office/drawing/2014/chart" uri="{C3380CC4-5D6E-409C-BE32-E72D297353CC}">
                <c16:uniqueId val="{00000005-1C1B-49BF-B35F-44350E6DB7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1B-49BF-B35F-44350E6DB7FB}"/>
            </c:ext>
          </c:extLst>
        </c:ser>
        <c:dLbls>
          <c:dLblPos val="outEnd"/>
          <c:showLegendKey val="0"/>
          <c:showVal val="1"/>
          <c:showCatName val="0"/>
          <c:showSerName val="0"/>
          <c:showPercent val="0"/>
          <c:showBubbleSize val="0"/>
        </c:dLbls>
        <c:gapWidth val="159"/>
        <c:axId val="1678611488"/>
        <c:axId val="1678618560"/>
      </c:barChart>
      <c:catAx>
        <c:axId val="167861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78618560"/>
        <c:crosses val="autoZero"/>
        <c:auto val="1"/>
        <c:lblAlgn val="ctr"/>
        <c:lblOffset val="100"/>
        <c:noMultiLvlLbl val="0"/>
      </c:catAx>
      <c:valAx>
        <c:axId val="1678618560"/>
        <c:scaling>
          <c:orientation val="minMax"/>
        </c:scaling>
        <c:delete val="1"/>
        <c:axPos val="b"/>
        <c:majorGridlines>
          <c:spPr>
            <a:ln w="12700" cap="flat" cmpd="sng" algn="ctr">
              <a:solidFill>
                <a:schemeClr val="bg1">
                  <a:lumMod val="95000"/>
                </a:schemeClr>
              </a:solidFill>
              <a:round/>
            </a:ln>
            <a:effectLst/>
          </c:spPr>
        </c:majorGridlines>
        <c:numFmt formatCode="&quot;$&quot;#,##0" sourceLinked="1"/>
        <c:majorTickMark val="none"/>
        <c:minorTickMark val="none"/>
        <c:tickLblPos val="nextTo"/>
        <c:crossAx val="16786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customer!Sale by customer</c:name>
    <c:fmtId val="2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Customer</a:t>
            </a:r>
            <a:endParaRPr lang="en-US" sz="1800" b="1"/>
          </a:p>
        </c:rich>
      </c:tx>
      <c:layout>
        <c:manualLayout>
          <c:xMode val="edge"/>
          <c:yMode val="edge"/>
          <c:x val="0.35839229199506339"/>
          <c:y val="4.716417651781066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1379900571587"/>
          <c:y val="0.16899258680653337"/>
          <c:w val="0.73000805165485516"/>
          <c:h val="0.6957417165451163"/>
        </c:manualLayout>
      </c:layout>
      <c:barChart>
        <c:barDir val="bar"/>
        <c:grouping val="clustered"/>
        <c:varyColors val="0"/>
        <c:ser>
          <c:idx val="0"/>
          <c:order val="0"/>
          <c:tx>
            <c:strRef>
              <c:f>'Top 5 customer'!$B$3</c:f>
              <c:strCache>
                <c:ptCount val="1"/>
                <c:pt idx="0">
                  <c:v>Total</c:v>
                </c:pt>
              </c:strCache>
            </c:strRef>
          </c:tx>
          <c:spPr>
            <a:solidFill>
              <a:srgbClr val="5A2781"/>
            </a:solidFill>
            <a:ln w="22225">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5AC-4CD2-9B6F-EAAFABD374AE}"/>
            </c:ext>
          </c:extLst>
        </c:ser>
        <c:dLbls>
          <c:dLblPos val="outEnd"/>
          <c:showLegendKey val="0"/>
          <c:showVal val="1"/>
          <c:showCatName val="0"/>
          <c:showSerName val="0"/>
          <c:showPercent val="0"/>
          <c:showBubbleSize val="0"/>
        </c:dLbls>
        <c:gapWidth val="99"/>
        <c:axId val="2057501920"/>
        <c:axId val="2057501088"/>
      </c:barChart>
      <c:catAx>
        <c:axId val="205750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57501088"/>
        <c:crosses val="autoZero"/>
        <c:auto val="1"/>
        <c:lblAlgn val="ctr"/>
        <c:lblOffset val="100"/>
        <c:noMultiLvlLbl val="0"/>
      </c:catAx>
      <c:valAx>
        <c:axId val="2057501088"/>
        <c:scaling>
          <c:orientation val="minMax"/>
        </c:scaling>
        <c:delete val="1"/>
        <c:axPos val="b"/>
        <c:majorGridlines>
          <c:spPr>
            <a:ln w="12700" cap="flat" cmpd="sng" algn="ctr">
              <a:solidFill>
                <a:schemeClr val="bg1">
                  <a:lumMod val="95000"/>
                </a:schemeClr>
              </a:solidFill>
              <a:round/>
            </a:ln>
            <a:effectLst/>
          </c:spPr>
        </c:majorGridlines>
        <c:numFmt formatCode="&quot;$&quot;#,##0_);\(&quot;$&quot;#,##0\)" sourceLinked="1"/>
        <c:majorTickMark val="none"/>
        <c:minorTickMark val="none"/>
        <c:tickLblPos val="nextTo"/>
        <c:crossAx val="205750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[coffeeOrdersData.xlsx]sales!Sales over time</c:name>
    <c:fmtId val="1"/>
  </c:pivotSource>
  <c:chart>
    <c:title>
      <c:tx>
        <c:rich>
          <a:bodyPr rot="0" spcFirstLastPara="1" vertOverflow="ellipsis" vert="horz" wrap="square" anchor="ctr" anchorCtr="1"/>
          <a:lstStyle/>
          <a:p>
            <a:pPr>
              <a:defRPr sz="1800" b="0" i="0" u="none" strike="noStrike" kern="1200" spc="0" baseline="0">
                <a:solidFill>
                  <a:srgbClr val="5A2781"/>
                </a:solidFill>
                <a:latin typeface="+mn-lt"/>
                <a:ea typeface="+mn-ea"/>
                <a:cs typeface="+mn-cs"/>
              </a:defRPr>
            </a:pPr>
            <a:r>
              <a:rPr lang="en-US" sz="1800" b="1">
                <a:solidFill>
                  <a:srgbClr val="441D61"/>
                </a:solidFill>
              </a:rPr>
              <a:t>Total</a:t>
            </a:r>
            <a:r>
              <a:rPr lang="en-US" sz="1800" b="1" baseline="0">
                <a:solidFill>
                  <a:srgbClr val="441D61"/>
                </a:solidFill>
              </a:rPr>
              <a:t> Sales Over Time</a:t>
            </a:r>
            <a:endParaRPr lang="en-US" sz="1800" b="1">
              <a:solidFill>
                <a:srgbClr val="441D6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5A2781"/>
              </a:solidFill>
              <a:latin typeface="+mn-lt"/>
              <a:ea typeface="+mn-ea"/>
              <a:cs typeface="+mn-cs"/>
            </a:defRPr>
          </a:pPr>
          <a:endParaRPr lang="en-US"/>
        </a:p>
      </c:txPr>
    </c:title>
    <c:autoTitleDeleted val="0"/>
    <c:pivotFmts>
      <c:pivotFmt>
        <c:idx val="0"/>
        <c:spPr>
          <a:ln w="28575" cap="rnd">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none"/>
        </c:marker>
      </c:pivotFmt>
    </c:pivotFmts>
    <c:plotArea>
      <c:layout>
        <c:manualLayout>
          <c:layoutTarget val="inner"/>
          <c:xMode val="edge"/>
          <c:yMode val="edge"/>
          <c:x val="8.2115333354009015E-2"/>
          <c:y val="0.10266823167476073"/>
          <c:w val="0.80598923478935991"/>
          <c:h val="0.76272011453113819"/>
        </c:manualLayout>
      </c:layout>
      <c:lineChart>
        <c:grouping val="standard"/>
        <c:varyColors val="0"/>
        <c:ser>
          <c:idx val="0"/>
          <c:order val="0"/>
          <c:tx>
            <c:strRef>
              <c:f>sales!$C$3:$C$4</c:f>
              <c:strCache>
                <c:ptCount val="1"/>
                <c:pt idx="0">
                  <c:v>Arabica</c:v>
                </c:pt>
              </c:strCache>
            </c:strRef>
          </c:tx>
          <c:spPr>
            <a:ln w="28575" cap="rnd">
              <a:solidFill>
                <a:srgbClr val="3399FF"/>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282-4369-ADA5-D9F5978FCD64}"/>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282-4369-ADA5-D9F5978FCD64}"/>
            </c:ext>
          </c:extLst>
        </c:ser>
        <c:ser>
          <c:idx val="2"/>
          <c:order val="2"/>
          <c:tx>
            <c:strRef>
              <c:f>sales!$E$3:$E$4</c:f>
              <c:strCache>
                <c:ptCount val="1"/>
                <c:pt idx="0">
                  <c:v>Libarica</c:v>
                </c:pt>
              </c:strCache>
            </c:strRef>
          </c:tx>
          <c:spPr>
            <a:ln w="28575" cap="rnd">
              <a:solidFill>
                <a:schemeClr val="accent6">
                  <a:lumMod val="75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282-4369-ADA5-D9F5978FCD64}"/>
            </c:ext>
          </c:extLst>
        </c:ser>
        <c:ser>
          <c:idx val="3"/>
          <c:order val="3"/>
          <c:tx>
            <c:strRef>
              <c:f>sales!$F$3:$F$4</c:f>
              <c:strCache>
                <c:ptCount val="1"/>
                <c:pt idx="0">
                  <c:v>Robusta</c:v>
                </c:pt>
              </c:strCache>
            </c:strRef>
          </c:tx>
          <c:spPr>
            <a:ln w="28575" cap="rnd">
              <a:solidFill>
                <a:srgbClr val="990099"/>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282-4369-ADA5-D9F5978FCD64}"/>
            </c:ext>
          </c:extLst>
        </c:ser>
        <c:dLbls>
          <c:showLegendKey val="0"/>
          <c:showVal val="0"/>
          <c:showCatName val="0"/>
          <c:showSerName val="0"/>
          <c:showPercent val="0"/>
          <c:showBubbleSize val="0"/>
        </c:dLbls>
        <c:smooth val="0"/>
        <c:axId val="1948582704"/>
        <c:axId val="1948571472"/>
      </c:lineChart>
      <c:catAx>
        <c:axId val="1948582704"/>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71472"/>
        <c:crosses val="autoZero"/>
        <c:auto val="1"/>
        <c:lblAlgn val="ctr"/>
        <c:lblOffset val="100"/>
        <c:noMultiLvlLbl val="0"/>
      </c:catAx>
      <c:valAx>
        <c:axId val="1948571472"/>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solidFill>
                      <a:srgbClr val="7030A0"/>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948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rgbClr val="AE78D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Sales</a:t>
            </a:r>
            <a:r>
              <a:rPr lang="en-US" b="1" baseline="0">
                <a:solidFill>
                  <a:srgbClr val="7030A0"/>
                </a:solidFill>
              </a:rPr>
              <a:t> by Country</a:t>
            </a:r>
          </a:p>
          <a:p>
            <a:pPr>
              <a:defRPr b="1">
                <a:solidFill>
                  <a:srgbClr val="7030A0"/>
                </a:solidFill>
              </a:defRPr>
            </a:pP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FF"/>
          </a:solidFill>
          <a:ln w="12700">
            <a:solidFill>
              <a:schemeClr val="bg1">
                <a:lumMod val="85000"/>
              </a:schemeClr>
            </a:solidFill>
          </a:ln>
          <a:effectLst/>
        </c:spPr>
      </c:pivotFmt>
      <c:pivotFmt>
        <c:idx val="2"/>
        <c:spPr>
          <a:solidFill>
            <a:schemeClr val="accent2">
              <a:lumMod val="75000"/>
            </a:schemeClr>
          </a:solidFill>
          <a:ln w="12700">
            <a:solidFill>
              <a:schemeClr val="bg1">
                <a:lumMod val="85000"/>
              </a:schemeClr>
            </a:solidFill>
          </a:ln>
          <a:effectLst/>
        </c:spPr>
      </c:pivotFmt>
      <c:pivotFmt>
        <c:idx val="3"/>
        <c:spPr>
          <a:solidFill>
            <a:srgbClr val="C00000"/>
          </a:solidFill>
          <a:ln w="12700">
            <a:solidFill>
              <a:schemeClr val="bg1">
                <a:lumMod val="85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lumMod val="75000"/>
              </a:schemeClr>
            </a:solidFill>
            <a:ln w="12700">
              <a:solidFill>
                <a:schemeClr val="bg1">
                  <a:lumMod val="85000"/>
                </a:schemeClr>
              </a:solidFill>
            </a:ln>
            <a:effectLst/>
          </c:spPr>
          <c:invertIfNegative val="0"/>
          <c:dPt>
            <c:idx val="0"/>
            <c:invertIfNegative val="0"/>
            <c:bubble3D val="0"/>
            <c:spPr>
              <a:solidFill>
                <a:srgbClr val="C00000"/>
              </a:solidFill>
              <a:ln w="12700">
                <a:solidFill>
                  <a:schemeClr val="bg1">
                    <a:lumMod val="85000"/>
                  </a:schemeClr>
                </a:solidFill>
              </a:ln>
              <a:effectLst/>
            </c:spPr>
            <c:extLst>
              <c:ext xmlns:c16="http://schemas.microsoft.com/office/drawing/2014/chart" uri="{C3380CC4-5D6E-409C-BE32-E72D297353CC}">
                <c16:uniqueId val="{00000002-94D0-4EEE-9B71-1D420461A7D7}"/>
              </c:ext>
            </c:extLst>
          </c:dPt>
          <c:dPt>
            <c:idx val="1"/>
            <c:invertIfNegative val="0"/>
            <c:bubble3D val="0"/>
            <c:spPr>
              <a:solidFill>
                <a:schemeClr val="accent2">
                  <a:lumMod val="75000"/>
                </a:schemeClr>
              </a:solidFill>
              <a:ln w="12700">
                <a:solidFill>
                  <a:schemeClr val="bg1">
                    <a:lumMod val="85000"/>
                  </a:schemeClr>
                </a:solidFill>
              </a:ln>
              <a:effectLst/>
            </c:spPr>
            <c:extLst>
              <c:ext xmlns:c16="http://schemas.microsoft.com/office/drawing/2014/chart" uri="{C3380CC4-5D6E-409C-BE32-E72D297353CC}">
                <c16:uniqueId val="{00000003-94D0-4EEE-9B71-1D420461A7D7}"/>
              </c:ext>
            </c:extLst>
          </c:dPt>
          <c:dPt>
            <c:idx val="2"/>
            <c:invertIfNegative val="0"/>
            <c:bubble3D val="0"/>
            <c:spPr>
              <a:solidFill>
                <a:srgbClr val="0099FF"/>
              </a:solidFill>
              <a:ln w="12700">
                <a:solidFill>
                  <a:schemeClr val="bg1">
                    <a:lumMod val="85000"/>
                  </a:schemeClr>
                </a:solidFill>
              </a:ln>
              <a:effectLst/>
            </c:spPr>
            <c:extLst>
              <c:ext xmlns:c16="http://schemas.microsoft.com/office/drawing/2014/chart" uri="{C3380CC4-5D6E-409C-BE32-E72D297353CC}">
                <c16:uniqueId val="{00000004-94D0-4EEE-9B71-1D420461A7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4D0-4EEE-9B71-1D420461A7D7}"/>
            </c:ext>
          </c:extLst>
        </c:ser>
        <c:dLbls>
          <c:dLblPos val="outEnd"/>
          <c:showLegendKey val="0"/>
          <c:showVal val="1"/>
          <c:showCatName val="0"/>
          <c:showSerName val="0"/>
          <c:showPercent val="0"/>
          <c:showBubbleSize val="0"/>
        </c:dLbls>
        <c:gapWidth val="159"/>
        <c:axId val="1678611488"/>
        <c:axId val="1678618560"/>
      </c:barChart>
      <c:catAx>
        <c:axId val="167861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78618560"/>
        <c:crosses val="autoZero"/>
        <c:auto val="1"/>
        <c:lblAlgn val="ctr"/>
        <c:lblOffset val="100"/>
        <c:noMultiLvlLbl val="0"/>
      </c:catAx>
      <c:valAx>
        <c:axId val="1678618560"/>
        <c:scaling>
          <c:orientation val="minMax"/>
        </c:scaling>
        <c:delete val="1"/>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crossAx val="16786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customer!Sale by customer</c:name>
    <c:fmtId val="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Top</a:t>
            </a:r>
            <a:r>
              <a:rPr lang="en-US" b="1" baseline="0">
                <a:solidFill>
                  <a:srgbClr val="7030A0"/>
                </a:solidFill>
              </a:rPr>
              <a:t> 5 Customers</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5A2781"/>
          </a:solidFill>
          <a:ln w="2222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5A2781"/>
            </a:solidFill>
            <a:ln w="22225">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1E6-4267-B001-4BB10BA08C29}"/>
            </c:ext>
          </c:extLst>
        </c:ser>
        <c:dLbls>
          <c:dLblPos val="outEnd"/>
          <c:showLegendKey val="0"/>
          <c:showVal val="1"/>
          <c:showCatName val="0"/>
          <c:showSerName val="0"/>
          <c:showPercent val="0"/>
          <c:showBubbleSize val="0"/>
        </c:dLbls>
        <c:gapWidth val="48"/>
        <c:axId val="2057501920"/>
        <c:axId val="2057501088"/>
      </c:barChart>
      <c:catAx>
        <c:axId val="205750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057501088"/>
        <c:crosses val="autoZero"/>
        <c:auto val="1"/>
        <c:lblAlgn val="ctr"/>
        <c:lblOffset val="100"/>
        <c:noMultiLvlLbl val="0"/>
      </c:catAx>
      <c:valAx>
        <c:axId val="2057501088"/>
        <c:scaling>
          <c:orientation val="minMax"/>
        </c:scaling>
        <c:delete val="1"/>
        <c:axPos val="b"/>
        <c:majorGridlines>
          <c:spPr>
            <a:ln w="9525" cap="flat" cmpd="sng" algn="ctr">
              <a:solidFill>
                <a:schemeClr val="bg1">
                  <a:lumMod val="95000"/>
                </a:schemeClr>
              </a:solidFill>
              <a:round/>
            </a:ln>
            <a:effectLst/>
          </c:spPr>
        </c:majorGridlines>
        <c:numFmt formatCode="&quot;$&quot;#,##0_);\(&quot;$&quot;#,##0\)" sourceLinked="1"/>
        <c:majorTickMark val="none"/>
        <c:minorTickMark val="none"/>
        <c:tickLblPos val="nextTo"/>
        <c:crossAx val="205750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3568</xdr:rowOff>
    </xdr:from>
    <xdr:to>
      <xdr:col>15</xdr:col>
      <xdr:colOff>19291</xdr:colOff>
      <xdr:row>46</xdr:row>
      <xdr:rowOff>163975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154328</xdr:rowOff>
    </xdr:from>
    <xdr:to>
      <xdr:col>15</xdr:col>
      <xdr:colOff>19291</xdr:colOff>
      <xdr:row>15</xdr:row>
      <xdr:rowOff>4534</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528532"/>
              <a:ext cx="9134354" cy="15722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xdr:colOff>
      <xdr:row>9</xdr:row>
      <xdr:rowOff>115747</xdr:rowOff>
    </xdr:from>
    <xdr:to>
      <xdr:col>20</xdr:col>
      <xdr:colOff>38583</xdr:colOff>
      <xdr:row>15</xdr:row>
      <xdr:rowOff>19292</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40457" y="2189544"/>
              <a:ext cx="2469265" cy="92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115748</xdr:colOff>
      <xdr:row>16</xdr:row>
      <xdr:rowOff>9645</xdr:rowOff>
    </xdr:from>
    <xdr:to>
      <xdr:col>23</xdr:col>
      <xdr:colOff>9645</xdr:colOff>
      <xdr:row>28</xdr:row>
      <xdr:rowOff>132000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113919</xdr:colOff>
      <xdr:row>29</xdr:row>
      <xdr:rowOff>48228</xdr:rowOff>
    </xdr:from>
    <xdr:to>
      <xdr:col>23</xdr:col>
      <xdr:colOff>19291</xdr:colOff>
      <xdr:row>46</xdr:row>
      <xdr:rowOff>163975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86810</xdr:colOff>
      <xdr:row>9</xdr:row>
      <xdr:rowOff>115745</xdr:rowOff>
    </xdr:from>
    <xdr:to>
      <xdr:col>23</xdr:col>
      <xdr:colOff>9644</xdr:colOff>
      <xdr:row>15</xdr:row>
      <xdr:rowOff>19292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57949" y="2189542"/>
              <a:ext cx="1745847" cy="925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115748</xdr:colOff>
      <xdr:row>5</xdr:row>
      <xdr:rowOff>163975</xdr:rowOff>
    </xdr:from>
    <xdr:to>
      <xdr:col>23</xdr:col>
      <xdr:colOff>1</xdr:colOff>
      <xdr:row>9</xdr:row>
      <xdr:rowOff>66457</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230811" y="1522939"/>
              <a:ext cx="4263342" cy="617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19290</xdr:colOff>
      <xdr:row>0</xdr:row>
      <xdr:rowOff>106101</xdr:rowOff>
    </xdr:from>
    <xdr:to>
      <xdr:col>22</xdr:col>
      <xdr:colOff>598024</xdr:colOff>
      <xdr:row>5</xdr:row>
      <xdr:rowOff>28937</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9290" y="655898"/>
          <a:ext cx="13465215" cy="800583"/>
        </a:xfrm>
        <a:prstGeom prst="rect">
          <a:avLst/>
        </a:prstGeom>
        <a:solidFill>
          <a:srgbClr val="C9A5ED"/>
        </a:solidFill>
        <a:ln w="38100" cmpd="sng">
          <a:solidFill>
            <a:srgbClr val="6C2E9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rgbClr val="7030A0"/>
              </a:solidFill>
            </a:rPr>
            <a:t>COFFEE</a:t>
          </a:r>
          <a:r>
            <a:rPr lang="en-US" sz="3200" baseline="0">
              <a:solidFill>
                <a:srgbClr val="7030A0"/>
              </a:solidFill>
            </a:rPr>
            <a:t> SALES DASHBOARD</a:t>
          </a:r>
          <a:endParaRPr lang="en-US" sz="3200">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108857</xdr:rowOff>
    </xdr:from>
    <xdr:to>
      <xdr:col>31</xdr:col>
      <xdr:colOff>206829</xdr:colOff>
      <xdr:row>44</xdr:row>
      <xdr:rowOff>130629</xdr:rowOff>
    </xdr:to>
    <xdr:grpSp>
      <xdr:nvGrpSpPr>
        <xdr:cNvPr id="11" name="Group 10">
          <a:extLst>
            <a:ext uri="{FF2B5EF4-FFF2-40B4-BE49-F238E27FC236}">
              <a16:creationId xmlns:a16="http://schemas.microsoft.com/office/drawing/2014/main" id="{00000000-0008-0000-0100-00000B000000}"/>
            </a:ext>
          </a:extLst>
        </xdr:cNvPr>
        <xdr:cNvGrpSpPr/>
      </xdr:nvGrpSpPr>
      <xdr:grpSpPr>
        <a:xfrm>
          <a:off x="0" y="293914"/>
          <a:ext cx="19104429" cy="7979229"/>
          <a:chOff x="0" y="655638"/>
          <a:chExt cx="13493752" cy="8199438"/>
        </a:xfrm>
      </xdr:grpSpPr>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3195638"/>
          <a:ext cx="9134476" cy="5659438"/>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4" name="tabl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528763"/>
            <a:ext cx="9134476" cy="1571625"/>
          </a:xfrm>
          <a:prstGeom prst="rect">
            <a:avLst/>
          </a:prstGeom>
        </xdr:spPr>
      </xdr:pic>
      <xdr:pic>
        <xdr:nvPicPr>
          <xdr:cNvPr id="5" name="table">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9229726" y="2189163"/>
            <a:ext cx="2479675" cy="927100"/>
          </a:xfrm>
          <a:prstGeom prst="rect">
            <a:avLst/>
          </a:prstGeom>
        </xdr:spPr>
      </xdr:pic>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9220200" y="3195638"/>
          <a:ext cx="4264025" cy="232886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9229726" y="5622926"/>
          <a:ext cx="4264024" cy="3232150"/>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8" name="table">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11758614" y="2189163"/>
            <a:ext cx="1735138" cy="927100"/>
          </a:xfrm>
          <a:prstGeom prst="rect">
            <a:avLst/>
          </a:prstGeom>
        </xdr:spPr>
      </xdr:pic>
      <xdr:pic>
        <xdr:nvPicPr>
          <xdr:cNvPr id="9" name="table">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9229726" y="1522413"/>
            <a:ext cx="4264025" cy="617538"/>
          </a:xfrm>
          <a:prstGeom prst="rect">
            <a:avLst/>
          </a:prstGeom>
        </xdr:spPr>
      </xdr:pic>
      <xdr:sp macro="" textlink="">
        <xdr:nvSpPr>
          <xdr:cNvPr id="10" name="TextBox 11">
            <a:extLst>
              <a:ext uri="{FF2B5EF4-FFF2-40B4-BE49-F238E27FC236}">
                <a16:creationId xmlns:a16="http://schemas.microsoft.com/office/drawing/2014/main" id="{00000000-0008-0000-0100-00000A000000}"/>
              </a:ext>
            </a:extLst>
          </xdr:cNvPr>
          <xdr:cNvSpPr txBox="1"/>
        </xdr:nvSpPr>
        <xdr:spPr>
          <a:xfrm>
            <a:off x="0" y="655638"/>
            <a:ext cx="13484225" cy="800100"/>
          </a:xfrm>
          <a:prstGeom prst="rect">
            <a:avLst/>
          </a:prstGeom>
          <a:solidFill>
            <a:srgbClr val="C9A5ED"/>
          </a:solidFill>
          <a:ln w="38100" cmpd="sng">
            <a:solidFill>
              <a:srgbClr val="6C2E9A"/>
            </a:solidFill>
          </a:ln>
        </xdr:spPr>
        <xdr:style>
          <a:lnRef idx="0">
            <a:scrgbClr r="0" g="0" b="0"/>
          </a:lnRef>
          <a:fillRef idx="0">
            <a:scrgbClr r="0" g="0" b="0"/>
          </a:fillRef>
          <a:effectRef idx="0">
            <a:scrgbClr r="0" g="0" b="0"/>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3200">
                <a:solidFill>
                  <a:srgbClr val="7030A0"/>
                </a:solidFill>
              </a:rPr>
              <a:t>COFFEE</a:t>
            </a:r>
            <a:r>
              <a:rPr lang="en-US" sz="3200" baseline="0">
                <a:solidFill>
                  <a:srgbClr val="7030A0"/>
                </a:solidFill>
              </a:rPr>
              <a:t> SALES DASHBOARD</a:t>
            </a:r>
            <a:endParaRPr lang="en-US" sz="3200">
              <a:solidFill>
                <a:srgbClr val="7030A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434339</xdr:colOff>
      <xdr:row>9</xdr:row>
      <xdr:rowOff>137711</xdr:rowOff>
    </xdr:from>
    <xdr:to>
      <xdr:col>24</xdr:col>
      <xdr:colOff>190500</xdr:colOff>
      <xdr:row>40</xdr:row>
      <xdr:rowOff>56029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480059</xdr:colOff>
      <xdr:row>1</xdr:row>
      <xdr:rowOff>22860</xdr:rowOff>
    </xdr:from>
    <xdr:to>
      <xdr:col>23</xdr:col>
      <xdr:colOff>9179</xdr:colOff>
      <xdr:row>8</xdr:row>
      <xdr:rowOff>167640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00294" y="202154"/>
              <a:ext cx="9950591" cy="13998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346730</xdr:colOff>
      <xdr:row>3</xdr:row>
      <xdr:rowOff>16557</xdr:rowOff>
    </xdr:from>
    <xdr:to>
      <xdr:col>26</xdr:col>
      <xdr:colOff>357746</xdr:colOff>
      <xdr:row>8</xdr:row>
      <xdr:rowOff>100853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788436" y="554439"/>
              <a:ext cx="1826369" cy="980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419191</xdr:colOff>
      <xdr:row>19</xdr:row>
      <xdr:rowOff>16115</xdr:rowOff>
    </xdr:from>
    <xdr:to>
      <xdr:col>29</xdr:col>
      <xdr:colOff>470646</xdr:colOff>
      <xdr:row>24</xdr:row>
      <xdr:rowOff>67236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466015" y="3422703"/>
              <a:ext cx="3077043" cy="947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338775</xdr:colOff>
      <xdr:row>6</xdr:row>
      <xdr:rowOff>131733</xdr:rowOff>
    </xdr:from>
    <xdr:to>
      <xdr:col>30</xdr:col>
      <xdr:colOff>349792</xdr:colOff>
      <xdr:row>11</xdr:row>
      <xdr:rowOff>112059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200951" y="1207498"/>
              <a:ext cx="1826370" cy="876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5</xdr:row>
      <xdr:rowOff>64770</xdr:rowOff>
    </xdr:from>
    <xdr:to>
      <xdr:col>13</xdr:col>
      <xdr:colOff>426720</xdr:colOff>
      <xdr:row>20</xdr:row>
      <xdr:rowOff>64770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5</xdr:row>
      <xdr:rowOff>64770</xdr:rowOff>
    </xdr:from>
    <xdr:to>
      <xdr:col>13</xdr:col>
      <xdr:colOff>53340</xdr:colOff>
      <xdr:row>20</xdr:row>
      <xdr:rowOff>64770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62.914750694443" createdVersion="7" refreshedVersion="7" minRefreshableVersion="3" recordCount="1000" xr:uid="{7E5B4FB4-30C2-4204-B891-BB28DC3EF574}">
  <cacheSource type="worksheet">
    <worksheetSource name="Coffee_shop"/>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s Names" numFmtId="0">
      <sharedItems count="4">
        <s v="Robusta"/>
        <s v="Excelsa"/>
        <s v="Arabica"/>
        <s v="Liba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2941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n v="0"/>
    <x v="1"/>
    <s v="Exc"/>
    <s v="M"/>
    <x v="0"/>
    <n v="13.75"/>
    <n v="27.5"/>
    <x v="1"/>
    <x v="0"/>
    <x v="1"/>
  </r>
  <r>
    <s v="KAC-83089-793"/>
    <x v="2"/>
    <x v="2"/>
    <s v="R-L-2.5"/>
    <n v="2"/>
    <x v="2"/>
    <n v="0"/>
    <x v="1"/>
    <s v="Rob"/>
    <s v="L"/>
    <x v="2"/>
    <n v="27.484999999999996"/>
    <n v="54.969999999999992"/>
    <x v="0"/>
    <x v="1"/>
    <x v="1"/>
  </r>
  <r>
    <s v="CVP-18956-553"/>
    <x v="3"/>
    <x v="3"/>
    <s v="L-D-1"/>
    <n v="3"/>
    <x v="3"/>
    <n v="0"/>
    <x v="0"/>
    <s v="Lib"/>
    <s v="D"/>
    <x v="0"/>
    <n v="12.95"/>
    <n v="38.849999999999994"/>
    <x v="3"/>
    <x v="2"/>
    <x v="1"/>
  </r>
  <r>
    <s v="IPP-31994-879"/>
    <x v="4"/>
    <x v="4"/>
    <s v="E-D-0.5"/>
    <n v="3"/>
    <x v="4"/>
    <s v="slobe6@nifty.com"/>
    <x v="0"/>
    <s v="Exc"/>
    <s v="D"/>
    <x v="1"/>
    <n v="7.29"/>
    <n v="21.87"/>
    <x v="1"/>
    <x v="2"/>
    <x v="0"/>
  </r>
  <r>
    <s v="SNZ-65340-705"/>
    <x v="5"/>
    <x v="5"/>
    <s v="L-L-0.2"/>
    <n v="1"/>
    <x v="5"/>
    <n v="0"/>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n v="0"/>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n v="0"/>
    <x v="0"/>
    <s v="Lib"/>
    <s v="M"/>
    <x v="3"/>
    <n v="4.3650000000000002"/>
    <n v="21.825000000000003"/>
    <x v="3"/>
    <x v="0"/>
    <x v="1"/>
  </r>
  <r>
    <s v="WOQ-36015-429"/>
    <x v="24"/>
    <x v="27"/>
    <s v="A-D-0.5"/>
    <n v="6"/>
    <x v="27"/>
    <n v="0"/>
    <x v="0"/>
    <s v="Ara"/>
    <s v="D"/>
    <x v="1"/>
    <n v="5.97"/>
    <n v="35.82"/>
    <x v="2"/>
    <x v="2"/>
    <x v="1"/>
  </r>
  <r>
    <s v="WOQ-36015-429"/>
    <x v="24"/>
    <x v="27"/>
    <s v="L-M-0.5"/>
    <n v="6"/>
    <x v="27"/>
    <n v="0"/>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n v="0"/>
    <x v="0"/>
    <s v="Rob"/>
    <s v="M"/>
    <x v="0"/>
    <n v="9.9499999999999993"/>
    <n v="59.699999999999996"/>
    <x v="0"/>
    <x v="0"/>
    <x v="0"/>
  </r>
  <r>
    <s v="LUO-37559-016"/>
    <x v="32"/>
    <x v="35"/>
    <s v="L-M-1"/>
    <n v="3"/>
    <x v="35"/>
    <n v="0"/>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n v="0"/>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n v="0"/>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n v="0"/>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n v="0"/>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n v="0"/>
    <x v="2"/>
    <s v="Rob"/>
    <s v="D"/>
    <x v="1"/>
    <n v="5.3699999999999992"/>
    <n v="26.849999999999994"/>
    <x v="0"/>
    <x v="2"/>
    <x v="0"/>
  </r>
  <r>
    <s v="EEJ-16185-108"/>
    <x v="53"/>
    <x v="56"/>
    <s v="L-L-0.2"/>
    <n v="5"/>
    <x v="56"/>
    <n v="0"/>
    <x v="0"/>
    <s v="Lib"/>
    <s v="L"/>
    <x v="3"/>
    <n v="4.7549999999999999"/>
    <n v="23.774999999999999"/>
    <x v="3"/>
    <x v="1"/>
    <x v="0"/>
  </r>
  <r>
    <s v="RWR-77888-800"/>
    <x v="54"/>
    <x v="57"/>
    <s v="A-M-0.5"/>
    <n v="1"/>
    <x v="57"/>
    <s v="adykes1r@eventbrite.com"/>
    <x v="0"/>
    <s v="Ara"/>
    <s v="M"/>
    <x v="1"/>
    <n v="6.75"/>
    <n v="6.75"/>
    <x v="2"/>
    <x v="0"/>
    <x v="1"/>
  </r>
  <r>
    <s v="LHN-75209-742"/>
    <x v="55"/>
    <x v="58"/>
    <s v="R-M-0.5"/>
    <n v="6"/>
    <x v="58"/>
    <n v="0"/>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n v="0"/>
    <x v="0"/>
    <s v="Ara"/>
    <s v="M"/>
    <x v="2"/>
    <n v="25.874999999999996"/>
    <n v="77.624999999999986"/>
    <x v="2"/>
    <x v="0"/>
    <x v="1"/>
  </r>
  <r>
    <s v="LEF-83057-763"/>
    <x v="64"/>
    <x v="67"/>
    <s v="L-M-0.2"/>
    <n v="5"/>
    <x v="67"/>
    <n v="0"/>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n v="0"/>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n v="0"/>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n v="0"/>
    <x v="1"/>
    <s v="Ara"/>
    <s v="L"/>
    <x v="0"/>
    <n v="12.95"/>
    <n v="51.8"/>
    <x v="2"/>
    <x v="1"/>
    <x v="0"/>
  </r>
  <r>
    <s v="ROV-87448-086"/>
    <x v="81"/>
    <x v="84"/>
    <s v="A-M-2.5"/>
    <n v="4"/>
    <x v="84"/>
    <s v="agreenhead2j@dailymail.co.uk"/>
    <x v="0"/>
    <s v="Ara"/>
    <s v="M"/>
    <x v="2"/>
    <n v="25.874999999999996"/>
    <n v="103.49999999999999"/>
    <x v="2"/>
    <x v="0"/>
    <x v="1"/>
  </r>
  <r>
    <s v="DGY-35773-612"/>
    <x v="82"/>
    <x v="85"/>
    <s v="E-L-1"/>
    <n v="3"/>
    <x v="85"/>
    <n v="0"/>
    <x v="0"/>
    <s v="Exc"/>
    <s v="L"/>
    <x v="0"/>
    <n v="14.85"/>
    <n v="44.55"/>
    <x v="1"/>
    <x v="1"/>
    <x v="0"/>
  </r>
  <r>
    <s v="YWH-50638-556"/>
    <x v="83"/>
    <x v="86"/>
    <s v="E-L-0.5"/>
    <n v="4"/>
    <x v="86"/>
    <s v="elangcaster2l@spotify.com"/>
    <x v="2"/>
    <s v="Exc"/>
    <s v="L"/>
    <x v="1"/>
    <n v="8.91"/>
    <n v="35.64"/>
    <x v="1"/>
    <x v="1"/>
    <x v="0"/>
  </r>
  <r>
    <s v="ISL-11200-600"/>
    <x v="84"/>
    <x v="87"/>
    <s v="A-D-0.2"/>
    <n v="6"/>
    <x v="87"/>
    <n v="0"/>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n v="0"/>
    <x v="1"/>
    <s v="Ara"/>
    <s v="D"/>
    <x v="3"/>
    <n v="2.9849999999999999"/>
    <n v="2.9849999999999999"/>
    <x v="2"/>
    <x v="2"/>
    <x v="1"/>
  </r>
  <r>
    <s v="DBC-44122-300"/>
    <x v="88"/>
    <x v="92"/>
    <s v="L-M-0.2"/>
    <n v="3"/>
    <x v="92"/>
    <n v="0"/>
    <x v="0"/>
    <s v="Lib"/>
    <s v="M"/>
    <x v="3"/>
    <n v="4.3650000000000002"/>
    <n v="13.095000000000001"/>
    <x v="3"/>
    <x v="0"/>
    <x v="0"/>
  </r>
  <r>
    <s v="FJQ-60035-234"/>
    <x v="89"/>
    <x v="93"/>
    <s v="A-L-0.2"/>
    <n v="2"/>
    <x v="93"/>
    <n v="0"/>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n v="0"/>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n v="0"/>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n v="0"/>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n v="0"/>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n v="0"/>
    <x v="1"/>
    <s v="Exc"/>
    <s v="L"/>
    <x v="2"/>
    <n v="34.154999999999994"/>
    <n v="102.46499999999997"/>
    <x v="1"/>
    <x v="1"/>
    <x v="1"/>
  </r>
  <r>
    <s v="PPP-78935-365"/>
    <x v="123"/>
    <x v="129"/>
    <s v="E-D-1"/>
    <n v="4"/>
    <x v="129"/>
    <n v="0"/>
    <x v="0"/>
    <s v="Exc"/>
    <s v="D"/>
    <x v="0"/>
    <n v="12.15"/>
    <n v="48.6"/>
    <x v="1"/>
    <x v="2"/>
    <x v="1"/>
  </r>
  <r>
    <s v="JUO-34131-517"/>
    <x v="124"/>
    <x v="130"/>
    <s v="L-D-1"/>
    <n v="6"/>
    <x v="130"/>
    <n v="0"/>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n v="0"/>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n v="0"/>
    <x v="0"/>
    <s v="Ara"/>
    <s v="M"/>
    <x v="2"/>
    <n v="25.874999999999996"/>
    <n v="51.749999999999993"/>
    <x v="2"/>
    <x v="0"/>
    <x v="0"/>
  </r>
  <r>
    <s v="AMT-40418-362"/>
    <x v="133"/>
    <x v="140"/>
    <s v="L-D-1"/>
    <n v="1"/>
    <x v="140"/>
    <s v="jbalsillie46@princeton.edu"/>
    <x v="0"/>
    <s v="Lib"/>
    <s v="D"/>
    <x v="0"/>
    <n v="12.95"/>
    <n v="12.95"/>
    <x v="3"/>
    <x v="2"/>
    <x v="0"/>
  </r>
  <r>
    <s v="NFQ-23241-793"/>
    <x v="134"/>
    <x v="141"/>
    <s v="A-M-1"/>
    <n v="3"/>
    <x v="141"/>
    <n v="0"/>
    <x v="0"/>
    <s v="Ara"/>
    <s v="M"/>
    <x v="0"/>
    <n v="11.25"/>
    <n v="33.75"/>
    <x v="2"/>
    <x v="0"/>
    <x v="0"/>
  </r>
  <r>
    <s v="JQK-64922-985"/>
    <x v="113"/>
    <x v="142"/>
    <s v="R-M-2.5"/>
    <n v="3"/>
    <x v="142"/>
    <s v="bleffek48@ning.com"/>
    <x v="0"/>
    <s v="Rob"/>
    <s v="M"/>
    <x v="2"/>
    <n v="22.884999999999998"/>
    <n v="68.655000000000001"/>
    <x v="0"/>
    <x v="0"/>
    <x v="0"/>
  </r>
  <r>
    <s v="YET-17732-678"/>
    <x v="135"/>
    <x v="143"/>
    <s v="R-D-0.2"/>
    <n v="1"/>
    <x v="143"/>
    <n v="0"/>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n v="0"/>
    <x v="0"/>
    <s v="Rob"/>
    <s v="D"/>
    <x v="2"/>
    <n v="20.584999999999997"/>
    <n v="123.50999999999999"/>
    <x v="0"/>
    <x v="2"/>
    <x v="0"/>
  </r>
  <r>
    <s v="TME-59627-221"/>
    <x v="140"/>
    <x v="149"/>
    <s v="L-L-2.5"/>
    <n v="6"/>
    <x v="149"/>
    <n v="0"/>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n v="0"/>
    <x v="0"/>
    <s v="Rob"/>
    <s v="D"/>
    <x v="0"/>
    <n v="8.9499999999999993"/>
    <n v="53.699999999999996"/>
    <x v="0"/>
    <x v="2"/>
    <x v="0"/>
  </r>
  <r>
    <s v="EIL-44855-309"/>
    <x v="147"/>
    <x v="156"/>
    <s v="R-D-0.5"/>
    <n v="5"/>
    <x v="156"/>
    <n v="0"/>
    <x v="0"/>
    <s v="Rob"/>
    <s v="D"/>
    <x v="1"/>
    <n v="5.3699999999999992"/>
    <n v="26.849999999999994"/>
    <x v="0"/>
    <x v="2"/>
    <x v="0"/>
  </r>
  <r>
    <s v="HCA-87224-420"/>
    <x v="148"/>
    <x v="157"/>
    <s v="E-M-0.5"/>
    <n v="5"/>
    <x v="157"/>
    <s v="tfero4n@comsenz.com"/>
    <x v="0"/>
    <s v="Exc"/>
    <s v="M"/>
    <x v="1"/>
    <n v="8.25"/>
    <n v="41.25"/>
    <x v="1"/>
    <x v="0"/>
    <x v="0"/>
  </r>
  <r>
    <s v="ABO-29054-365"/>
    <x v="149"/>
    <x v="158"/>
    <s v="A-M-0.5"/>
    <n v="6"/>
    <x v="158"/>
    <n v="0"/>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n v="0"/>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n v="0"/>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n v="0"/>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n v="0"/>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n v="0"/>
    <x v="0"/>
    <s v="Exc"/>
    <s v="M"/>
    <x v="0"/>
    <n v="13.75"/>
    <n v="82.5"/>
    <x v="1"/>
    <x v="0"/>
    <x v="1"/>
  </r>
  <r>
    <s v="TJG-73587-353"/>
    <x v="175"/>
    <x v="190"/>
    <s v="R-D-0.2"/>
    <n v="3"/>
    <x v="190"/>
    <n v="0"/>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n v="0"/>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n v="0"/>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n v="0"/>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n v="0"/>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n v="0"/>
    <x v="0"/>
    <s v="Ara"/>
    <s v="M"/>
    <x v="2"/>
    <n v="25.874999999999996"/>
    <n v="155.24999999999997"/>
    <x v="2"/>
    <x v="0"/>
    <x v="0"/>
  </r>
  <r>
    <s v="AHV-66988-037"/>
    <x v="208"/>
    <x v="225"/>
    <s v="R-M-2.5"/>
    <n v="2"/>
    <x v="225"/>
    <n v="0"/>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n v="0"/>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n v="0"/>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n v="0"/>
    <x v="0"/>
    <s v="Lib"/>
    <s v="M"/>
    <x v="2"/>
    <n v="33.464999999999996"/>
    <n v="133.85999999999999"/>
    <x v="3"/>
    <x v="0"/>
    <x v="1"/>
  </r>
  <r>
    <s v="VZH-86274-142"/>
    <x v="226"/>
    <x v="247"/>
    <s v="R-L-1"/>
    <n v="5"/>
    <x v="247"/>
    <n v="0"/>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n v="0"/>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n v="0"/>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n v="0"/>
    <x v="0"/>
    <s v="Exc"/>
    <s v="M"/>
    <x v="2"/>
    <n v="31.624999999999996"/>
    <n v="94.874999999999986"/>
    <x v="1"/>
    <x v="0"/>
    <x v="1"/>
  </r>
  <r>
    <s v="BYZ-39669-954"/>
    <x v="243"/>
    <x v="267"/>
    <s v="L-L-2.5"/>
    <n v="1"/>
    <x v="267"/>
    <n v="0"/>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n v="0"/>
    <x v="1"/>
    <s v="Exc"/>
    <s v="M"/>
    <x v="1"/>
    <n v="8.25"/>
    <n v="8.25"/>
    <x v="1"/>
    <x v="0"/>
    <x v="0"/>
  </r>
  <r>
    <s v="DFK-35846-692"/>
    <x v="247"/>
    <x v="271"/>
    <s v="R-D-0.2"/>
    <n v="5"/>
    <x v="271"/>
    <n v="0"/>
    <x v="0"/>
    <s v="Rob"/>
    <s v="D"/>
    <x v="3"/>
    <n v="2.6849999999999996"/>
    <n v="13.424999999999997"/>
    <x v="0"/>
    <x v="2"/>
    <x v="0"/>
  </r>
  <r>
    <s v="XAH-93337-609"/>
    <x v="248"/>
    <x v="272"/>
    <s v="A-D-1"/>
    <n v="5"/>
    <x v="272"/>
    <s v="dduke82@vkontakte.ru"/>
    <x v="0"/>
    <s v="Ara"/>
    <s v="D"/>
    <x v="0"/>
    <n v="9.9499999999999993"/>
    <n v="49.75"/>
    <x v="2"/>
    <x v="2"/>
    <x v="1"/>
  </r>
  <r>
    <s v="QKA-72582-644"/>
    <x v="249"/>
    <x v="273"/>
    <s v="E-M-0.5"/>
    <n v="2"/>
    <x v="273"/>
    <n v="0"/>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n v="0"/>
    <x v="0"/>
    <s v="Exc"/>
    <s v="L"/>
    <x v="0"/>
    <n v="14.85"/>
    <n v="44.55"/>
    <x v="1"/>
    <x v="1"/>
    <x v="1"/>
  </r>
  <r>
    <s v="ULM-49433-003"/>
    <x v="252"/>
    <x v="277"/>
    <s v="E-M-1"/>
    <n v="2"/>
    <x v="277"/>
    <n v="0"/>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n v="0"/>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n v="0"/>
    <x v="0"/>
    <s v="Exc"/>
    <s v="M"/>
    <x v="0"/>
    <n v="13.75"/>
    <n v="13.75"/>
    <x v="1"/>
    <x v="0"/>
    <x v="1"/>
  </r>
  <r>
    <s v="IBW-87442-480"/>
    <x v="272"/>
    <x v="305"/>
    <s v="A-L-2.5"/>
    <n v="1"/>
    <x v="305"/>
    <s v="tle91@epa.gov"/>
    <x v="0"/>
    <s v="Ara"/>
    <s v="L"/>
    <x v="2"/>
    <n v="29.784999999999997"/>
    <n v="29.784999999999997"/>
    <x v="2"/>
    <x v="1"/>
    <x v="0"/>
  </r>
  <r>
    <s v="DGZ-82537-477"/>
    <x v="252"/>
    <x v="306"/>
    <s v="R-D-1"/>
    <n v="5"/>
    <x v="306"/>
    <n v="0"/>
    <x v="0"/>
    <s v="Rob"/>
    <s v="D"/>
    <x v="0"/>
    <n v="8.9499999999999993"/>
    <n v="44.75"/>
    <x v="0"/>
    <x v="2"/>
    <x v="1"/>
  </r>
  <r>
    <s v="LPS-39089-432"/>
    <x v="273"/>
    <x v="307"/>
    <s v="R-D-1"/>
    <n v="5"/>
    <x v="307"/>
    <s v="balldridge93@yandex.ru"/>
    <x v="0"/>
    <s v="Rob"/>
    <s v="D"/>
    <x v="0"/>
    <n v="8.9499999999999993"/>
    <n v="44.75"/>
    <x v="0"/>
    <x v="2"/>
    <x v="0"/>
  </r>
  <r>
    <s v="MQU-86100-929"/>
    <x v="274"/>
    <x v="308"/>
    <s v="L-L-0.5"/>
    <n v="4"/>
    <x v="308"/>
    <n v="0"/>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n v="0"/>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n v="0"/>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n v="0"/>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n v="0"/>
    <x v="0"/>
    <s v="Exc"/>
    <s v="D"/>
    <x v="1"/>
    <n v="7.29"/>
    <n v="36.450000000000003"/>
    <x v="1"/>
    <x v="2"/>
    <x v="1"/>
  </r>
  <r>
    <s v="UEB-09112-118"/>
    <x v="297"/>
    <x v="329"/>
    <s v="A-M-0.5"/>
    <n v="4"/>
    <x v="329"/>
    <n v="0"/>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n v="0"/>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n v="0"/>
    <x v="0"/>
    <s v="Exc"/>
    <s v="D"/>
    <x v="1"/>
    <n v="7.29"/>
    <n v="43.74"/>
    <x v="1"/>
    <x v="2"/>
    <x v="1"/>
  </r>
  <r>
    <s v="DGL-29648-995"/>
    <x v="307"/>
    <x v="342"/>
    <s v="L-M-0.2"/>
    <n v="2"/>
    <x v="342"/>
    <n v="0"/>
    <x v="0"/>
    <s v="Lib"/>
    <s v="M"/>
    <x v="3"/>
    <n v="4.3650000000000002"/>
    <n v="8.73"/>
    <x v="3"/>
    <x v="0"/>
    <x v="0"/>
  </r>
  <r>
    <s v="GPU-65651-504"/>
    <x v="308"/>
    <x v="343"/>
    <s v="E-M-2.5"/>
    <n v="2"/>
    <x v="343"/>
    <s v="lflaoniera8@wordpress.org"/>
    <x v="0"/>
    <s v="Exc"/>
    <s v="M"/>
    <x v="2"/>
    <n v="31.624999999999996"/>
    <n v="63.249999999999993"/>
    <x v="1"/>
    <x v="0"/>
    <x v="1"/>
  </r>
  <r>
    <s v="OJU-34452-896"/>
    <x v="309"/>
    <x v="344"/>
    <s v="E-L-0.5"/>
    <n v="1"/>
    <x v="344"/>
    <n v="0"/>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n v="0"/>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n v="0"/>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n v="0"/>
    <x v="0"/>
    <s v="Exc"/>
    <s v="L"/>
    <x v="1"/>
    <n v="8.91"/>
    <n v="53.46"/>
    <x v="1"/>
    <x v="1"/>
    <x v="0"/>
  </r>
  <r>
    <s v="UBW-50312-037"/>
    <x v="321"/>
    <x v="358"/>
    <s v="A-L-2.5"/>
    <n v="4"/>
    <x v="358"/>
    <n v="0"/>
    <x v="0"/>
    <s v="Ara"/>
    <s v="L"/>
    <x v="2"/>
    <n v="29.784999999999997"/>
    <n v="119.13999999999999"/>
    <x v="2"/>
    <x v="1"/>
    <x v="1"/>
  </r>
  <r>
    <s v="QAW-05889-019"/>
    <x v="322"/>
    <x v="359"/>
    <s v="L-M-0.5"/>
    <n v="5"/>
    <x v="359"/>
    <s v="vbaumadierap@google.cn"/>
    <x v="0"/>
    <s v="Lib"/>
    <s v="M"/>
    <x v="1"/>
    <n v="8.73"/>
    <n v="43.650000000000006"/>
    <x v="3"/>
    <x v="0"/>
    <x v="0"/>
  </r>
  <r>
    <s v="EPT-12715-397"/>
    <x v="128"/>
    <x v="360"/>
    <s v="A-D-0.2"/>
    <n v="6"/>
    <x v="360"/>
    <n v="0"/>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n v="0"/>
    <x v="1"/>
    <s v="Exc"/>
    <s v="M"/>
    <x v="1"/>
    <n v="8.25"/>
    <n v="49.5"/>
    <x v="1"/>
    <x v="0"/>
    <x v="1"/>
  </r>
  <r>
    <s v="WKL-27981-758"/>
    <x v="177"/>
    <x v="381"/>
    <s v="A-M-2.5"/>
    <n v="2"/>
    <x v="381"/>
    <s v="fmiellbc@spiegel.de"/>
    <x v="0"/>
    <s v="Ara"/>
    <s v="M"/>
    <x v="2"/>
    <n v="25.874999999999996"/>
    <n v="51.749999999999993"/>
    <x v="2"/>
    <x v="0"/>
    <x v="0"/>
  </r>
  <r>
    <s v="VRT-39834-265"/>
    <x v="341"/>
    <x v="382"/>
    <s v="L-L-1"/>
    <n v="3"/>
    <x v="382"/>
    <n v="0"/>
    <x v="1"/>
    <s v="Lib"/>
    <s v="L"/>
    <x v="0"/>
    <n v="15.85"/>
    <n v="47.55"/>
    <x v="3"/>
    <x v="1"/>
    <x v="0"/>
  </r>
  <r>
    <s v="QTC-71005-730"/>
    <x v="342"/>
    <x v="383"/>
    <s v="A-L-0.2"/>
    <n v="4"/>
    <x v="383"/>
    <n v="0"/>
    <x v="0"/>
    <s v="Ara"/>
    <s v="L"/>
    <x v="3"/>
    <n v="3.8849999999999998"/>
    <n v="15.54"/>
    <x v="2"/>
    <x v="1"/>
    <x v="1"/>
  </r>
  <r>
    <s v="TNX-09857-717"/>
    <x v="343"/>
    <x v="384"/>
    <s v="L-M-1"/>
    <n v="6"/>
    <x v="384"/>
    <n v="0"/>
    <x v="0"/>
    <s v="Lib"/>
    <s v="M"/>
    <x v="0"/>
    <n v="14.55"/>
    <n v="87.300000000000011"/>
    <x v="3"/>
    <x v="0"/>
    <x v="0"/>
  </r>
  <r>
    <s v="JZV-43874-185"/>
    <x v="344"/>
    <x v="385"/>
    <s v="A-M-1"/>
    <n v="5"/>
    <x v="385"/>
    <n v="0"/>
    <x v="0"/>
    <s v="Ara"/>
    <s v="M"/>
    <x v="0"/>
    <n v="11.25"/>
    <n v="56.25"/>
    <x v="2"/>
    <x v="0"/>
    <x v="0"/>
  </r>
  <r>
    <s v="ICF-17486-106"/>
    <x v="47"/>
    <x v="386"/>
    <s v="L-L-2.5"/>
    <n v="1"/>
    <x v="386"/>
    <s v="wspringallbh@jugem.jp"/>
    <x v="0"/>
    <s v="Lib"/>
    <s v="L"/>
    <x v="2"/>
    <n v="36.454999999999998"/>
    <n v="36.454999999999998"/>
    <x v="3"/>
    <x v="1"/>
    <x v="0"/>
  </r>
  <r>
    <s v="BMK-49520-383"/>
    <x v="345"/>
    <x v="387"/>
    <s v="R-L-0.2"/>
    <n v="3"/>
    <x v="387"/>
    <n v="0"/>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n v="0"/>
    <x v="0"/>
    <s v="Ara"/>
    <s v="L"/>
    <x v="1"/>
    <n v="7.77"/>
    <n v="23.31"/>
    <x v="2"/>
    <x v="1"/>
    <x v="0"/>
  </r>
  <r>
    <s v="KJJ-12573-591"/>
    <x v="347"/>
    <x v="390"/>
    <s v="A-L-2.5"/>
    <n v="1"/>
    <x v="390"/>
    <n v="0"/>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n v="0"/>
    <x v="0"/>
    <s v="Ara"/>
    <s v="D"/>
    <x v="1"/>
    <n v="5.97"/>
    <n v="29.849999999999998"/>
    <x v="2"/>
    <x v="2"/>
    <x v="1"/>
  </r>
  <r>
    <s v="CYH-53243-218"/>
    <x v="237"/>
    <x v="394"/>
    <s v="R-M-0.5"/>
    <n v="3"/>
    <x v="394"/>
    <n v="0"/>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n v="0"/>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n v="0"/>
    <x v="0"/>
    <s v="Ara"/>
    <s v="M"/>
    <x v="0"/>
    <n v="11.25"/>
    <n v="22.5"/>
    <x v="2"/>
    <x v="0"/>
    <x v="1"/>
  </r>
  <r>
    <s v="XEY-48929-474"/>
    <x v="204"/>
    <x v="403"/>
    <s v="L-M-2.5"/>
    <n v="6"/>
    <x v="403"/>
    <s v="lrignoldc1@miibeian.gov.cn"/>
    <x v="0"/>
    <s v="Lib"/>
    <s v="M"/>
    <x v="2"/>
    <n v="33.464999999999996"/>
    <n v="200.78999999999996"/>
    <x v="3"/>
    <x v="0"/>
    <x v="0"/>
  </r>
  <r>
    <s v="SQT-07286-736"/>
    <x v="356"/>
    <x v="404"/>
    <s v="A-M-1"/>
    <n v="6"/>
    <x v="404"/>
    <n v="0"/>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n v="0"/>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n v="0"/>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n v="0"/>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n v="0"/>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n v="0"/>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n v="0"/>
    <x v="1"/>
    <s v="Rob"/>
    <s v="D"/>
    <x v="3"/>
    <n v="2.6849999999999996"/>
    <n v="8.0549999999999997"/>
    <x v="0"/>
    <x v="2"/>
    <x v="0"/>
  </r>
  <r>
    <s v="JIG-27636-870"/>
    <x v="402"/>
    <x v="466"/>
    <s v="R-L-1"/>
    <n v="4"/>
    <x v="466"/>
    <n v="0"/>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n v="0"/>
    <x v="0"/>
    <s v="Rob"/>
    <s v="D"/>
    <x v="2"/>
    <n v="20.584999999999997"/>
    <n v="102.92499999999998"/>
    <x v="0"/>
    <x v="2"/>
    <x v="0"/>
  </r>
  <r>
    <s v="DGC-21813-731"/>
    <x v="127"/>
    <x v="479"/>
    <s v="L-D-0.2"/>
    <n v="2"/>
    <x v="479"/>
    <n v="0"/>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n v="0"/>
    <x v="0"/>
    <s v="Lib"/>
    <s v="L"/>
    <x v="2"/>
    <n v="36.454999999999998"/>
    <n v="72.91"/>
    <x v="3"/>
    <x v="1"/>
    <x v="1"/>
  </r>
  <r>
    <s v="ITR-54735-364"/>
    <x v="416"/>
    <x v="485"/>
    <s v="R-D-0.2"/>
    <n v="5"/>
    <x v="485"/>
    <n v="0"/>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n v="0"/>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n v="0"/>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n v="0"/>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n v="0"/>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n v="0"/>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n v="0"/>
    <x v="0"/>
    <s v="Lib"/>
    <s v="D"/>
    <x v="3"/>
    <n v="3.8849999999999998"/>
    <n v="15.54"/>
    <x v="3"/>
    <x v="2"/>
    <x v="0"/>
  </r>
  <r>
    <s v="ICC-73030-502"/>
    <x v="435"/>
    <x v="516"/>
    <s v="A-L-1"/>
    <n v="3"/>
    <x v="516"/>
    <s v="raynoldfj@ustream.tv"/>
    <x v="0"/>
    <s v="Ara"/>
    <s v="L"/>
    <x v="0"/>
    <n v="12.95"/>
    <n v="38.849999999999994"/>
    <x v="2"/>
    <x v="1"/>
    <x v="0"/>
  </r>
  <r>
    <s v="ADP-04506-084"/>
    <x v="436"/>
    <x v="517"/>
    <s v="E-M-2.5"/>
    <n v="6"/>
    <x v="517"/>
    <n v="0"/>
    <x v="0"/>
    <s v="Exc"/>
    <s v="M"/>
    <x v="2"/>
    <n v="31.624999999999996"/>
    <n v="189.74999999999997"/>
    <x v="1"/>
    <x v="0"/>
    <x v="0"/>
  </r>
  <r>
    <s v="PNU-22150-408"/>
    <x v="437"/>
    <x v="518"/>
    <s v="A-D-0.2"/>
    <n v="6"/>
    <x v="518"/>
    <n v="0"/>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n v="0"/>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n v="0"/>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n v="0"/>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n v="0"/>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n v="0"/>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n v="0"/>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n v="0"/>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n v="0"/>
    <x v="1"/>
    <s v="Ara"/>
    <s v="M"/>
    <x v="3"/>
    <n v="3.375"/>
    <n v="13.5"/>
    <x v="2"/>
    <x v="0"/>
    <x v="1"/>
  </r>
  <r>
    <s v="DYP-74337-787"/>
    <x v="431"/>
    <x v="565"/>
    <s v="R-M-0.5"/>
    <n v="1"/>
    <x v="565"/>
    <n v="0"/>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n v="0"/>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n v="0"/>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n v="0"/>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n v="0"/>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n v="0"/>
    <x v="0"/>
    <s v="Lib"/>
    <s v="D"/>
    <x v="2"/>
    <n v="29.784999999999997"/>
    <n v="119.13999999999999"/>
    <x v="3"/>
    <x v="2"/>
    <x v="0"/>
  </r>
  <r>
    <s v="EZL-27919-704"/>
    <x v="481"/>
    <x v="621"/>
    <s v="L-L-0.5"/>
    <n v="5"/>
    <x v="621"/>
    <n v="0"/>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n v="0"/>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n v="0"/>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n v="0"/>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n v="0"/>
    <x v="1"/>
    <s v="Lib"/>
    <s v="D"/>
    <x v="2"/>
    <n v="29.784999999999997"/>
    <n v="119.13999999999999"/>
    <x v="3"/>
    <x v="2"/>
    <x v="0"/>
  </r>
  <r>
    <s v="CWT-27056-328"/>
    <x v="531"/>
    <x v="648"/>
    <s v="E-D-0.2"/>
    <n v="6"/>
    <x v="648"/>
    <n v="0"/>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n v="0"/>
    <x v="1"/>
    <s v="Lib"/>
    <s v="D"/>
    <x v="0"/>
    <n v="12.95"/>
    <n v="25.9"/>
    <x v="3"/>
    <x v="2"/>
    <x v="1"/>
  </r>
  <r>
    <s v="BLI-21697-702"/>
    <x v="534"/>
    <x v="652"/>
    <s v="A-M-0.5"/>
    <n v="2"/>
    <x v="652"/>
    <s v="sdejo@newsvine.com"/>
    <x v="0"/>
    <s v="Ara"/>
    <s v="M"/>
    <x v="1"/>
    <n v="6.75"/>
    <n v="13.5"/>
    <x v="2"/>
    <x v="0"/>
    <x v="0"/>
  </r>
  <r>
    <s v="KFJ-46568-890"/>
    <x v="535"/>
    <x v="653"/>
    <s v="E-L-0.5"/>
    <n v="2"/>
    <x v="653"/>
    <n v="0"/>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n v="0"/>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n v="0"/>
    <x v="0"/>
    <s v="Exc"/>
    <s v="D"/>
    <x v="0"/>
    <n v="12.15"/>
    <n v="24.3"/>
    <x v="1"/>
    <x v="2"/>
    <x v="1"/>
  </r>
  <r>
    <s v="TEH-08414-216"/>
    <x v="185"/>
    <x v="666"/>
    <s v="E-M-2.5"/>
    <n v="2"/>
    <x v="666"/>
    <s v="geilhersenk3@networksolutions.com"/>
    <x v="0"/>
    <s v="Exc"/>
    <s v="M"/>
    <x v="2"/>
    <n v="31.624999999999996"/>
    <n v="63.249999999999993"/>
    <x v="1"/>
    <x v="0"/>
    <x v="1"/>
  </r>
  <r>
    <s v="MAY-77231-536"/>
    <x v="542"/>
    <x v="667"/>
    <s v="A-M-0.2"/>
    <n v="2"/>
    <x v="667"/>
    <n v="0"/>
    <x v="0"/>
    <s v="Ara"/>
    <s v="M"/>
    <x v="3"/>
    <n v="3.375"/>
    <n v="6.75"/>
    <x v="2"/>
    <x v="0"/>
    <x v="0"/>
  </r>
  <r>
    <s v="ATY-28980-884"/>
    <x v="117"/>
    <x v="668"/>
    <s v="A-L-0.2"/>
    <n v="6"/>
    <x v="668"/>
    <s v="caleixok5@globo.com"/>
    <x v="0"/>
    <s v="Ara"/>
    <s v="L"/>
    <x v="3"/>
    <n v="3.8849999999999998"/>
    <n v="23.31"/>
    <x v="2"/>
    <x v="1"/>
    <x v="1"/>
  </r>
  <r>
    <s v="SWP-88281-918"/>
    <x v="543"/>
    <x v="669"/>
    <s v="L-L-2.5"/>
    <n v="4"/>
    <x v="669"/>
    <n v="0"/>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n v="0"/>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n v="0"/>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n v="0"/>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n v="0"/>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n v="0"/>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n v="0"/>
    <x v="0"/>
    <s v="Exc"/>
    <s v="M"/>
    <x v="0"/>
    <n v="13.75"/>
    <n v="82.5"/>
    <x v="1"/>
    <x v="0"/>
    <x v="1"/>
  </r>
  <r>
    <s v="BZE-96093-118"/>
    <x v="91"/>
    <x v="711"/>
    <s v="L-M-0.2"/>
    <n v="2"/>
    <x v="711"/>
    <s v="afilipczaklh@ning.com"/>
    <x v="1"/>
    <s v="Lib"/>
    <s v="M"/>
    <x v="3"/>
    <n v="4.3650000000000002"/>
    <n v="8.73"/>
    <x v="3"/>
    <x v="0"/>
    <x v="1"/>
  </r>
  <r>
    <s v="LOU-41819-242"/>
    <x v="272"/>
    <x v="712"/>
    <s v="R-M-1"/>
    <n v="2"/>
    <x v="712"/>
    <n v="0"/>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n v="0"/>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n v="0"/>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n v="0"/>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n v="0"/>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n v="0"/>
    <x v="2"/>
    <s v="Rob"/>
    <s v="L"/>
    <x v="0"/>
    <n v="11.95"/>
    <n v="23.9"/>
    <x v="0"/>
    <x v="1"/>
    <x v="1"/>
  </r>
  <r>
    <s v="XNU-83276-288"/>
    <x v="595"/>
    <x v="742"/>
    <s v="R-M-0.5"/>
    <n v="1"/>
    <x v="742"/>
    <n v="0"/>
    <x v="0"/>
    <s v="Rob"/>
    <s v="M"/>
    <x v="1"/>
    <n v="5.97"/>
    <n v="5.97"/>
    <x v="0"/>
    <x v="0"/>
    <x v="1"/>
  </r>
  <r>
    <s v="YOG-94666-679"/>
    <x v="596"/>
    <x v="743"/>
    <s v="L-D-0.2"/>
    <n v="2"/>
    <x v="743"/>
    <n v="0"/>
    <x v="2"/>
    <s v="Lib"/>
    <s v="D"/>
    <x v="3"/>
    <n v="3.8849999999999998"/>
    <n v="7.77"/>
    <x v="3"/>
    <x v="2"/>
    <x v="0"/>
  </r>
  <r>
    <s v="KHG-33953-115"/>
    <x v="514"/>
    <x v="744"/>
    <s v="L-D-0.5"/>
    <n v="3"/>
    <x v="744"/>
    <s v="kferrettimf@huffingtonpost.com"/>
    <x v="1"/>
    <s v="Lib"/>
    <s v="D"/>
    <x v="1"/>
    <n v="7.77"/>
    <n v="23.31"/>
    <x v="3"/>
    <x v="2"/>
    <x v="1"/>
  </r>
  <r>
    <s v="MHD-95615-696"/>
    <x v="54"/>
    <x v="745"/>
    <s v="R-L-2.5"/>
    <n v="5"/>
    <x v="745"/>
    <n v="0"/>
    <x v="0"/>
    <s v="Rob"/>
    <s v="L"/>
    <x v="2"/>
    <n v="27.484999999999996"/>
    <n v="137.42499999999998"/>
    <x v="0"/>
    <x v="1"/>
    <x v="1"/>
  </r>
  <r>
    <s v="HBH-64794-080"/>
    <x v="597"/>
    <x v="746"/>
    <s v="R-D-0.2"/>
    <n v="3"/>
    <x v="746"/>
    <n v="0"/>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n v="0"/>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n v="0"/>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n v="0"/>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n v="0"/>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n v="0"/>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n v="0"/>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n v="0"/>
    <x v="0"/>
    <s v="Rob"/>
    <s v="L"/>
    <x v="2"/>
    <n v="27.484999999999996"/>
    <n v="27.484999999999996"/>
    <x v="0"/>
    <x v="1"/>
    <x v="0"/>
  </r>
  <r>
    <s v="FWD-85967-769"/>
    <x v="631"/>
    <x v="807"/>
    <s v="E-D-0.2"/>
    <n v="3"/>
    <x v="807"/>
    <n v="0"/>
    <x v="0"/>
    <s v="Exc"/>
    <s v="D"/>
    <x v="3"/>
    <n v="3.645"/>
    <n v="10.935"/>
    <x v="1"/>
    <x v="2"/>
    <x v="1"/>
  </r>
  <r>
    <s v="KTO-53793-109"/>
    <x v="229"/>
    <x v="808"/>
    <s v="R-L-0.2"/>
    <n v="2"/>
    <x v="808"/>
    <s v="chatfullog@ebay.com"/>
    <x v="0"/>
    <s v="Rob"/>
    <s v="L"/>
    <x v="3"/>
    <n v="3.5849999999999995"/>
    <n v="7.169999999999999"/>
    <x v="0"/>
    <x v="1"/>
    <x v="1"/>
  </r>
  <r>
    <s v="OCK-89033-348"/>
    <x v="632"/>
    <x v="809"/>
    <s v="A-L-0.2"/>
    <n v="6"/>
    <x v="809"/>
    <n v="0"/>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n v="0"/>
    <x v="1"/>
    <s v="Rob"/>
    <s v="D"/>
    <x v="2"/>
    <n v="20.584999999999997"/>
    <n v="82.339999999999989"/>
    <x v="0"/>
    <x v="2"/>
    <x v="0"/>
  </r>
  <r>
    <s v="QDO-57268-842"/>
    <x v="612"/>
    <x v="822"/>
    <s v="E-M-2.5"/>
    <n v="5"/>
    <x v="822"/>
    <n v="0"/>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n v="0"/>
    <x v="0"/>
    <s v="Rob"/>
    <s v="L"/>
    <x v="1"/>
    <n v="7.169999999999999"/>
    <n v="35.849999999999994"/>
    <x v="0"/>
    <x v="1"/>
    <x v="1"/>
  </r>
  <r>
    <s v="VKQ-39009-292"/>
    <x v="219"/>
    <x v="822"/>
    <s v="L-M-1"/>
    <n v="5"/>
    <x v="822"/>
    <n v="0"/>
    <x v="0"/>
    <s v="Lib"/>
    <s v="M"/>
    <x v="0"/>
    <n v="14.55"/>
    <n v="72.75"/>
    <x v="3"/>
    <x v="0"/>
    <x v="1"/>
  </r>
  <r>
    <s v="PDB-98743-282"/>
    <x v="643"/>
    <x v="826"/>
    <s v="L-L-1"/>
    <n v="3"/>
    <x v="826"/>
    <n v="0"/>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n v="0"/>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n v="0"/>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n v="0"/>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n v="0"/>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n v="0"/>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n v="0"/>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n v="0"/>
    <x v="0"/>
    <s v="Ara"/>
    <s v="D"/>
    <x v="1"/>
    <n v="5.97"/>
    <n v="23.88"/>
    <x v="2"/>
    <x v="2"/>
    <x v="0"/>
  </r>
  <r>
    <s v="EQH-53569-934"/>
    <x v="659"/>
    <x v="856"/>
    <s v="E-M-1"/>
    <n v="4"/>
    <x v="856"/>
    <s v="bsillispw@istockphoto.com"/>
    <x v="0"/>
    <s v="Exc"/>
    <s v="M"/>
    <x v="0"/>
    <n v="13.75"/>
    <n v="55"/>
    <x v="1"/>
    <x v="0"/>
    <x v="1"/>
  </r>
  <r>
    <s v="XKK-06692-189"/>
    <x v="558"/>
    <x v="857"/>
    <s v="R-D-1"/>
    <n v="3"/>
    <x v="857"/>
    <n v="0"/>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n v="0"/>
    <x v="0"/>
    <s v="Lib"/>
    <s v="D"/>
    <x v="2"/>
    <n v="29.784999999999997"/>
    <n v="119.13999999999999"/>
    <x v="3"/>
    <x v="2"/>
    <x v="1"/>
  </r>
  <r>
    <s v="UBI-59229-277"/>
    <x v="44"/>
    <x v="869"/>
    <s v="L-D-0.5"/>
    <n v="3"/>
    <x v="869"/>
    <n v="0"/>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n v="0"/>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n v="0"/>
    <x v="0"/>
    <s v="Ara"/>
    <s v="L"/>
    <x v="3"/>
    <n v="3.8849999999999998"/>
    <n v="3.8849999999999998"/>
    <x v="2"/>
    <x v="1"/>
    <x v="0"/>
  </r>
  <r>
    <s v="HEL-86709-449"/>
    <x v="667"/>
    <x v="857"/>
    <s v="E-D-2.5"/>
    <n v="1"/>
    <x v="857"/>
    <n v="0"/>
    <x v="0"/>
    <s v="Exc"/>
    <s v="D"/>
    <x v="2"/>
    <n v="27.945"/>
    <n v="27.945"/>
    <x v="1"/>
    <x v="2"/>
    <x v="0"/>
  </r>
  <r>
    <s v="NCH-55389-562"/>
    <x v="110"/>
    <x v="857"/>
    <s v="E-L-2.5"/>
    <n v="5"/>
    <x v="857"/>
    <n v="0"/>
    <x v="0"/>
    <s v="Exc"/>
    <s v="L"/>
    <x v="2"/>
    <n v="34.154999999999994"/>
    <n v="170.77499999999998"/>
    <x v="1"/>
    <x v="1"/>
    <x v="0"/>
  </r>
  <r>
    <s v="NCH-55389-562"/>
    <x v="110"/>
    <x v="857"/>
    <s v="R-L-2.5"/>
    <n v="2"/>
    <x v="857"/>
    <n v="0"/>
    <x v="0"/>
    <s v="Rob"/>
    <s v="L"/>
    <x v="2"/>
    <n v="27.484999999999996"/>
    <n v="54.969999999999992"/>
    <x v="0"/>
    <x v="1"/>
    <x v="0"/>
  </r>
  <r>
    <s v="NCH-55389-562"/>
    <x v="110"/>
    <x v="857"/>
    <s v="E-L-1"/>
    <n v="1"/>
    <x v="857"/>
    <n v="0"/>
    <x v="0"/>
    <s v="Exc"/>
    <s v="L"/>
    <x v="0"/>
    <n v="14.85"/>
    <n v="14.85"/>
    <x v="1"/>
    <x v="1"/>
    <x v="0"/>
  </r>
  <r>
    <s v="NCH-55389-562"/>
    <x v="110"/>
    <x v="857"/>
    <s v="A-L-0.2"/>
    <n v="2"/>
    <x v="857"/>
    <n v="0"/>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n v="0"/>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n v="0"/>
    <x v="0"/>
    <s v="Exc"/>
    <s v="M"/>
    <x v="1"/>
    <n v="8.25"/>
    <n v="8.25"/>
    <x v="1"/>
    <x v="0"/>
    <x v="1"/>
  </r>
  <r>
    <s v="TED-81959-419"/>
    <x v="677"/>
    <x v="888"/>
    <s v="A-L-2.5"/>
    <n v="5"/>
    <x v="888"/>
    <s v="nfurberqz@jugem.jp"/>
    <x v="0"/>
    <s v="Ara"/>
    <s v="L"/>
    <x v="2"/>
    <n v="29.784999999999997"/>
    <n v="148.92499999999998"/>
    <x v="2"/>
    <x v="1"/>
    <x v="1"/>
  </r>
  <r>
    <s v="FDO-25756-141"/>
    <x v="629"/>
    <x v="889"/>
    <s v="A-L-2.5"/>
    <n v="3"/>
    <x v="889"/>
    <n v="0"/>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n v="0"/>
    <x v="0"/>
    <s v="Rob"/>
    <s v="D"/>
    <x v="1"/>
    <n v="5.3699999999999992"/>
    <n v="10.739999999999998"/>
    <x v="0"/>
    <x v="2"/>
    <x v="1"/>
  </r>
  <r>
    <s v="MVV-19034-198"/>
    <x v="94"/>
    <x v="896"/>
    <s v="E-D-2.5"/>
    <n v="6"/>
    <x v="896"/>
    <n v="0"/>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n v="0"/>
    <x v="2"/>
    <s v="Rob"/>
    <s v="M"/>
    <x v="0"/>
    <n v="9.9499999999999993"/>
    <n v="29.849999999999998"/>
    <x v="0"/>
    <x v="0"/>
    <x v="0"/>
  </r>
  <r>
    <s v="OQA-93249-841"/>
    <x v="647"/>
    <x v="905"/>
    <s v="A-M-2.5"/>
    <n v="6"/>
    <x v="905"/>
    <n v="0"/>
    <x v="0"/>
    <s v="Ara"/>
    <s v="M"/>
    <x v="2"/>
    <n v="25.874999999999996"/>
    <n v="155.24999999999997"/>
    <x v="2"/>
    <x v="0"/>
    <x v="0"/>
  </r>
  <r>
    <s v="DUV-12075-132"/>
    <x v="366"/>
    <x v="906"/>
    <s v="E-D-0.2"/>
    <n v="5"/>
    <x v="906"/>
    <n v="0"/>
    <x v="0"/>
    <s v="Exc"/>
    <s v="D"/>
    <x v="3"/>
    <n v="3.645"/>
    <n v="18.225000000000001"/>
    <x v="1"/>
    <x v="2"/>
    <x v="1"/>
  </r>
  <r>
    <s v="DUV-12075-132"/>
    <x v="366"/>
    <x v="906"/>
    <s v="L-D-0.5"/>
    <n v="2"/>
    <x v="906"/>
    <n v="0"/>
    <x v="0"/>
    <s v="Lib"/>
    <s v="D"/>
    <x v="1"/>
    <n v="7.77"/>
    <n v="15.54"/>
    <x v="3"/>
    <x v="2"/>
    <x v="1"/>
  </r>
  <r>
    <s v="KPO-24942-184"/>
    <x v="684"/>
    <x v="907"/>
    <s v="L-L-2.5"/>
    <n v="3"/>
    <x v="907"/>
    <n v="0"/>
    <x v="1"/>
    <s v="Lib"/>
    <s v="L"/>
    <x v="2"/>
    <n v="36.454999999999998"/>
    <n v="109.36499999999999"/>
    <x v="3"/>
    <x v="1"/>
    <x v="1"/>
  </r>
  <r>
    <s v="SRJ-79353-838"/>
    <x v="506"/>
    <x v="908"/>
    <s v="A-L-1"/>
    <n v="6"/>
    <x v="908"/>
    <n v="0"/>
    <x v="0"/>
    <s v="Ara"/>
    <s v="L"/>
    <x v="0"/>
    <n v="12.95"/>
    <n v="77.699999999999989"/>
    <x v="2"/>
    <x v="1"/>
    <x v="1"/>
  </r>
  <r>
    <s v="XBV-40336-071"/>
    <x v="685"/>
    <x v="909"/>
    <s v="A-D-0.2"/>
    <n v="3"/>
    <x v="909"/>
    <n v="0"/>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n v="0"/>
    <x v="0"/>
    <s v="Rob"/>
    <s v="M"/>
    <x v="1"/>
    <n v="5.97"/>
    <n v="29.849999999999998"/>
    <x v="0"/>
    <x v="0"/>
    <x v="1"/>
  </r>
  <r>
    <s v="UME-75640-698"/>
    <x v="687"/>
    <x v="906"/>
    <s v="A-M-0.5"/>
    <n v="4"/>
    <x v="906"/>
    <n v="0"/>
    <x v="0"/>
    <s v="Ara"/>
    <s v="M"/>
    <x v="1"/>
    <n v="6.75"/>
    <n v="27"/>
    <x v="2"/>
    <x v="0"/>
    <x v="1"/>
  </r>
  <r>
    <s v="GJC-66474-557"/>
    <x v="629"/>
    <x v="911"/>
    <s v="A-D-1"/>
    <n v="1"/>
    <x v="911"/>
    <s v="njennyrq@bigcartel.com"/>
    <x v="0"/>
    <s v="Ara"/>
    <s v="D"/>
    <x v="0"/>
    <n v="9.9499999999999993"/>
    <n v="9.9499999999999993"/>
    <x v="2"/>
    <x v="2"/>
    <x v="1"/>
  </r>
  <r>
    <s v="IRV-20769-219"/>
    <x v="688"/>
    <x v="912"/>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6FCB5-4145-459D-A21D-A7A8B6CAAA4C}" name="Sales over time"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0">
  <location ref="A3:F48" firstHeaderRow="1" firstDataRow="2" firstDataCol="2"/>
  <pivotFields count="18">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sd="0"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1"/>
          </reference>
          <reference field="13" count="1" selected="0">
            <x v="2"/>
          </reference>
          <reference field="17" count="1" selected="0">
            <x v="4"/>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29" format="25" series="1">
      <pivotArea type="data" outline="0" fieldPosition="0">
        <references count="2">
          <reference field="4294967294" count="1" selected="0">
            <x v="0"/>
          </reference>
          <reference field="13" count="1" selected="0">
            <x v="0"/>
          </reference>
        </references>
      </pivotArea>
    </chartFormat>
    <chartFormat chart="29" format="26" series="1">
      <pivotArea type="data" outline="0" fieldPosition="0">
        <references count="2">
          <reference field="4294967294" count="1" selected="0">
            <x v="0"/>
          </reference>
          <reference field="13" count="1" selected="0">
            <x v="1"/>
          </reference>
        </references>
      </pivotArea>
    </chartFormat>
    <chartFormat chart="29" format="27" series="1">
      <pivotArea type="data" outline="0" fieldPosition="0">
        <references count="2">
          <reference field="4294967294" count="1" selected="0">
            <x v="0"/>
          </reference>
          <reference field="13" count="1" selected="0">
            <x v="2"/>
          </reference>
        </references>
      </pivotArea>
    </chartFormat>
    <chartFormat chart="29" format="2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7AC80-088E-4744-BB21-7C658A8E25BE}" name="Sales by country"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8">
  <location ref="A3:B6"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7"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s>
  <rowFields count="1">
    <field x="7"/>
  </rowFields>
  <rowItems count="3">
    <i>
      <x v="1"/>
    </i>
    <i>
      <x/>
    </i>
    <i>
      <x v="2"/>
    </i>
  </rowItems>
  <colItems count="1">
    <i/>
  </colItems>
  <dataFields count="1">
    <dataField name="Sum of Sales" fld="12" baseField="0" baseItem="0" numFmtId="168"/>
  </dataFields>
  <formats count="1">
    <format dxfId="1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0"/>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7" format="24" series="1">
      <pivotArea type="data" outline="0" fieldPosition="0">
        <references count="1">
          <reference field="4294967294" count="1" selected="0">
            <x v="0"/>
          </reference>
        </references>
      </pivotArea>
    </chartFormat>
    <chartFormat chart="27" format="25">
      <pivotArea type="data" outline="0" fieldPosition="0">
        <references count="2">
          <reference field="4294967294" count="1" selected="0">
            <x v="0"/>
          </reference>
          <reference field="7" count="1" selected="0">
            <x v="1"/>
          </reference>
        </references>
      </pivotArea>
    </chartFormat>
    <chartFormat chart="27" format="26">
      <pivotArea type="data" outline="0" fieldPosition="0">
        <references count="2">
          <reference field="4294967294" count="1" selected="0">
            <x v="0"/>
          </reference>
          <reference field="7" count="1" selected="0">
            <x v="0"/>
          </reference>
        </references>
      </pivotArea>
    </chartFormat>
    <chartFormat chart="27"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A0281-41D7-472C-B60E-DB6C9E11006E}" name="Sale by customer"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8">
  <location ref="A3:B8"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measureFilter="1" sortType="ascending">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7"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s>
  <rowFields count="1">
    <field x="5"/>
  </rowFields>
  <rowItems count="5">
    <i>
      <x v="255"/>
    </i>
    <i>
      <x v="646"/>
    </i>
    <i>
      <x v="831"/>
    </i>
    <i>
      <x v="125"/>
    </i>
    <i>
      <x v="28"/>
    </i>
  </rowItems>
  <colItems count="1">
    <i/>
  </colItems>
  <dataFields count="1">
    <dataField name="Sum of Sales" fld="12" baseField="0" baseItem="0"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08EC87-6E8C-490D-9B3C-3B5F71C3E5FC}" sourceName="Size">
  <pivotTables>
    <pivotTable tabId="18" name="Sales over time"/>
    <pivotTable tabId="20" name="Sales by country"/>
    <pivotTable tabId="21" name="Sale by customer"/>
  </pivotTables>
  <data>
    <tabular pivotCacheId="9294106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8A0C5D-FB84-4314-80D3-B1997511EDB0}" sourceName="Roast Type Name">
  <pivotTables>
    <pivotTable tabId="18" name="Sales over time"/>
    <pivotTable tabId="20" name="Sales by country"/>
    <pivotTable tabId="21" name="Sale by customer"/>
  </pivotTables>
  <data>
    <tabular pivotCacheId="9294106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831A6B-FFA7-485A-818C-AEF85E98ED6E}" sourceName="Loyalty Card">
  <pivotTables>
    <pivotTable tabId="18" name="Sales over time"/>
    <pivotTable tabId="20" name="Sales by country"/>
    <pivotTable tabId="21" name="Sale by customer"/>
  </pivotTables>
  <data>
    <tabular pivotCacheId="9294106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47F7218-9A61-4DBC-A16A-40B411E77DB3}" cache="Slicer_Size" caption="Size" columnCount="2" style="purple" rowHeight="234950"/>
  <slicer name="Roast Type Name 1" xr10:uid="{F23B54F6-4192-479E-B9D8-B8173D4569B7}" cache="Slicer_Roast_Type_Name" caption="Roast Type Name" columnCount="3" style="purple" rowHeight="234950"/>
  <slicer name="Loyalty Card 1" xr10:uid="{0E26EC92-73F4-4FDE-83EB-67D972DD8795}"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2C36393-FBA0-4C58-A46C-2DE589076113}" cache="Slicer_Size" caption="Size" columnCount="2" style="purple" rowHeight="234950"/>
  <slicer name="Roast Type Name" xr10:uid="{75642ED7-6A6B-48B6-B681-8836A6800597}" cache="Slicer_Roast_Type_Name" caption="Roast Type Name" columnCount="3" style="purple" rowHeight="234950"/>
  <slicer name="Loyalty Card" xr10:uid="{C33372CD-0840-42EC-AE7C-AEFA22931325}"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359AA-D164-4A73-AD90-CF26E8DAAC6C}" name="Coffee_shop" displayName="Coffee_shop" ref="A1:P1001" totalsRowShown="0" headerRowDxfId="10">
  <autoFilter ref="A1:P1001" xr:uid="{A21359AA-D164-4A73-AD90-CF26E8DAAC6C}"/>
  <tableColumns count="16">
    <tableColumn id="1" xr3:uid="{EE279D14-5485-4D0C-BEF5-17BA94BD73A1}" name="Order ID" dataDxfId="9"/>
    <tableColumn id="2" xr3:uid="{1385ED8F-E65B-4D08-BBCF-75EE3C386E0E}" name="Order Date" dataDxfId="8"/>
    <tableColumn id="3" xr3:uid="{8E5F0D05-3D97-4B42-979E-964EC239BD22}" name="Customer ID" dataDxfId="7"/>
    <tableColumn id="4" xr3:uid="{CCCD9BA6-A198-4B22-B147-4B6C7AB4EB76}" name="Product ID"/>
    <tableColumn id="5" xr3:uid="{C5D59575-FBB6-41C2-AA39-F0E6C3B6735D}" name="Quantity" dataDxfId="6"/>
    <tableColumn id="6" xr3:uid="{DC584E51-0C0A-4BC3-92A5-5264423B2949}" name="Customer Name" dataDxfId="5">
      <calculatedColumnFormula>_xlfn.XLOOKUP(C2,customers!$A$1:$A$1001,customers!$B$1:$B$1001,,0)</calculatedColumnFormula>
    </tableColumn>
    <tableColumn id="7" xr3:uid="{A4370D7A-8ACC-458C-A104-11785B3C7426}" name="Email" dataDxfId="4">
      <calculatedColumnFormula>_xlfn.XLOOKUP(C2,customers!A:A,customers!C:C,,0)</calculatedColumnFormula>
    </tableColumn>
    <tableColumn id="8" xr3:uid="{B400EA61-9B2E-4D7C-971D-52B9A130B7ED}" name="Country" dataDxfId="3">
      <calculatedColumnFormula>_xlfn.XLOOKUP(C2,customers!A:A,customers!G:G,,0)</calculatedColumnFormula>
    </tableColumn>
    <tableColumn id="9" xr3:uid="{F5224AC8-CE2B-4F0B-8089-10808CC1155A}" name="Coffee Type">
      <calculatedColumnFormula>_xlfn.XLOOKUP(D2,products!A:A,products!B:B,,0)</calculatedColumnFormula>
    </tableColumn>
    <tableColumn id="10" xr3:uid="{423D8346-3102-40F7-A606-88B9CCCEAB72}" name="Roast Type">
      <calculatedColumnFormula>_xlfn.XLOOKUP(D2,products!A:A,products!C:C,,0)</calculatedColumnFormula>
    </tableColumn>
    <tableColumn id="11" xr3:uid="{CD58C538-2CB3-4B79-A802-5CEFB9B73945}" name="Size" dataDxfId="2">
      <calculatedColumnFormula>_xlfn.XLOOKUP(D2,products!A:A,products!D:D,,0)</calculatedColumnFormula>
    </tableColumn>
    <tableColumn id="12" xr3:uid="{2F6F8709-3212-4FCC-A9E6-84CD01C8A95A}" name="Unit Price" dataDxfId="1">
      <calculatedColumnFormula>_xlfn.XLOOKUP(D2,products!A:A,products!E:E,,0)</calculatedColumnFormula>
    </tableColumn>
    <tableColumn id="13" xr3:uid="{F1536960-4AC7-4AF7-B174-2FEB480BCBC9}" name="Sales">
      <calculatedColumnFormula>L2*E2</calculatedColumnFormula>
    </tableColumn>
    <tableColumn id="14" xr3:uid="{239FAB13-95FC-45E4-8B1D-F2E727FD2E7D}" name="Coffee Types Names">
      <calculatedColumnFormula>IF(I2="Rob","Robusta",IF(I2="Exc","Excelsa",IF(I2="Ara","Arabica",IF(I2="Lib","Libarica"))))</calculatedColumnFormula>
    </tableColumn>
    <tableColumn id="15" xr3:uid="{2E3E2879-5195-48BF-BFF0-D0CA51468B92}" name="Roast Type Name">
      <calculatedColumnFormula>IF(J2="M","Medium",IF(J2="L","Light",IF(J2="D","Dark"," ")))</calculatedColumnFormula>
    </tableColumn>
    <tableColumn id="16" xr3:uid="{A7C4B3FC-1FDA-456F-9F49-F76AD9DC49A4}" name="Loyalty Card" dataDxfId="0">
      <calculatedColumnFormula>_xlfn.XLOOKUP(Coffee_shop[[#This Row],[Customer ID]],customers!A:A,customers!I:I,,0)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20152C-91C6-42C1-AB57-C3CC4D59579B}" sourceName="Order Date">
  <pivotTables>
    <pivotTable tabId="18" name="Sales over time"/>
    <pivotTable tabId="20" name="Sales by country"/>
    <pivotTable tabId="21" name="Sale by customer"/>
  </pivotTables>
  <state minimalRefreshVersion="6" lastRefreshVersion="6" pivotCacheId="9294106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E7C4D59-9BE8-4E5C-8489-72C239BD6238}"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98C329-ABB7-4046-AD21-EE2283E09E6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A6E0-E17C-465F-A3C6-7AB0928AD2E4}">
  <dimension ref="A5:A19"/>
  <sheetViews>
    <sheetView showGridLines="0" tabSelected="1" topLeftCell="A19" zoomScale="79" zoomScaleNormal="79" workbookViewId="0">
      <selection activeCell="AA38" sqref="AA38"/>
    </sheetView>
  </sheetViews>
  <sheetFormatPr defaultRowHeight="14.4" x14ac:dyDescent="0.3"/>
  <cols>
    <col min="16" max="16" width="1.88671875" customWidth="1"/>
  </cols>
  <sheetData>
    <row r="5" customFormat="1" ht="11.4" customHeight="1" x14ac:dyDescent="0.3"/>
    <row r="6" customFormat="1" ht="7.8" customHeight="1" x14ac:dyDescent="0.3"/>
    <row r="15" customFormat="1" ht="8.4" customHeight="1" x14ac:dyDescent="0.3"/>
    <row r="16" customFormat="1" ht="7.8" customHeight="1" x14ac:dyDescent="0.3"/>
    <row r="18" customFormat="1" x14ac:dyDescent="0.3"/>
    <row r="1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1F9-01B5-462C-8834-346E29908E3B}">
  <dimension ref="A1"/>
  <sheetViews>
    <sheetView topLeftCell="D1" zoomScale="70" zoomScaleNormal="70" workbookViewId="0">
      <selection activeCell="AH28" sqref="AH2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F8F7-28F6-43D7-98FA-C58810901A3E}">
  <dimension ref="A3:F48"/>
  <sheetViews>
    <sheetView topLeftCell="B7" zoomScale="68" zoomScaleNormal="68" workbookViewId="0">
      <selection activeCell="D21" sqref="D21"/>
    </sheetView>
  </sheetViews>
  <sheetFormatPr defaultRowHeight="14.4" x14ac:dyDescent="0.3"/>
  <cols>
    <col min="1" max="1" width="12.5546875" bestFit="1" customWidth="1"/>
    <col min="2" max="2" width="14.44140625" bestFit="1" customWidth="1"/>
    <col min="3" max="3" width="22.6640625" bestFit="1" customWidth="1"/>
    <col min="4" max="4" width="7.33203125" bestFit="1" customWidth="1"/>
    <col min="5" max="5" width="7.77734375" bestFit="1" customWidth="1"/>
    <col min="6" max="6" width="8.33203125" bestFit="1" customWidth="1"/>
    <col min="7" max="7" width="10.77734375" bestFit="1" customWidth="1"/>
  </cols>
  <sheetData>
    <row r="3" spans="1:6" x14ac:dyDescent="0.3">
      <c r="A3" s="6" t="s">
        <v>6216</v>
      </c>
      <c r="C3" s="6" t="s">
        <v>6196</v>
      </c>
    </row>
    <row r="4" spans="1:6" x14ac:dyDescent="0.3">
      <c r="A4" s="6" t="s">
        <v>6215</v>
      </c>
      <c r="B4" s="6" t="s">
        <v>1</v>
      </c>
      <c r="C4" t="s">
        <v>6217</v>
      </c>
      <c r="D4" t="s">
        <v>6218</v>
      </c>
      <c r="E4" t="s">
        <v>6219</v>
      </c>
      <c r="F4" t="s">
        <v>6220</v>
      </c>
    </row>
    <row r="5" spans="1:6" x14ac:dyDescent="0.3">
      <c r="A5" t="s">
        <v>6199</v>
      </c>
      <c r="B5" s="8" t="s">
        <v>6200</v>
      </c>
      <c r="C5" s="9">
        <v>186.85499999999999</v>
      </c>
      <c r="D5" s="9">
        <v>305.97000000000003</v>
      </c>
      <c r="E5" s="9">
        <v>213.15999999999997</v>
      </c>
      <c r="F5" s="9">
        <v>123</v>
      </c>
    </row>
    <row r="6" spans="1:6" x14ac:dyDescent="0.3">
      <c r="B6" s="8" t="s">
        <v>6201</v>
      </c>
      <c r="C6" s="9">
        <v>251.96499999999997</v>
      </c>
      <c r="D6" s="9">
        <v>129.46</v>
      </c>
      <c r="E6" s="9">
        <v>434.03999999999996</v>
      </c>
      <c r="F6" s="9">
        <v>171.93999999999997</v>
      </c>
    </row>
    <row r="7" spans="1:6" x14ac:dyDescent="0.3">
      <c r="B7" s="8" t="s">
        <v>6202</v>
      </c>
      <c r="C7" s="9">
        <v>224.94499999999999</v>
      </c>
      <c r="D7" s="9">
        <v>349.12</v>
      </c>
      <c r="E7" s="9">
        <v>321.04000000000002</v>
      </c>
      <c r="F7" s="9">
        <v>126.035</v>
      </c>
    </row>
    <row r="8" spans="1:6" x14ac:dyDescent="0.3">
      <c r="B8" s="8" t="s">
        <v>6203</v>
      </c>
      <c r="C8" s="9">
        <v>307.12</v>
      </c>
      <c r="D8" s="9">
        <v>681.07499999999993</v>
      </c>
      <c r="E8" s="9">
        <v>533.70499999999993</v>
      </c>
      <c r="F8" s="9">
        <v>158.85</v>
      </c>
    </row>
    <row r="9" spans="1:6" x14ac:dyDescent="0.3">
      <c r="B9" s="8" t="s">
        <v>6204</v>
      </c>
      <c r="C9" s="9">
        <v>53.664999999999992</v>
      </c>
      <c r="D9" s="9">
        <v>83.025000000000006</v>
      </c>
      <c r="E9" s="9">
        <v>193.83499999999998</v>
      </c>
      <c r="F9" s="9">
        <v>68.039999999999992</v>
      </c>
    </row>
    <row r="10" spans="1:6" x14ac:dyDescent="0.3">
      <c r="B10" s="8" t="s">
        <v>6205</v>
      </c>
      <c r="C10" s="9">
        <v>163.01999999999998</v>
      </c>
      <c r="D10" s="9">
        <v>678.3599999999999</v>
      </c>
      <c r="E10" s="9">
        <v>171.04500000000002</v>
      </c>
      <c r="F10" s="9">
        <v>372.255</v>
      </c>
    </row>
    <row r="11" spans="1:6" x14ac:dyDescent="0.3">
      <c r="B11" s="8" t="s">
        <v>6206</v>
      </c>
      <c r="C11" s="9">
        <v>345.02</v>
      </c>
      <c r="D11" s="9">
        <v>273.86999999999995</v>
      </c>
      <c r="E11" s="9">
        <v>184.12999999999997</v>
      </c>
      <c r="F11" s="9">
        <v>201.11499999999998</v>
      </c>
    </row>
    <row r="12" spans="1:6" x14ac:dyDescent="0.3">
      <c r="B12" s="8" t="s">
        <v>6207</v>
      </c>
      <c r="C12" s="9">
        <v>334.89</v>
      </c>
      <c r="D12" s="9">
        <v>70.95</v>
      </c>
      <c r="E12" s="9">
        <v>134.23000000000002</v>
      </c>
      <c r="F12" s="9">
        <v>166.27499999999998</v>
      </c>
    </row>
    <row r="13" spans="1:6" x14ac:dyDescent="0.3">
      <c r="B13" s="8" t="s">
        <v>6208</v>
      </c>
      <c r="C13" s="9">
        <v>178.70999999999998</v>
      </c>
      <c r="D13" s="9">
        <v>166.1</v>
      </c>
      <c r="E13" s="9">
        <v>439.30999999999995</v>
      </c>
      <c r="F13" s="9">
        <v>492.9</v>
      </c>
    </row>
    <row r="14" spans="1:6" x14ac:dyDescent="0.3">
      <c r="B14" s="8" t="s">
        <v>6209</v>
      </c>
      <c r="C14" s="9">
        <v>301.98500000000001</v>
      </c>
      <c r="D14" s="9">
        <v>153.76499999999999</v>
      </c>
      <c r="E14" s="9">
        <v>215.55499999999998</v>
      </c>
      <c r="F14" s="9">
        <v>213.66499999999999</v>
      </c>
    </row>
    <row r="15" spans="1:6" x14ac:dyDescent="0.3">
      <c r="B15" s="8" t="s">
        <v>6210</v>
      </c>
      <c r="C15" s="9">
        <v>312.83499999999998</v>
      </c>
      <c r="D15" s="9">
        <v>63.249999999999993</v>
      </c>
      <c r="E15" s="9">
        <v>350.89500000000004</v>
      </c>
      <c r="F15" s="9">
        <v>96.405000000000001</v>
      </c>
    </row>
    <row r="16" spans="1:6" x14ac:dyDescent="0.3">
      <c r="B16" s="8" t="s">
        <v>6211</v>
      </c>
      <c r="C16" s="9">
        <v>265.62</v>
      </c>
      <c r="D16" s="9">
        <v>526.51499999999987</v>
      </c>
      <c r="E16" s="9">
        <v>187.06</v>
      </c>
      <c r="F16" s="9">
        <v>210.58999999999997</v>
      </c>
    </row>
    <row r="17" spans="1:6" x14ac:dyDescent="0.3">
      <c r="A17" t="s">
        <v>6212</v>
      </c>
      <c r="B17" s="8" t="s">
        <v>6200</v>
      </c>
      <c r="C17" s="9">
        <v>47.25</v>
      </c>
      <c r="D17" s="9">
        <v>65.805000000000007</v>
      </c>
      <c r="E17" s="9">
        <v>274.67500000000001</v>
      </c>
      <c r="F17" s="9">
        <v>179.22</v>
      </c>
    </row>
    <row r="18" spans="1:6" x14ac:dyDescent="0.3">
      <c r="B18" s="8" t="s">
        <v>6201</v>
      </c>
      <c r="C18" s="9">
        <v>745.44999999999993</v>
      </c>
      <c r="D18" s="9">
        <v>428.88499999999999</v>
      </c>
      <c r="E18" s="9">
        <v>194.17499999999998</v>
      </c>
      <c r="F18" s="9">
        <v>429.82999999999993</v>
      </c>
    </row>
    <row r="19" spans="1:6" x14ac:dyDescent="0.3">
      <c r="B19" s="8" t="s">
        <v>6202</v>
      </c>
      <c r="C19" s="9">
        <v>130.47</v>
      </c>
      <c r="D19" s="9">
        <v>271.48500000000001</v>
      </c>
      <c r="E19" s="9">
        <v>281.20499999999998</v>
      </c>
      <c r="F19" s="9">
        <v>231.63000000000002</v>
      </c>
    </row>
    <row r="20" spans="1:6" x14ac:dyDescent="0.3">
      <c r="B20" s="8" t="s">
        <v>6203</v>
      </c>
      <c r="C20" s="9">
        <v>27</v>
      </c>
      <c r="D20" s="9">
        <v>347.26</v>
      </c>
      <c r="E20" s="9">
        <v>147.51</v>
      </c>
      <c r="F20" s="9">
        <v>240.04</v>
      </c>
    </row>
    <row r="21" spans="1:6" x14ac:dyDescent="0.3">
      <c r="B21" s="8" t="s">
        <v>6204</v>
      </c>
      <c r="C21" s="9">
        <v>255.11499999999995</v>
      </c>
      <c r="D21" s="9">
        <v>541.73</v>
      </c>
      <c r="E21" s="9">
        <v>83.43</v>
      </c>
      <c r="F21" s="9">
        <v>59.079999999999991</v>
      </c>
    </row>
    <row r="22" spans="1:6" x14ac:dyDescent="0.3">
      <c r="B22" s="8" t="s">
        <v>6205</v>
      </c>
      <c r="C22" s="9">
        <v>584.78999999999985</v>
      </c>
      <c r="D22" s="9">
        <v>357.42999999999995</v>
      </c>
      <c r="E22" s="9">
        <v>355.34</v>
      </c>
      <c r="F22" s="9">
        <v>140.88</v>
      </c>
    </row>
    <row r="23" spans="1:6" x14ac:dyDescent="0.3">
      <c r="B23" s="8" t="s">
        <v>6206</v>
      </c>
      <c r="C23" s="9">
        <v>430.62</v>
      </c>
      <c r="D23" s="9">
        <v>227.42500000000001</v>
      </c>
      <c r="E23" s="9">
        <v>236.315</v>
      </c>
      <c r="F23" s="9">
        <v>414.58499999999992</v>
      </c>
    </row>
    <row r="24" spans="1:6" x14ac:dyDescent="0.3">
      <c r="B24" s="8" t="s">
        <v>6207</v>
      </c>
      <c r="C24" s="9">
        <v>22.5</v>
      </c>
      <c r="D24" s="9">
        <v>77.72</v>
      </c>
      <c r="E24" s="9">
        <v>60.5</v>
      </c>
      <c r="F24" s="9">
        <v>139.67999999999998</v>
      </c>
    </row>
    <row r="25" spans="1:6" x14ac:dyDescent="0.3">
      <c r="B25" s="8" t="s">
        <v>6208</v>
      </c>
      <c r="C25" s="9">
        <v>126.14999999999999</v>
      </c>
      <c r="D25" s="9">
        <v>195.11</v>
      </c>
      <c r="E25" s="9">
        <v>89.13</v>
      </c>
      <c r="F25" s="9">
        <v>302.65999999999997</v>
      </c>
    </row>
    <row r="26" spans="1:6" x14ac:dyDescent="0.3">
      <c r="B26" s="8" t="s">
        <v>6209</v>
      </c>
      <c r="C26" s="9">
        <v>376.03</v>
      </c>
      <c r="D26" s="9">
        <v>523.24</v>
      </c>
      <c r="E26" s="9">
        <v>440.96499999999997</v>
      </c>
      <c r="F26" s="9">
        <v>174.46999999999997</v>
      </c>
    </row>
    <row r="27" spans="1:6" x14ac:dyDescent="0.3">
      <c r="B27" s="8" t="s">
        <v>6210</v>
      </c>
      <c r="C27" s="9">
        <v>515.17999999999995</v>
      </c>
      <c r="D27" s="9">
        <v>142.56</v>
      </c>
      <c r="E27" s="9">
        <v>347.03999999999996</v>
      </c>
      <c r="F27" s="9">
        <v>104.08499999999999</v>
      </c>
    </row>
    <row r="28" spans="1:6" x14ac:dyDescent="0.3">
      <c r="B28" s="8" t="s">
        <v>6211</v>
      </c>
      <c r="C28" s="9">
        <v>95.859999999999985</v>
      </c>
      <c r="D28" s="9">
        <v>484.76</v>
      </c>
      <c r="E28" s="9">
        <v>94.17</v>
      </c>
      <c r="F28" s="9">
        <v>77.10499999999999</v>
      </c>
    </row>
    <row r="29" spans="1:6" x14ac:dyDescent="0.3">
      <c r="A29" t="s">
        <v>6213</v>
      </c>
      <c r="B29" s="8" t="s">
        <v>6200</v>
      </c>
      <c r="C29" s="9">
        <v>258.34500000000003</v>
      </c>
      <c r="D29" s="9">
        <v>139.625</v>
      </c>
      <c r="E29" s="9">
        <v>279.52000000000004</v>
      </c>
      <c r="F29" s="9">
        <v>160.19499999999999</v>
      </c>
    </row>
    <row r="30" spans="1:6" x14ac:dyDescent="0.3">
      <c r="B30" s="8" t="s">
        <v>6201</v>
      </c>
      <c r="C30" s="9">
        <v>342.2</v>
      </c>
      <c r="D30" s="9">
        <v>284.24999999999994</v>
      </c>
      <c r="E30" s="9">
        <v>251.83</v>
      </c>
      <c r="F30" s="9">
        <v>80.550000000000011</v>
      </c>
    </row>
    <row r="31" spans="1:6" x14ac:dyDescent="0.3">
      <c r="B31" s="8" t="s">
        <v>6202</v>
      </c>
      <c r="C31" s="9">
        <v>418.30499999999989</v>
      </c>
      <c r="D31" s="9">
        <v>468.125</v>
      </c>
      <c r="E31" s="9">
        <v>405.05500000000006</v>
      </c>
      <c r="F31" s="9">
        <v>253.15499999999997</v>
      </c>
    </row>
    <row r="32" spans="1:6" x14ac:dyDescent="0.3">
      <c r="B32" s="8" t="s">
        <v>6203</v>
      </c>
      <c r="C32" s="9">
        <v>102.32999999999998</v>
      </c>
      <c r="D32" s="9">
        <v>242.14000000000001</v>
      </c>
      <c r="E32" s="9">
        <v>554.875</v>
      </c>
      <c r="F32" s="9">
        <v>106.23999999999998</v>
      </c>
    </row>
    <row r="33" spans="1:6" x14ac:dyDescent="0.3">
      <c r="B33" s="8" t="s">
        <v>6204</v>
      </c>
      <c r="C33" s="9">
        <v>234.71999999999997</v>
      </c>
      <c r="D33" s="9">
        <v>133.08000000000001</v>
      </c>
      <c r="E33" s="9">
        <v>267.2</v>
      </c>
      <c r="F33" s="9">
        <v>272.68999999999994</v>
      </c>
    </row>
    <row r="34" spans="1:6" x14ac:dyDescent="0.3">
      <c r="B34" s="8" t="s">
        <v>6205</v>
      </c>
      <c r="C34" s="9">
        <v>430.39</v>
      </c>
      <c r="D34" s="9">
        <v>136.20500000000001</v>
      </c>
      <c r="E34" s="9">
        <v>209.6</v>
      </c>
      <c r="F34" s="9">
        <v>88.334999999999994</v>
      </c>
    </row>
    <row r="35" spans="1:6" x14ac:dyDescent="0.3">
      <c r="B35" s="8" t="s">
        <v>6206</v>
      </c>
      <c r="C35" s="9">
        <v>109.005</v>
      </c>
      <c r="D35" s="9">
        <v>393.57499999999999</v>
      </c>
      <c r="E35" s="9">
        <v>61.034999999999997</v>
      </c>
      <c r="F35" s="9">
        <v>199.48999999999998</v>
      </c>
    </row>
    <row r="36" spans="1:6" x14ac:dyDescent="0.3">
      <c r="B36" s="8" t="s">
        <v>6207</v>
      </c>
      <c r="C36" s="9">
        <v>287.52499999999998</v>
      </c>
      <c r="D36" s="9">
        <v>288.67</v>
      </c>
      <c r="E36" s="9">
        <v>125.58</v>
      </c>
      <c r="F36" s="9">
        <v>374.13499999999999</v>
      </c>
    </row>
    <row r="37" spans="1:6" x14ac:dyDescent="0.3">
      <c r="B37" s="8" t="s">
        <v>6208</v>
      </c>
      <c r="C37" s="9">
        <v>840.92999999999984</v>
      </c>
      <c r="D37" s="9">
        <v>409.875</v>
      </c>
      <c r="E37" s="9">
        <v>171.32999999999998</v>
      </c>
      <c r="F37" s="9">
        <v>221.43999999999997</v>
      </c>
    </row>
    <row r="38" spans="1:6" x14ac:dyDescent="0.3">
      <c r="B38" s="8" t="s">
        <v>6209</v>
      </c>
      <c r="C38" s="9">
        <v>299.07</v>
      </c>
      <c r="D38" s="9">
        <v>260.32499999999999</v>
      </c>
      <c r="E38" s="9">
        <v>584.64</v>
      </c>
      <c r="F38" s="9">
        <v>256.36500000000001</v>
      </c>
    </row>
    <row r="39" spans="1:6" x14ac:dyDescent="0.3">
      <c r="B39" s="8" t="s">
        <v>6210</v>
      </c>
      <c r="C39" s="9">
        <v>323.32499999999999</v>
      </c>
      <c r="D39" s="9">
        <v>565.57000000000005</v>
      </c>
      <c r="E39" s="9">
        <v>537.80999999999995</v>
      </c>
      <c r="F39" s="9">
        <v>189.47499999999999</v>
      </c>
    </row>
    <row r="40" spans="1:6" x14ac:dyDescent="0.3">
      <c r="B40" s="8" t="s">
        <v>6211</v>
      </c>
      <c r="C40" s="9">
        <v>399.48499999999996</v>
      </c>
      <c r="D40" s="9">
        <v>148.19999999999999</v>
      </c>
      <c r="E40" s="9">
        <v>388.21999999999997</v>
      </c>
      <c r="F40" s="9">
        <v>212.07499999999999</v>
      </c>
    </row>
    <row r="41" spans="1:6" x14ac:dyDescent="0.3">
      <c r="A41" t="s">
        <v>6214</v>
      </c>
      <c r="B41" s="8" t="s">
        <v>6200</v>
      </c>
      <c r="C41" s="9">
        <v>112.69499999999999</v>
      </c>
      <c r="D41" s="9">
        <v>166.32</v>
      </c>
      <c r="E41" s="9">
        <v>843.71499999999992</v>
      </c>
      <c r="F41" s="9">
        <v>146.685</v>
      </c>
    </row>
    <row r="42" spans="1:6" x14ac:dyDescent="0.3">
      <c r="B42" s="8" t="s">
        <v>6201</v>
      </c>
      <c r="C42" s="9">
        <v>114.87999999999998</v>
      </c>
      <c r="D42" s="9">
        <v>133.815</v>
      </c>
      <c r="E42" s="9">
        <v>91.175000000000011</v>
      </c>
      <c r="F42" s="9">
        <v>53.759999999999991</v>
      </c>
    </row>
    <row r="43" spans="1:6" x14ac:dyDescent="0.3">
      <c r="B43" s="8" t="s">
        <v>6202</v>
      </c>
      <c r="C43" s="9">
        <v>277.76</v>
      </c>
      <c r="D43" s="9">
        <v>175.41</v>
      </c>
      <c r="E43" s="9">
        <v>462.50999999999993</v>
      </c>
      <c r="F43" s="9">
        <v>399.52499999999998</v>
      </c>
    </row>
    <row r="44" spans="1:6" x14ac:dyDescent="0.3">
      <c r="B44" s="8" t="s">
        <v>6203</v>
      </c>
      <c r="C44" s="9">
        <v>197.89499999999998</v>
      </c>
      <c r="D44" s="9">
        <v>289.755</v>
      </c>
      <c r="E44" s="9">
        <v>88.545000000000002</v>
      </c>
      <c r="F44" s="9">
        <v>200.25499999999997</v>
      </c>
    </row>
    <row r="45" spans="1:6" x14ac:dyDescent="0.3">
      <c r="B45" s="8" t="s">
        <v>6204</v>
      </c>
      <c r="C45" s="9">
        <v>193.11499999999998</v>
      </c>
      <c r="D45" s="9">
        <v>212.49499999999998</v>
      </c>
      <c r="E45" s="9">
        <v>292.29000000000002</v>
      </c>
      <c r="F45" s="9">
        <v>304.46999999999997</v>
      </c>
    </row>
    <row r="46" spans="1:6" x14ac:dyDescent="0.3">
      <c r="B46" s="8" t="s">
        <v>6205</v>
      </c>
      <c r="C46" s="9">
        <v>179.79</v>
      </c>
      <c r="D46" s="9">
        <v>426.2</v>
      </c>
      <c r="E46" s="9">
        <v>170.08999999999997</v>
      </c>
      <c r="F46" s="9">
        <v>379.31</v>
      </c>
    </row>
    <row r="47" spans="1:6" x14ac:dyDescent="0.3">
      <c r="B47" s="8" t="s">
        <v>6206</v>
      </c>
      <c r="C47" s="9">
        <v>247.28999999999996</v>
      </c>
      <c r="D47" s="9">
        <v>246.685</v>
      </c>
      <c r="E47" s="9">
        <v>271.05499999999995</v>
      </c>
      <c r="F47" s="9">
        <v>141.69999999999999</v>
      </c>
    </row>
    <row r="48" spans="1:6" x14ac:dyDescent="0.3">
      <c r="B48" s="8" t="s">
        <v>6207</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73CD-D1EF-49AB-95F1-5C7A3B5CEEA7}">
  <dimension ref="A3:B6"/>
  <sheetViews>
    <sheetView workbookViewId="0">
      <selection activeCell="P18" sqref="P18"/>
    </sheetView>
  </sheetViews>
  <sheetFormatPr defaultRowHeight="14.4" x14ac:dyDescent="0.3"/>
  <cols>
    <col min="1" max="1" width="14" bestFit="1" customWidth="1"/>
    <col min="2" max="2" width="11.6640625" bestFit="1" customWidth="1"/>
  </cols>
  <sheetData>
    <row r="3" spans="1:2" x14ac:dyDescent="0.3">
      <c r="A3" s="6" t="s">
        <v>6198</v>
      </c>
      <c r="B3" t="s">
        <v>6216</v>
      </c>
    </row>
    <row r="4" spans="1:2" x14ac:dyDescent="0.3">
      <c r="A4" s="7" t="s">
        <v>28</v>
      </c>
      <c r="B4" s="10">
        <v>2798.5050000000001</v>
      </c>
    </row>
    <row r="5" spans="1:2" x14ac:dyDescent="0.3">
      <c r="A5" s="7" t="s">
        <v>318</v>
      </c>
      <c r="B5" s="10">
        <v>6696.8649999999989</v>
      </c>
    </row>
    <row r="6" spans="1:2" x14ac:dyDescent="0.3">
      <c r="A6" s="7" t="s">
        <v>19</v>
      </c>
      <c r="B6" s="10">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97B8-B3E5-4D80-897A-7FCEA60AAAB0}">
  <dimension ref="A3:B8"/>
  <sheetViews>
    <sheetView workbookViewId="0">
      <selection activeCell="O18" sqref="O18"/>
    </sheetView>
  </sheetViews>
  <sheetFormatPr defaultRowHeight="14.4" x14ac:dyDescent="0.3"/>
  <cols>
    <col min="1" max="1" width="15.109375" bestFit="1" customWidth="1"/>
    <col min="2" max="2" width="11.6640625" bestFit="1" customWidth="1"/>
  </cols>
  <sheetData>
    <row r="3" spans="1:2" x14ac:dyDescent="0.3">
      <c r="A3" s="6" t="s">
        <v>6198</v>
      </c>
      <c r="B3" t="s">
        <v>6216</v>
      </c>
    </row>
    <row r="4" spans="1:2" x14ac:dyDescent="0.3">
      <c r="A4" s="7" t="s">
        <v>3753</v>
      </c>
      <c r="B4" s="11">
        <v>278.01</v>
      </c>
    </row>
    <row r="5" spans="1:2" x14ac:dyDescent="0.3">
      <c r="A5" s="7" t="s">
        <v>1598</v>
      </c>
      <c r="B5" s="11">
        <v>281.67499999999995</v>
      </c>
    </row>
    <row r="6" spans="1:2" x14ac:dyDescent="0.3">
      <c r="A6" s="7" t="s">
        <v>2587</v>
      </c>
      <c r="B6" s="11">
        <v>289.11</v>
      </c>
    </row>
    <row r="7" spans="1:2" x14ac:dyDescent="0.3">
      <c r="A7" s="7" t="s">
        <v>5765</v>
      </c>
      <c r="B7" s="11">
        <v>307.04499999999996</v>
      </c>
    </row>
    <row r="8" spans="1:2" x14ac:dyDescent="0.3">
      <c r="A8" s="7" t="s">
        <v>5114</v>
      </c>
      <c r="B8" s="11">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P13" sqref="P13"/>
    </sheetView>
  </sheetViews>
  <sheetFormatPr defaultRowHeight="14.4" x14ac:dyDescent="0.3"/>
  <cols>
    <col min="1" max="1" width="16.5546875" bestFit="1" customWidth="1"/>
    <col min="2" max="2" width="17.77734375" customWidth="1"/>
    <col min="3" max="3" width="19" customWidth="1"/>
    <col min="4" max="4" width="12.44140625" customWidth="1"/>
    <col min="5" max="5" width="10.88671875" customWidth="1"/>
    <col min="6" max="6" width="28.6640625" customWidth="1"/>
    <col min="7" max="7" width="21.33203125" customWidth="1"/>
    <col min="8" max="8" width="17.5546875" customWidth="1"/>
    <col min="9" max="9" width="16.88671875" customWidth="1"/>
    <col min="10" max="10" width="12.88671875" customWidth="1"/>
    <col min="11" max="11" width="10.109375" style="5" customWidth="1"/>
    <col min="12" max="12" width="12.88671875" style="5" customWidth="1"/>
    <col min="13" max="13" width="10.88671875" customWidth="1"/>
    <col min="14" max="14" width="20.6640625" customWidth="1"/>
    <col min="15" max="15" width="18.44140625" customWidth="1"/>
    <col min="16" max="16" width="29" customWidth="1"/>
  </cols>
  <sheetData>
    <row r="1" spans="1:16" x14ac:dyDescent="0.3">
      <c r="A1" s="2" t="s">
        <v>0</v>
      </c>
      <c r="B1" s="2" t="s">
        <v>1</v>
      </c>
      <c r="C1" s="2" t="s">
        <v>3</v>
      </c>
      <c r="D1" s="2" t="s">
        <v>11</v>
      </c>
      <c r="E1" s="2" t="s">
        <v>14</v>
      </c>
      <c r="F1" s="2" t="s">
        <v>4</v>
      </c>
      <c r="G1" s="2" t="s">
        <v>2</v>
      </c>
      <c r="H1" s="2" t="s">
        <v>7</v>
      </c>
      <c r="I1" s="2" t="s">
        <v>9</v>
      </c>
      <c r="J1" s="2" t="s">
        <v>10</v>
      </c>
      <c r="K1" s="4" t="s">
        <v>12</v>
      </c>
      <c r="L1" s="4"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_xlfn.XLOOKUP(C2,customers!A:A,customers!C:C,,0)</f>
        <v>aallner0@lulu.com</v>
      </c>
      <c r="H2" s="2" t="str">
        <f>_xlfn.XLOOKUP(C2,customers!A:A,customers!G:G,,0)</f>
        <v>United States</v>
      </c>
      <c r="I2" t="str">
        <f>_xlfn.XLOOKUP(D2,products!A:A,products!B:B,,0)</f>
        <v>Rob</v>
      </c>
      <c r="J2" t="str">
        <f>_xlfn.XLOOKUP(D2,products!A:A,products!C:C,,0)</f>
        <v>M</v>
      </c>
      <c r="K2" s="5">
        <f>_xlfn.XLOOKUP(D2,products!A:A,products!D:D,,0)</f>
        <v>1</v>
      </c>
      <c r="L2" s="5">
        <f>_xlfn.XLOOKUP(D2,products!A:A,products!E:E,,0)</f>
        <v>9.9499999999999993</v>
      </c>
      <c r="M2">
        <f>L2*E2</f>
        <v>19.899999999999999</v>
      </c>
      <c r="N2" t="str">
        <f>IF(I2="Rob","Robusta",IF(I2="Exc","Excelsa",IF(I2="Ara","Arabica",IF(I2="Lib","Libarica"))))</f>
        <v>Robusta</v>
      </c>
      <c r="O2" t="str">
        <f>IF(J2="M","Medium",IF(J2="L","Light",IF(J2="D","Dark"," ")))</f>
        <v>Medium</v>
      </c>
      <c r="P2" t="str">
        <f>_xlfn.XLOOKUP(Coffee_shop[[#This Row],[Customer ID]],customers!A:A,customers!I:I,,0)</f>
        <v>Yes</v>
      </c>
    </row>
    <row r="3" spans="1:16" x14ac:dyDescent="0.3">
      <c r="A3" s="2" t="s">
        <v>490</v>
      </c>
      <c r="B3" s="3">
        <v>43713</v>
      </c>
      <c r="C3" s="2" t="s">
        <v>491</v>
      </c>
      <c r="D3" t="s">
        <v>6139</v>
      </c>
      <c r="E3" s="2">
        <v>5</v>
      </c>
      <c r="F3" s="2" t="str">
        <f>_xlfn.XLOOKUP(C3,customers!$A$1:$A$1001,customers!$B$1:$B$1001,,0)</f>
        <v>Aloisia Allner</v>
      </c>
      <c r="G3" s="2" t="str">
        <f>_xlfn.XLOOKUP(C3,customers!A:A,customers!C:C,,0)</f>
        <v>aallner0@lulu.com</v>
      </c>
      <c r="H3" s="2" t="str">
        <f>_xlfn.XLOOKUP(C3,customers!A:A,customers!G:G,,0)</f>
        <v>United States</v>
      </c>
      <c r="I3" t="str">
        <f>_xlfn.XLOOKUP(D3,products!A:A,products!B:B,,0)</f>
        <v>Exc</v>
      </c>
      <c r="J3" t="str">
        <f>_xlfn.XLOOKUP(D3,products!A:A,products!C:C,,0)</f>
        <v>M</v>
      </c>
      <c r="K3" s="5">
        <f>_xlfn.XLOOKUP(D3,products!A:A,products!D:D,,0)</f>
        <v>0.5</v>
      </c>
      <c r="L3" s="5">
        <f>_xlfn.XLOOKUP(D3,products!A:A,products!E:E,,0)</f>
        <v>8.25</v>
      </c>
      <c r="M3">
        <f t="shared" ref="M3:M66" si="0">L3*E3</f>
        <v>41.25</v>
      </c>
      <c r="N3" t="str">
        <f t="shared" ref="N3:N66" si="1">IF(I3="Rob","Robusta",IF(I3="Exc","Excelsa",IF(I3="Ara","Arabica",IF(I3="Lib","Libarica"))))</f>
        <v>Excelsa</v>
      </c>
      <c r="O3" t="str">
        <f t="shared" ref="O3:O66" si="2">IF(J3="M","Medium",IF(J3="L","Light",IF(J3="D","Dark"," ")))</f>
        <v>Medium</v>
      </c>
      <c r="P3" t="str">
        <f>_xlfn.XLOOKUP(Coffee_shop[[#This Row],[Customer ID]],customers!A:A,customers!I:I,,0)</f>
        <v>Yes</v>
      </c>
    </row>
    <row r="4" spans="1:16" x14ac:dyDescent="0.3">
      <c r="A4" s="2" t="s">
        <v>501</v>
      </c>
      <c r="B4" s="3">
        <v>44364</v>
      </c>
      <c r="C4" s="2" t="s">
        <v>502</v>
      </c>
      <c r="D4" t="s">
        <v>6140</v>
      </c>
      <c r="E4" s="2">
        <v>1</v>
      </c>
      <c r="F4" s="2" t="str">
        <f>_xlfn.XLOOKUP(C4,customers!$A$1:$A$1001,customers!$B$1:$B$1001,,0)</f>
        <v>Jami Redholes</v>
      </c>
      <c r="G4" s="2" t="str">
        <f>_xlfn.XLOOKUP(C4,customers!A:A,customers!C:C,,0)</f>
        <v>jredholes2@tmall.com</v>
      </c>
      <c r="H4" s="2" t="str">
        <f>_xlfn.XLOOKUP(C4,customers!A:A,customers!G:G,,0)</f>
        <v>United States</v>
      </c>
      <c r="I4" t="str">
        <f>_xlfn.XLOOKUP(D4,products!A:A,products!B:B,,0)</f>
        <v>Ara</v>
      </c>
      <c r="J4" t="str">
        <f>_xlfn.XLOOKUP(D4,products!A:A,products!C:C,,0)</f>
        <v>L</v>
      </c>
      <c r="K4" s="5">
        <f>_xlfn.XLOOKUP(D4,products!A:A,products!D:D,,0)</f>
        <v>1</v>
      </c>
      <c r="L4" s="5">
        <f>_xlfn.XLOOKUP(D4,products!A:A,products!E:E,,0)</f>
        <v>12.95</v>
      </c>
      <c r="M4">
        <f t="shared" si="0"/>
        <v>12.95</v>
      </c>
      <c r="N4" t="str">
        <f t="shared" si="1"/>
        <v>Arabica</v>
      </c>
      <c r="O4" t="str">
        <f t="shared" si="2"/>
        <v>Light</v>
      </c>
      <c r="P4" t="str">
        <f>_xlfn.XLOOKUP(Coffee_shop[[#This Row],[Customer ID]],customers!A:A,customers!I:I,,0)</f>
        <v>Yes</v>
      </c>
    </row>
    <row r="5" spans="1:16" x14ac:dyDescent="0.3">
      <c r="A5" s="2" t="s">
        <v>512</v>
      </c>
      <c r="B5" s="3">
        <v>44392</v>
      </c>
      <c r="C5" s="2" t="s">
        <v>513</v>
      </c>
      <c r="D5" t="s">
        <v>6141</v>
      </c>
      <c r="E5" s="2">
        <v>2</v>
      </c>
      <c r="F5" s="2" t="str">
        <f>_xlfn.XLOOKUP(C5,customers!$A$1:$A$1001,customers!$B$1:$B$1001,,0)</f>
        <v>Christoffer O' Shea</v>
      </c>
      <c r="G5" s="2">
        <f>_xlfn.XLOOKUP(C5,customers!A:A,customers!C:C,,0)</f>
        <v>0</v>
      </c>
      <c r="H5" s="2" t="str">
        <f>_xlfn.XLOOKUP(C5,customers!A:A,customers!G:G,,0)</f>
        <v>Ireland</v>
      </c>
      <c r="I5" t="str">
        <f>_xlfn.XLOOKUP(D5,products!A:A,products!B:B,,0)</f>
        <v>Exc</v>
      </c>
      <c r="J5" t="str">
        <f>_xlfn.XLOOKUP(D5,products!A:A,products!C:C,,0)</f>
        <v>M</v>
      </c>
      <c r="K5" s="5">
        <f>_xlfn.XLOOKUP(D5,products!A:A,products!D:D,,0)</f>
        <v>1</v>
      </c>
      <c r="L5" s="5">
        <f>_xlfn.XLOOKUP(D5,products!A:A,products!E:E,,0)</f>
        <v>13.75</v>
      </c>
      <c r="M5">
        <f t="shared" si="0"/>
        <v>27.5</v>
      </c>
      <c r="N5" t="str">
        <f t="shared" si="1"/>
        <v>Excelsa</v>
      </c>
      <c r="O5" t="str">
        <f t="shared" si="2"/>
        <v>Medium</v>
      </c>
      <c r="P5" t="str">
        <f>_xlfn.XLOOKUP(Coffee_shop[[#This Row],[Customer ID]],customers!A:A,customers!I:I,,0)</f>
        <v>No</v>
      </c>
    </row>
    <row r="6" spans="1:16" x14ac:dyDescent="0.3">
      <c r="A6" s="2" t="s">
        <v>512</v>
      </c>
      <c r="B6" s="3">
        <v>44392</v>
      </c>
      <c r="C6" s="2" t="s">
        <v>513</v>
      </c>
      <c r="D6" t="s">
        <v>6142</v>
      </c>
      <c r="E6" s="2">
        <v>2</v>
      </c>
      <c r="F6" s="2" t="str">
        <f>_xlfn.XLOOKUP(C6,customers!$A$1:$A$1001,customers!$B$1:$B$1001,,0)</f>
        <v>Christoffer O' Shea</v>
      </c>
      <c r="G6" s="2">
        <f>_xlfn.XLOOKUP(C6,customers!A:A,customers!C:C,,0)</f>
        <v>0</v>
      </c>
      <c r="H6" s="2" t="str">
        <f>_xlfn.XLOOKUP(C6,customers!A:A,customers!G:G,,0)</f>
        <v>Ireland</v>
      </c>
      <c r="I6" t="str">
        <f>_xlfn.XLOOKUP(D6,products!A:A,products!B:B,,0)</f>
        <v>Rob</v>
      </c>
      <c r="J6" t="str">
        <f>_xlfn.XLOOKUP(D6,products!A:A,products!C:C,,0)</f>
        <v>L</v>
      </c>
      <c r="K6" s="5">
        <f>_xlfn.XLOOKUP(D6,products!A:A,products!D:D,,0)</f>
        <v>2.5</v>
      </c>
      <c r="L6" s="5">
        <f>_xlfn.XLOOKUP(D6,products!A:A,products!E:E,,0)</f>
        <v>27.484999999999996</v>
      </c>
      <c r="M6">
        <f t="shared" si="0"/>
        <v>54.969999999999992</v>
      </c>
      <c r="N6" t="str">
        <f t="shared" si="1"/>
        <v>Robusta</v>
      </c>
      <c r="O6" t="str">
        <f t="shared" si="2"/>
        <v>Light</v>
      </c>
      <c r="P6" t="str">
        <f>_xlfn.XLOOKUP(Coffee_shop[[#This Row],[Customer ID]],customers!A:A,customers!I:I,,0)</f>
        <v>No</v>
      </c>
    </row>
    <row r="7" spans="1:16" x14ac:dyDescent="0.3">
      <c r="A7" s="2" t="s">
        <v>519</v>
      </c>
      <c r="B7" s="3">
        <v>44412</v>
      </c>
      <c r="C7" s="2" t="s">
        <v>520</v>
      </c>
      <c r="D7" t="s">
        <v>6143</v>
      </c>
      <c r="E7" s="2">
        <v>3</v>
      </c>
      <c r="F7" s="2" t="str">
        <f>_xlfn.XLOOKUP(C7,customers!$A$1:$A$1001,customers!$B$1:$B$1001,,0)</f>
        <v>Beryle Cottier</v>
      </c>
      <c r="G7" s="2">
        <f>_xlfn.XLOOKUP(C7,customers!A:A,customers!C:C,,0)</f>
        <v>0</v>
      </c>
      <c r="H7" s="2" t="str">
        <f>_xlfn.XLOOKUP(C7,customers!A:A,customers!G:G,,0)</f>
        <v>United States</v>
      </c>
      <c r="I7" t="str">
        <f>_xlfn.XLOOKUP(D7,products!A:A,products!B:B,,0)</f>
        <v>Lib</v>
      </c>
      <c r="J7" t="str">
        <f>_xlfn.XLOOKUP(D7,products!A:A,products!C:C,,0)</f>
        <v>D</v>
      </c>
      <c r="K7" s="5">
        <f>_xlfn.XLOOKUP(D7,products!A:A,products!D:D,,0)</f>
        <v>1</v>
      </c>
      <c r="L7" s="5">
        <f>_xlfn.XLOOKUP(D7,products!A:A,products!E:E,,0)</f>
        <v>12.95</v>
      </c>
      <c r="M7">
        <f t="shared" si="0"/>
        <v>38.849999999999994</v>
      </c>
      <c r="N7" t="str">
        <f t="shared" si="1"/>
        <v>Libarica</v>
      </c>
      <c r="O7" t="str">
        <f t="shared" si="2"/>
        <v>Dark</v>
      </c>
      <c r="P7" t="str">
        <f>_xlfn.XLOOKUP(Coffee_shop[[#This Row],[Customer ID]],customers!A:A,customers!I:I,,0)</f>
        <v>No</v>
      </c>
    </row>
    <row r="8" spans="1:16" x14ac:dyDescent="0.3">
      <c r="A8" s="2" t="s">
        <v>524</v>
      </c>
      <c r="B8" s="3">
        <v>44582</v>
      </c>
      <c r="C8" s="2" t="s">
        <v>525</v>
      </c>
      <c r="D8" t="s">
        <v>6144</v>
      </c>
      <c r="E8" s="2">
        <v>3</v>
      </c>
      <c r="F8" s="2" t="str">
        <f>_xlfn.XLOOKUP(C8,customers!$A$1:$A$1001,customers!$B$1:$B$1001,,0)</f>
        <v>Shaylynn Lobe</v>
      </c>
      <c r="G8" s="2" t="str">
        <f>_xlfn.XLOOKUP(C8,customers!A:A,customers!C:C,,0)</f>
        <v>slobe6@nifty.com</v>
      </c>
      <c r="H8" s="2" t="str">
        <f>_xlfn.XLOOKUP(C8,customers!A:A,customers!G:G,,0)</f>
        <v>United States</v>
      </c>
      <c r="I8" t="str">
        <f>_xlfn.XLOOKUP(D8,products!A:A,products!B:B,,0)</f>
        <v>Exc</v>
      </c>
      <c r="J8" t="str">
        <f>_xlfn.XLOOKUP(D8,products!A:A,products!C:C,,0)</f>
        <v>D</v>
      </c>
      <c r="K8" s="5">
        <f>_xlfn.XLOOKUP(D8,products!A:A,products!D:D,,0)</f>
        <v>0.5</v>
      </c>
      <c r="L8" s="5">
        <f>_xlfn.XLOOKUP(D8,products!A:A,products!E:E,,0)</f>
        <v>7.29</v>
      </c>
      <c r="M8">
        <f t="shared" si="0"/>
        <v>21.87</v>
      </c>
      <c r="N8" t="str">
        <f t="shared" si="1"/>
        <v>Excelsa</v>
      </c>
      <c r="O8" t="str">
        <f t="shared" si="2"/>
        <v>Dark</v>
      </c>
      <c r="P8" t="str">
        <f>_xlfn.XLOOKUP(Coffee_shop[[#This Row],[Customer ID]],customers!A:A,customers!I:I,,0)</f>
        <v>Yes</v>
      </c>
    </row>
    <row r="9" spans="1:16" x14ac:dyDescent="0.3">
      <c r="A9" s="2" t="s">
        <v>530</v>
      </c>
      <c r="B9" s="3">
        <v>44701</v>
      </c>
      <c r="C9" s="2" t="s">
        <v>531</v>
      </c>
      <c r="D9" t="s">
        <v>6145</v>
      </c>
      <c r="E9" s="2">
        <v>1</v>
      </c>
      <c r="F9" s="2" t="str">
        <f>_xlfn.XLOOKUP(C9,customers!$A$1:$A$1001,customers!$B$1:$B$1001,,0)</f>
        <v>Melvin Wharfe</v>
      </c>
      <c r="G9" s="2">
        <f>_xlfn.XLOOKUP(C9,customers!A:A,customers!C:C,,0)</f>
        <v>0</v>
      </c>
      <c r="H9" s="2" t="str">
        <f>_xlfn.XLOOKUP(C9,customers!A:A,customers!G:G,,0)</f>
        <v>Ireland</v>
      </c>
      <c r="I9" t="str">
        <f>_xlfn.XLOOKUP(D9,products!A:A,products!B:B,,0)</f>
        <v>Lib</v>
      </c>
      <c r="J9" t="str">
        <f>_xlfn.XLOOKUP(D9,products!A:A,products!C:C,,0)</f>
        <v>L</v>
      </c>
      <c r="K9" s="5">
        <f>_xlfn.XLOOKUP(D9,products!A:A,products!D:D,,0)</f>
        <v>0.2</v>
      </c>
      <c r="L9" s="5">
        <f>_xlfn.XLOOKUP(D9,products!A:A,products!E:E,,0)</f>
        <v>4.7549999999999999</v>
      </c>
      <c r="M9">
        <f t="shared" si="0"/>
        <v>4.7549999999999999</v>
      </c>
      <c r="N9" t="str">
        <f t="shared" si="1"/>
        <v>Libarica</v>
      </c>
      <c r="O9" t="str">
        <f t="shared" si="2"/>
        <v>Light</v>
      </c>
      <c r="P9" t="str">
        <f>_xlfn.XLOOKUP(Coffee_shop[[#This Row],[Customer ID]],customers!A:A,customers!I:I,,0)</f>
        <v>Yes</v>
      </c>
    </row>
    <row r="10" spans="1:16" x14ac:dyDescent="0.3">
      <c r="A10" s="2" t="s">
        <v>535</v>
      </c>
      <c r="B10" s="3">
        <v>43467</v>
      </c>
      <c r="C10" s="2" t="s">
        <v>536</v>
      </c>
      <c r="D10" t="s">
        <v>6146</v>
      </c>
      <c r="E10" s="2">
        <v>3</v>
      </c>
      <c r="F10" s="2" t="str">
        <f>_xlfn.XLOOKUP(C10,customers!$A$1:$A$1001,customers!$B$1:$B$1001,,0)</f>
        <v>Guthrey Petracci</v>
      </c>
      <c r="G10" s="2" t="str">
        <f>_xlfn.XLOOKUP(C10,customers!A:A,customers!C:C,,0)</f>
        <v>gpetracci8@livejournal.com</v>
      </c>
      <c r="H10" s="2" t="str">
        <f>_xlfn.XLOOKUP(C10,customers!A:A,customers!G:G,,0)</f>
        <v>United States</v>
      </c>
      <c r="I10" t="str">
        <f>_xlfn.XLOOKUP(D10,products!A:A,products!B:B,,0)</f>
        <v>Rob</v>
      </c>
      <c r="J10" t="str">
        <f>_xlfn.XLOOKUP(D10,products!A:A,products!C:C,,0)</f>
        <v>M</v>
      </c>
      <c r="K10" s="5">
        <f>_xlfn.XLOOKUP(D10,products!A:A,products!D:D,,0)</f>
        <v>0.5</v>
      </c>
      <c r="L10" s="5">
        <f>_xlfn.XLOOKUP(D10,products!A:A,products!E:E,,0)</f>
        <v>5.97</v>
      </c>
      <c r="M10">
        <f t="shared" si="0"/>
        <v>17.91</v>
      </c>
      <c r="N10" t="str">
        <f t="shared" si="1"/>
        <v>Robusta</v>
      </c>
      <c r="O10" t="str">
        <f t="shared" si="2"/>
        <v>Medium</v>
      </c>
      <c r="P10" t="str">
        <f>_xlfn.XLOOKUP(Coffee_shop[[#This Row],[Customer ID]],customers!A:A,customers!I:I,,0)</f>
        <v>No</v>
      </c>
    </row>
    <row r="11" spans="1:16" x14ac:dyDescent="0.3">
      <c r="A11" s="2" t="s">
        <v>541</v>
      </c>
      <c r="B11" s="3">
        <v>43713</v>
      </c>
      <c r="C11" s="2" t="s">
        <v>542</v>
      </c>
      <c r="D11" t="s">
        <v>6146</v>
      </c>
      <c r="E11" s="2">
        <v>1</v>
      </c>
      <c r="F11" s="2" t="str">
        <f>_xlfn.XLOOKUP(C11,customers!$A$1:$A$1001,customers!$B$1:$B$1001,,0)</f>
        <v>Rodger Raven</v>
      </c>
      <c r="G11" s="2" t="str">
        <f>_xlfn.XLOOKUP(C11,customers!A:A,customers!C:C,,0)</f>
        <v>rraven9@ed.gov</v>
      </c>
      <c r="H11" s="2" t="str">
        <f>_xlfn.XLOOKUP(C11,customers!A:A,customers!G:G,,0)</f>
        <v>United States</v>
      </c>
      <c r="I11" t="str">
        <f>_xlfn.XLOOKUP(D11,products!A:A,products!B:B,,0)</f>
        <v>Rob</v>
      </c>
      <c r="J11" t="str">
        <f>_xlfn.XLOOKUP(D11,products!A:A,products!C:C,,0)</f>
        <v>M</v>
      </c>
      <c r="K11" s="5">
        <f>_xlfn.XLOOKUP(D11,products!A:A,products!D:D,,0)</f>
        <v>0.5</v>
      </c>
      <c r="L11" s="5">
        <f>_xlfn.XLOOKUP(D11,products!A:A,products!E:E,,0)</f>
        <v>5.97</v>
      </c>
      <c r="M11">
        <f t="shared" si="0"/>
        <v>5.97</v>
      </c>
      <c r="N11" t="str">
        <f t="shared" si="1"/>
        <v>Robusta</v>
      </c>
      <c r="O11" t="str">
        <f t="shared" si="2"/>
        <v>Medium</v>
      </c>
      <c r="P11" t="str">
        <f>_xlfn.XLOOKUP(Coffee_shop[[#This Row],[Customer ID]],customers!A:A,customers!I:I,,0)</f>
        <v>No</v>
      </c>
    </row>
    <row r="12" spans="1:16" x14ac:dyDescent="0.3">
      <c r="A12" s="2" t="s">
        <v>547</v>
      </c>
      <c r="B12" s="3">
        <v>44263</v>
      </c>
      <c r="C12" s="2" t="s">
        <v>548</v>
      </c>
      <c r="D12" t="s">
        <v>6147</v>
      </c>
      <c r="E12" s="2">
        <v>4</v>
      </c>
      <c r="F12" s="2" t="str">
        <f>_xlfn.XLOOKUP(C12,customers!$A$1:$A$1001,customers!$B$1:$B$1001,,0)</f>
        <v>Ferrell Ferber</v>
      </c>
      <c r="G12" s="2" t="str">
        <f>_xlfn.XLOOKUP(C12,customers!A:A,customers!C:C,,0)</f>
        <v>fferbera@businesswire.com</v>
      </c>
      <c r="H12" s="2" t="str">
        <f>_xlfn.XLOOKUP(C12,customers!A:A,customers!G:G,,0)</f>
        <v>United States</v>
      </c>
      <c r="I12" t="str">
        <f>_xlfn.XLOOKUP(D12,products!A:A,products!B:B,,0)</f>
        <v>Ara</v>
      </c>
      <c r="J12" t="str">
        <f>_xlfn.XLOOKUP(D12,products!A:A,products!C:C,,0)</f>
        <v>D</v>
      </c>
      <c r="K12" s="5">
        <f>_xlfn.XLOOKUP(D12,products!A:A,products!D:D,,0)</f>
        <v>1</v>
      </c>
      <c r="L12" s="5">
        <f>_xlfn.XLOOKUP(D12,products!A:A,products!E:E,,0)</f>
        <v>9.9499999999999993</v>
      </c>
      <c r="M12">
        <f t="shared" si="0"/>
        <v>39.799999999999997</v>
      </c>
      <c r="N12" t="str">
        <f t="shared" si="1"/>
        <v>Arabica</v>
      </c>
      <c r="O12" t="str">
        <f t="shared" si="2"/>
        <v>Dark</v>
      </c>
      <c r="P12" t="str">
        <f>_xlfn.XLOOKUP(Coffee_shop[[#This Row],[Customer ID]],customers!A:A,customers!I:I,,0)</f>
        <v>No</v>
      </c>
    </row>
    <row r="13" spans="1:16" x14ac:dyDescent="0.3">
      <c r="A13" s="2" t="s">
        <v>553</v>
      </c>
      <c r="B13" s="3">
        <v>44132</v>
      </c>
      <c r="C13" s="2" t="s">
        <v>554</v>
      </c>
      <c r="D13" t="s">
        <v>6148</v>
      </c>
      <c r="E13" s="2">
        <v>5</v>
      </c>
      <c r="F13" s="2" t="str">
        <f>_xlfn.XLOOKUP(C13,customers!$A$1:$A$1001,customers!$B$1:$B$1001,,0)</f>
        <v>Duky Phizackerly</v>
      </c>
      <c r="G13" s="2" t="str">
        <f>_xlfn.XLOOKUP(C13,customers!A:A,customers!C:C,,0)</f>
        <v>dphizackerlyb@utexas.edu</v>
      </c>
      <c r="H13" s="2" t="str">
        <f>_xlfn.XLOOKUP(C13,customers!A:A,customers!G:G,,0)</f>
        <v>United States</v>
      </c>
      <c r="I13" t="str">
        <f>_xlfn.XLOOKUP(D13,products!A:A,products!B:B,,0)</f>
        <v>Exc</v>
      </c>
      <c r="J13" t="str">
        <f>_xlfn.XLOOKUP(D13,products!A:A,products!C:C,,0)</f>
        <v>L</v>
      </c>
      <c r="K13" s="5">
        <f>_xlfn.XLOOKUP(D13,products!A:A,products!D:D,,0)</f>
        <v>2.5</v>
      </c>
      <c r="L13" s="5">
        <f>_xlfn.XLOOKUP(D13,products!A:A,products!E:E,,0)</f>
        <v>34.154999999999994</v>
      </c>
      <c r="M13">
        <f t="shared" si="0"/>
        <v>170.77499999999998</v>
      </c>
      <c r="N13" t="str">
        <f t="shared" si="1"/>
        <v>Excelsa</v>
      </c>
      <c r="O13" t="str">
        <f t="shared" si="2"/>
        <v>Light</v>
      </c>
      <c r="P13" t="str">
        <f>_xlfn.XLOOKUP(Coffee_shop[[#This Row],[Customer ID]],customers!A:A,customers!I:I,,0)</f>
        <v>Yes</v>
      </c>
    </row>
    <row r="14" spans="1:16" x14ac:dyDescent="0.3">
      <c r="A14" s="2" t="s">
        <v>559</v>
      </c>
      <c r="B14" s="3">
        <v>44744</v>
      </c>
      <c r="C14" s="2" t="s">
        <v>560</v>
      </c>
      <c r="D14" t="s">
        <v>6138</v>
      </c>
      <c r="E14" s="2">
        <v>5</v>
      </c>
      <c r="F14" s="2" t="str">
        <f>_xlfn.XLOOKUP(C14,customers!$A$1:$A$1001,customers!$B$1:$B$1001,,0)</f>
        <v>Rosaleen Scholar</v>
      </c>
      <c r="G14" s="2" t="str">
        <f>_xlfn.XLOOKUP(C14,customers!A:A,customers!C:C,,0)</f>
        <v>rscholarc@nyu.edu</v>
      </c>
      <c r="H14" s="2" t="str">
        <f>_xlfn.XLOOKUP(C14,customers!A:A,customers!G:G,,0)</f>
        <v>United States</v>
      </c>
      <c r="I14" t="str">
        <f>_xlfn.XLOOKUP(D14,products!A:A,products!B:B,,0)</f>
        <v>Rob</v>
      </c>
      <c r="J14" t="str">
        <f>_xlfn.XLOOKUP(D14,products!A:A,products!C:C,,0)</f>
        <v>M</v>
      </c>
      <c r="K14" s="5">
        <f>_xlfn.XLOOKUP(D14,products!A:A,products!D:D,,0)</f>
        <v>1</v>
      </c>
      <c r="L14" s="5">
        <f>_xlfn.XLOOKUP(D14,products!A:A,products!E:E,,0)</f>
        <v>9.9499999999999993</v>
      </c>
      <c r="M14">
        <f t="shared" si="0"/>
        <v>49.75</v>
      </c>
      <c r="N14" t="str">
        <f t="shared" si="1"/>
        <v>Robusta</v>
      </c>
      <c r="O14" t="str">
        <f t="shared" si="2"/>
        <v>Medium</v>
      </c>
      <c r="P14" t="str">
        <f>_xlfn.XLOOKUP(Coffee_shop[[#This Row],[Customer ID]],customers!A:A,customers!I:I,,0)</f>
        <v>No</v>
      </c>
    </row>
    <row r="15" spans="1:16" x14ac:dyDescent="0.3">
      <c r="A15" s="2" t="s">
        <v>565</v>
      </c>
      <c r="B15" s="3">
        <v>43973</v>
      </c>
      <c r="C15" s="2" t="s">
        <v>566</v>
      </c>
      <c r="D15" t="s">
        <v>6149</v>
      </c>
      <c r="E15" s="2">
        <v>2</v>
      </c>
      <c r="F15" s="2" t="str">
        <f>_xlfn.XLOOKUP(C15,customers!$A$1:$A$1001,customers!$B$1:$B$1001,,0)</f>
        <v>Terence Vanyutin</v>
      </c>
      <c r="G15" s="2" t="str">
        <f>_xlfn.XLOOKUP(C15,customers!A:A,customers!C:C,,0)</f>
        <v>tvanyutind@wix.com</v>
      </c>
      <c r="H15" s="2" t="str">
        <f>_xlfn.XLOOKUP(C15,customers!A:A,customers!G:G,,0)</f>
        <v>United States</v>
      </c>
      <c r="I15" t="str">
        <f>_xlfn.XLOOKUP(D15,products!A:A,products!B:B,,0)</f>
        <v>Rob</v>
      </c>
      <c r="J15" t="str">
        <f>_xlfn.XLOOKUP(D15,products!A:A,products!C:C,,0)</f>
        <v>D</v>
      </c>
      <c r="K15" s="5">
        <f>_xlfn.XLOOKUP(D15,products!A:A,products!D:D,,0)</f>
        <v>2.5</v>
      </c>
      <c r="L15" s="5">
        <f>_xlfn.XLOOKUP(D15,products!A:A,products!E:E,,0)</f>
        <v>20.584999999999997</v>
      </c>
      <c r="M15">
        <f t="shared" si="0"/>
        <v>41.169999999999995</v>
      </c>
      <c r="N15" t="str">
        <f t="shared" si="1"/>
        <v>Robusta</v>
      </c>
      <c r="O15" t="str">
        <f t="shared" si="2"/>
        <v>Dark</v>
      </c>
      <c r="P15" t="str">
        <f>_xlfn.XLOOKUP(Coffee_shop[[#This Row],[Customer ID]],customers!A:A,customers!I:I,,0)</f>
        <v>No</v>
      </c>
    </row>
    <row r="16" spans="1:16" x14ac:dyDescent="0.3">
      <c r="A16" s="2" t="s">
        <v>570</v>
      </c>
      <c r="B16" s="3">
        <v>44656</v>
      </c>
      <c r="C16" s="2" t="s">
        <v>571</v>
      </c>
      <c r="D16" t="s">
        <v>6150</v>
      </c>
      <c r="E16" s="2">
        <v>3</v>
      </c>
      <c r="F16" s="2" t="str">
        <f>_xlfn.XLOOKUP(C16,customers!$A$1:$A$1001,customers!$B$1:$B$1001,,0)</f>
        <v>Patrice Trobe</v>
      </c>
      <c r="G16" s="2" t="str">
        <f>_xlfn.XLOOKUP(C16,customers!A:A,customers!C:C,,0)</f>
        <v>ptrobee@wunderground.com</v>
      </c>
      <c r="H16" s="2" t="str">
        <f>_xlfn.XLOOKUP(C16,customers!A:A,customers!G:G,,0)</f>
        <v>United States</v>
      </c>
      <c r="I16" t="str">
        <f>_xlfn.XLOOKUP(D16,products!A:A,products!B:B,,0)</f>
        <v>Lib</v>
      </c>
      <c r="J16" t="str">
        <f>_xlfn.XLOOKUP(D16,products!A:A,products!C:C,,0)</f>
        <v>D</v>
      </c>
      <c r="K16" s="5">
        <f>_xlfn.XLOOKUP(D16,products!A:A,products!D:D,,0)</f>
        <v>0.2</v>
      </c>
      <c r="L16" s="5">
        <f>_xlfn.XLOOKUP(D16,products!A:A,products!E:E,,0)</f>
        <v>3.8849999999999998</v>
      </c>
      <c r="M16">
        <f t="shared" si="0"/>
        <v>11.654999999999999</v>
      </c>
      <c r="N16" t="str">
        <f t="shared" si="1"/>
        <v>Libarica</v>
      </c>
      <c r="O16" t="str">
        <f t="shared" si="2"/>
        <v>Dark</v>
      </c>
      <c r="P16" t="str">
        <f>_xlfn.XLOOKUP(Coffee_shop[[#This Row],[Customer ID]],customers!A:A,customers!I:I,,0)</f>
        <v>Yes</v>
      </c>
    </row>
    <row r="17" spans="1:16" x14ac:dyDescent="0.3">
      <c r="A17" s="2" t="s">
        <v>576</v>
      </c>
      <c r="B17" s="3">
        <v>44719</v>
      </c>
      <c r="C17" s="2" t="s">
        <v>577</v>
      </c>
      <c r="D17" t="s">
        <v>6151</v>
      </c>
      <c r="E17" s="2">
        <v>5</v>
      </c>
      <c r="F17" s="2" t="str">
        <f>_xlfn.XLOOKUP(C17,customers!$A$1:$A$1001,customers!$B$1:$B$1001,,0)</f>
        <v>Llywellyn Oscroft</v>
      </c>
      <c r="G17" s="2" t="str">
        <f>_xlfn.XLOOKUP(C17,customers!A:A,customers!C:C,,0)</f>
        <v>loscroftf@ebay.co.uk</v>
      </c>
      <c r="H17" s="2" t="str">
        <f>_xlfn.XLOOKUP(C17,customers!A:A,customers!G:G,,0)</f>
        <v>United States</v>
      </c>
      <c r="I17" t="str">
        <f>_xlfn.XLOOKUP(D17,products!A:A,products!B:B,,0)</f>
        <v>Rob</v>
      </c>
      <c r="J17" t="str">
        <f>_xlfn.XLOOKUP(D17,products!A:A,products!C:C,,0)</f>
        <v>M</v>
      </c>
      <c r="K17" s="5">
        <f>_xlfn.XLOOKUP(D17,products!A:A,products!D:D,,0)</f>
        <v>2.5</v>
      </c>
      <c r="L17" s="5">
        <f>_xlfn.XLOOKUP(D17,products!A:A,products!E:E,,0)</f>
        <v>22.884999999999998</v>
      </c>
      <c r="M17">
        <f t="shared" si="0"/>
        <v>114.42499999999998</v>
      </c>
      <c r="N17" t="str">
        <f t="shared" si="1"/>
        <v>Robusta</v>
      </c>
      <c r="O17" t="str">
        <f t="shared" si="2"/>
        <v>Medium</v>
      </c>
      <c r="P17" t="str">
        <f>_xlfn.XLOOKUP(Coffee_shop[[#This Row],[Customer ID]],customers!A:A,customers!I:I,,0)</f>
        <v>No</v>
      </c>
    </row>
    <row r="18" spans="1:16" x14ac:dyDescent="0.3">
      <c r="A18" s="2" t="s">
        <v>581</v>
      </c>
      <c r="B18" s="3">
        <v>43544</v>
      </c>
      <c r="C18" s="2" t="s">
        <v>582</v>
      </c>
      <c r="D18" t="s">
        <v>6152</v>
      </c>
      <c r="E18" s="2">
        <v>6</v>
      </c>
      <c r="F18" s="2" t="str">
        <f>_xlfn.XLOOKUP(C18,customers!$A$1:$A$1001,customers!$B$1:$B$1001,,0)</f>
        <v>Minni Alabaster</v>
      </c>
      <c r="G18" s="2" t="str">
        <f>_xlfn.XLOOKUP(C18,customers!A:A,customers!C:C,,0)</f>
        <v>malabasterg@hexun.com</v>
      </c>
      <c r="H18" s="2" t="str">
        <f>_xlfn.XLOOKUP(C18,customers!A:A,customers!G:G,,0)</f>
        <v>United States</v>
      </c>
      <c r="I18" t="str">
        <f>_xlfn.XLOOKUP(D18,products!A:A,products!B:B,,0)</f>
        <v>Ara</v>
      </c>
      <c r="J18" t="str">
        <f>_xlfn.XLOOKUP(D18,products!A:A,products!C:C,,0)</f>
        <v>M</v>
      </c>
      <c r="K18" s="5">
        <f>_xlfn.XLOOKUP(D18,products!A:A,products!D:D,,0)</f>
        <v>0.2</v>
      </c>
      <c r="L18" s="5">
        <f>_xlfn.XLOOKUP(D18,products!A:A,products!E:E,,0)</f>
        <v>3.375</v>
      </c>
      <c r="M18">
        <f t="shared" si="0"/>
        <v>20.25</v>
      </c>
      <c r="N18" t="str">
        <f t="shared" si="1"/>
        <v>Arabica</v>
      </c>
      <c r="O18" t="str">
        <f t="shared" si="2"/>
        <v>Medium</v>
      </c>
      <c r="P18" t="str">
        <f>_xlfn.XLOOKUP(Coffee_shop[[#This Row],[Customer ID]],customers!A:A,customers!I:I,,0)</f>
        <v>No</v>
      </c>
    </row>
    <row r="19" spans="1:16" x14ac:dyDescent="0.3">
      <c r="A19" s="2" t="s">
        <v>587</v>
      </c>
      <c r="B19" s="3">
        <v>43757</v>
      </c>
      <c r="C19" s="2" t="s">
        <v>588</v>
      </c>
      <c r="D19" t="s">
        <v>6140</v>
      </c>
      <c r="E19" s="2">
        <v>6</v>
      </c>
      <c r="F19" s="2" t="str">
        <f>_xlfn.XLOOKUP(C19,customers!$A$1:$A$1001,customers!$B$1:$B$1001,,0)</f>
        <v>Rhianon Broxup</v>
      </c>
      <c r="G19" s="2" t="str">
        <f>_xlfn.XLOOKUP(C19,customers!A:A,customers!C:C,,0)</f>
        <v>rbroxuph@jimdo.com</v>
      </c>
      <c r="H19" s="2" t="str">
        <f>_xlfn.XLOOKUP(C19,customers!A:A,customers!G:G,,0)</f>
        <v>United States</v>
      </c>
      <c r="I19" t="str">
        <f>_xlfn.XLOOKUP(D19,products!A:A,products!B:B,,0)</f>
        <v>Ara</v>
      </c>
      <c r="J19" t="str">
        <f>_xlfn.XLOOKUP(D19,products!A:A,products!C:C,,0)</f>
        <v>L</v>
      </c>
      <c r="K19" s="5">
        <f>_xlfn.XLOOKUP(D19,products!A:A,products!D:D,,0)</f>
        <v>1</v>
      </c>
      <c r="L19" s="5">
        <f>_xlfn.XLOOKUP(D19,products!A:A,products!E:E,,0)</f>
        <v>12.95</v>
      </c>
      <c r="M19">
        <f t="shared" si="0"/>
        <v>77.699999999999989</v>
      </c>
      <c r="N19" t="str">
        <f t="shared" si="1"/>
        <v>Arabica</v>
      </c>
      <c r="O19" t="str">
        <f t="shared" si="2"/>
        <v>Light</v>
      </c>
      <c r="P19" t="str">
        <f>_xlfn.XLOOKUP(Coffee_shop[[#This Row],[Customer ID]],customers!A:A,customers!I:I,,0)</f>
        <v>No</v>
      </c>
    </row>
    <row r="20" spans="1:16" x14ac:dyDescent="0.3">
      <c r="A20" s="2" t="s">
        <v>593</v>
      </c>
      <c r="B20" s="3">
        <v>43629</v>
      </c>
      <c r="C20" s="2" t="s">
        <v>594</v>
      </c>
      <c r="D20" t="s">
        <v>6149</v>
      </c>
      <c r="E20" s="2">
        <v>4</v>
      </c>
      <c r="F20" s="2" t="str">
        <f>_xlfn.XLOOKUP(C20,customers!$A$1:$A$1001,customers!$B$1:$B$1001,,0)</f>
        <v>Pall Redford</v>
      </c>
      <c r="G20" s="2" t="str">
        <f>_xlfn.XLOOKUP(C20,customers!A:A,customers!C:C,,0)</f>
        <v>predfordi@ow.ly</v>
      </c>
      <c r="H20" s="2" t="str">
        <f>_xlfn.XLOOKUP(C20,customers!A:A,customers!G:G,,0)</f>
        <v>Ireland</v>
      </c>
      <c r="I20" t="str">
        <f>_xlfn.XLOOKUP(D20,products!A:A,products!B:B,,0)</f>
        <v>Rob</v>
      </c>
      <c r="J20" t="str">
        <f>_xlfn.XLOOKUP(D20,products!A:A,products!C:C,,0)</f>
        <v>D</v>
      </c>
      <c r="K20" s="5">
        <f>_xlfn.XLOOKUP(D20,products!A:A,products!D:D,,0)</f>
        <v>2.5</v>
      </c>
      <c r="L20" s="5">
        <f>_xlfn.XLOOKUP(D20,products!A:A,products!E:E,,0)</f>
        <v>20.584999999999997</v>
      </c>
      <c r="M20">
        <f t="shared" si="0"/>
        <v>82.339999999999989</v>
      </c>
      <c r="N20" t="str">
        <f t="shared" si="1"/>
        <v>Robusta</v>
      </c>
      <c r="O20" t="str">
        <f t="shared" si="2"/>
        <v>Dark</v>
      </c>
      <c r="P20" t="str">
        <f>_xlfn.XLOOKUP(Coffee_shop[[#This Row],[Customer ID]],customers!A:A,customers!I:I,,0)</f>
        <v>Yes</v>
      </c>
    </row>
    <row r="21" spans="1:16" x14ac:dyDescent="0.3">
      <c r="A21" s="2" t="s">
        <v>598</v>
      </c>
      <c r="B21" s="3">
        <v>44169</v>
      </c>
      <c r="C21" s="2" t="s">
        <v>599</v>
      </c>
      <c r="D21" t="s">
        <v>6152</v>
      </c>
      <c r="E21" s="2">
        <v>5</v>
      </c>
      <c r="F21" s="2" t="str">
        <f>_xlfn.XLOOKUP(C21,customers!$A$1:$A$1001,customers!$B$1:$B$1001,,0)</f>
        <v>Aurea Corradino</v>
      </c>
      <c r="G21" s="2" t="str">
        <f>_xlfn.XLOOKUP(C21,customers!A:A,customers!C:C,,0)</f>
        <v>acorradinoj@harvard.edu</v>
      </c>
      <c r="H21" s="2" t="str">
        <f>_xlfn.XLOOKUP(C21,customers!A:A,customers!G:G,,0)</f>
        <v>United States</v>
      </c>
      <c r="I21" t="str">
        <f>_xlfn.XLOOKUP(D21,products!A:A,products!B:B,,0)</f>
        <v>Ara</v>
      </c>
      <c r="J21" t="str">
        <f>_xlfn.XLOOKUP(D21,products!A:A,products!C:C,,0)</f>
        <v>M</v>
      </c>
      <c r="K21" s="5">
        <f>_xlfn.XLOOKUP(D21,products!A:A,products!D:D,,0)</f>
        <v>0.2</v>
      </c>
      <c r="L21" s="5">
        <f>_xlfn.XLOOKUP(D21,products!A:A,products!E:E,,0)</f>
        <v>3.375</v>
      </c>
      <c r="M21">
        <f t="shared" si="0"/>
        <v>16.875</v>
      </c>
      <c r="N21" t="str">
        <f t="shared" si="1"/>
        <v>Arabica</v>
      </c>
      <c r="O21" t="str">
        <f t="shared" si="2"/>
        <v>Medium</v>
      </c>
      <c r="P21" t="str">
        <f>_xlfn.XLOOKUP(Coffee_shop[[#This Row],[Customer ID]],customers!A:A,customers!I:I,,0)</f>
        <v>Yes</v>
      </c>
    </row>
    <row r="22" spans="1:16" x14ac:dyDescent="0.3">
      <c r="A22" s="2" t="s">
        <v>598</v>
      </c>
      <c r="B22" s="3">
        <v>44169</v>
      </c>
      <c r="C22" s="2" t="s">
        <v>599</v>
      </c>
      <c r="D22" t="s">
        <v>6153</v>
      </c>
      <c r="E22" s="2">
        <v>4</v>
      </c>
      <c r="F22" s="2" t="str">
        <f>_xlfn.XLOOKUP(C22,customers!$A$1:$A$1001,customers!$B$1:$B$1001,,0)</f>
        <v>Aurea Corradino</v>
      </c>
      <c r="G22" s="2" t="str">
        <f>_xlfn.XLOOKUP(C22,customers!A:A,customers!C:C,,0)</f>
        <v>acorradinoj@harvard.edu</v>
      </c>
      <c r="H22" s="2" t="str">
        <f>_xlfn.XLOOKUP(C22,customers!A:A,customers!G:G,,0)</f>
        <v>United States</v>
      </c>
      <c r="I22" t="str">
        <f>_xlfn.XLOOKUP(D22,products!A:A,products!B:B,,0)</f>
        <v>Exc</v>
      </c>
      <c r="J22" t="str">
        <f>_xlfn.XLOOKUP(D22,products!A:A,products!C:C,,0)</f>
        <v>D</v>
      </c>
      <c r="K22" s="5">
        <f>_xlfn.XLOOKUP(D22,products!A:A,products!D:D,,0)</f>
        <v>0.2</v>
      </c>
      <c r="L22" s="5">
        <f>_xlfn.XLOOKUP(D22,products!A:A,products!E:E,,0)</f>
        <v>3.645</v>
      </c>
      <c r="M22">
        <f t="shared" si="0"/>
        <v>14.58</v>
      </c>
      <c r="N22" t="str">
        <f t="shared" si="1"/>
        <v>Excelsa</v>
      </c>
      <c r="O22" t="str">
        <f t="shared" si="2"/>
        <v>Dark</v>
      </c>
      <c r="P22" t="str">
        <f>_xlfn.XLOOKUP(Coffee_shop[[#This Row],[Customer ID]],customers!A:A,customers!I:I,,0)</f>
        <v>Yes</v>
      </c>
    </row>
    <row r="23" spans="1:16" x14ac:dyDescent="0.3">
      <c r="A23" s="2" t="s">
        <v>608</v>
      </c>
      <c r="B23" s="3">
        <v>44169</v>
      </c>
      <c r="C23" s="2" t="s">
        <v>609</v>
      </c>
      <c r="D23" t="s">
        <v>6154</v>
      </c>
      <c r="E23" s="2">
        <v>6</v>
      </c>
      <c r="F23" s="2" t="str">
        <f>_xlfn.XLOOKUP(C23,customers!$A$1:$A$1001,customers!$B$1:$B$1001,,0)</f>
        <v>Avrit Davidowsky</v>
      </c>
      <c r="G23" s="2" t="str">
        <f>_xlfn.XLOOKUP(C23,customers!A:A,customers!C:C,,0)</f>
        <v>adavidowskyl@netvibes.com</v>
      </c>
      <c r="H23" s="2" t="str">
        <f>_xlfn.XLOOKUP(C23,customers!A:A,customers!G:G,,0)</f>
        <v>United States</v>
      </c>
      <c r="I23" t="str">
        <f>_xlfn.XLOOKUP(D23,products!A:A,products!B:B,,0)</f>
        <v>Ara</v>
      </c>
      <c r="J23" t="str">
        <f>_xlfn.XLOOKUP(D23,products!A:A,products!C:C,,0)</f>
        <v>D</v>
      </c>
      <c r="K23" s="5">
        <f>_xlfn.XLOOKUP(D23,products!A:A,products!D:D,,0)</f>
        <v>0.2</v>
      </c>
      <c r="L23" s="5">
        <f>_xlfn.XLOOKUP(D23,products!A:A,products!E:E,,0)</f>
        <v>2.9849999999999999</v>
      </c>
      <c r="M23">
        <f t="shared" si="0"/>
        <v>17.91</v>
      </c>
      <c r="N23" t="str">
        <f t="shared" si="1"/>
        <v>Arabica</v>
      </c>
      <c r="O23" t="str">
        <f t="shared" si="2"/>
        <v>Dark</v>
      </c>
      <c r="P23" t="str">
        <f>_xlfn.XLOOKUP(Coffee_shop[[#This Row],[Customer ID]],customers!A:A,customers!I:I,,0)</f>
        <v>No</v>
      </c>
    </row>
    <row r="24" spans="1:16" x14ac:dyDescent="0.3">
      <c r="A24" s="2" t="s">
        <v>614</v>
      </c>
      <c r="B24" s="3">
        <v>44218</v>
      </c>
      <c r="C24" s="2" t="s">
        <v>615</v>
      </c>
      <c r="D24" t="s">
        <v>6151</v>
      </c>
      <c r="E24" s="2">
        <v>4</v>
      </c>
      <c r="F24" s="2" t="str">
        <f>_xlfn.XLOOKUP(C24,customers!$A$1:$A$1001,customers!$B$1:$B$1001,,0)</f>
        <v>Annabel Antuk</v>
      </c>
      <c r="G24" s="2" t="str">
        <f>_xlfn.XLOOKUP(C24,customers!A:A,customers!C:C,,0)</f>
        <v>aantukm@kickstarter.com</v>
      </c>
      <c r="H24" s="2" t="str">
        <f>_xlfn.XLOOKUP(C24,customers!A:A,customers!G:G,,0)</f>
        <v>United States</v>
      </c>
      <c r="I24" t="str">
        <f>_xlfn.XLOOKUP(D24,products!A:A,products!B:B,,0)</f>
        <v>Rob</v>
      </c>
      <c r="J24" t="str">
        <f>_xlfn.XLOOKUP(D24,products!A:A,products!C:C,,0)</f>
        <v>M</v>
      </c>
      <c r="K24" s="5">
        <f>_xlfn.XLOOKUP(D24,products!A:A,products!D:D,,0)</f>
        <v>2.5</v>
      </c>
      <c r="L24" s="5">
        <f>_xlfn.XLOOKUP(D24,products!A:A,products!E:E,,0)</f>
        <v>22.884999999999998</v>
      </c>
      <c r="M24">
        <f t="shared" si="0"/>
        <v>91.539999999999992</v>
      </c>
      <c r="N24" t="str">
        <f t="shared" si="1"/>
        <v>Robusta</v>
      </c>
      <c r="O24" t="str">
        <f t="shared" si="2"/>
        <v>Medium</v>
      </c>
      <c r="P24" t="str">
        <f>_xlfn.XLOOKUP(Coffee_shop[[#This Row],[Customer ID]],customers!A:A,customers!I:I,,0)</f>
        <v>Yes</v>
      </c>
    </row>
    <row r="25" spans="1:16" x14ac:dyDescent="0.3">
      <c r="A25" s="2" t="s">
        <v>620</v>
      </c>
      <c r="B25" s="3">
        <v>44603</v>
      </c>
      <c r="C25" s="2" t="s">
        <v>621</v>
      </c>
      <c r="D25" t="s">
        <v>6154</v>
      </c>
      <c r="E25" s="2">
        <v>4</v>
      </c>
      <c r="F25" s="2" t="str">
        <f>_xlfn.XLOOKUP(C25,customers!$A$1:$A$1001,customers!$B$1:$B$1001,,0)</f>
        <v>Iorgo Kleinert</v>
      </c>
      <c r="G25" s="2" t="str">
        <f>_xlfn.XLOOKUP(C25,customers!A:A,customers!C:C,,0)</f>
        <v>ikleinertn@timesonline.co.uk</v>
      </c>
      <c r="H25" s="2" t="str">
        <f>_xlfn.XLOOKUP(C25,customers!A:A,customers!G:G,,0)</f>
        <v>United States</v>
      </c>
      <c r="I25" t="str">
        <f>_xlfn.XLOOKUP(D25,products!A:A,products!B:B,,0)</f>
        <v>Ara</v>
      </c>
      <c r="J25" t="str">
        <f>_xlfn.XLOOKUP(D25,products!A:A,products!C:C,,0)</f>
        <v>D</v>
      </c>
      <c r="K25" s="5">
        <f>_xlfn.XLOOKUP(D25,products!A:A,products!D:D,,0)</f>
        <v>0.2</v>
      </c>
      <c r="L25" s="5">
        <f>_xlfn.XLOOKUP(D25,products!A:A,products!E:E,,0)</f>
        <v>2.9849999999999999</v>
      </c>
      <c r="M25">
        <f t="shared" si="0"/>
        <v>11.94</v>
      </c>
      <c r="N25" t="str">
        <f t="shared" si="1"/>
        <v>Arabica</v>
      </c>
      <c r="O25" t="str">
        <f t="shared" si="2"/>
        <v>Dark</v>
      </c>
      <c r="P25" t="str">
        <f>_xlfn.XLOOKUP(Coffee_shop[[#This Row],[Customer ID]],customers!A:A,customers!I:I,,0)</f>
        <v>Yes</v>
      </c>
    </row>
    <row r="26" spans="1:16" x14ac:dyDescent="0.3">
      <c r="A26" s="2" t="s">
        <v>626</v>
      </c>
      <c r="B26" s="3">
        <v>44454</v>
      </c>
      <c r="C26" s="2" t="s">
        <v>627</v>
      </c>
      <c r="D26" t="s">
        <v>6155</v>
      </c>
      <c r="E26" s="2">
        <v>1</v>
      </c>
      <c r="F26" s="2" t="str">
        <f>_xlfn.XLOOKUP(C26,customers!$A$1:$A$1001,customers!$B$1:$B$1001,,0)</f>
        <v>Chrisy Blofeld</v>
      </c>
      <c r="G26" s="2" t="str">
        <f>_xlfn.XLOOKUP(C26,customers!A:A,customers!C:C,,0)</f>
        <v>cblofeldo@amazon.co.uk</v>
      </c>
      <c r="H26" s="2" t="str">
        <f>_xlfn.XLOOKUP(C26,customers!A:A,customers!G:G,,0)</f>
        <v>United States</v>
      </c>
      <c r="I26" t="str">
        <f>_xlfn.XLOOKUP(D26,products!A:A,products!B:B,,0)</f>
        <v>Ara</v>
      </c>
      <c r="J26" t="str">
        <f>_xlfn.XLOOKUP(D26,products!A:A,products!C:C,,0)</f>
        <v>M</v>
      </c>
      <c r="K26" s="5">
        <f>_xlfn.XLOOKUP(D26,products!A:A,products!D:D,,0)</f>
        <v>1</v>
      </c>
      <c r="L26" s="5">
        <f>_xlfn.XLOOKUP(D26,products!A:A,products!E:E,,0)</f>
        <v>11.25</v>
      </c>
      <c r="M26">
        <f t="shared" si="0"/>
        <v>11.25</v>
      </c>
      <c r="N26" t="str">
        <f t="shared" si="1"/>
        <v>Arabica</v>
      </c>
      <c r="O26" t="str">
        <f t="shared" si="2"/>
        <v>Medium</v>
      </c>
      <c r="P26" t="str">
        <f>_xlfn.XLOOKUP(Coffee_shop[[#This Row],[Customer ID]],customers!A:A,customers!I:I,,0)</f>
        <v>No</v>
      </c>
    </row>
    <row r="27" spans="1:16" x14ac:dyDescent="0.3">
      <c r="A27" s="2" t="s">
        <v>632</v>
      </c>
      <c r="B27" s="3">
        <v>44128</v>
      </c>
      <c r="C27" s="2" t="s">
        <v>633</v>
      </c>
      <c r="D27" t="s">
        <v>6156</v>
      </c>
      <c r="E27" s="2">
        <v>3</v>
      </c>
      <c r="F27" s="2" t="str">
        <f>_xlfn.XLOOKUP(C27,customers!$A$1:$A$1001,customers!$B$1:$B$1001,,0)</f>
        <v>Culley Farris</v>
      </c>
      <c r="G27" s="2">
        <f>_xlfn.XLOOKUP(C27,customers!A:A,customers!C:C,,0)</f>
        <v>0</v>
      </c>
      <c r="H27" s="2" t="str">
        <f>_xlfn.XLOOKUP(C27,customers!A:A,customers!G:G,,0)</f>
        <v>United States</v>
      </c>
      <c r="I27" t="str">
        <f>_xlfn.XLOOKUP(D27,products!A:A,products!B:B,,0)</f>
        <v>Exc</v>
      </c>
      <c r="J27" t="str">
        <f>_xlfn.XLOOKUP(D27,products!A:A,products!C:C,,0)</f>
        <v>M</v>
      </c>
      <c r="K27" s="5">
        <f>_xlfn.XLOOKUP(D27,products!A:A,products!D:D,,0)</f>
        <v>0.2</v>
      </c>
      <c r="L27" s="5">
        <f>_xlfn.XLOOKUP(D27,products!A:A,products!E:E,,0)</f>
        <v>4.125</v>
      </c>
      <c r="M27">
        <f t="shared" si="0"/>
        <v>12.375</v>
      </c>
      <c r="N27" t="str">
        <f t="shared" si="1"/>
        <v>Excelsa</v>
      </c>
      <c r="O27" t="str">
        <f t="shared" si="2"/>
        <v>Medium</v>
      </c>
      <c r="P27" t="str">
        <f>_xlfn.XLOOKUP(Coffee_shop[[#This Row],[Customer ID]],customers!A:A,customers!I:I,,0)</f>
        <v>Yes</v>
      </c>
    </row>
    <row r="28" spans="1:16" x14ac:dyDescent="0.3">
      <c r="A28" s="2" t="s">
        <v>637</v>
      </c>
      <c r="B28" s="3">
        <v>43516</v>
      </c>
      <c r="C28" s="2" t="s">
        <v>638</v>
      </c>
      <c r="D28" t="s">
        <v>6157</v>
      </c>
      <c r="E28" s="2">
        <v>4</v>
      </c>
      <c r="F28" s="2" t="str">
        <f>_xlfn.XLOOKUP(C28,customers!$A$1:$A$1001,customers!$B$1:$B$1001,,0)</f>
        <v>Selene Shales</v>
      </c>
      <c r="G28" s="2" t="str">
        <f>_xlfn.XLOOKUP(C28,customers!A:A,customers!C:C,,0)</f>
        <v>sshalesq@umich.edu</v>
      </c>
      <c r="H28" s="2" t="str">
        <f>_xlfn.XLOOKUP(C28,customers!A:A,customers!G:G,,0)</f>
        <v>United States</v>
      </c>
      <c r="I28" t="str">
        <f>_xlfn.XLOOKUP(D28,products!A:A,products!B:B,,0)</f>
        <v>Ara</v>
      </c>
      <c r="J28" t="str">
        <f>_xlfn.XLOOKUP(D28,products!A:A,products!C:C,,0)</f>
        <v>M</v>
      </c>
      <c r="K28" s="5">
        <f>_xlfn.XLOOKUP(D28,products!A:A,products!D:D,,0)</f>
        <v>0.5</v>
      </c>
      <c r="L28" s="5">
        <f>_xlfn.XLOOKUP(D28,products!A:A,products!E:E,,0)</f>
        <v>6.75</v>
      </c>
      <c r="M28">
        <f t="shared" si="0"/>
        <v>27</v>
      </c>
      <c r="N28" t="str">
        <f t="shared" si="1"/>
        <v>Arabica</v>
      </c>
      <c r="O28" t="str">
        <f t="shared" si="2"/>
        <v>Medium</v>
      </c>
      <c r="P28" t="str">
        <f>_xlfn.XLOOKUP(Coffee_shop[[#This Row],[Customer ID]],customers!A:A,customers!I:I,,0)</f>
        <v>Yes</v>
      </c>
    </row>
    <row r="29" spans="1:16" x14ac:dyDescent="0.3">
      <c r="A29" s="2" t="s">
        <v>643</v>
      </c>
      <c r="B29" s="3">
        <v>43746</v>
      </c>
      <c r="C29" s="2" t="s">
        <v>644</v>
      </c>
      <c r="D29" t="s">
        <v>6152</v>
      </c>
      <c r="E29" s="2">
        <v>5</v>
      </c>
      <c r="F29" s="2" t="str">
        <f>_xlfn.XLOOKUP(C29,customers!$A$1:$A$1001,customers!$B$1:$B$1001,,0)</f>
        <v>Vivie Danneil</v>
      </c>
      <c r="G29" s="2" t="str">
        <f>_xlfn.XLOOKUP(C29,customers!A:A,customers!C:C,,0)</f>
        <v>vdanneilr@mtv.com</v>
      </c>
      <c r="H29" s="2" t="str">
        <f>_xlfn.XLOOKUP(C29,customers!A:A,customers!G:G,,0)</f>
        <v>Ireland</v>
      </c>
      <c r="I29" t="str">
        <f>_xlfn.XLOOKUP(D29,products!A:A,products!B:B,,0)</f>
        <v>Ara</v>
      </c>
      <c r="J29" t="str">
        <f>_xlfn.XLOOKUP(D29,products!A:A,products!C:C,,0)</f>
        <v>M</v>
      </c>
      <c r="K29" s="5">
        <f>_xlfn.XLOOKUP(D29,products!A:A,products!D:D,,0)</f>
        <v>0.2</v>
      </c>
      <c r="L29" s="5">
        <f>_xlfn.XLOOKUP(D29,products!A:A,products!E:E,,0)</f>
        <v>3.375</v>
      </c>
      <c r="M29">
        <f t="shared" si="0"/>
        <v>16.875</v>
      </c>
      <c r="N29" t="str">
        <f t="shared" si="1"/>
        <v>Arabica</v>
      </c>
      <c r="O29" t="str">
        <f t="shared" si="2"/>
        <v>Medium</v>
      </c>
      <c r="P29" t="str">
        <f>_xlfn.XLOOKUP(Coffee_shop[[#This Row],[Customer ID]],customers!A:A,customers!I:I,,0)</f>
        <v>No</v>
      </c>
    </row>
    <row r="30" spans="1:16" x14ac:dyDescent="0.3">
      <c r="A30" s="2" t="s">
        <v>649</v>
      </c>
      <c r="B30" s="3">
        <v>44775</v>
      </c>
      <c r="C30" s="2" t="s">
        <v>650</v>
      </c>
      <c r="D30" t="s">
        <v>6158</v>
      </c>
      <c r="E30" s="2">
        <v>3</v>
      </c>
      <c r="F30" s="2" t="str">
        <f>_xlfn.XLOOKUP(C30,customers!$A$1:$A$1001,customers!$B$1:$B$1001,,0)</f>
        <v>Theresita Newbury</v>
      </c>
      <c r="G30" s="2" t="str">
        <f>_xlfn.XLOOKUP(C30,customers!A:A,customers!C:C,,0)</f>
        <v>tnewburys@usda.gov</v>
      </c>
      <c r="H30" s="2" t="str">
        <f>_xlfn.XLOOKUP(C30,customers!A:A,customers!G:G,,0)</f>
        <v>Ireland</v>
      </c>
      <c r="I30" t="str">
        <f>_xlfn.XLOOKUP(D30,products!A:A,products!B:B,,0)</f>
        <v>Ara</v>
      </c>
      <c r="J30" t="str">
        <f>_xlfn.XLOOKUP(D30,products!A:A,products!C:C,,0)</f>
        <v>D</v>
      </c>
      <c r="K30" s="5">
        <f>_xlfn.XLOOKUP(D30,products!A:A,products!D:D,,0)</f>
        <v>0.5</v>
      </c>
      <c r="L30" s="5">
        <f>_xlfn.XLOOKUP(D30,products!A:A,products!E:E,,0)</f>
        <v>5.97</v>
      </c>
      <c r="M30">
        <f t="shared" si="0"/>
        <v>17.91</v>
      </c>
      <c r="N30" t="str">
        <f t="shared" si="1"/>
        <v>Arabica</v>
      </c>
      <c r="O30" t="str">
        <f t="shared" si="2"/>
        <v>Dark</v>
      </c>
      <c r="P30" t="str">
        <f>_xlfn.XLOOKUP(Coffee_shop[[#This Row],[Customer ID]],customers!A:A,customers!I:I,,0)</f>
        <v>No</v>
      </c>
    </row>
    <row r="31" spans="1:16" x14ac:dyDescent="0.3">
      <c r="A31" s="2" t="s">
        <v>655</v>
      </c>
      <c r="B31" s="3">
        <v>43516</v>
      </c>
      <c r="C31" s="2" t="s">
        <v>656</v>
      </c>
      <c r="D31" t="s">
        <v>6147</v>
      </c>
      <c r="E31" s="2">
        <v>4</v>
      </c>
      <c r="F31" s="2" t="str">
        <f>_xlfn.XLOOKUP(C31,customers!$A$1:$A$1001,customers!$B$1:$B$1001,,0)</f>
        <v>Mozelle Calcutt</v>
      </c>
      <c r="G31" s="2" t="str">
        <f>_xlfn.XLOOKUP(C31,customers!A:A,customers!C:C,,0)</f>
        <v>mcalcuttt@baidu.com</v>
      </c>
      <c r="H31" s="2" t="str">
        <f>_xlfn.XLOOKUP(C31,customers!A:A,customers!G:G,,0)</f>
        <v>Ireland</v>
      </c>
      <c r="I31" t="str">
        <f>_xlfn.XLOOKUP(D31,products!A:A,products!B:B,,0)</f>
        <v>Ara</v>
      </c>
      <c r="J31" t="str">
        <f>_xlfn.XLOOKUP(D31,products!A:A,products!C:C,,0)</f>
        <v>D</v>
      </c>
      <c r="K31" s="5">
        <f>_xlfn.XLOOKUP(D31,products!A:A,products!D:D,,0)</f>
        <v>1</v>
      </c>
      <c r="L31" s="5">
        <f>_xlfn.XLOOKUP(D31,products!A:A,products!E:E,,0)</f>
        <v>9.9499999999999993</v>
      </c>
      <c r="M31">
        <f t="shared" si="0"/>
        <v>39.799999999999997</v>
      </c>
      <c r="N31" t="str">
        <f t="shared" si="1"/>
        <v>Arabica</v>
      </c>
      <c r="O31" t="str">
        <f t="shared" si="2"/>
        <v>Dark</v>
      </c>
      <c r="P31" t="str">
        <f>_xlfn.XLOOKUP(Coffee_shop[[#This Row],[Customer ID]],customers!A:A,customers!I:I,,0)</f>
        <v>Yes</v>
      </c>
    </row>
    <row r="32" spans="1:16" x14ac:dyDescent="0.3">
      <c r="A32" s="2" t="s">
        <v>661</v>
      </c>
      <c r="B32" s="3">
        <v>44464</v>
      </c>
      <c r="C32" s="2" t="s">
        <v>662</v>
      </c>
      <c r="D32" t="s">
        <v>6159</v>
      </c>
      <c r="E32" s="2">
        <v>5</v>
      </c>
      <c r="F32" s="2" t="str">
        <f>_xlfn.XLOOKUP(C32,customers!$A$1:$A$1001,customers!$B$1:$B$1001,,0)</f>
        <v>Adrian Swaine</v>
      </c>
      <c r="G32" s="2">
        <f>_xlfn.XLOOKUP(C32,customers!A:A,customers!C:C,,0)</f>
        <v>0</v>
      </c>
      <c r="H32" s="2" t="str">
        <f>_xlfn.XLOOKUP(C32,customers!A:A,customers!G:G,,0)</f>
        <v>United States</v>
      </c>
      <c r="I32" t="str">
        <f>_xlfn.XLOOKUP(D32,products!A:A,products!B:B,,0)</f>
        <v>Lib</v>
      </c>
      <c r="J32" t="str">
        <f>_xlfn.XLOOKUP(D32,products!A:A,products!C:C,,0)</f>
        <v>M</v>
      </c>
      <c r="K32" s="5">
        <f>_xlfn.XLOOKUP(D32,products!A:A,products!D:D,,0)</f>
        <v>0.2</v>
      </c>
      <c r="L32" s="5">
        <f>_xlfn.XLOOKUP(D32,products!A:A,products!E:E,,0)</f>
        <v>4.3650000000000002</v>
      </c>
      <c r="M32">
        <f t="shared" si="0"/>
        <v>21.825000000000003</v>
      </c>
      <c r="N32" t="str">
        <f t="shared" si="1"/>
        <v>Libarica</v>
      </c>
      <c r="O32" t="str">
        <f t="shared" si="2"/>
        <v>Medium</v>
      </c>
      <c r="P32" t="str">
        <f>_xlfn.XLOOKUP(Coffee_shop[[#This Row],[Customer ID]],customers!A:A,customers!I:I,,0)</f>
        <v>No</v>
      </c>
    </row>
    <row r="33" spans="1:16" x14ac:dyDescent="0.3">
      <c r="A33" s="2" t="s">
        <v>661</v>
      </c>
      <c r="B33" s="3">
        <v>44464</v>
      </c>
      <c r="C33" s="2" t="s">
        <v>662</v>
      </c>
      <c r="D33" t="s">
        <v>6158</v>
      </c>
      <c r="E33" s="2">
        <v>6</v>
      </c>
      <c r="F33" s="2" t="str">
        <f>_xlfn.XLOOKUP(C33,customers!$A$1:$A$1001,customers!$B$1:$B$1001,,0)</f>
        <v>Adrian Swaine</v>
      </c>
      <c r="G33" s="2">
        <f>_xlfn.XLOOKUP(C33,customers!A:A,customers!C:C,,0)</f>
        <v>0</v>
      </c>
      <c r="H33" s="2" t="str">
        <f>_xlfn.XLOOKUP(C33,customers!A:A,customers!G:G,,0)</f>
        <v>United States</v>
      </c>
      <c r="I33" t="str">
        <f>_xlfn.XLOOKUP(D33,products!A:A,products!B:B,,0)</f>
        <v>Ara</v>
      </c>
      <c r="J33" t="str">
        <f>_xlfn.XLOOKUP(D33,products!A:A,products!C:C,,0)</f>
        <v>D</v>
      </c>
      <c r="K33" s="5">
        <f>_xlfn.XLOOKUP(D33,products!A:A,products!D:D,,0)</f>
        <v>0.5</v>
      </c>
      <c r="L33" s="5">
        <f>_xlfn.XLOOKUP(D33,products!A:A,products!E:E,,0)</f>
        <v>5.97</v>
      </c>
      <c r="M33">
        <f t="shared" si="0"/>
        <v>35.82</v>
      </c>
      <c r="N33" t="str">
        <f t="shared" si="1"/>
        <v>Arabica</v>
      </c>
      <c r="O33" t="str">
        <f t="shared" si="2"/>
        <v>Dark</v>
      </c>
      <c r="P33" t="str">
        <f>_xlfn.XLOOKUP(Coffee_shop[[#This Row],[Customer ID]],customers!A:A,customers!I:I,,0)</f>
        <v>No</v>
      </c>
    </row>
    <row r="34" spans="1:16" x14ac:dyDescent="0.3">
      <c r="A34" s="2" t="s">
        <v>661</v>
      </c>
      <c r="B34" s="3">
        <v>44464</v>
      </c>
      <c r="C34" s="2" t="s">
        <v>662</v>
      </c>
      <c r="D34" t="s">
        <v>6160</v>
      </c>
      <c r="E34" s="2">
        <v>6</v>
      </c>
      <c r="F34" s="2" t="str">
        <f>_xlfn.XLOOKUP(C34,customers!$A$1:$A$1001,customers!$B$1:$B$1001,,0)</f>
        <v>Adrian Swaine</v>
      </c>
      <c r="G34" s="2">
        <f>_xlfn.XLOOKUP(C34,customers!A:A,customers!C:C,,0)</f>
        <v>0</v>
      </c>
      <c r="H34" s="2" t="str">
        <f>_xlfn.XLOOKUP(C34,customers!A:A,customers!G:G,,0)</f>
        <v>United States</v>
      </c>
      <c r="I34" t="str">
        <f>_xlfn.XLOOKUP(D34,products!A:A,products!B:B,,0)</f>
        <v>Lib</v>
      </c>
      <c r="J34" t="str">
        <f>_xlfn.XLOOKUP(D34,products!A:A,products!C:C,,0)</f>
        <v>M</v>
      </c>
      <c r="K34" s="5">
        <f>_xlfn.XLOOKUP(D34,products!A:A,products!D:D,,0)</f>
        <v>0.5</v>
      </c>
      <c r="L34" s="5">
        <f>_xlfn.XLOOKUP(D34,products!A:A,products!E:E,,0)</f>
        <v>8.73</v>
      </c>
      <c r="M34">
        <f t="shared" si="0"/>
        <v>52.38</v>
      </c>
      <c r="N34" t="str">
        <f t="shared" si="1"/>
        <v>Libarica</v>
      </c>
      <c r="O34" t="str">
        <f t="shared" si="2"/>
        <v>Medium</v>
      </c>
      <c r="P34" t="str">
        <f>_xlfn.XLOOKUP(Coffee_shop[[#This Row],[Customer ID]],customers!A:A,customers!I:I,,0)</f>
        <v>No</v>
      </c>
    </row>
    <row r="35" spans="1:16" x14ac:dyDescent="0.3">
      <c r="A35" s="2" t="s">
        <v>676</v>
      </c>
      <c r="B35" s="3">
        <v>44394</v>
      </c>
      <c r="C35" s="2" t="s">
        <v>677</v>
      </c>
      <c r="D35" t="s">
        <v>6145</v>
      </c>
      <c r="E35" s="2">
        <v>5</v>
      </c>
      <c r="F35" s="2" t="str">
        <f>_xlfn.XLOOKUP(C35,customers!$A$1:$A$1001,customers!$B$1:$B$1001,,0)</f>
        <v>Gallard Gatheral</v>
      </c>
      <c r="G35" s="2" t="str">
        <f>_xlfn.XLOOKUP(C35,customers!A:A,customers!C:C,,0)</f>
        <v>ggatheralx@123-reg.co.uk</v>
      </c>
      <c r="H35" s="2" t="str">
        <f>_xlfn.XLOOKUP(C35,customers!A:A,customers!G:G,,0)</f>
        <v>United States</v>
      </c>
      <c r="I35" t="str">
        <f>_xlfn.XLOOKUP(D35,products!A:A,products!B:B,,0)</f>
        <v>Lib</v>
      </c>
      <c r="J35" t="str">
        <f>_xlfn.XLOOKUP(D35,products!A:A,products!C:C,,0)</f>
        <v>L</v>
      </c>
      <c r="K35" s="5">
        <f>_xlfn.XLOOKUP(D35,products!A:A,products!D:D,,0)</f>
        <v>0.2</v>
      </c>
      <c r="L35" s="5">
        <f>_xlfn.XLOOKUP(D35,products!A:A,products!E:E,,0)</f>
        <v>4.7549999999999999</v>
      </c>
      <c r="M35">
        <f t="shared" si="0"/>
        <v>23.774999999999999</v>
      </c>
      <c r="N35" t="str">
        <f t="shared" si="1"/>
        <v>Libarica</v>
      </c>
      <c r="O35" t="str">
        <f t="shared" si="2"/>
        <v>Light</v>
      </c>
      <c r="P35" t="str">
        <f>_xlfn.XLOOKUP(Coffee_shop[[#This Row],[Customer ID]],customers!A:A,customers!I:I,,0)</f>
        <v>No</v>
      </c>
    </row>
    <row r="36" spans="1:16" x14ac:dyDescent="0.3">
      <c r="A36" s="2" t="s">
        <v>681</v>
      </c>
      <c r="B36" s="3">
        <v>44011</v>
      </c>
      <c r="C36" s="2" t="s">
        <v>682</v>
      </c>
      <c r="D36" t="s">
        <v>6161</v>
      </c>
      <c r="E36" s="2">
        <v>6</v>
      </c>
      <c r="F36" s="2" t="str">
        <f>_xlfn.XLOOKUP(C36,customers!$A$1:$A$1001,customers!$B$1:$B$1001,,0)</f>
        <v>Una Welberry</v>
      </c>
      <c r="G36" s="2" t="str">
        <f>_xlfn.XLOOKUP(C36,customers!A:A,customers!C:C,,0)</f>
        <v>uwelberryy@ebay.co.uk</v>
      </c>
      <c r="H36" s="2" t="str">
        <f>_xlfn.XLOOKUP(C36,customers!A:A,customers!G:G,,0)</f>
        <v>United Kingdom</v>
      </c>
      <c r="I36" t="str">
        <f>_xlfn.XLOOKUP(D36,products!A:A,products!B:B,,0)</f>
        <v>Lib</v>
      </c>
      <c r="J36" t="str">
        <f>_xlfn.XLOOKUP(D36,products!A:A,products!C:C,,0)</f>
        <v>L</v>
      </c>
      <c r="K36" s="5">
        <f>_xlfn.XLOOKUP(D36,products!A:A,products!D:D,,0)</f>
        <v>0.5</v>
      </c>
      <c r="L36" s="5">
        <f>_xlfn.XLOOKUP(D36,products!A:A,products!E:E,,0)</f>
        <v>9.51</v>
      </c>
      <c r="M36">
        <f t="shared" si="0"/>
        <v>57.06</v>
      </c>
      <c r="N36" t="str">
        <f t="shared" si="1"/>
        <v>Libarica</v>
      </c>
      <c r="O36" t="str">
        <f t="shared" si="2"/>
        <v>Light</v>
      </c>
      <c r="P36" t="str">
        <f>_xlfn.XLOOKUP(Coffee_shop[[#This Row],[Customer ID]],customers!A:A,customers!I:I,,0)</f>
        <v>Yes</v>
      </c>
    </row>
    <row r="37" spans="1:16" x14ac:dyDescent="0.3">
      <c r="A37" s="2" t="s">
        <v>687</v>
      </c>
      <c r="B37" s="3">
        <v>44348</v>
      </c>
      <c r="C37" s="2" t="s">
        <v>688</v>
      </c>
      <c r="D37" t="s">
        <v>6158</v>
      </c>
      <c r="E37" s="2">
        <v>6</v>
      </c>
      <c r="F37" s="2" t="str">
        <f>_xlfn.XLOOKUP(C37,customers!$A$1:$A$1001,customers!$B$1:$B$1001,,0)</f>
        <v>Faber Eilhart</v>
      </c>
      <c r="G37" s="2" t="str">
        <f>_xlfn.XLOOKUP(C37,customers!A:A,customers!C:C,,0)</f>
        <v>feilhartz@who.int</v>
      </c>
      <c r="H37" s="2" t="str">
        <f>_xlfn.XLOOKUP(C37,customers!A:A,customers!G:G,,0)</f>
        <v>United States</v>
      </c>
      <c r="I37" t="str">
        <f>_xlfn.XLOOKUP(D37,products!A:A,products!B:B,,0)</f>
        <v>Ara</v>
      </c>
      <c r="J37" t="str">
        <f>_xlfn.XLOOKUP(D37,products!A:A,products!C:C,,0)</f>
        <v>D</v>
      </c>
      <c r="K37" s="5">
        <f>_xlfn.XLOOKUP(D37,products!A:A,products!D:D,,0)</f>
        <v>0.5</v>
      </c>
      <c r="L37" s="5">
        <f>_xlfn.XLOOKUP(D37,products!A:A,products!E:E,,0)</f>
        <v>5.97</v>
      </c>
      <c r="M37">
        <f t="shared" si="0"/>
        <v>35.82</v>
      </c>
      <c r="N37" t="str">
        <f t="shared" si="1"/>
        <v>Arabica</v>
      </c>
      <c r="O37" t="str">
        <f t="shared" si="2"/>
        <v>Dark</v>
      </c>
      <c r="P37" t="str">
        <f>_xlfn.XLOOKUP(Coffee_shop[[#This Row],[Customer ID]],customers!A:A,customers!I:I,,0)</f>
        <v>No</v>
      </c>
    </row>
    <row r="38" spans="1:16" x14ac:dyDescent="0.3">
      <c r="A38" s="2" t="s">
        <v>693</v>
      </c>
      <c r="B38" s="3">
        <v>44233</v>
      </c>
      <c r="C38" s="2" t="s">
        <v>694</v>
      </c>
      <c r="D38" t="s">
        <v>6159</v>
      </c>
      <c r="E38" s="2">
        <v>2</v>
      </c>
      <c r="F38" s="2" t="str">
        <f>_xlfn.XLOOKUP(C38,customers!$A$1:$A$1001,customers!$B$1:$B$1001,,0)</f>
        <v>Zorina Ponting</v>
      </c>
      <c r="G38" s="2" t="str">
        <f>_xlfn.XLOOKUP(C38,customers!A:A,customers!C:C,,0)</f>
        <v>zponting10@altervista.org</v>
      </c>
      <c r="H38" s="2" t="str">
        <f>_xlfn.XLOOKUP(C38,customers!A:A,customers!G:G,,0)</f>
        <v>United States</v>
      </c>
      <c r="I38" t="str">
        <f>_xlfn.XLOOKUP(D38,products!A:A,products!B:B,,0)</f>
        <v>Lib</v>
      </c>
      <c r="J38" t="str">
        <f>_xlfn.XLOOKUP(D38,products!A:A,products!C:C,,0)</f>
        <v>M</v>
      </c>
      <c r="K38" s="5">
        <f>_xlfn.XLOOKUP(D38,products!A:A,products!D:D,,0)</f>
        <v>0.2</v>
      </c>
      <c r="L38" s="5">
        <f>_xlfn.XLOOKUP(D38,products!A:A,products!E:E,,0)</f>
        <v>4.3650000000000002</v>
      </c>
      <c r="M38">
        <f t="shared" si="0"/>
        <v>8.73</v>
      </c>
      <c r="N38" t="str">
        <f t="shared" si="1"/>
        <v>Libarica</v>
      </c>
      <c r="O38" t="str">
        <f t="shared" si="2"/>
        <v>Medium</v>
      </c>
      <c r="P38" t="str">
        <f>_xlfn.XLOOKUP(Coffee_shop[[#This Row],[Customer ID]],customers!A:A,customers!I:I,,0)</f>
        <v>No</v>
      </c>
    </row>
    <row r="39" spans="1:16" x14ac:dyDescent="0.3">
      <c r="A39" s="2" t="s">
        <v>699</v>
      </c>
      <c r="B39" s="3">
        <v>43580</v>
      </c>
      <c r="C39" s="2" t="s">
        <v>700</v>
      </c>
      <c r="D39" t="s">
        <v>6161</v>
      </c>
      <c r="E39" s="2">
        <v>3</v>
      </c>
      <c r="F39" s="2" t="str">
        <f>_xlfn.XLOOKUP(C39,customers!$A$1:$A$1001,customers!$B$1:$B$1001,,0)</f>
        <v>Silvio Strase</v>
      </c>
      <c r="G39" s="2" t="str">
        <f>_xlfn.XLOOKUP(C39,customers!A:A,customers!C:C,,0)</f>
        <v>sstrase11@booking.com</v>
      </c>
      <c r="H39" s="2" t="str">
        <f>_xlfn.XLOOKUP(C39,customers!A:A,customers!G:G,,0)</f>
        <v>United States</v>
      </c>
      <c r="I39" t="str">
        <f>_xlfn.XLOOKUP(D39,products!A:A,products!B:B,,0)</f>
        <v>Lib</v>
      </c>
      <c r="J39" t="str">
        <f>_xlfn.XLOOKUP(D39,products!A:A,products!C:C,,0)</f>
        <v>L</v>
      </c>
      <c r="K39" s="5">
        <f>_xlfn.XLOOKUP(D39,products!A:A,products!D:D,,0)</f>
        <v>0.5</v>
      </c>
      <c r="L39" s="5">
        <f>_xlfn.XLOOKUP(D39,products!A:A,products!E:E,,0)</f>
        <v>9.51</v>
      </c>
      <c r="M39">
        <f t="shared" si="0"/>
        <v>28.53</v>
      </c>
      <c r="N39" t="str">
        <f t="shared" si="1"/>
        <v>Libarica</v>
      </c>
      <c r="O39" t="str">
        <f t="shared" si="2"/>
        <v>Light</v>
      </c>
      <c r="P39" t="str">
        <f>_xlfn.XLOOKUP(Coffee_shop[[#This Row],[Customer ID]],customers!A:A,customers!I:I,,0)</f>
        <v>No</v>
      </c>
    </row>
    <row r="40" spans="1:16" x14ac:dyDescent="0.3">
      <c r="A40" s="2" t="s">
        <v>705</v>
      </c>
      <c r="B40" s="3">
        <v>43946</v>
      </c>
      <c r="C40" s="2" t="s">
        <v>706</v>
      </c>
      <c r="D40" t="s">
        <v>6151</v>
      </c>
      <c r="E40" s="2">
        <v>5</v>
      </c>
      <c r="F40" s="2" t="str">
        <f>_xlfn.XLOOKUP(C40,customers!$A$1:$A$1001,customers!$B$1:$B$1001,,0)</f>
        <v>Dorie de la Tremoille</v>
      </c>
      <c r="G40" s="2" t="str">
        <f>_xlfn.XLOOKUP(C40,customers!A:A,customers!C:C,,0)</f>
        <v>dde12@unesco.org</v>
      </c>
      <c r="H40" s="2" t="str">
        <f>_xlfn.XLOOKUP(C40,customers!A:A,customers!G:G,,0)</f>
        <v>United States</v>
      </c>
      <c r="I40" t="str">
        <f>_xlfn.XLOOKUP(D40,products!A:A,products!B:B,,0)</f>
        <v>Rob</v>
      </c>
      <c r="J40" t="str">
        <f>_xlfn.XLOOKUP(D40,products!A:A,products!C:C,,0)</f>
        <v>M</v>
      </c>
      <c r="K40" s="5">
        <f>_xlfn.XLOOKUP(D40,products!A:A,products!D:D,,0)</f>
        <v>2.5</v>
      </c>
      <c r="L40" s="5">
        <f>_xlfn.XLOOKUP(D40,products!A:A,products!E:E,,0)</f>
        <v>22.884999999999998</v>
      </c>
      <c r="M40">
        <f t="shared" si="0"/>
        <v>114.42499999999998</v>
      </c>
      <c r="N40" t="str">
        <f t="shared" si="1"/>
        <v>Robusta</v>
      </c>
      <c r="O40" t="str">
        <f t="shared" si="2"/>
        <v>Medium</v>
      </c>
      <c r="P40" t="str">
        <f>_xlfn.XLOOKUP(Coffee_shop[[#This Row],[Customer ID]],customers!A:A,customers!I:I,,0)</f>
        <v>No</v>
      </c>
    </row>
    <row r="41" spans="1:16" x14ac:dyDescent="0.3">
      <c r="A41" s="2" t="s">
        <v>711</v>
      </c>
      <c r="B41" s="3">
        <v>44524</v>
      </c>
      <c r="C41" s="2" t="s">
        <v>712</v>
      </c>
      <c r="D41" t="s">
        <v>6138</v>
      </c>
      <c r="E41" s="2">
        <v>6</v>
      </c>
      <c r="F41" s="2" t="str">
        <f>_xlfn.XLOOKUP(C41,customers!$A$1:$A$1001,customers!$B$1:$B$1001,,0)</f>
        <v>Hy Zanetto</v>
      </c>
      <c r="G41" s="2">
        <f>_xlfn.XLOOKUP(C41,customers!A:A,customers!C:C,,0)</f>
        <v>0</v>
      </c>
      <c r="H41" s="2" t="str">
        <f>_xlfn.XLOOKUP(C41,customers!A:A,customers!G:G,,0)</f>
        <v>United States</v>
      </c>
      <c r="I41" t="str">
        <f>_xlfn.XLOOKUP(D41,products!A:A,products!B:B,,0)</f>
        <v>Rob</v>
      </c>
      <c r="J41" t="str">
        <f>_xlfn.XLOOKUP(D41,products!A:A,products!C:C,,0)</f>
        <v>M</v>
      </c>
      <c r="K41" s="5">
        <f>_xlfn.XLOOKUP(D41,products!A:A,products!D:D,,0)</f>
        <v>1</v>
      </c>
      <c r="L41" s="5">
        <f>_xlfn.XLOOKUP(D41,products!A:A,products!E:E,,0)</f>
        <v>9.9499999999999993</v>
      </c>
      <c r="M41">
        <f t="shared" si="0"/>
        <v>59.699999999999996</v>
      </c>
      <c r="N41" t="str">
        <f t="shared" si="1"/>
        <v>Robusta</v>
      </c>
      <c r="O41" t="str">
        <f t="shared" si="2"/>
        <v>Medium</v>
      </c>
      <c r="P41" t="str">
        <f>_xlfn.XLOOKUP(Coffee_shop[[#This Row],[Customer ID]],customers!A:A,customers!I:I,,0)</f>
        <v>Yes</v>
      </c>
    </row>
    <row r="42" spans="1:16" x14ac:dyDescent="0.3">
      <c r="A42" s="2" t="s">
        <v>715</v>
      </c>
      <c r="B42" s="3">
        <v>44305</v>
      </c>
      <c r="C42" s="2" t="s">
        <v>716</v>
      </c>
      <c r="D42" t="s">
        <v>6162</v>
      </c>
      <c r="E42" s="2">
        <v>3</v>
      </c>
      <c r="F42" s="2" t="str">
        <f>_xlfn.XLOOKUP(C42,customers!$A$1:$A$1001,customers!$B$1:$B$1001,,0)</f>
        <v>Jessica McNess</v>
      </c>
      <c r="G42" s="2">
        <f>_xlfn.XLOOKUP(C42,customers!A:A,customers!C:C,,0)</f>
        <v>0</v>
      </c>
      <c r="H42" s="2" t="str">
        <f>_xlfn.XLOOKUP(C42,customers!A:A,customers!G:G,,0)</f>
        <v>United States</v>
      </c>
      <c r="I42" t="str">
        <f>_xlfn.XLOOKUP(D42,products!A:A,products!B:B,,0)</f>
        <v>Lib</v>
      </c>
      <c r="J42" t="str">
        <f>_xlfn.XLOOKUP(D42,products!A:A,products!C:C,,0)</f>
        <v>M</v>
      </c>
      <c r="K42" s="5">
        <f>_xlfn.XLOOKUP(D42,products!A:A,products!D:D,,0)</f>
        <v>1</v>
      </c>
      <c r="L42" s="5">
        <f>_xlfn.XLOOKUP(D42,products!A:A,products!E:E,,0)</f>
        <v>14.55</v>
      </c>
      <c r="M42">
        <f t="shared" si="0"/>
        <v>43.650000000000006</v>
      </c>
      <c r="N42" t="str">
        <f t="shared" si="1"/>
        <v>Libarica</v>
      </c>
      <c r="O42" t="str">
        <f t="shared" si="2"/>
        <v>Medium</v>
      </c>
      <c r="P42" t="str">
        <f>_xlfn.XLOOKUP(Coffee_shop[[#This Row],[Customer ID]],customers!A:A,customers!I:I,,0)</f>
        <v>No</v>
      </c>
    </row>
    <row r="43" spans="1:16" x14ac:dyDescent="0.3">
      <c r="A43" s="2" t="s">
        <v>720</v>
      </c>
      <c r="B43" s="3">
        <v>44749</v>
      </c>
      <c r="C43" s="2" t="s">
        <v>721</v>
      </c>
      <c r="D43" t="s">
        <v>6153</v>
      </c>
      <c r="E43" s="2">
        <v>2</v>
      </c>
      <c r="F43" s="2" t="str">
        <f>_xlfn.XLOOKUP(C43,customers!$A$1:$A$1001,customers!$B$1:$B$1001,,0)</f>
        <v>Lorenzo Yeoland</v>
      </c>
      <c r="G43" s="2" t="str">
        <f>_xlfn.XLOOKUP(C43,customers!A:A,customers!C:C,,0)</f>
        <v>lyeoland15@pbs.org</v>
      </c>
      <c r="H43" s="2" t="str">
        <f>_xlfn.XLOOKUP(C43,customers!A:A,customers!G:G,,0)</f>
        <v>United States</v>
      </c>
      <c r="I43" t="str">
        <f>_xlfn.XLOOKUP(D43,products!A:A,products!B:B,,0)</f>
        <v>Exc</v>
      </c>
      <c r="J43" t="str">
        <f>_xlfn.XLOOKUP(D43,products!A:A,products!C:C,,0)</f>
        <v>D</v>
      </c>
      <c r="K43" s="5">
        <f>_xlfn.XLOOKUP(D43,products!A:A,products!D:D,,0)</f>
        <v>0.2</v>
      </c>
      <c r="L43" s="5">
        <f>_xlfn.XLOOKUP(D43,products!A:A,products!E:E,,0)</f>
        <v>3.645</v>
      </c>
      <c r="M43">
        <f t="shared" si="0"/>
        <v>7.29</v>
      </c>
      <c r="N43" t="str">
        <f t="shared" si="1"/>
        <v>Excelsa</v>
      </c>
      <c r="O43" t="str">
        <f t="shared" si="2"/>
        <v>Dark</v>
      </c>
      <c r="P43" t="str">
        <f>_xlfn.XLOOKUP(Coffee_shop[[#This Row],[Customer ID]],customers!A:A,customers!I:I,,0)</f>
        <v>Yes</v>
      </c>
    </row>
    <row r="44" spans="1:16" x14ac:dyDescent="0.3">
      <c r="A44" s="2" t="s">
        <v>726</v>
      </c>
      <c r="B44" s="3">
        <v>43607</v>
      </c>
      <c r="C44" s="2" t="s">
        <v>727</v>
      </c>
      <c r="D44" t="s">
        <v>6163</v>
      </c>
      <c r="E44" s="2">
        <v>3</v>
      </c>
      <c r="F44" s="2" t="str">
        <f>_xlfn.XLOOKUP(C44,customers!$A$1:$A$1001,customers!$B$1:$B$1001,,0)</f>
        <v>Abigail Tolworthy</v>
      </c>
      <c r="G44" s="2" t="str">
        <f>_xlfn.XLOOKUP(C44,customers!A:A,customers!C:C,,0)</f>
        <v>atolworthy16@toplist.cz</v>
      </c>
      <c r="H44" s="2" t="str">
        <f>_xlfn.XLOOKUP(C44,customers!A:A,customers!G:G,,0)</f>
        <v>United States</v>
      </c>
      <c r="I44" t="str">
        <f>_xlfn.XLOOKUP(D44,products!A:A,products!B:B,,0)</f>
        <v>Rob</v>
      </c>
      <c r="J44" t="str">
        <f>_xlfn.XLOOKUP(D44,products!A:A,products!C:C,,0)</f>
        <v>D</v>
      </c>
      <c r="K44" s="5">
        <f>_xlfn.XLOOKUP(D44,products!A:A,products!D:D,,0)</f>
        <v>0.2</v>
      </c>
      <c r="L44" s="5">
        <f>_xlfn.XLOOKUP(D44,products!A:A,products!E:E,,0)</f>
        <v>2.6849999999999996</v>
      </c>
      <c r="M44">
        <f t="shared" si="0"/>
        <v>8.0549999999999997</v>
      </c>
      <c r="N44" t="str">
        <f t="shared" si="1"/>
        <v>Robusta</v>
      </c>
      <c r="O44" t="str">
        <f t="shared" si="2"/>
        <v>Dark</v>
      </c>
      <c r="P44" t="str">
        <f>_xlfn.XLOOKUP(Coffee_shop[[#This Row],[Customer ID]],customers!A:A,customers!I:I,,0)</f>
        <v>Yes</v>
      </c>
    </row>
    <row r="45" spans="1:16" x14ac:dyDescent="0.3">
      <c r="A45" s="2" t="s">
        <v>733</v>
      </c>
      <c r="B45" s="3">
        <v>44473</v>
      </c>
      <c r="C45" s="2" t="s">
        <v>734</v>
      </c>
      <c r="D45" t="s">
        <v>6164</v>
      </c>
      <c r="E45" s="2">
        <v>2</v>
      </c>
      <c r="F45" s="2" t="str">
        <f>_xlfn.XLOOKUP(C45,customers!$A$1:$A$1001,customers!$B$1:$B$1001,,0)</f>
        <v>Maurie Bartol</v>
      </c>
      <c r="G45" s="2">
        <f>_xlfn.XLOOKUP(C45,customers!A:A,customers!C:C,,0)</f>
        <v>0</v>
      </c>
      <c r="H45" s="2" t="str">
        <f>_xlfn.XLOOKUP(C45,customers!A:A,customers!G:G,,0)</f>
        <v>United States</v>
      </c>
      <c r="I45" t="str">
        <f>_xlfn.XLOOKUP(D45,products!A:A,products!B:B,,0)</f>
        <v>Lib</v>
      </c>
      <c r="J45" t="str">
        <f>_xlfn.XLOOKUP(D45,products!A:A,products!C:C,,0)</f>
        <v>L</v>
      </c>
      <c r="K45" s="5">
        <f>_xlfn.XLOOKUP(D45,products!A:A,products!D:D,,0)</f>
        <v>2.5</v>
      </c>
      <c r="L45" s="5">
        <f>_xlfn.XLOOKUP(D45,products!A:A,products!E:E,,0)</f>
        <v>36.454999999999998</v>
      </c>
      <c r="M45">
        <f t="shared" si="0"/>
        <v>72.91</v>
      </c>
      <c r="N45" t="str">
        <f t="shared" si="1"/>
        <v>Libarica</v>
      </c>
      <c r="O45" t="str">
        <f t="shared" si="2"/>
        <v>Light</v>
      </c>
      <c r="P45" t="str">
        <f>_xlfn.XLOOKUP(Coffee_shop[[#This Row],[Customer ID]],customers!A:A,customers!I:I,,0)</f>
        <v>No</v>
      </c>
    </row>
    <row r="46" spans="1:16" x14ac:dyDescent="0.3">
      <c r="A46" s="2" t="s">
        <v>738</v>
      </c>
      <c r="B46" s="3">
        <v>43932</v>
      </c>
      <c r="C46" s="2" t="s">
        <v>739</v>
      </c>
      <c r="D46" t="s">
        <v>6139</v>
      </c>
      <c r="E46" s="2">
        <v>2</v>
      </c>
      <c r="F46" s="2" t="str">
        <f>_xlfn.XLOOKUP(C46,customers!$A$1:$A$1001,customers!$B$1:$B$1001,,0)</f>
        <v>Olag Baudassi</v>
      </c>
      <c r="G46" s="2" t="str">
        <f>_xlfn.XLOOKUP(C46,customers!A:A,customers!C:C,,0)</f>
        <v>obaudassi18@seesaa.net</v>
      </c>
      <c r="H46" s="2" t="str">
        <f>_xlfn.XLOOKUP(C46,customers!A:A,customers!G:G,,0)</f>
        <v>United States</v>
      </c>
      <c r="I46" t="str">
        <f>_xlfn.XLOOKUP(D46,products!A:A,products!B:B,,0)</f>
        <v>Exc</v>
      </c>
      <c r="J46" t="str">
        <f>_xlfn.XLOOKUP(D46,products!A:A,products!C:C,,0)</f>
        <v>M</v>
      </c>
      <c r="K46" s="5">
        <f>_xlfn.XLOOKUP(D46,products!A:A,products!D:D,,0)</f>
        <v>0.5</v>
      </c>
      <c r="L46" s="5">
        <f>_xlfn.XLOOKUP(D46,products!A:A,products!E:E,,0)</f>
        <v>8.25</v>
      </c>
      <c r="M46">
        <f t="shared" si="0"/>
        <v>16.5</v>
      </c>
      <c r="N46" t="str">
        <f t="shared" si="1"/>
        <v>Excelsa</v>
      </c>
      <c r="O46" t="str">
        <f t="shared" si="2"/>
        <v>Medium</v>
      </c>
      <c r="P46" t="str">
        <f>_xlfn.XLOOKUP(Coffee_shop[[#This Row],[Customer ID]],customers!A:A,customers!I:I,,0)</f>
        <v>Yes</v>
      </c>
    </row>
    <row r="47" spans="1:16" x14ac:dyDescent="0.3">
      <c r="A47" s="2" t="s">
        <v>744</v>
      </c>
      <c r="B47" s="3">
        <v>44592</v>
      </c>
      <c r="C47" s="2" t="s">
        <v>745</v>
      </c>
      <c r="D47" t="s">
        <v>6165</v>
      </c>
      <c r="E47" s="2">
        <v>6</v>
      </c>
      <c r="F47" s="2" t="str">
        <f>_xlfn.XLOOKUP(C47,customers!$A$1:$A$1001,customers!$B$1:$B$1001,,0)</f>
        <v>Petey Kingsbury</v>
      </c>
      <c r="G47" s="2" t="str">
        <f>_xlfn.XLOOKUP(C47,customers!A:A,customers!C:C,,0)</f>
        <v>pkingsbury19@comcast.net</v>
      </c>
      <c r="H47" s="2" t="str">
        <f>_xlfn.XLOOKUP(C47,customers!A:A,customers!G:G,,0)</f>
        <v>United States</v>
      </c>
      <c r="I47" t="str">
        <f>_xlfn.XLOOKUP(D47,products!A:A,products!B:B,,0)</f>
        <v>Lib</v>
      </c>
      <c r="J47" t="str">
        <f>_xlfn.XLOOKUP(D47,products!A:A,products!C:C,,0)</f>
        <v>D</v>
      </c>
      <c r="K47" s="5">
        <f>_xlfn.XLOOKUP(D47,products!A:A,products!D:D,,0)</f>
        <v>2.5</v>
      </c>
      <c r="L47" s="5">
        <f>_xlfn.XLOOKUP(D47,products!A:A,products!E:E,,0)</f>
        <v>29.784999999999997</v>
      </c>
      <c r="M47">
        <f t="shared" si="0"/>
        <v>178.70999999999998</v>
      </c>
      <c r="N47" t="str">
        <f t="shared" si="1"/>
        <v>Libarica</v>
      </c>
      <c r="O47" t="str">
        <f t="shared" si="2"/>
        <v>Dark</v>
      </c>
      <c r="P47" t="str">
        <f>_xlfn.XLOOKUP(Coffee_shop[[#This Row],[Customer ID]],customers!A:A,customers!I:I,,0)</f>
        <v>No</v>
      </c>
    </row>
    <row r="48" spans="1:16" x14ac:dyDescent="0.3">
      <c r="A48" s="2" t="s">
        <v>750</v>
      </c>
      <c r="B48" s="3">
        <v>43776</v>
      </c>
      <c r="C48" s="2" t="s">
        <v>751</v>
      </c>
      <c r="D48" t="s">
        <v>6166</v>
      </c>
      <c r="E48" s="2">
        <v>2</v>
      </c>
      <c r="F48" s="2" t="str">
        <f>_xlfn.XLOOKUP(C48,customers!$A$1:$A$1001,customers!$B$1:$B$1001,,0)</f>
        <v>Donna Baskeyfied</v>
      </c>
      <c r="G48" s="2">
        <f>_xlfn.XLOOKUP(C48,customers!A:A,customers!C:C,,0)</f>
        <v>0</v>
      </c>
      <c r="H48" s="2" t="str">
        <f>_xlfn.XLOOKUP(C48,customers!A:A,customers!G:G,,0)</f>
        <v>United States</v>
      </c>
      <c r="I48" t="str">
        <f>_xlfn.XLOOKUP(D48,products!A:A,products!B:B,,0)</f>
        <v>Exc</v>
      </c>
      <c r="J48" t="str">
        <f>_xlfn.XLOOKUP(D48,products!A:A,products!C:C,,0)</f>
        <v>M</v>
      </c>
      <c r="K48" s="5">
        <f>_xlfn.XLOOKUP(D48,products!A:A,products!D:D,,0)</f>
        <v>2.5</v>
      </c>
      <c r="L48" s="5">
        <f>_xlfn.XLOOKUP(D48,products!A:A,products!E:E,,0)</f>
        <v>31.624999999999996</v>
      </c>
      <c r="M48">
        <f t="shared" si="0"/>
        <v>63.249999999999993</v>
      </c>
      <c r="N48" t="str">
        <f t="shared" si="1"/>
        <v>Excelsa</v>
      </c>
      <c r="O48" t="str">
        <f t="shared" si="2"/>
        <v>Medium</v>
      </c>
      <c r="P48" t="str">
        <f>_xlfn.XLOOKUP(Coffee_shop[[#This Row],[Customer ID]],customers!A:A,customers!I:I,,0)</f>
        <v>Yes</v>
      </c>
    </row>
    <row r="49" spans="1:16" x14ac:dyDescent="0.3">
      <c r="A49" s="2" t="s">
        <v>755</v>
      </c>
      <c r="B49" s="3">
        <v>43644</v>
      </c>
      <c r="C49" s="2" t="s">
        <v>756</v>
      </c>
      <c r="D49" t="s">
        <v>6167</v>
      </c>
      <c r="E49" s="2">
        <v>2</v>
      </c>
      <c r="F49" s="2" t="str">
        <f>_xlfn.XLOOKUP(C49,customers!$A$1:$A$1001,customers!$B$1:$B$1001,,0)</f>
        <v>Arda Curley</v>
      </c>
      <c r="G49" s="2" t="str">
        <f>_xlfn.XLOOKUP(C49,customers!A:A,customers!C:C,,0)</f>
        <v>acurley1b@hao123.com</v>
      </c>
      <c r="H49" s="2" t="str">
        <f>_xlfn.XLOOKUP(C49,customers!A:A,customers!G:G,,0)</f>
        <v>United States</v>
      </c>
      <c r="I49" t="str">
        <f>_xlfn.XLOOKUP(D49,products!A:A,products!B:B,,0)</f>
        <v>Ara</v>
      </c>
      <c r="J49" t="str">
        <f>_xlfn.XLOOKUP(D49,products!A:A,products!C:C,,0)</f>
        <v>L</v>
      </c>
      <c r="K49" s="5">
        <f>_xlfn.XLOOKUP(D49,products!A:A,products!D:D,,0)</f>
        <v>0.2</v>
      </c>
      <c r="L49" s="5">
        <f>_xlfn.XLOOKUP(D49,products!A:A,products!E:E,,0)</f>
        <v>3.8849999999999998</v>
      </c>
      <c r="M49">
        <f t="shared" si="0"/>
        <v>7.77</v>
      </c>
      <c r="N49" t="str">
        <f t="shared" si="1"/>
        <v>Arabica</v>
      </c>
      <c r="O49" t="str">
        <f t="shared" si="2"/>
        <v>Light</v>
      </c>
      <c r="P49" t="str">
        <f>_xlfn.XLOOKUP(Coffee_shop[[#This Row],[Customer ID]],customers!A:A,customers!I:I,,0)</f>
        <v>Yes</v>
      </c>
    </row>
    <row r="50" spans="1:16" x14ac:dyDescent="0.3">
      <c r="A50" s="2" t="s">
        <v>761</v>
      </c>
      <c r="B50" s="3">
        <v>44085</v>
      </c>
      <c r="C50" s="2" t="s">
        <v>762</v>
      </c>
      <c r="D50" t="s">
        <v>6168</v>
      </c>
      <c r="E50" s="2">
        <v>4</v>
      </c>
      <c r="F50" s="2" t="str">
        <f>_xlfn.XLOOKUP(C50,customers!$A$1:$A$1001,customers!$B$1:$B$1001,,0)</f>
        <v>Raynor McGilvary</v>
      </c>
      <c r="G50" s="2" t="str">
        <f>_xlfn.XLOOKUP(C50,customers!A:A,customers!C:C,,0)</f>
        <v>rmcgilvary1c@tamu.edu</v>
      </c>
      <c r="H50" s="2" t="str">
        <f>_xlfn.XLOOKUP(C50,customers!A:A,customers!G:G,,0)</f>
        <v>United States</v>
      </c>
      <c r="I50" t="str">
        <f>_xlfn.XLOOKUP(D50,products!A:A,products!B:B,,0)</f>
        <v>Ara</v>
      </c>
      <c r="J50" t="str">
        <f>_xlfn.XLOOKUP(D50,products!A:A,products!C:C,,0)</f>
        <v>D</v>
      </c>
      <c r="K50" s="5">
        <f>_xlfn.XLOOKUP(D50,products!A:A,products!D:D,,0)</f>
        <v>2.5</v>
      </c>
      <c r="L50" s="5">
        <f>_xlfn.XLOOKUP(D50,products!A:A,products!E:E,,0)</f>
        <v>22.884999999999998</v>
      </c>
      <c r="M50">
        <f t="shared" si="0"/>
        <v>91.539999999999992</v>
      </c>
      <c r="N50" t="str">
        <f t="shared" si="1"/>
        <v>Arabica</v>
      </c>
      <c r="O50" t="str">
        <f t="shared" si="2"/>
        <v>Dark</v>
      </c>
      <c r="P50" t="str">
        <f>_xlfn.XLOOKUP(Coffee_shop[[#This Row],[Customer ID]],customers!A:A,customers!I:I,,0)</f>
        <v>No</v>
      </c>
    </row>
    <row r="51" spans="1:16" x14ac:dyDescent="0.3">
      <c r="A51" s="2" t="s">
        <v>766</v>
      </c>
      <c r="B51" s="3">
        <v>44790</v>
      </c>
      <c r="C51" s="2" t="s">
        <v>767</v>
      </c>
      <c r="D51" t="s">
        <v>6140</v>
      </c>
      <c r="E51" s="2">
        <v>3</v>
      </c>
      <c r="F51" s="2" t="str">
        <f>_xlfn.XLOOKUP(C51,customers!$A$1:$A$1001,customers!$B$1:$B$1001,,0)</f>
        <v>Isis Pikett</v>
      </c>
      <c r="G51" s="2" t="str">
        <f>_xlfn.XLOOKUP(C51,customers!A:A,customers!C:C,,0)</f>
        <v>ipikett1d@xinhuanet.com</v>
      </c>
      <c r="H51" s="2" t="str">
        <f>_xlfn.XLOOKUP(C51,customers!A:A,customers!G:G,,0)</f>
        <v>United States</v>
      </c>
      <c r="I51" t="str">
        <f>_xlfn.XLOOKUP(D51,products!A:A,products!B:B,,0)</f>
        <v>Ara</v>
      </c>
      <c r="J51" t="str">
        <f>_xlfn.XLOOKUP(D51,products!A:A,products!C:C,,0)</f>
        <v>L</v>
      </c>
      <c r="K51" s="5">
        <f>_xlfn.XLOOKUP(D51,products!A:A,products!D:D,,0)</f>
        <v>1</v>
      </c>
      <c r="L51" s="5">
        <f>_xlfn.XLOOKUP(D51,products!A:A,products!E:E,,0)</f>
        <v>12.95</v>
      </c>
      <c r="M51">
        <f t="shared" si="0"/>
        <v>38.849999999999994</v>
      </c>
      <c r="N51" t="str">
        <f t="shared" si="1"/>
        <v>Arabica</v>
      </c>
      <c r="O51" t="str">
        <f t="shared" si="2"/>
        <v>Light</v>
      </c>
      <c r="P51" t="str">
        <f>_xlfn.XLOOKUP(Coffee_shop[[#This Row],[Customer ID]],customers!A:A,customers!I:I,,0)</f>
        <v>No</v>
      </c>
    </row>
    <row r="52" spans="1:16" x14ac:dyDescent="0.3">
      <c r="A52" s="2" t="s">
        <v>772</v>
      </c>
      <c r="B52" s="3">
        <v>44792</v>
      </c>
      <c r="C52" s="2" t="s">
        <v>773</v>
      </c>
      <c r="D52" t="s">
        <v>6169</v>
      </c>
      <c r="E52" s="2">
        <v>2</v>
      </c>
      <c r="F52" s="2" t="str">
        <f>_xlfn.XLOOKUP(C52,customers!$A$1:$A$1001,customers!$B$1:$B$1001,,0)</f>
        <v>Inger Bouldon</v>
      </c>
      <c r="G52" s="2" t="str">
        <f>_xlfn.XLOOKUP(C52,customers!A:A,customers!C:C,,0)</f>
        <v>ibouldon1e@gizmodo.com</v>
      </c>
      <c r="H52" s="2" t="str">
        <f>_xlfn.XLOOKUP(C52,customers!A:A,customers!G:G,,0)</f>
        <v>United States</v>
      </c>
      <c r="I52" t="str">
        <f>_xlfn.XLOOKUP(D52,products!A:A,products!B:B,,0)</f>
        <v>Lib</v>
      </c>
      <c r="J52" t="str">
        <f>_xlfn.XLOOKUP(D52,products!A:A,products!C:C,,0)</f>
        <v>D</v>
      </c>
      <c r="K52" s="5">
        <f>_xlfn.XLOOKUP(D52,products!A:A,products!D:D,,0)</f>
        <v>0.5</v>
      </c>
      <c r="L52" s="5">
        <f>_xlfn.XLOOKUP(D52,products!A:A,products!E:E,,0)</f>
        <v>7.77</v>
      </c>
      <c r="M52">
        <f t="shared" si="0"/>
        <v>15.54</v>
      </c>
      <c r="N52" t="str">
        <f t="shared" si="1"/>
        <v>Libarica</v>
      </c>
      <c r="O52" t="str">
        <f t="shared" si="2"/>
        <v>Dark</v>
      </c>
      <c r="P52" t="str">
        <f>_xlfn.XLOOKUP(Coffee_shop[[#This Row],[Customer ID]],customers!A:A,customers!I:I,,0)</f>
        <v>No</v>
      </c>
    </row>
    <row r="53" spans="1:16" x14ac:dyDescent="0.3">
      <c r="A53" s="2" t="s">
        <v>778</v>
      </c>
      <c r="B53" s="3">
        <v>43600</v>
      </c>
      <c r="C53" s="2" t="s">
        <v>779</v>
      </c>
      <c r="D53" t="s">
        <v>6164</v>
      </c>
      <c r="E53" s="2">
        <v>4</v>
      </c>
      <c r="F53" s="2" t="str">
        <f>_xlfn.XLOOKUP(C53,customers!$A$1:$A$1001,customers!$B$1:$B$1001,,0)</f>
        <v>Karry Flanders</v>
      </c>
      <c r="G53" s="2" t="str">
        <f>_xlfn.XLOOKUP(C53,customers!A:A,customers!C:C,,0)</f>
        <v>kflanders1f@over-blog.com</v>
      </c>
      <c r="H53" s="2" t="str">
        <f>_xlfn.XLOOKUP(C53,customers!A:A,customers!G:G,,0)</f>
        <v>Ireland</v>
      </c>
      <c r="I53" t="str">
        <f>_xlfn.XLOOKUP(D53,products!A:A,products!B:B,,0)</f>
        <v>Lib</v>
      </c>
      <c r="J53" t="str">
        <f>_xlfn.XLOOKUP(D53,products!A:A,products!C:C,,0)</f>
        <v>L</v>
      </c>
      <c r="K53" s="5">
        <f>_xlfn.XLOOKUP(D53,products!A:A,products!D:D,,0)</f>
        <v>2.5</v>
      </c>
      <c r="L53" s="5">
        <f>_xlfn.XLOOKUP(D53,products!A:A,products!E:E,,0)</f>
        <v>36.454999999999998</v>
      </c>
      <c r="M53">
        <f t="shared" si="0"/>
        <v>145.82</v>
      </c>
      <c r="N53" t="str">
        <f t="shared" si="1"/>
        <v>Libarica</v>
      </c>
      <c r="O53" t="str">
        <f t="shared" si="2"/>
        <v>Light</v>
      </c>
      <c r="P53" t="str">
        <f>_xlfn.XLOOKUP(Coffee_shop[[#This Row],[Customer ID]],customers!A:A,customers!I:I,,0)</f>
        <v>Yes</v>
      </c>
    </row>
    <row r="54" spans="1:16" x14ac:dyDescent="0.3">
      <c r="A54" s="2" t="s">
        <v>784</v>
      </c>
      <c r="B54" s="3">
        <v>43719</v>
      </c>
      <c r="C54" s="2" t="s">
        <v>785</v>
      </c>
      <c r="D54" t="s">
        <v>6146</v>
      </c>
      <c r="E54" s="2">
        <v>5</v>
      </c>
      <c r="F54" s="2" t="str">
        <f>_xlfn.XLOOKUP(C54,customers!$A$1:$A$1001,customers!$B$1:$B$1001,,0)</f>
        <v>Hartley Mattioli</v>
      </c>
      <c r="G54" s="2" t="str">
        <f>_xlfn.XLOOKUP(C54,customers!A:A,customers!C:C,,0)</f>
        <v>hmattioli1g@webmd.com</v>
      </c>
      <c r="H54" s="2" t="str">
        <f>_xlfn.XLOOKUP(C54,customers!A:A,customers!G:G,,0)</f>
        <v>United Kingdom</v>
      </c>
      <c r="I54" t="str">
        <f>_xlfn.XLOOKUP(D54,products!A:A,products!B:B,,0)</f>
        <v>Rob</v>
      </c>
      <c r="J54" t="str">
        <f>_xlfn.XLOOKUP(D54,products!A:A,products!C:C,,0)</f>
        <v>M</v>
      </c>
      <c r="K54" s="5">
        <f>_xlfn.XLOOKUP(D54,products!A:A,products!D:D,,0)</f>
        <v>0.5</v>
      </c>
      <c r="L54" s="5">
        <f>_xlfn.XLOOKUP(D54,products!A:A,products!E:E,,0)</f>
        <v>5.97</v>
      </c>
      <c r="M54">
        <f t="shared" si="0"/>
        <v>29.849999999999998</v>
      </c>
      <c r="N54" t="str">
        <f t="shared" si="1"/>
        <v>Robusta</v>
      </c>
      <c r="O54" t="str">
        <f t="shared" si="2"/>
        <v>Medium</v>
      </c>
      <c r="P54" t="str">
        <f>_xlfn.XLOOKUP(Coffee_shop[[#This Row],[Customer ID]],customers!A:A,customers!I:I,,0)</f>
        <v>No</v>
      </c>
    </row>
    <row r="55" spans="1:16" x14ac:dyDescent="0.3">
      <c r="A55" s="2" t="s">
        <v>784</v>
      </c>
      <c r="B55" s="3">
        <v>43719</v>
      </c>
      <c r="C55" s="2" t="s">
        <v>785</v>
      </c>
      <c r="D55" t="s">
        <v>6164</v>
      </c>
      <c r="E55" s="2">
        <v>2</v>
      </c>
      <c r="F55" s="2" t="str">
        <f>_xlfn.XLOOKUP(C55,customers!$A$1:$A$1001,customers!$B$1:$B$1001,,0)</f>
        <v>Hartley Mattioli</v>
      </c>
      <c r="G55" s="2" t="str">
        <f>_xlfn.XLOOKUP(C55,customers!A:A,customers!C:C,,0)</f>
        <v>hmattioli1g@webmd.com</v>
      </c>
      <c r="H55" s="2" t="str">
        <f>_xlfn.XLOOKUP(C55,customers!A:A,customers!G:G,,0)</f>
        <v>United Kingdom</v>
      </c>
      <c r="I55" t="str">
        <f>_xlfn.XLOOKUP(D55,products!A:A,products!B:B,,0)</f>
        <v>Lib</v>
      </c>
      <c r="J55" t="str">
        <f>_xlfn.XLOOKUP(D55,products!A:A,products!C:C,,0)</f>
        <v>L</v>
      </c>
      <c r="K55" s="5">
        <f>_xlfn.XLOOKUP(D55,products!A:A,products!D:D,,0)</f>
        <v>2.5</v>
      </c>
      <c r="L55" s="5">
        <f>_xlfn.XLOOKUP(D55,products!A:A,products!E:E,,0)</f>
        <v>36.454999999999998</v>
      </c>
      <c r="M55">
        <f t="shared" si="0"/>
        <v>72.91</v>
      </c>
      <c r="N55" t="str">
        <f t="shared" si="1"/>
        <v>Libarica</v>
      </c>
      <c r="O55" t="str">
        <f t="shared" si="2"/>
        <v>Light</v>
      </c>
      <c r="P55" t="str">
        <f>_xlfn.XLOOKUP(Coffee_shop[[#This Row],[Customer ID]],customers!A:A,customers!I:I,,0)</f>
        <v>No</v>
      </c>
    </row>
    <row r="56" spans="1:16" x14ac:dyDescent="0.3">
      <c r="A56" s="2" t="s">
        <v>794</v>
      </c>
      <c r="B56" s="3">
        <v>44271</v>
      </c>
      <c r="C56" s="2" t="s">
        <v>795</v>
      </c>
      <c r="D56" t="s">
        <v>6162</v>
      </c>
      <c r="E56" s="2">
        <v>5</v>
      </c>
      <c r="F56" s="2" t="str">
        <f>_xlfn.XLOOKUP(C56,customers!$A$1:$A$1001,customers!$B$1:$B$1001,,0)</f>
        <v>Archambault Gillard</v>
      </c>
      <c r="G56" s="2" t="str">
        <f>_xlfn.XLOOKUP(C56,customers!A:A,customers!C:C,,0)</f>
        <v>agillard1i@issuu.com</v>
      </c>
      <c r="H56" s="2" t="str">
        <f>_xlfn.XLOOKUP(C56,customers!A:A,customers!G:G,,0)</f>
        <v>United States</v>
      </c>
      <c r="I56" t="str">
        <f>_xlfn.XLOOKUP(D56,products!A:A,products!B:B,,0)</f>
        <v>Lib</v>
      </c>
      <c r="J56" t="str">
        <f>_xlfn.XLOOKUP(D56,products!A:A,products!C:C,,0)</f>
        <v>M</v>
      </c>
      <c r="K56" s="5">
        <f>_xlfn.XLOOKUP(D56,products!A:A,products!D:D,,0)</f>
        <v>1</v>
      </c>
      <c r="L56" s="5">
        <f>_xlfn.XLOOKUP(D56,products!A:A,products!E:E,,0)</f>
        <v>14.55</v>
      </c>
      <c r="M56">
        <f t="shared" si="0"/>
        <v>72.75</v>
      </c>
      <c r="N56" t="str">
        <f t="shared" si="1"/>
        <v>Libarica</v>
      </c>
      <c r="O56" t="str">
        <f t="shared" si="2"/>
        <v>Medium</v>
      </c>
      <c r="P56" t="str">
        <f>_xlfn.XLOOKUP(Coffee_shop[[#This Row],[Customer ID]],customers!A:A,customers!I:I,,0)</f>
        <v>No</v>
      </c>
    </row>
    <row r="57" spans="1:16" x14ac:dyDescent="0.3">
      <c r="A57" s="2" t="s">
        <v>800</v>
      </c>
      <c r="B57" s="3">
        <v>44168</v>
      </c>
      <c r="C57" s="2" t="s">
        <v>801</v>
      </c>
      <c r="D57" t="s">
        <v>6170</v>
      </c>
      <c r="E57" s="2">
        <v>3</v>
      </c>
      <c r="F57" s="2" t="str">
        <f>_xlfn.XLOOKUP(C57,customers!$A$1:$A$1001,customers!$B$1:$B$1001,,0)</f>
        <v>Salomo Cushworth</v>
      </c>
      <c r="G57" s="2">
        <f>_xlfn.XLOOKUP(C57,customers!A:A,customers!C:C,,0)</f>
        <v>0</v>
      </c>
      <c r="H57" s="2" t="str">
        <f>_xlfn.XLOOKUP(C57,customers!A:A,customers!G:G,,0)</f>
        <v>United States</v>
      </c>
      <c r="I57" t="str">
        <f>_xlfn.XLOOKUP(D57,products!A:A,products!B:B,,0)</f>
        <v>Lib</v>
      </c>
      <c r="J57" t="str">
        <f>_xlfn.XLOOKUP(D57,products!A:A,products!C:C,,0)</f>
        <v>L</v>
      </c>
      <c r="K57" s="5">
        <f>_xlfn.XLOOKUP(D57,products!A:A,products!D:D,,0)</f>
        <v>1</v>
      </c>
      <c r="L57" s="5">
        <f>_xlfn.XLOOKUP(D57,products!A:A,products!E:E,,0)</f>
        <v>15.85</v>
      </c>
      <c r="M57">
        <f t="shared" si="0"/>
        <v>47.55</v>
      </c>
      <c r="N57" t="str">
        <f t="shared" si="1"/>
        <v>Libarica</v>
      </c>
      <c r="O57" t="str">
        <f t="shared" si="2"/>
        <v>Light</v>
      </c>
      <c r="P57" t="str">
        <f>_xlfn.XLOOKUP(Coffee_shop[[#This Row],[Customer ID]],customers!A:A,customers!I:I,,0)</f>
        <v>No</v>
      </c>
    </row>
    <row r="58" spans="1:16" x14ac:dyDescent="0.3">
      <c r="A58" s="2" t="s">
        <v>805</v>
      </c>
      <c r="B58" s="3">
        <v>43857</v>
      </c>
      <c r="C58" s="2" t="s">
        <v>806</v>
      </c>
      <c r="D58" t="s">
        <v>6153</v>
      </c>
      <c r="E58" s="2">
        <v>3</v>
      </c>
      <c r="F58" s="2" t="str">
        <f>_xlfn.XLOOKUP(C58,customers!$A$1:$A$1001,customers!$B$1:$B$1001,,0)</f>
        <v>Theda Grizard</v>
      </c>
      <c r="G58" s="2" t="str">
        <f>_xlfn.XLOOKUP(C58,customers!A:A,customers!C:C,,0)</f>
        <v>tgrizard1k@odnoklassniki.ru</v>
      </c>
      <c r="H58" s="2" t="str">
        <f>_xlfn.XLOOKUP(C58,customers!A:A,customers!G:G,,0)</f>
        <v>United States</v>
      </c>
      <c r="I58" t="str">
        <f>_xlfn.XLOOKUP(D58,products!A:A,products!B:B,,0)</f>
        <v>Exc</v>
      </c>
      <c r="J58" t="str">
        <f>_xlfn.XLOOKUP(D58,products!A:A,products!C:C,,0)</f>
        <v>D</v>
      </c>
      <c r="K58" s="5">
        <f>_xlfn.XLOOKUP(D58,products!A:A,products!D:D,,0)</f>
        <v>0.2</v>
      </c>
      <c r="L58" s="5">
        <f>_xlfn.XLOOKUP(D58,products!A:A,products!E:E,,0)</f>
        <v>3.645</v>
      </c>
      <c r="M58">
        <f t="shared" si="0"/>
        <v>10.935</v>
      </c>
      <c r="N58" t="str">
        <f t="shared" si="1"/>
        <v>Excelsa</v>
      </c>
      <c r="O58" t="str">
        <f t="shared" si="2"/>
        <v>Dark</v>
      </c>
      <c r="P58" t="str">
        <f>_xlfn.XLOOKUP(Coffee_shop[[#This Row],[Customer ID]],customers!A:A,customers!I:I,,0)</f>
        <v>Yes</v>
      </c>
    </row>
    <row r="59" spans="1:16" x14ac:dyDescent="0.3">
      <c r="A59" s="2" t="s">
        <v>811</v>
      </c>
      <c r="B59" s="3">
        <v>44759</v>
      </c>
      <c r="C59" s="2" t="s">
        <v>812</v>
      </c>
      <c r="D59" t="s">
        <v>6171</v>
      </c>
      <c r="E59" s="2">
        <v>4</v>
      </c>
      <c r="F59" s="2" t="str">
        <f>_xlfn.XLOOKUP(C59,customers!$A$1:$A$1001,customers!$B$1:$B$1001,,0)</f>
        <v>Rozele Relton</v>
      </c>
      <c r="G59" s="2" t="str">
        <f>_xlfn.XLOOKUP(C59,customers!A:A,customers!C:C,,0)</f>
        <v>rrelton1l@stanford.edu</v>
      </c>
      <c r="H59" s="2" t="str">
        <f>_xlfn.XLOOKUP(C59,customers!A:A,customers!G:G,,0)</f>
        <v>United States</v>
      </c>
      <c r="I59" t="str">
        <f>_xlfn.XLOOKUP(D59,products!A:A,products!B:B,,0)</f>
        <v>Exc</v>
      </c>
      <c r="J59" t="str">
        <f>_xlfn.XLOOKUP(D59,products!A:A,products!C:C,,0)</f>
        <v>L</v>
      </c>
      <c r="K59" s="5">
        <f>_xlfn.XLOOKUP(D59,products!A:A,products!D:D,,0)</f>
        <v>1</v>
      </c>
      <c r="L59" s="5">
        <f>_xlfn.XLOOKUP(D59,products!A:A,products!E:E,,0)</f>
        <v>14.85</v>
      </c>
      <c r="M59">
        <f t="shared" si="0"/>
        <v>59.4</v>
      </c>
      <c r="N59" t="str">
        <f t="shared" si="1"/>
        <v>Excelsa</v>
      </c>
      <c r="O59" t="str">
        <f t="shared" si="2"/>
        <v>Light</v>
      </c>
      <c r="P59" t="str">
        <f>_xlfn.XLOOKUP(Coffee_shop[[#This Row],[Customer ID]],customers!A:A,customers!I:I,,0)</f>
        <v>No</v>
      </c>
    </row>
    <row r="60" spans="1:16" x14ac:dyDescent="0.3">
      <c r="A60" s="2" t="s">
        <v>817</v>
      </c>
      <c r="B60" s="3">
        <v>44624</v>
      </c>
      <c r="C60" s="2" t="s">
        <v>818</v>
      </c>
      <c r="D60" t="s">
        <v>6165</v>
      </c>
      <c r="E60" s="2">
        <v>3</v>
      </c>
      <c r="F60" s="2" t="str">
        <f>_xlfn.XLOOKUP(C60,customers!$A$1:$A$1001,customers!$B$1:$B$1001,,0)</f>
        <v>Willa Rolling</v>
      </c>
      <c r="G60" s="2">
        <f>_xlfn.XLOOKUP(C60,customers!A:A,customers!C:C,,0)</f>
        <v>0</v>
      </c>
      <c r="H60" s="2" t="str">
        <f>_xlfn.XLOOKUP(C60,customers!A:A,customers!G:G,,0)</f>
        <v>United States</v>
      </c>
      <c r="I60" t="str">
        <f>_xlfn.XLOOKUP(D60,products!A:A,products!B:B,,0)</f>
        <v>Lib</v>
      </c>
      <c r="J60" t="str">
        <f>_xlfn.XLOOKUP(D60,products!A:A,products!C:C,,0)</f>
        <v>D</v>
      </c>
      <c r="K60" s="5">
        <f>_xlfn.XLOOKUP(D60,products!A:A,products!D:D,,0)</f>
        <v>2.5</v>
      </c>
      <c r="L60" s="5">
        <f>_xlfn.XLOOKUP(D60,products!A:A,products!E:E,,0)</f>
        <v>29.784999999999997</v>
      </c>
      <c r="M60">
        <f t="shared" si="0"/>
        <v>89.35499999999999</v>
      </c>
      <c r="N60" t="str">
        <f t="shared" si="1"/>
        <v>Libarica</v>
      </c>
      <c r="O60" t="str">
        <f t="shared" si="2"/>
        <v>Dark</v>
      </c>
      <c r="P60" t="str">
        <f>_xlfn.XLOOKUP(Coffee_shop[[#This Row],[Customer ID]],customers!A:A,customers!I:I,,0)</f>
        <v>Yes</v>
      </c>
    </row>
    <row r="61" spans="1:16" x14ac:dyDescent="0.3">
      <c r="A61" s="2" t="s">
        <v>822</v>
      </c>
      <c r="B61" s="3">
        <v>44537</v>
      </c>
      <c r="C61" s="2" t="s">
        <v>823</v>
      </c>
      <c r="D61" t="s">
        <v>6160</v>
      </c>
      <c r="E61" s="2">
        <v>3</v>
      </c>
      <c r="F61" s="2" t="str">
        <f>_xlfn.XLOOKUP(C61,customers!$A$1:$A$1001,customers!$B$1:$B$1001,,0)</f>
        <v>Stanislaus Gilroy</v>
      </c>
      <c r="G61" s="2" t="str">
        <f>_xlfn.XLOOKUP(C61,customers!A:A,customers!C:C,,0)</f>
        <v>sgilroy1n@eepurl.com</v>
      </c>
      <c r="H61" s="2" t="str">
        <f>_xlfn.XLOOKUP(C61,customers!A:A,customers!G:G,,0)</f>
        <v>United States</v>
      </c>
      <c r="I61" t="str">
        <f>_xlfn.XLOOKUP(D61,products!A:A,products!B:B,,0)</f>
        <v>Lib</v>
      </c>
      <c r="J61" t="str">
        <f>_xlfn.XLOOKUP(D61,products!A:A,products!C:C,,0)</f>
        <v>M</v>
      </c>
      <c r="K61" s="5">
        <f>_xlfn.XLOOKUP(D61,products!A:A,products!D:D,,0)</f>
        <v>0.5</v>
      </c>
      <c r="L61" s="5">
        <f>_xlfn.XLOOKUP(D61,products!A:A,products!E:E,,0)</f>
        <v>8.73</v>
      </c>
      <c r="M61">
        <f t="shared" si="0"/>
        <v>26.19</v>
      </c>
      <c r="N61" t="str">
        <f t="shared" si="1"/>
        <v>Libarica</v>
      </c>
      <c r="O61" t="str">
        <f t="shared" si="2"/>
        <v>Medium</v>
      </c>
      <c r="P61" t="str">
        <f>_xlfn.XLOOKUP(Coffee_shop[[#This Row],[Customer ID]],customers!A:A,customers!I:I,,0)</f>
        <v>Yes</v>
      </c>
    </row>
    <row r="62" spans="1:16" x14ac:dyDescent="0.3">
      <c r="A62" s="2" t="s">
        <v>827</v>
      </c>
      <c r="B62" s="3">
        <v>44252</v>
      </c>
      <c r="C62" s="2" t="s">
        <v>828</v>
      </c>
      <c r="D62" t="s">
        <v>6168</v>
      </c>
      <c r="E62" s="2">
        <v>5</v>
      </c>
      <c r="F62" s="2" t="str">
        <f>_xlfn.XLOOKUP(C62,customers!$A$1:$A$1001,customers!$B$1:$B$1001,,0)</f>
        <v>Correy Cottingham</v>
      </c>
      <c r="G62" s="2" t="str">
        <f>_xlfn.XLOOKUP(C62,customers!A:A,customers!C:C,,0)</f>
        <v>ccottingham1o@wikipedia.org</v>
      </c>
      <c r="H62" s="2" t="str">
        <f>_xlfn.XLOOKUP(C62,customers!A:A,customers!G:G,,0)</f>
        <v>United States</v>
      </c>
      <c r="I62" t="str">
        <f>_xlfn.XLOOKUP(D62,products!A:A,products!B:B,,0)</f>
        <v>Ara</v>
      </c>
      <c r="J62" t="str">
        <f>_xlfn.XLOOKUP(D62,products!A:A,products!C:C,,0)</f>
        <v>D</v>
      </c>
      <c r="K62" s="5">
        <f>_xlfn.XLOOKUP(D62,products!A:A,products!D:D,,0)</f>
        <v>2.5</v>
      </c>
      <c r="L62" s="5">
        <f>_xlfn.XLOOKUP(D62,products!A:A,products!E:E,,0)</f>
        <v>22.884999999999998</v>
      </c>
      <c r="M62">
        <f t="shared" si="0"/>
        <v>114.42499999999998</v>
      </c>
      <c r="N62" t="str">
        <f t="shared" si="1"/>
        <v>Arabica</v>
      </c>
      <c r="O62" t="str">
        <f t="shared" si="2"/>
        <v>Dark</v>
      </c>
      <c r="P62" t="str">
        <f>_xlfn.XLOOKUP(Coffee_shop[[#This Row],[Customer ID]],customers!A:A,customers!I:I,,0)</f>
        <v>No</v>
      </c>
    </row>
    <row r="63" spans="1:16" x14ac:dyDescent="0.3">
      <c r="A63" s="2" t="s">
        <v>833</v>
      </c>
      <c r="B63" s="3">
        <v>43521</v>
      </c>
      <c r="C63" s="2" t="s">
        <v>834</v>
      </c>
      <c r="D63" t="s">
        <v>6172</v>
      </c>
      <c r="E63" s="2">
        <v>5</v>
      </c>
      <c r="F63" s="2" t="str">
        <f>_xlfn.XLOOKUP(C63,customers!$A$1:$A$1001,customers!$B$1:$B$1001,,0)</f>
        <v>Pammi Endacott</v>
      </c>
      <c r="G63" s="2">
        <f>_xlfn.XLOOKUP(C63,customers!A:A,customers!C:C,,0)</f>
        <v>0</v>
      </c>
      <c r="H63" s="2" t="str">
        <f>_xlfn.XLOOKUP(C63,customers!A:A,customers!G:G,,0)</f>
        <v>United Kingdom</v>
      </c>
      <c r="I63" t="str">
        <f>_xlfn.XLOOKUP(D63,products!A:A,products!B:B,,0)</f>
        <v>Rob</v>
      </c>
      <c r="J63" t="str">
        <f>_xlfn.XLOOKUP(D63,products!A:A,products!C:C,,0)</f>
        <v>D</v>
      </c>
      <c r="K63" s="5">
        <f>_xlfn.XLOOKUP(D63,products!A:A,products!D:D,,0)</f>
        <v>0.5</v>
      </c>
      <c r="L63" s="5">
        <f>_xlfn.XLOOKUP(D63,products!A:A,products!E:E,,0)</f>
        <v>5.3699999999999992</v>
      </c>
      <c r="M63">
        <f t="shared" si="0"/>
        <v>26.849999999999994</v>
      </c>
      <c r="N63" t="str">
        <f t="shared" si="1"/>
        <v>Robusta</v>
      </c>
      <c r="O63" t="str">
        <f t="shared" si="2"/>
        <v>Dark</v>
      </c>
      <c r="P63" t="str">
        <f>_xlfn.XLOOKUP(Coffee_shop[[#This Row],[Customer ID]],customers!A:A,customers!I:I,,0)</f>
        <v>Yes</v>
      </c>
    </row>
    <row r="64" spans="1:16" x14ac:dyDescent="0.3">
      <c r="A64" s="2" t="s">
        <v>838</v>
      </c>
      <c r="B64" s="3">
        <v>43505</v>
      </c>
      <c r="C64" s="2" t="s">
        <v>839</v>
      </c>
      <c r="D64" t="s">
        <v>6145</v>
      </c>
      <c r="E64" s="2">
        <v>5</v>
      </c>
      <c r="F64" s="2" t="str">
        <f>_xlfn.XLOOKUP(C64,customers!$A$1:$A$1001,customers!$B$1:$B$1001,,0)</f>
        <v>Nona Linklater</v>
      </c>
      <c r="G64" s="2">
        <f>_xlfn.XLOOKUP(C64,customers!A:A,customers!C:C,,0)</f>
        <v>0</v>
      </c>
      <c r="H64" s="2" t="str">
        <f>_xlfn.XLOOKUP(C64,customers!A:A,customers!G:G,,0)</f>
        <v>United States</v>
      </c>
      <c r="I64" t="str">
        <f>_xlfn.XLOOKUP(D64,products!A:A,products!B:B,,0)</f>
        <v>Lib</v>
      </c>
      <c r="J64" t="str">
        <f>_xlfn.XLOOKUP(D64,products!A:A,products!C:C,,0)</f>
        <v>L</v>
      </c>
      <c r="K64" s="5">
        <f>_xlfn.XLOOKUP(D64,products!A:A,products!D:D,,0)</f>
        <v>0.2</v>
      </c>
      <c r="L64" s="5">
        <f>_xlfn.XLOOKUP(D64,products!A:A,products!E:E,,0)</f>
        <v>4.7549999999999999</v>
      </c>
      <c r="M64">
        <f t="shared" si="0"/>
        <v>23.774999999999999</v>
      </c>
      <c r="N64" t="str">
        <f t="shared" si="1"/>
        <v>Libarica</v>
      </c>
      <c r="O64" t="str">
        <f t="shared" si="2"/>
        <v>Light</v>
      </c>
      <c r="P64" t="str">
        <f>_xlfn.XLOOKUP(Coffee_shop[[#This Row],[Customer ID]],customers!A:A,customers!I:I,,0)</f>
        <v>Yes</v>
      </c>
    </row>
    <row r="65" spans="1:16" x14ac:dyDescent="0.3">
      <c r="A65" s="2" t="s">
        <v>843</v>
      </c>
      <c r="B65" s="3">
        <v>43868</v>
      </c>
      <c r="C65" s="2" t="s">
        <v>844</v>
      </c>
      <c r="D65" t="s">
        <v>6157</v>
      </c>
      <c r="E65" s="2">
        <v>1</v>
      </c>
      <c r="F65" s="2" t="str">
        <f>_xlfn.XLOOKUP(C65,customers!$A$1:$A$1001,customers!$B$1:$B$1001,,0)</f>
        <v>Annadiane Dykes</v>
      </c>
      <c r="G65" s="2" t="str">
        <f>_xlfn.XLOOKUP(C65,customers!A:A,customers!C:C,,0)</f>
        <v>adykes1r@eventbrite.com</v>
      </c>
      <c r="H65" s="2" t="str">
        <f>_xlfn.XLOOKUP(C65,customers!A:A,customers!G:G,,0)</f>
        <v>United States</v>
      </c>
      <c r="I65" t="str">
        <f>_xlfn.XLOOKUP(D65,products!A:A,products!B:B,,0)</f>
        <v>Ara</v>
      </c>
      <c r="J65" t="str">
        <f>_xlfn.XLOOKUP(D65,products!A:A,products!C:C,,0)</f>
        <v>M</v>
      </c>
      <c r="K65" s="5">
        <f>_xlfn.XLOOKUP(D65,products!A:A,products!D:D,,0)</f>
        <v>0.5</v>
      </c>
      <c r="L65" s="5">
        <f>_xlfn.XLOOKUP(D65,products!A:A,products!E:E,,0)</f>
        <v>6.75</v>
      </c>
      <c r="M65">
        <f t="shared" si="0"/>
        <v>6.75</v>
      </c>
      <c r="N65" t="str">
        <f t="shared" si="1"/>
        <v>Arabica</v>
      </c>
      <c r="O65" t="str">
        <f t="shared" si="2"/>
        <v>Medium</v>
      </c>
      <c r="P65" t="str">
        <f>_xlfn.XLOOKUP(Coffee_shop[[#This Row],[Customer ID]],customers!A:A,customers!I:I,,0)</f>
        <v>No</v>
      </c>
    </row>
    <row r="66" spans="1:16" x14ac:dyDescent="0.3">
      <c r="A66" s="2" t="s">
        <v>849</v>
      </c>
      <c r="B66" s="3">
        <v>43913</v>
      </c>
      <c r="C66" s="2" t="s">
        <v>850</v>
      </c>
      <c r="D66" t="s">
        <v>6146</v>
      </c>
      <c r="E66" s="2">
        <v>6</v>
      </c>
      <c r="F66" s="2" t="str">
        <f>_xlfn.XLOOKUP(C66,customers!$A$1:$A$1001,customers!$B$1:$B$1001,,0)</f>
        <v>Felecia Dodgson</v>
      </c>
      <c r="G66" s="2">
        <f>_xlfn.XLOOKUP(C66,customers!A:A,customers!C:C,,0)</f>
        <v>0</v>
      </c>
      <c r="H66" s="2" t="str">
        <f>_xlfn.XLOOKUP(C66,customers!A:A,customers!G:G,,0)</f>
        <v>United States</v>
      </c>
      <c r="I66" t="str">
        <f>_xlfn.XLOOKUP(D66,products!A:A,products!B:B,,0)</f>
        <v>Rob</v>
      </c>
      <c r="J66" t="str">
        <f>_xlfn.XLOOKUP(D66,products!A:A,products!C:C,,0)</f>
        <v>M</v>
      </c>
      <c r="K66" s="5">
        <f>_xlfn.XLOOKUP(D66,products!A:A,products!D:D,,0)</f>
        <v>0.5</v>
      </c>
      <c r="L66" s="5">
        <f>_xlfn.XLOOKUP(D66,products!A:A,products!E:E,,0)</f>
        <v>5.97</v>
      </c>
      <c r="M66">
        <f t="shared" si="0"/>
        <v>35.82</v>
      </c>
      <c r="N66" t="str">
        <f t="shared" si="1"/>
        <v>Robusta</v>
      </c>
      <c r="O66" t="str">
        <f t="shared" si="2"/>
        <v>Medium</v>
      </c>
      <c r="P66" t="str">
        <f>_xlfn.XLOOKUP(Coffee_shop[[#This Row],[Customer ID]],customers!A:A,customers!I:I,,0)</f>
        <v>Yes</v>
      </c>
    </row>
    <row r="67" spans="1:16" x14ac:dyDescent="0.3">
      <c r="A67" s="2" t="s">
        <v>854</v>
      </c>
      <c r="B67" s="3">
        <v>44626</v>
      </c>
      <c r="C67" s="2" t="s">
        <v>855</v>
      </c>
      <c r="D67" t="s">
        <v>6149</v>
      </c>
      <c r="E67" s="2">
        <v>4</v>
      </c>
      <c r="F67" s="2" t="str">
        <f>_xlfn.XLOOKUP(C67,customers!$A$1:$A$1001,customers!$B$1:$B$1001,,0)</f>
        <v>Angelia Cockrem</v>
      </c>
      <c r="G67" s="2" t="str">
        <f>_xlfn.XLOOKUP(C67,customers!A:A,customers!C:C,,0)</f>
        <v>acockrem1t@engadget.com</v>
      </c>
      <c r="H67" s="2" t="str">
        <f>_xlfn.XLOOKUP(C67,customers!A:A,customers!G:G,,0)</f>
        <v>United States</v>
      </c>
      <c r="I67" t="str">
        <f>_xlfn.XLOOKUP(D67,products!A:A,products!B:B,,0)</f>
        <v>Rob</v>
      </c>
      <c r="J67" t="str">
        <f>_xlfn.XLOOKUP(D67,products!A:A,products!C:C,,0)</f>
        <v>D</v>
      </c>
      <c r="K67" s="5">
        <f>_xlfn.XLOOKUP(D67,products!A:A,products!D:D,,0)</f>
        <v>2.5</v>
      </c>
      <c r="L67" s="5">
        <f>_xlfn.XLOOKUP(D67,products!A:A,products!E:E,,0)</f>
        <v>20.584999999999997</v>
      </c>
      <c r="M67">
        <f t="shared" ref="M67:M130" si="3">L67*E67</f>
        <v>82.339999999999989</v>
      </c>
      <c r="N67" t="str">
        <f t="shared" ref="N67:N130" si="4">IF(I67="Rob","Robusta",IF(I67="Exc","Excelsa",IF(I67="Ara","Arabica",IF(I67="Lib","Libarica"))))</f>
        <v>Robusta</v>
      </c>
      <c r="O67" t="str">
        <f t="shared" ref="O67:O130" si="5">IF(J67="M","Medium",IF(J67="L","Light",IF(J67="D","Dark"," ")))</f>
        <v>Dark</v>
      </c>
      <c r="P67" t="str">
        <f>_xlfn.XLOOKUP(Coffee_shop[[#This Row],[Customer ID]],customers!A:A,customers!I:I,,0)</f>
        <v>Yes</v>
      </c>
    </row>
    <row r="68" spans="1:16" x14ac:dyDescent="0.3">
      <c r="A68" s="2" t="s">
        <v>860</v>
      </c>
      <c r="B68" s="3">
        <v>44666</v>
      </c>
      <c r="C68" s="2" t="s">
        <v>861</v>
      </c>
      <c r="D68" t="s">
        <v>6173</v>
      </c>
      <c r="E68" s="2">
        <v>1</v>
      </c>
      <c r="F68" s="2" t="str">
        <f>_xlfn.XLOOKUP(C68,customers!$A$1:$A$1001,customers!$B$1:$B$1001,,0)</f>
        <v>Belvia Umpleby</v>
      </c>
      <c r="G68" s="2" t="str">
        <f>_xlfn.XLOOKUP(C68,customers!A:A,customers!C:C,,0)</f>
        <v>bumpleby1u@soundcloud.com</v>
      </c>
      <c r="H68" s="2" t="str">
        <f>_xlfn.XLOOKUP(C68,customers!A:A,customers!G:G,,0)</f>
        <v>United States</v>
      </c>
      <c r="I68" t="str">
        <f>_xlfn.XLOOKUP(D68,products!A:A,products!B:B,,0)</f>
        <v>Rob</v>
      </c>
      <c r="J68" t="str">
        <f>_xlfn.XLOOKUP(D68,products!A:A,products!C:C,,0)</f>
        <v>L</v>
      </c>
      <c r="K68" s="5">
        <f>_xlfn.XLOOKUP(D68,products!A:A,products!D:D,,0)</f>
        <v>0.5</v>
      </c>
      <c r="L68" s="5">
        <f>_xlfn.XLOOKUP(D68,products!A:A,products!E:E,,0)</f>
        <v>7.169999999999999</v>
      </c>
      <c r="M68">
        <f t="shared" si="3"/>
        <v>7.169999999999999</v>
      </c>
      <c r="N68" t="str">
        <f t="shared" si="4"/>
        <v>Robusta</v>
      </c>
      <c r="O68" t="str">
        <f t="shared" si="5"/>
        <v>Light</v>
      </c>
      <c r="P68" t="str">
        <f>_xlfn.XLOOKUP(Coffee_shop[[#This Row],[Customer ID]],customers!A:A,customers!I:I,,0)</f>
        <v>Yes</v>
      </c>
    </row>
    <row r="69" spans="1:16" x14ac:dyDescent="0.3">
      <c r="A69" s="2" t="s">
        <v>866</v>
      </c>
      <c r="B69" s="3">
        <v>44519</v>
      </c>
      <c r="C69" s="2" t="s">
        <v>867</v>
      </c>
      <c r="D69" t="s">
        <v>6145</v>
      </c>
      <c r="E69" s="2">
        <v>2</v>
      </c>
      <c r="F69" s="2" t="str">
        <f>_xlfn.XLOOKUP(C69,customers!$A$1:$A$1001,customers!$B$1:$B$1001,,0)</f>
        <v>Nat Saleway</v>
      </c>
      <c r="G69" s="2" t="str">
        <f>_xlfn.XLOOKUP(C69,customers!A:A,customers!C:C,,0)</f>
        <v>nsaleway1v@dedecms.com</v>
      </c>
      <c r="H69" s="2" t="str">
        <f>_xlfn.XLOOKUP(C69,customers!A:A,customers!G:G,,0)</f>
        <v>United States</v>
      </c>
      <c r="I69" t="str">
        <f>_xlfn.XLOOKUP(D69,products!A:A,products!B:B,,0)</f>
        <v>Lib</v>
      </c>
      <c r="J69" t="str">
        <f>_xlfn.XLOOKUP(D69,products!A:A,products!C:C,,0)</f>
        <v>L</v>
      </c>
      <c r="K69" s="5">
        <f>_xlfn.XLOOKUP(D69,products!A:A,products!D:D,,0)</f>
        <v>0.2</v>
      </c>
      <c r="L69" s="5">
        <f>_xlfn.XLOOKUP(D69,products!A:A,products!E:E,,0)</f>
        <v>4.7549999999999999</v>
      </c>
      <c r="M69">
        <f t="shared" si="3"/>
        <v>9.51</v>
      </c>
      <c r="N69" t="str">
        <f t="shared" si="4"/>
        <v>Libarica</v>
      </c>
      <c r="O69" t="str">
        <f t="shared" si="5"/>
        <v>Light</v>
      </c>
      <c r="P69" t="str">
        <f>_xlfn.XLOOKUP(Coffee_shop[[#This Row],[Customer ID]],customers!A:A,customers!I:I,,0)</f>
        <v>No</v>
      </c>
    </row>
    <row r="70" spans="1:16" x14ac:dyDescent="0.3">
      <c r="A70" s="2" t="s">
        <v>872</v>
      </c>
      <c r="B70" s="3">
        <v>43754</v>
      </c>
      <c r="C70" s="2" t="s">
        <v>873</v>
      </c>
      <c r="D70" t="s">
        <v>6174</v>
      </c>
      <c r="E70" s="2">
        <v>1</v>
      </c>
      <c r="F70" s="2" t="str">
        <f>_xlfn.XLOOKUP(C70,customers!$A$1:$A$1001,customers!$B$1:$B$1001,,0)</f>
        <v>Hayward Goulter</v>
      </c>
      <c r="G70" s="2" t="str">
        <f>_xlfn.XLOOKUP(C70,customers!A:A,customers!C:C,,0)</f>
        <v>hgoulter1w@abc.net.au</v>
      </c>
      <c r="H70" s="2" t="str">
        <f>_xlfn.XLOOKUP(C70,customers!A:A,customers!G:G,,0)</f>
        <v>United States</v>
      </c>
      <c r="I70" t="str">
        <f>_xlfn.XLOOKUP(D70,products!A:A,products!B:B,,0)</f>
        <v>Rob</v>
      </c>
      <c r="J70" t="str">
        <f>_xlfn.XLOOKUP(D70,products!A:A,products!C:C,,0)</f>
        <v>M</v>
      </c>
      <c r="K70" s="5">
        <f>_xlfn.XLOOKUP(D70,products!A:A,products!D:D,,0)</f>
        <v>0.2</v>
      </c>
      <c r="L70" s="5">
        <f>_xlfn.XLOOKUP(D70,products!A:A,products!E:E,,0)</f>
        <v>2.9849999999999999</v>
      </c>
      <c r="M70">
        <f t="shared" si="3"/>
        <v>2.9849999999999999</v>
      </c>
      <c r="N70" t="str">
        <f t="shared" si="4"/>
        <v>Robusta</v>
      </c>
      <c r="O70" t="str">
        <f t="shared" si="5"/>
        <v>Medium</v>
      </c>
      <c r="P70" t="str">
        <f>_xlfn.XLOOKUP(Coffee_shop[[#This Row],[Customer ID]],customers!A:A,customers!I:I,,0)</f>
        <v>No</v>
      </c>
    </row>
    <row r="71" spans="1:16" x14ac:dyDescent="0.3">
      <c r="A71" s="2" t="s">
        <v>878</v>
      </c>
      <c r="B71" s="3">
        <v>43795</v>
      </c>
      <c r="C71" s="2" t="s">
        <v>879</v>
      </c>
      <c r="D71" t="s">
        <v>6138</v>
      </c>
      <c r="E71" s="2">
        <v>6</v>
      </c>
      <c r="F71" s="2" t="str">
        <f>_xlfn.XLOOKUP(C71,customers!$A$1:$A$1001,customers!$B$1:$B$1001,,0)</f>
        <v>Gay Rizzello</v>
      </c>
      <c r="G71" s="2" t="str">
        <f>_xlfn.XLOOKUP(C71,customers!A:A,customers!C:C,,0)</f>
        <v>grizzello1x@symantec.com</v>
      </c>
      <c r="H71" s="2" t="str">
        <f>_xlfn.XLOOKUP(C71,customers!A:A,customers!G:G,,0)</f>
        <v>United Kingdom</v>
      </c>
      <c r="I71" t="str">
        <f>_xlfn.XLOOKUP(D71,products!A:A,products!B:B,,0)</f>
        <v>Rob</v>
      </c>
      <c r="J71" t="str">
        <f>_xlfn.XLOOKUP(D71,products!A:A,products!C:C,,0)</f>
        <v>M</v>
      </c>
      <c r="K71" s="5">
        <f>_xlfn.XLOOKUP(D71,products!A:A,products!D:D,,0)</f>
        <v>1</v>
      </c>
      <c r="L71" s="5">
        <f>_xlfn.XLOOKUP(D71,products!A:A,products!E:E,,0)</f>
        <v>9.9499999999999993</v>
      </c>
      <c r="M71">
        <f t="shared" si="3"/>
        <v>59.699999999999996</v>
      </c>
      <c r="N71" t="str">
        <f t="shared" si="4"/>
        <v>Robusta</v>
      </c>
      <c r="O71" t="str">
        <f t="shared" si="5"/>
        <v>Medium</v>
      </c>
      <c r="P71" t="str">
        <f>_xlfn.XLOOKUP(Coffee_shop[[#This Row],[Customer ID]],customers!A:A,customers!I:I,,0)</f>
        <v>Yes</v>
      </c>
    </row>
    <row r="72" spans="1:16" x14ac:dyDescent="0.3">
      <c r="A72" s="2" t="s">
        <v>885</v>
      </c>
      <c r="B72" s="3">
        <v>43646</v>
      </c>
      <c r="C72" s="2" t="s">
        <v>886</v>
      </c>
      <c r="D72" t="s">
        <v>6148</v>
      </c>
      <c r="E72" s="2">
        <v>4</v>
      </c>
      <c r="F72" s="2" t="str">
        <f>_xlfn.XLOOKUP(C72,customers!$A$1:$A$1001,customers!$B$1:$B$1001,,0)</f>
        <v>Shannon List</v>
      </c>
      <c r="G72" s="2" t="str">
        <f>_xlfn.XLOOKUP(C72,customers!A:A,customers!C:C,,0)</f>
        <v>slist1y@mapquest.com</v>
      </c>
      <c r="H72" s="2" t="str">
        <f>_xlfn.XLOOKUP(C72,customers!A:A,customers!G:G,,0)</f>
        <v>United States</v>
      </c>
      <c r="I72" t="str">
        <f>_xlfn.XLOOKUP(D72,products!A:A,products!B:B,,0)</f>
        <v>Exc</v>
      </c>
      <c r="J72" t="str">
        <f>_xlfn.XLOOKUP(D72,products!A:A,products!C:C,,0)</f>
        <v>L</v>
      </c>
      <c r="K72" s="5">
        <f>_xlfn.XLOOKUP(D72,products!A:A,products!D:D,,0)</f>
        <v>2.5</v>
      </c>
      <c r="L72" s="5">
        <f>_xlfn.XLOOKUP(D72,products!A:A,products!E:E,,0)</f>
        <v>34.154999999999994</v>
      </c>
      <c r="M72">
        <f t="shared" si="3"/>
        <v>136.61999999999998</v>
      </c>
      <c r="N72" t="str">
        <f t="shared" si="4"/>
        <v>Excelsa</v>
      </c>
      <c r="O72" t="str">
        <f t="shared" si="5"/>
        <v>Light</v>
      </c>
      <c r="P72" t="str">
        <f>_xlfn.XLOOKUP(Coffee_shop[[#This Row],[Customer ID]],customers!A:A,customers!I:I,,0)</f>
        <v>No</v>
      </c>
    </row>
    <row r="73" spans="1:16" x14ac:dyDescent="0.3">
      <c r="A73" s="2" t="s">
        <v>891</v>
      </c>
      <c r="B73" s="3">
        <v>44200</v>
      </c>
      <c r="C73" s="2" t="s">
        <v>892</v>
      </c>
      <c r="D73" t="s">
        <v>6145</v>
      </c>
      <c r="E73" s="2">
        <v>2</v>
      </c>
      <c r="F73" s="2" t="str">
        <f>_xlfn.XLOOKUP(C73,customers!$A$1:$A$1001,customers!$B$1:$B$1001,,0)</f>
        <v>Shirlene Edmondson</v>
      </c>
      <c r="G73" s="2" t="str">
        <f>_xlfn.XLOOKUP(C73,customers!A:A,customers!C:C,,0)</f>
        <v>sedmondson1z@theguardian.com</v>
      </c>
      <c r="H73" s="2" t="str">
        <f>_xlfn.XLOOKUP(C73,customers!A:A,customers!G:G,,0)</f>
        <v>Ireland</v>
      </c>
      <c r="I73" t="str">
        <f>_xlfn.XLOOKUP(D73,products!A:A,products!B:B,,0)</f>
        <v>Lib</v>
      </c>
      <c r="J73" t="str">
        <f>_xlfn.XLOOKUP(D73,products!A:A,products!C:C,,0)</f>
        <v>L</v>
      </c>
      <c r="K73" s="5">
        <f>_xlfn.XLOOKUP(D73,products!A:A,products!D:D,,0)</f>
        <v>0.2</v>
      </c>
      <c r="L73" s="5">
        <f>_xlfn.XLOOKUP(D73,products!A:A,products!E:E,,0)</f>
        <v>4.7549999999999999</v>
      </c>
      <c r="M73">
        <f t="shared" si="3"/>
        <v>9.51</v>
      </c>
      <c r="N73" t="str">
        <f t="shared" si="4"/>
        <v>Libarica</v>
      </c>
      <c r="O73" t="str">
        <f t="shared" si="5"/>
        <v>Light</v>
      </c>
      <c r="P73" t="str">
        <f>_xlfn.XLOOKUP(Coffee_shop[[#This Row],[Customer ID]],customers!A:A,customers!I:I,,0)</f>
        <v>No</v>
      </c>
    </row>
    <row r="74" spans="1:16" x14ac:dyDescent="0.3">
      <c r="A74" s="2" t="s">
        <v>897</v>
      </c>
      <c r="B74" s="3">
        <v>44131</v>
      </c>
      <c r="C74" s="2" t="s">
        <v>898</v>
      </c>
      <c r="D74" t="s">
        <v>6175</v>
      </c>
      <c r="E74" s="2">
        <v>3</v>
      </c>
      <c r="F74" s="2" t="str">
        <f>_xlfn.XLOOKUP(C74,customers!$A$1:$A$1001,customers!$B$1:$B$1001,,0)</f>
        <v>Aurlie McCarl</v>
      </c>
      <c r="G74" s="2">
        <f>_xlfn.XLOOKUP(C74,customers!A:A,customers!C:C,,0)</f>
        <v>0</v>
      </c>
      <c r="H74" s="2" t="str">
        <f>_xlfn.XLOOKUP(C74,customers!A:A,customers!G:G,,0)</f>
        <v>United States</v>
      </c>
      <c r="I74" t="str">
        <f>_xlfn.XLOOKUP(D74,products!A:A,products!B:B,,0)</f>
        <v>Ara</v>
      </c>
      <c r="J74" t="str">
        <f>_xlfn.XLOOKUP(D74,products!A:A,products!C:C,,0)</f>
        <v>M</v>
      </c>
      <c r="K74" s="5">
        <f>_xlfn.XLOOKUP(D74,products!A:A,products!D:D,,0)</f>
        <v>2.5</v>
      </c>
      <c r="L74" s="5">
        <f>_xlfn.XLOOKUP(D74,products!A:A,products!E:E,,0)</f>
        <v>25.874999999999996</v>
      </c>
      <c r="M74">
        <f t="shared" si="3"/>
        <v>77.624999999999986</v>
      </c>
      <c r="N74" t="str">
        <f t="shared" si="4"/>
        <v>Arabica</v>
      </c>
      <c r="O74" t="str">
        <f t="shared" si="5"/>
        <v>Medium</v>
      </c>
      <c r="P74" t="str">
        <f>_xlfn.XLOOKUP(Coffee_shop[[#This Row],[Customer ID]],customers!A:A,customers!I:I,,0)</f>
        <v>No</v>
      </c>
    </row>
    <row r="75" spans="1:16" x14ac:dyDescent="0.3">
      <c r="A75" s="2" t="s">
        <v>902</v>
      </c>
      <c r="B75" s="3">
        <v>44362</v>
      </c>
      <c r="C75" s="2" t="s">
        <v>903</v>
      </c>
      <c r="D75" t="s">
        <v>6159</v>
      </c>
      <c r="E75" s="2">
        <v>5</v>
      </c>
      <c r="F75" s="2" t="str">
        <f>_xlfn.XLOOKUP(C75,customers!$A$1:$A$1001,customers!$B$1:$B$1001,,0)</f>
        <v>Alikee Carryer</v>
      </c>
      <c r="G75" s="2">
        <f>_xlfn.XLOOKUP(C75,customers!A:A,customers!C:C,,0)</f>
        <v>0</v>
      </c>
      <c r="H75" s="2" t="str">
        <f>_xlfn.XLOOKUP(C75,customers!A:A,customers!G:G,,0)</f>
        <v>United States</v>
      </c>
      <c r="I75" t="str">
        <f>_xlfn.XLOOKUP(D75,products!A:A,products!B:B,,0)</f>
        <v>Lib</v>
      </c>
      <c r="J75" t="str">
        <f>_xlfn.XLOOKUP(D75,products!A:A,products!C:C,,0)</f>
        <v>M</v>
      </c>
      <c r="K75" s="5">
        <f>_xlfn.XLOOKUP(D75,products!A:A,products!D:D,,0)</f>
        <v>0.2</v>
      </c>
      <c r="L75" s="5">
        <f>_xlfn.XLOOKUP(D75,products!A:A,products!E:E,,0)</f>
        <v>4.3650000000000002</v>
      </c>
      <c r="M75">
        <f t="shared" si="3"/>
        <v>21.825000000000003</v>
      </c>
      <c r="N75" t="str">
        <f t="shared" si="4"/>
        <v>Libarica</v>
      </c>
      <c r="O75" t="str">
        <f t="shared" si="5"/>
        <v>Medium</v>
      </c>
      <c r="P75" t="str">
        <f>_xlfn.XLOOKUP(Coffee_shop[[#This Row],[Customer ID]],customers!A:A,customers!I:I,,0)</f>
        <v>Yes</v>
      </c>
    </row>
    <row r="76" spans="1:16" x14ac:dyDescent="0.3">
      <c r="A76" s="2" t="s">
        <v>907</v>
      </c>
      <c r="B76" s="3">
        <v>44396</v>
      </c>
      <c r="C76" s="2" t="s">
        <v>908</v>
      </c>
      <c r="D76" t="s">
        <v>6176</v>
      </c>
      <c r="E76" s="2">
        <v>2</v>
      </c>
      <c r="F76" s="2" t="str">
        <f>_xlfn.XLOOKUP(C76,customers!$A$1:$A$1001,customers!$B$1:$B$1001,,0)</f>
        <v>Jennifer Rangall</v>
      </c>
      <c r="G76" s="2" t="str">
        <f>_xlfn.XLOOKUP(C76,customers!A:A,customers!C:C,,0)</f>
        <v>jrangall22@newsvine.com</v>
      </c>
      <c r="H76" s="2" t="str">
        <f>_xlfn.XLOOKUP(C76,customers!A:A,customers!G:G,,0)</f>
        <v>United States</v>
      </c>
      <c r="I76" t="str">
        <f>_xlfn.XLOOKUP(D76,products!A:A,products!B:B,,0)</f>
        <v>Exc</v>
      </c>
      <c r="J76" t="str">
        <f>_xlfn.XLOOKUP(D76,products!A:A,products!C:C,,0)</f>
        <v>L</v>
      </c>
      <c r="K76" s="5">
        <f>_xlfn.XLOOKUP(D76,products!A:A,products!D:D,,0)</f>
        <v>0.5</v>
      </c>
      <c r="L76" s="5">
        <f>_xlfn.XLOOKUP(D76,products!A:A,products!E:E,,0)</f>
        <v>8.91</v>
      </c>
      <c r="M76">
        <f t="shared" si="3"/>
        <v>17.82</v>
      </c>
      <c r="N76" t="str">
        <f t="shared" si="4"/>
        <v>Excelsa</v>
      </c>
      <c r="O76" t="str">
        <f t="shared" si="5"/>
        <v>Light</v>
      </c>
      <c r="P76" t="str">
        <f>_xlfn.XLOOKUP(Coffee_shop[[#This Row],[Customer ID]],customers!A:A,customers!I:I,,0)</f>
        <v>Yes</v>
      </c>
    </row>
    <row r="77" spans="1:16" x14ac:dyDescent="0.3">
      <c r="A77" s="2" t="s">
        <v>913</v>
      </c>
      <c r="B77" s="3">
        <v>44400</v>
      </c>
      <c r="C77" s="2" t="s">
        <v>914</v>
      </c>
      <c r="D77" t="s">
        <v>6177</v>
      </c>
      <c r="E77" s="2">
        <v>6</v>
      </c>
      <c r="F77" s="2" t="str">
        <f>_xlfn.XLOOKUP(C77,customers!$A$1:$A$1001,customers!$B$1:$B$1001,,0)</f>
        <v>Kipper Boorn</v>
      </c>
      <c r="G77" s="2" t="str">
        <f>_xlfn.XLOOKUP(C77,customers!A:A,customers!C:C,,0)</f>
        <v>kboorn23@ezinearticles.com</v>
      </c>
      <c r="H77" s="2" t="str">
        <f>_xlfn.XLOOKUP(C77,customers!A:A,customers!G:G,,0)</f>
        <v>Ireland</v>
      </c>
      <c r="I77" t="str">
        <f>_xlfn.XLOOKUP(D77,products!A:A,products!B:B,,0)</f>
        <v>Rob</v>
      </c>
      <c r="J77" t="str">
        <f>_xlfn.XLOOKUP(D77,products!A:A,products!C:C,,0)</f>
        <v>D</v>
      </c>
      <c r="K77" s="5">
        <f>_xlfn.XLOOKUP(D77,products!A:A,products!D:D,,0)</f>
        <v>1</v>
      </c>
      <c r="L77" s="5">
        <f>_xlfn.XLOOKUP(D77,products!A:A,products!E:E,,0)</f>
        <v>8.9499999999999993</v>
      </c>
      <c r="M77">
        <f t="shared" si="3"/>
        <v>53.699999999999996</v>
      </c>
      <c r="N77" t="str">
        <f t="shared" si="4"/>
        <v>Robusta</v>
      </c>
      <c r="O77" t="str">
        <f t="shared" si="5"/>
        <v>Dark</v>
      </c>
      <c r="P77" t="str">
        <f>_xlfn.XLOOKUP(Coffee_shop[[#This Row],[Customer ID]],customers!A:A,customers!I:I,,0)</f>
        <v>Yes</v>
      </c>
    </row>
    <row r="78" spans="1:16" x14ac:dyDescent="0.3">
      <c r="A78" s="2" t="s">
        <v>919</v>
      </c>
      <c r="B78" s="3">
        <v>43855</v>
      </c>
      <c r="C78" s="2" t="s">
        <v>920</v>
      </c>
      <c r="D78" t="s">
        <v>6178</v>
      </c>
      <c r="E78" s="2">
        <v>1</v>
      </c>
      <c r="F78" s="2" t="str">
        <f>_xlfn.XLOOKUP(C78,customers!$A$1:$A$1001,customers!$B$1:$B$1001,,0)</f>
        <v>Melania Beadle</v>
      </c>
      <c r="G78" s="2">
        <f>_xlfn.XLOOKUP(C78,customers!A:A,customers!C:C,,0)</f>
        <v>0</v>
      </c>
      <c r="H78" s="2" t="str">
        <f>_xlfn.XLOOKUP(C78,customers!A:A,customers!G:G,,0)</f>
        <v>Ireland</v>
      </c>
      <c r="I78" t="str">
        <f>_xlfn.XLOOKUP(D78,products!A:A,products!B:B,,0)</f>
        <v>Rob</v>
      </c>
      <c r="J78" t="str">
        <f>_xlfn.XLOOKUP(D78,products!A:A,products!C:C,,0)</f>
        <v>L</v>
      </c>
      <c r="K78" s="5">
        <f>_xlfn.XLOOKUP(D78,products!A:A,products!D:D,,0)</f>
        <v>0.2</v>
      </c>
      <c r="L78" s="5">
        <f>_xlfn.XLOOKUP(D78,products!A:A,products!E:E,,0)</f>
        <v>3.5849999999999995</v>
      </c>
      <c r="M78">
        <f t="shared" si="3"/>
        <v>3.5849999999999995</v>
      </c>
      <c r="N78" t="str">
        <f t="shared" si="4"/>
        <v>Robusta</v>
      </c>
      <c r="O78" t="str">
        <f t="shared" si="5"/>
        <v>Light</v>
      </c>
      <c r="P78" t="str">
        <f>_xlfn.XLOOKUP(Coffee_shop[[#This Row],[Customer ID]],customers!A:A,customers!I:I,,0)</f>
        <v>Yes</v>
      </c>
    </row>
    <row r="79" spans="1:16" x14ac:dyDescent="0.3">
      <c r="A79" s="2" t="s">
        <v>924</v>
      </c>
      <c r="B79" s="3">
        <v>43594</v>
      </c>
      <c r="C79" s="2" t="s">
        <v>925</v>
      </c>
      <c r="D79" t="s">
        <v>6153</v>
      </c>
      <c r="E79" s="2">
        <v>2</v>
      </c>
      <c r="F79" s="2" t="str">
        <f>_xlfn.XLOOKUP(C79,customers!$A$1:$A$1001,customers!$B$1:$B$1001,,0)</f>
        <v>Colene Elgey</v>
      </c>
      <c r="G79" s="2" t="str">
        <f>_xlfn.XLOOKUP(C79,customers!A:A,customers!C:C,,0)</f>
        <v>celgey25@webs.com</v>
      </c>
      <c r="H79" s="2" t="str">
        <f>_xlfn.XLOOKUP(C79,customers!A:A,customers!G:G,,0)</f>
        <v>United States</v>
      </c>
      <c r="I79" t="str">
        <f>_xlfn.XLOOKUP(D79,products!A:A,products!B:B,,0)</f>
        <v>Exc</v>
      </c>
      <c r="J79" t="str">
        <f>_xlfn.XLOOKUP(D79,products!A:A,products!C:C,,0)</f>
        <v>D</v>
      </c>
      <c r="K79" s="5">
        <f>_xlfn.XLOOKUP(D79,products!A:A,products!D:D,,0)</f>
        <v>0.2</v>
      </c>
      <c r="L79" s="5">
        <f>_xlfn.XLOOKUP(D79,products!A:A,products!E:E,,0)</f>
        <v>3.645</v>
      </c>
      <c r="M79">
        <f t="shared" si="3"/>
        <v>7.29</v>
      </c>
      <c r="N79" t="str">
        <f t="shared" si="4"/>
        <v>Excelsa</v>
      </c>
      <c r="O79" t="str">
        <f t="shared" si="5"/>
        <v>Dark</v>
      </c>
      <c r="P79" t="str">
        <f>_xlfn.XLOOKUP(Coffee_shop[[#This Row],[Customer ID]],customers!A:A,customers!I:I,,0)</f>
        <v>No</v>
      </c>
    </row>
    <row r="80" spans="1:16" x14ac:dyDescent="0.3">
      <c r="A80" s="2" t="s">
        <v>930</v>
      </c>
      <c r="B80" s="3">
        <v>43920</v>
      </c>
      <c r="C80" s="2" t="s">
        <v>931</v>
      </c>
      <c r="D80" t="s">
        <v>6157</v>
      </c>
      <c r="E80" s="2">
        <v>6</v>
      </c>
      <c r="F80" s="2" t="str">
        <f>_xlfn.XLOOKUP(C80,customers!$A$1:$A$1001,customers!$B$1:$B$1001,,0)</f>
        <v>Lothaire Mizzi</v>
      </c>
      <c r="G80" s="2" t="str">
        <f>_xlfn.XLOOKUP(C80,customers!A:A,customers!C:C,,0)</f>
        <v>lmizzi26@rakuten.co.jp</v>
      </c>
      <c r="H80" s="2" t="str">
        <f>_xlfn.XLOOKUP(C80,customers!A:A,customers!G:G,,0)</f>
        <v>United States</v>
      </c>
      <c r="I80" t="str">
        <f>_xlfn.XLOOKUP(D80,products!A:A,products!B:B,,0)</f>
        <v>Ara</v>
      </c>
      <c r="J80" t="str">
        <f>_xlfn.XLOOKUP(D80,products!A:A,products!C:C,,0)</f>
        <v>M</v>
      </c>
      <c r="K80" s="5">
        <f>_xlfn.XLOOKUP(D80,products!A:A,products!D:D,,0)</f>
        <v>0.5</v>
      </c>
      <c r="L80" s="5">
        <f>_xlfn.XLOOKUP(D80,products!A:A,products!E:E,,0)</f>
        <v>6.75</v>
      </c>
      <c r="M80">
        <f t="shared" si="3"/>
        <v>40.5</v>
      </c>
      <c r="N80" t="str">
        <f t="shared" si="4"/>
        <v>Arabica</v>
      </c>
      <c r="O80" t="str">
        <f t="shared" si="5"/>
        <v>Medium</v>
      </c>
      <c r="P80" t="str">
        <f>_xlfn.XLOOKUP(Coffee_shop[[#This Row],[Customer ID]],customers!A:A,customers!I:I,,0)</f>
        <v>Yes</v>
      </c>
    </row>
    <row r="81" spans="1:16" x14ac:dyDescent="0.3">
      <c r="A81" s="2" t="s">
        <v>936</v>
      </c>
      <c r="B81" s="3">
        <v>44633</v>
      </c>
      <c r="C81" s="2" t="s">
        <v>937</v>
      </c>
      <c r="D81" t="s">
        <v>6179</v>
      </c>
      <c r="E81" s="2">
        <v>4</v>
      </c>
      <c r="F81" s="2" t="str">
        <f>_xlfn.XLOOKUP(C81,customers!$A$1:$A$1001,customers!$B$1:$B$1001,,0)</f>
        <v>Cletis Giacomazzo</v>
      </c>
      <c r="G81" s="2" t="str">
        <f>_xlfn.XLOOKUP(C81,customers!A:A,customers!C:C,,0)</f>
        <v>cgiacomazzo27@jigsy.com</v>
      </c>
      <c r="H81" s="2" t="str">
        <f>_xlfn.XLOOKUP(C81,customers!A:A,customers!G:G,,0)</f>
        <v>United States</v>
      </c>
      <c r="I81" t="str">
        <f>_xlfn.XLOOKUP(D81,products!A:A,products!B:B,,0)</f>
        <v>Rob</v>
      </c>
      <c r="J81" t="str">
        <f>_xlfn.XLOOKUP(D81,products!A:A,products!C:C,,0)</f>
        <v>L</v>
      </c>
      <c r="K81" s="5">
        <f>_xlfn.XLOOKUP(D81,products!A:A,products!D:D,,0)</f>
        <v>1</v>
      </c>
      <c r="L81" s="5">
        <f>_xlfn.XLOOKUP(D81,products!A:A,products!E:E,,0)</f>
        <v>11.95</v>
      </c>
      <c r="M81">
        <f t="shared" si="3"/>
        <v>47.8</v>
      </c>
      <c r="N81" t="str">
        <f t="shared" si="4"/>
        <v>Robusta</v>
      </c>
      <c r="O81" t="str">
        <f t="shared" si="5"/>
        <v>Light</v>
      </c>
      <c r="P81" t="str">
        <f>_xlfn.XLOOKUP(Coffee_shop[[#This Row],[Customer ID]],customers!A:A,customers!I:I,,0)</f>
        <v>No</v>
      </c>
    </row>
    <row r="82" spans="1:16" x14ac:dyDescent="0.3">
      <c r="A82" s="2" t="s">
        <v>942</v>
      </c>
      <c r="B82" s="3">
        <v>43572</v>
      </c>
      <c r="C82" s="2" t="s">
        <v>943</v>
      </c>
      <c r="D82" t="s">
        <v>6180</v>
      </c>
      <c r="E82" s="2">
        <v>5</v>
      </c>
      <c r="F82" s="2" t="str">
        <f>_xlfn.XLOOKUP(C82,customers!$A$1:$A$1001,customers!$B$1:$B$1001,,0)</f>
        <v>Ami Arnow</v>
      </c>
      <c r="G82" s="2" t="str">
        <f>_xlfn.XLOOKUP(C82,customers!A:A,customers!C:C,,0)</f>
        <v>aarnow28@arizona.edu</v>
      </c>
      <c r="H82" s="2" t="str">
        <f>_xlfn.XLOOKUP(C82,customers!A:A,customers!G:G,,0)</f>
        <v>United States</v>
      </c>
      <c r="I82" t="str">
        <f>_xlfn.XLOOKUP(D82,products!A:A,products!B:B,,0)</f>
        <v>Ara</v>
      </c>
      <c r="J82" t="str">
        <f>_xlfn.XLOOKUP(D82,products!A:A,products!C:C,,0)</f>
        <v>L</v>
      </c>
      <c r="K82" s="5">
        <f>_xlfn.XLOOKUP(D82,products!A:A,products!D:D,,0)</f>
        <v>0.5</v>
      </c>
      <c r="L82" s="5">
        <f>_xlfn.XLOOKUP(D82,products!A:A,products!E:E,,0)</f>
        <v>7.77</v>
      </c>
      <c r="M82">
        <f t="shared" si="3"/>
        <v>38.849999999999994</v>
      </c>
      <c r="N82" t="str">
        <f t="shared" si="4"/>
        <v>Arabica</v>
      </c>
      <c r="O82" t="str">
        <f t="shared" si="5"/>
        <v>Light</v>
      </c>
      <c r="P82" t="str">
        <f>_xlfn.XLOOKUP(Coffee_shop[[#This Row],[Customer ID]],customers!A:A,customers!I:I,,0)</f>
        <v>Yes</v>
      </c>
    </row>
    <row r="83" spans="1:16" x14ac:dyDescent="0.3">
      <c r="A83" s="2" t="s">
        <v>948</v>
      </c>
      <c r="B83" s="3">
        <v>43763</v>
      </c>
      <c r="C83" s="2" t="s">
        <v>949</v>
      </c>
      <c r="D83" t="s">
        <v>6164</v>
      </c>
      <c r="E83" s="2">
        <v>3</v>
      </c>
      <c r="F83" s="2" t="str">
        <f>_xlfn.XLOOKUP(C83,customers!$A$1:$A$1001,customers!$B$1:$B$1001,,0)</f>
        <v>Sheppard Yann</v>
      </c>
      <c r="G83" s="2" t="str">
        <f>_xlfn.XLOOKUP(C83,customers!A:A,customers!C:C,,0)</f>
        <v>syann29@senate.gov</v>
      </c>
      <c r="H83" s="2" t="str">
        <f>_xlfn.XLOOKUP(C83,customers!A:A,customers!G:G,,0)</f>
        <v>United States</v>
      </c>
      <c r="I83" t="str">
        <f>_xlfn.XLOOKUP(D83,products!A:A,products!B:B,,0)</f>
        <v>Lib</v>
      </c>
      <c r="J83" t="str">
        <f>_xlfn.XLOOKUP(D83,products!A:A,products!C:C,,0)</f>
        <v>L</v>
      </c>
      <c r="K83" s="5">
        <f>_xlfn.XLOOKUP(D83,products!A:A,products!D:D,,0)</f>
        <v>2.5</v>
      </c>
      <c r="L83" s="5">
        <f>_xlfn.XLOOKUP(D83,products!A:A,products!E:E,,0)</f>
        <v>36.454999999999998</v>
      </c>
      <c r="M83">
        <f t="shared" si="3"/>
        <v>109.36499999999999</v>
      </c>
      <c r="N83" t="str">
        <f t="shared" si="4"/>
        <v>Libarica</v>
      </c>
      <c r="O83" t="str">
        <f t="shared" si="5"/>
        <v>Light</v>
      </c>
      <c r="P83" t="str">
        <f>_xlfn.XLOOKUP(Coffee_shop[[#This Row],[Customer ID]],customers!A:A,customers!I:I,,0)</f>
        <v>Yes</v>
      </c>
    </row>
    <row r="84" spans="1:16" x14ac:dyDescent="0.3">
      <c r="A84" s="2" t="s">
        <v>954</v>
      </c>
      <c r="B84" s="3">
        <v>43721</v>
      </c>
      <c r="C84" s="2" t="s">
        <v>955</v>
      </c>
      <c r="D84" t="s">
        <v>6181</v>
      </c>
      <c r="E84" s="2">
        <v>3</v>
      </c>
      <c r="F84" s="2" t="str">
        <f>_xlfn.XLOOKUP(C84,customers!$A$1:$A$1001,customers!$B$1:$B$1001,,0)</f>
        <v>Bunny Naulls</v>
      </c>
      <c r="G84" s="2" t="str">
        <f>_xlfn.XLOOKUP(C84,customers!A:A,customers!C:C,,0)</f>
        <v>bnaulls2a@tiny.cc</v>
      </c>
      <c r="H84" s="2" t="str">
        <f>_xlfn.XLOOKUP(C84,customers!A:A,customers!G:G,,0)</f>
        <v>Ireland</v>
      </c>
      <c r="I84" t="str">
        <f>_xlfn.XLOOKUP(D84,products!A:A,products!B:B,,0)</f>
        <v>Lib</v>
      </c>
      <c r="J84" t="str">
        <f>_xlfn.XLOOKUP(D84,products!A:A,products!C:C,,0)</f>
        <v>M</v>
      </c>
      <c r="K84" s="5">
        <f>_xlfn.XLOOKUP(D84,products!A:A,products!D:D,,0)</f>
        <v>2.5</v>
      </c>
      <c r="L84" s="5">
        <f>_xlfn.XLOOKUP(D84,products!A:A,products!E:E,,0)</f>
        <v>33.464999999999996</v>
      </c>
      <c r="M84">
        <f t="shared" si="3"/>
        <v>100.39499999999998</v>
      </c>
      <c r="N84" t="str">
        <f t="shared" si="4"/>
        <v>Libarica</v>
      </c>
      <c r="O84" t="str">
        <f t="shared" si="5"/>
        <v>Medium</v>
      </c>
      <c r="P84" t="str">
        <f>_xlfn.XLOOKUP(Coffee_shop[[#This Row],[Customer ID]],customers!A:A,customers!I:I,,0)</f>
        <v>Yes</v>
      </c>
    </row>
    <row r="85" spans="1:16" x14ac:dyDescent="0.3">
      <c r="A85" s="2" t="s">
        <v>960</v>
      </c>
      <c r="B85" s="3">
        <v>43933</v>
      </c>
      <c r="C85" s="2" t="s">
        <v>961</v>
      </c>
      <c r="D85" t="s">
        <v>6149</v>
      </c>
      <c r="E85" s="2">
        <v>4</v>
      </c>
      <c r="F85" s="2" t="str">
        <f>_xlfn.XLOOKUP(C85,customers!$A$1:$A$1001,customers!$B$1:$B$1001,,0)</f>
        <v>Hally Lorait</v>
      </c>
      <c r="G85" s="2">
        <f>_xlfn.XLOOKUP(C85,customers!A:A,customers!C:C,,0)</f>
        <v>0</v>
      </c>
      <c r="H85" s="2" t="str">
        <f>_xlfn.XLOOKUP(C85,customers!A:A,customers!G:G,,0)</f>
        <v>United States</v>
      </c>
      <c r="I85" t="str">
        <f>_xlfn.XLOOKUP(D85,products!A:A,products!B:B,,0)</f>
        <v>Rob</v>
      </c>
      <c r="J85" t="str">
        <f>_xlfn.XLOOKUP(D85,products!A:A,products!C:C,,0)</f>
        <v>D</v>
      </c>
      <c r="K85" s="5">
        <f>_xlfn.XLOOKUP(D85,products!A:A,products!D:D,,0)</f>
        <v>2.5</v>
      </c>
      <c r="L85" s="5">
        <f>_xlfn.XLOOKUP(D85,products!A:A,products!E:E,,0)</f>
        <v>20.584999999999997</v>
      </c>
      <c r="M85">
        <f t="shared" si="3"/>
        <v>82.339999999999989</v>
      </c>
      <c r="N85" t="str">
        <f t="shared" si="4"/>
        <v>Robusta</v>
      </c>
      <c r="O85" t="str">
        <f t="shared" si="5"/>
        <v>Dark</v>
      </c>
      <c r="P85" t="str">
        <f>_xlfn.XLOOKUP(Coffee_shop[[#This Row],[Customer ID]],customers!A:A,customers!I:I,,0)</f>
        <v>Yes</v>
      </c>
    </row>
    <row r="86" spans="1:16" x14ac:dyDescent="0.3">
      <c r="A86" s="2" t="s">
        <v>965</v>
      </c>
      <c r="B86" s="3">
        <v>43783</v>
      </c>
      <c r="C86" s="2" t="s">
        <v>966</v>
      </c>
      <c r="D86" t="s">
        <v>6161</v>
      </c>
      <c r="E86" s="2">
        <v>1</v>
      </c>
      <c r="F86" s="2" t="str">
        <f>_xlfn.XLOOKUP(C86,customers!$A$1:$A$1001,customers!$B$1:$B$1001,,0)</f>
        <v>Zaccaria Sherewood</v>
      </c>
      <c r="G86" s="2" t="str">
        <f>_xlfn.XLOOKUP(C86,customers!A:A,customers!C:C,,0)</f>
        <v>zsherewood2c@apache.org</v>
      </c>
      <c r="H86" s="2" t="str">
        <f>_xlfn.XLOOKUP(C86,customers!A:A,customers!G:G,,0)</f>
        <v>United States</v>
      </c>
      <c r="I86" t="str">
        <f>_xlfn.XLOOKUP(D86,products!A:A,products!B:B,,0)</f>
        <v>Lib</v>
      </c>
      <c r="J86" t="str">
        <f>_xlfn.XLOOKUP(D86,products!A:A,products!C:C,,0)</f>
        <v>L</v>
      </c>
      <c r="K86" s="5">
        <f>_xlfn.XLOOKUP(D86,products!A:A,products!D:D,,0)</f>
        <v>0.5</v>
      </c>
      <c r="L86" s="5">
        <f>_xlfn.XLOOKUP(D86,products!A:A,products!E:E,,0)</f>
        <v>9.51</v>
      </c>
      <c r="M86">
        <f t="shared" si="3"/>
        <v>9.51</v>
      </c>
      <c r="N86" t="str">
        <f t="shared" si="4"/>
        <v>Libarica</v>
      </c>
      <c r="O86" t="str">
        <f t="shared" si="5"/>
        <v>Light</v>
      </c>
      <c r="P86" t="str">
        <f>_xlfn.XLOOKUP(Coffee_shop[[#This Row],[Customer ID]],customers!A:A,customers!I:I,,0)</f>
        <v>No</v>
      </c>
    </row>
    <row r="87" spans="1:16" x14ac:dyDescent="0.3">
      <c r="A87" s="2" t="s">
        <v>971</v>
      </c>
      <c r="B87" s="3">
        <v>43664</v>
      </c>
      <c r="C87" s="2" t="s">
        <v>972</v>
      </c>
      <c r="D87" t="s">
        <v>6182</v>
      </c>
      <c r="E87" s="2">
        <v>3</v>
      </c>
      <c r="F87" s="2" t="str">
        <f>_xlfn.XLOOKUP(C87,customers!$A$1:$A$1001,customers!$B$1:$B$1001,,0)</f>
        <v>Jeffrey Dufaire</v>
      </c>
      <c r="G87" s="2" t="str">
        <f>_xlfn.XLOOKUP(C87,customers!A:A,customers!C:C,,0)</f>
        <v>jdufaire2d@fc2.com</v>
      </c>
      <c r="H87" s="2" t="str">
        <f>_xlfn.XLOOKUP(C87,customers!A:A,customers!G:G,,0)</f>
        <v>United States</v>
      </c>
      <c r="I87" t="str">
        <f>_xlfn.XLOOKUP(D87,products!A:A,products!B:B,,0)</f>
        <v>Ara</v>
      </c>
      <c r="J87" t="str">
        <f>_xlfn.XLOOKUP(D87,products!A:A,products!C:C,,0)</f>
        <v>L</v>
      </c>
      <c r="K87" s="5">
        <f>_xlfn.XLOOKUP(D87,products!A:A,products!D:D,,0)</f>
        <v>2.5</v>
      </c>
      <c r="L87" s="5">
        <f>_xlfn.XLOOKUP(D87,products!A:A,products!E:E,,0)</f>
        <v>29.784999999999997</v>
      </c>
      <c r="M87">
        <f t="shared" si="3"/>
        <v>89.35499999999999</v>
      </c>
      <c r="N87" t="str">
        <f t="shared" si="4"/>
        <v>Arabica</v>
      </c>
      <c r="O87" t="str">
        <f t="shared" si="5"/>
        <v>Light</v>
      </c>
      <c r="P87" t="str">
        <f>_xlfn.XLOOKUP(Coffee_shop[[#This Row],[Customer ID]],customers!A:A,customers!I:I,,0)</f>
        <v>No</v>
      </c>
    </row>
    <row r="88" spans="1:16" x14ac:dyDescent="0.3">
      <c r="A88" s="2" t="s">
        <v>971</v>
      </c>
      <c r="B88" s="3">
        <v>43664</v>
      </c>
      <c r="C88" s="2" t="s">
        <v>972</v>
      </c>
      <c r="D88" t="s">
        <v>6154</v>
      </c>
      <c r="E88" s="2">
        <v>4</v>
      </c>
      <c r="F88" s="2" t="str">
        <f>_xlfn.XLOOKUP(C88,customers!$A$1:$A$1001,customers!$B$1:$B$1001,,0)</f>
        <v>Jeffrey Dufaire</v>
      </c>
      <c r="G88" s="2" t="str">
        <f>_xlfn.XLOOKUP(C88,customers!A:A,customers!C:C,,0)</f>
        <v>jdufaire2d@fc2.com</v>
      </c>
      <c r="H88" s="2" t="str">
        <f>_xlfn.XLOOKUP(C88,customers!A:A,customers!G:G,,0)</f>
        <v>United States</v>
      </c>
      <c r="I88" t="str">
        <f>_xlfn.XLOOKUP(D88,products!A:A,products!B:B,,0)</f>
        <v>Ara</v>
      </c>
      <c r="J88" t="str">
        <f>_xlfn.XLOOKUP(D88,products!A:A,products!C:C,,0)</f>
        <v>D</v>
      </c>
      <c r="K88" s="5">
        <f>_xlfn.XLOOKUP(D88,products!A:A,products!D:D,,0)</f>
        <v>0.2</v>
      </c>
      <c r="L88" s="5">
        <f>_xlfn.XLOOKUP(D88,products!A:A,products!E:E,,0)</f>
        <v>2.9849999999999999</v>
      </c>
      <c r="M88">
        <f t="shared" si="3"/>
        <v>11.94</v>
      </c>
      <c r="N88" t="str">
        <f t="shared" si="4"/>
        <v>Arabica</v>
      </c>
      <c r="O88" t="str">
        <f t="shared" si="5"/>
        <v>Dark</v>
      </c>
      <c r="P88" t="str">
        <f>_xlfn.XLOOKUP(Coffee_shop[[#This Row],[Customer ID]],customers!A:A,customers!I:I,,0)</f>
        <v>No</v>
      </c>
    </row>
    <row r="89" spans="1:16" x14ac:dyDescent="0.3">
      <c r="A89" s="2" t="s">
        <v>980</v>
      </c>
      <c r="B89" s="3">
        <v>44289</v>
      </c>
      <c r="C89" s="2" t="s">
        <v>981</v>
      </c>
      <c r="D89" t="s">
        <v>6155</v>
      </c>
      <c r="E89" s="2">
        <v>3</v>
      </c>
      <c r="F89" s="2" t="str">
        <f>_xlfn.XLOOKUP(C89,customers!$A$1:$A$1001,customers!$B$1:$B$1001,,0)</f>
        <v>Beitris Keaveney</v>
      </c>
      <c r="G89" s="2" t="str">
        <f>_xlfn.XLOOKUP(C89,customers!A:A,customers!C:C,,0)</f>
        <v>bkeaveney2f@netlog.com</v>
      </c>
      <c r="H89" s="2" t="str">
        <f>_xlfn.XLOOKUP(C89,customers!A:A,customers!G:G,,0)</f>
        <v>United States</v>
      </c>
      <c r="I89" t="str">
        <f>_xlfn.XLOOKUP(D89,products!A:A,products!B:B,,0)</f>
        <v>Ara</v>
      </c>
      <c r="J89" t="str">
        <f>_xlfn.XLOOKUP(D89,products!A:A,products!C:C,,0)</f>
        <v>M</v>
      </c>
      <c r="K89" s="5">
        <f>_xlfn.XLOOKUP(D89,products!A:A,products!D:D,,0)</f>
        <v>1</v>
      </c>
      <c r="L89" s="5">
        <f>_xlfn.XLOOKUP(D89,products!A:A,products!E:E,,0)</f>
        <v>11.25</v>
      </c>
      <c r="M89">
        <f t="shared" si="3"/>
        <v>33.75</v>
      </c>
      <c r="N89" t="str">
        <f t="shared" si="4"/>
        <v>Arabica</v>
      </c>
      <c r="O89" t="str">
        <f t="shared" si="5"/>
        <v>Medium</v>
      </c>
      <c r="P89" t="str">
        <f>_xlfn.XLOOKUP(Coffee_shop[[#This Row],[Customer ID]],customers!A:A,customers!I:I,,0)</f>
        <v>No</v>
      </c>
    </row>
    <row r="90" spans="1:16" x14ac:dyDescent="0.3">
      <c r="A90" s="2" t="s">
        <v>985</v>
      </c>
      <c r="B90" s="3">
        <v>44284</v>
      </c>
      <c r="C90" s="2" t="s">
        <v>986</v>
      </c>
      <c r="D90" t="s">
        <v>6179</v>
      </c>
      <c r="E90" s="2">
        <v>3</v>
      </c>
      <c r="F90" s="2" t="str">
        <f>_xlfn.XLOOKUP(C90,customers!$A$1:$A$1001,customers!$B$1:$B$1001,,0)</f>
        <v>Elna Grise</v>
      </c>
      <c r="G90" s="2" t="str">
        <f>_xlfn.XLOOKUP(C90,customers!A:A,customers!C:C,,0)</f>
        <v>egrise2g@cargocollective.com</v>
      </c>
      <c r="H90" s="2" t="str">
        <f>_xlfn.XLOOKUP(C90,customers!A:A,customers!G:G,,0)</f>
        <v>United States</v>
      </c>
      <c r="I90" t="str">
        <f>_xlfn.XLOOKUP(D90,products!A:A,products!B:B,,0)</f>
        <v>Rob</v>
      </c>
      <c r="J90" t="str">
        <f>_xlfn.XLOOKUP(D90,products!A:A,products!C:C,,0)</f>
        <v>L</v>
      </c>
      <c r="K90" s="5">
        <f>_xlfn.XLOOKUP(D90,products!A:A,products!D:D,,0)</f>
        <v>1</v>
      </c>
      <c r="L90" s="5">
        <f>_xlfn.XLOOKUP(D90,products!A:A,products!E:E,,0)</f>
        <v>11.95</v>
      </c>
      <c r="M90">
        <f t="shared" si="3"/>
        <v>35.849999999999994</v>
      </c>
      <c r="N90" t="str">
        <f t="shared" si="4"/>
        <v>Robusta</v>
      </c>
      <c r="O90" t="str">
        <f t="shared" si="5"/>
        <v>Light</v>
      </c>
      <c r="P90" t="str">
        <f>_xlfn.XLOOKUP(Coffee_shop[[#This Row],[Customer ID]],customers!A:A,customers!I:I,,0)</f>
        <v>No</v>
      </c>
    </row>
    <row r="91" spans="1:16" x14ac:dyDescent="0.3">
      <c r="A91" s="2" t="s">
        <v>990</v>
      </c>
      <c r="B91" s="3">
        <v>44545</v>
      </c>
      <c r="C91" s="2" t="s">
        <v>991</v>
      </c>
      <c r="D91" t="s">
        <v>6140</v>
      </c>
      <c r="E91" s="2">
        <v>6</v>
      </c>
      <c r="F91" s="2" t="str">
        <f>_xlfn.XLOOKUP(C91,customers!$A$1:$A$1001,customers!$B$1:$B$1001,,0)</f>
        <v>Torie Gottelier</v>
      </c>
      <c r="G91" s="2" t="str">
        <f>_xlfn.XLOOKUP(C91,customers!A:A,customers!C:C,,0)</f>
        <v>tgottelier2h@vistaprint.com</v>
      </c>
      <c r="H91" s="2" t="str">
        <f>_xlfn.XLOOKUP(C91,customers!A:A,customers!G:G,,0)</f>
        <v>United States</v>
      </c>
      <c r="I91" t="str">
        <f>_xlfn.XLOOKUP(D91,products!A:A,products!B:B,,0)</f>
        <v>Ara</v>
      </c>
      <c r="J91" t="str">
        <f>_xlfn.XLOOKUP(D91,products!A:A,products!C:C,,0)</f>
        <v>L</v>
      </c>
      <c r="K91" s="5">
        <f>_xlfn.XLOOKUP(D91,products!A:A,products!D:D,,0)</f>
        <v>1</v>
      </c>
      <c r="L91" s="5">
        <f>_xlfn.XLOOKUP(D91,products!A:A,products!E:E,,0)</f>
        <v>12.95</v>
      </c>
      <c r="M91">
        <f t="shared" si="3"/>
        <v>77.699999999999989</v>
      </c>
      <c r="N91" t="str">
        <f t="shared" si="4"/>
        <v>Arabica</v>
      </c>
      <c r="O91" t="str">
        <f t="shared" si="5"/>
        <v>Light</v>
      </c>
      <c r="P91" t="str">
        <f>_xlfn.XLOOKUP(Coffee_shop[[#This Row],[Customer ID]],customers!A:A,customers!I:I,,0)</f>
        <v>No</v>
      </c>
    </row>
    <row r="92" spans="1:16" x14ac:dyDescent="0.3">
      <c r="A92" s="2" t="s">
        <v>996</v>
      </c>
      <c r="B92" s="3">
        <v>43971</v>
      </c>
      <c r="C92" s="2" t="s">
        <v>997</v>
      </c>
      <c r="D92" t="s">
        <v>6140</v>
      </c>
      <c r="E92" s="2">
        <v>4</v>
      </c>
      <c r="F92" s="2" t="str">
        <f>_xlfn.XLOOKUP(C92,customers!$A$1:$A$1001,customers!$B$1:$B$1001,,0)</f>
        <v>Loydie Langlais</v>
      </c>
      <c r="G92" s="2">
        <f>_xlfn.XLOOKUP(C92,customers!A:A,customers!C:C,,0)</f>
        <v>0</v>
      </c>
      <c r="H92" s="2" t="str">
        <f>_xlfn.XLOOKUP(C92,customers!A:A,customers!G:G,,0)</f>
        <v>Ireland</v>
      </c>
      <c r="I92" t="str">
        <f>_xlfn.XLOOKUP(D92,products!A:A,products!B:B,,0)</f>
        <v>Ara</v>
      </c>
      <c r="J92" t="str">
        <f>_xlfn.XLOOKUP(D92,products!A:A,products!C:C,,0)</f>
        <v>L</v>
      </c>
      <c r="K92" s="5">
        <f>_xlfn.XLOOKUP(D92,products!A:A,products!D:D,,0)</f>
        <v>1</v>
      </c>
      <c r="L92" s="5">
        <f>_xlfn.XLOOKUP(D92,products!A:A,products!E:E,,0)</f>
        <v>12.95</v>
      </c>
      <c r="M92">
        <f t="shared" si="3"/>
        <v>51.8</v>
      </c>
      <c r="N92" t="str">
        <f t="shared" si="4"/>
        <v>Arabica</v>
      </c>
      <c r="O92" t="str">
        <f t="shared" si="5"/>
        <v>Light</v>
      </c>
      <c r="P92" t="str">
        <f>_xlfn.XLOOKUP(Coffee_shop[[#This Row],[Customer ID]],customers!A:A,customers!I:I,,0)</f>
        <v>Yes</v>
      </c>
    </row>
    <row r="93" spans="1:16" x14ac:dyDescent="0.3">
      <c r="A93" s="2" t="s">
        <v>1001</v>
      </c>
      <c r="B93" s="3">
        <v>44137</v>
      </c>
      <c r="C93" s="2" t="s">
        <v>1002</v>
      </c>
      <c r="D93" t="s">
        <v>6175</v>
      </c>
      <c r="E93" s="2">
        <v>4</v>
      </c>
      <c r="F93" s="2" t="str">
        <f>_xlfn.XLOOKUP(C93,customers!$A$1:$A$1001,customers!$B$1:$B$1001,,0)</f>
        <v>Adham Greenhead</v>
      </c>
      <c r="G93" s="2" t="str">
        <f>_xlfn.XLOOKUP(C93,customers!A:A,customers!C:C,,0)</f>
        <v>agreenhead2j@dailymail.co.uk</v>
      </c>
      <c r="H93" s="2" t="str">
        <f>_xlfn.XLOOKUP(C93,customers!A:A,customers!G:G,,0)</f>
        <v>United States</v>
      </c>
      <c r="I93" t="str">
        <f>_xlfn.XLOOKUP(D93,products!A:A,products!B:B,,0)</f>
        <v>Ara</v>
      </c>
      <c r="J93" t="str">
        <f>_xlfn.XLOOKUP(D93,products!A:A,products!C:C,,0)</f>
        <v>M</v>
      </c>
      <c r="K93" s="5">
        <f>_xlfn.XLOOKUP(D93,products!A:A,products!D:D,,0)</f>
        <v>2.5</v>
      </c>
      <c r="L93" s="5">
        <f>_xlfn.XLOOKUP(D93,products!A:A,products!E:E,,0)</f>
        <v>25.874999999999996</v>
      </c>
      <c r="M93">
        <f t="shared" si="3"/>
        <v>103.49999999999999</v>
      </c>
      <c r="N93" t="str">
        <f t="shared" si="4"/>
        <v>Arabica</v>
      </c>
      <c r="O93" t="str">
        <f t="shared" si="5"/>
        <v>Medium</v>
      </c>
      <c r="P93" t="str">
        <f>_xlfn.XLOOKUP(Coffee_shop[[#This Row],[Customer ID]],customers!A:A,customers!I:I,,0)</f>
        <v>No</v>
      </c>
    </row>
    <row r="94" spans="1:16" x14ac:dyDescent="0.3">
      <c r="A94" s="2" t="s">
        <v>1007</v>
      </c>
      <c r="B94" s="3">
        <v>44037</v>
      </c>
      <c r="C94" s="2" t="s">
        <v>1008</v>
      </c>
      <c r="D94" t="s">
        <v>6171</v>
      </c>
      <c r="E94" s="2">
        <v>3</v>
      </c>
      <c r="F94" s="2" t="str">
        <f>_xlfn.XLOOKUP(C94,customers!$A$1:$A$1001,customers!$B$1:$B$1001,,0)</f>
        <v>Hamish MacSherry</v>
      </c>
      <c r="G94" s="2">
        <f>_xlfn.XLOOKUP(C94,customers!A:A,customers!C:C,,0)</f>
        <v>0</v>
      </c>
      <c r="H94" s="2" t="str">
        <f>_xlfn.XLOOKUP(C94,customers!A:A,customers!G:G,,0)</f>
        <v>United States</v>
      </c>
      <c r="I94" t="str">
        <f>_xlfn.XLOOKUP(D94,products!A:A,products!B:B,,0)</f>
        <v>Exc</v>
      </c>
      <c r="J94" t="str">
        <f>_xlfn.XLOOKUP(D94,products!A:A,products!C:C,,0)</f>
        <v>L</v>
      </c>
      <c r="K94" s="5">
        <f>_xlfn.XLOOKUP(D94,products!A:A,products!D:D,,0)</f>
        <v>1</v>
      </c>
      <c r="L94" s="5">
        <f>_xlfn.XLOOKUP(D94,products!A:A,products!E:E,,0)</f>
        <v>14.85</v>
      </c>
      <c r="M94">
        <f t="shared" si="3"/>
        <v>44.55</v>
      </c>
      <c r="N94" t="str">
        <f t="shared" si="4"/>
        <v>Excelsa</v>
      </c>
      <c r="O94" t="str">
        <f t="shared" si="5"/>
        <v>Light</v>
      </c>
      <c r="P94" t="str">
        <f>_xlfn.XLOOKUP(Coffee_shop[[#This Row],[Customer ID]],customers!A:A,customers!I:I,,0)</f>
        <v>Yes</v>
      </c>
    </row>
    <row r="95" spans="1:16" x14ac:dyDescent="0.3">
      <c r="A95" s="2" t="s">
        <v>1012</v>
      </c>
      <c r="B95" s="3">
        <v>43538</v>
      </c>
      <c r="C95" s="2" t="s">
        <v>1013</v>
      </c>
      <c r="D95" t="s">
        <v>6176</v>
      </c>
      <c r="E95" s="2">
        <v>4</v>
      </c>
      <c r="F95" s="2" t="str">
        <f>_xlfn.XLOOKUP(C95,customers!$A$1:$A$1001,customers!$B$1:$B$1001,,0)</f>
        <v>Else Langcaster</v>
      </c>
      <c r="G95" s="2" t="str">
        <f>_xlfn.XLOOKUP(C95,customers!A:A,customers!C:C,,0)</f>
        <v>elangcaster2l@spotify.com</v>
      </c>
      <c r="H95" s="2" t="str">
        <f>_xlfn.XLOOKUP(C95,customers!A:A,customers!G:G,,0)</f>
        <v>United Kingdom</v>
      </c>
      <c r="I95" t="str">
        <f>_xlfn.XLOOKUP(D95,products!A:A,products!B:B,,0)</f>
        <v>Exc</v>
      </c>
      <c r="J95" t="str">
        <f>_xlfn.XLOOKUP(D95,products!A:A,products!C:C,,0)</f>
        <v>L</v>
      </c>
      <c r="K95" s="5">
        <f>_xlfn.XLOOKUP(D95,products!A:A,products!D:D,,0)</f>
        <v>0.5</v>
      </c>
      <c r="L95" s="5">
        <f>_xlfn.XLOOKUP(D95,products!A:A,products!E:E,,0)</f>
        <v>8.91</v>
      </c>
      <c r="M95">
        <f t="shared" si="3"/>
        <v>35.64</v>
      </c>
      <c r="N95" t="str">
        <f t="shared" si="4"/>
        <v>Excelsa</v>
      </c>
      <c r="O95" t="str">
        <f t="shared" si="5"/>
        <v>Light</v>
      </c>
      <c r="P95" t="str">
        <f>_xlfn.XLOOKUP(Coffee_shop[[#This Row],[Customer ID]],customers!A:A,customers!I:I,,0)</f>
        <v>Yes</v>
      </c>
    </row>
    <row r="96" spans="1:16" x14ac:dyDescent="0.3">
      <c r="A96" s="2" t="s">
        <v>1018</v>
      </c>
      <c r="B96" s="3">
        <v>44014</v>
      </c>
      <c r="C96" s="2" t="s">
        <v>1019</v>
      </c>
      <c r="D96" t="s">
        <v>6154</v>
      </c>
      <c r="E96" s="2">
        <v>6</v>
      </c>
      <c r="F96" s="2" t="str">
        <f>_xlfn.XLOOKUP(C96,customers!$A$1:$A$1001,customers!$B$1:$B$1001,,0)</f>
        <v>Rudy Farquharson</v>
      </c>
      <c r="G96" s="2">
        <f>_xlfn.XLOOKUP(C96,customers!A:A,customers!C:C,,0)</f>
        <v>0</v>
      </c>
      <c r="H96" s="2" t="str">
        <f>_xlfn.XLOOKUP(C96,customers!A:A,customers!G:G,,0)</f>
        <v>Ireland</v>
      </c>
      <c r="I96" t="str">
        <f>_xlfn.XLOOKUP(D96,products!A:A,products!B:B,,0)</f>
        <v>Ara</v>
      </c>
      <c r="J96" t="str">
        <f>_xlfn.XLOOKUP(D96,products!A:A,products!C:C,,0)</f>
        <v>D</v>
      </c>
      <c r="K96" s="5">
        <f>_xlfn.XLOOKUP(D96,products!A:A,products!D:D,,0)</f>
        <v>0.2</v>
      </c>
      <c r="L96" s="5">
        <f>_xlfn.XLOOKUP(D96,products!A:A,products!E:E,,0)</f>
        <v>2.9849999999999999</v>
      </c>
      <c r="M96">
        <f t="shared" si="3"/>
        <v>17.91</v>
      </c>
      <c r="N96" t="str">
        <f t="shared" si="4"/>
        <v>Arabica</v>
      </c>
      <c r="O96" t="str">
        <f t="shared" si="5"/>
        <v>Dark</v>
      </c>
      <c r="P96" t="str">
        <f>_xlfn.XLOOKUP(Coffee_shop[[#This Row],[Customer ID]],customers!A:A,customers!I:I,,0)</f>
        <v>Yes</v>
      </c>
    </row>
    <row r="97" spans="1:16" x14ac:dyDescent="0.3">
      <c r="A97" s="2" t="s">
        <v>1022</v>
      </c>
      <c r="B97" s="3">
        <v>43816</v>
      </c>
      <c r="C97" s="2" t="s">
        <v>1023</v>
      </c>
      <c r="D97" t="s">
        <v>6175</v>
      </c>
      <c r="E97" s="2">
        <v>6</v>
      </c>
      <c r="F97" s="2" t="str">
        <f>_xlfn.XLOOKUP(C97,customers!$A$1:$A$1001,customers!$B$1:$B$1001,,0)</f>
        <v>Norene Magauran</v>
      </c>
      <c r="G97" s="2" t="str">
        <f>_xlfn.XLOOKUP(C97,customers!A:A,customers!C:C,,0)</f>
        <v>nmagauran2n@51.la</v>
      </c>
      <c r="H97" s="2" t="str">
        <f>_xlfn.XLOOKUP(C97,customers!A:A,customers!G:G,,0)</f>
        <v>United States</v>
      </c>
      <c r="I97" t="str">
        <f>_xlfn.XLOOKUP(D97,products!A:A,products!B:B,,0)</f>
        <v>Ara</v>
      </c>
      <c r="J97" t="str">
        <f>_xlfn.XLOOKUP(D97,products!A:A,products!C:C,,0)</f>
        <v>M</v>
      </c>
      <c r="K97" s="5">
        <f>_xlfn.XLOOKUP(D97,products!A:A,products!D:D,,0)</f>
        <v>2.5</v>
      </c>
      <c r="L97" s="5">
        <f>_xlfn.XLOOKUP(D97,products!A:A,products!E:E,,0)</f>
        <v>25.874999999999996</v>
      </c>
      <c r="M97">
        <f t="shared" si="3"/>
        <v>155.24999999999997</v>
      </c>
      <c r="N97" t="str">
        <f t="shared" si="4"/>
        <v>Arabica</v>
      </c>
      <c r="O97" t="str">
        <f t="shared" si="5"/>
        <v>Medium</v>
      </c>
      <c r="P97" t="str">
        <f>_xlfn.XLOOKUP(Coffee_shop[[#This Row],[Customer ID]],customers!A:A,customers!I:I,,0)</f>
        <v>No</v>
      </c>
    </row>
    <row r="98" spans="1:16" x14ac:dyDescent="0.3">
      <c r="A98" s="2" t="s">
        <v>1027</v>
      </c>
      <c r="B98" s="3">
        <v>44171</v>
      </c>
      <c r="C98" s="2" t="s">
        <v>1028</v>
      </c>
      <c r="D98" t="s">
        <v>6154</v>
      </c>
      <c r="E98" s="2">
        <v>2</v>
      </c>
      <c r="F98" s="2" t="str">
        <f>_xlfn.XLOOKUP(C98,customers!$A$1:$A$1001,customers!$B$1:$B$1001,,0)</f>
        <v>Vicki Kirdsch</v>
      </c>
      <c r="G98" s="2" t="str">
        <f>_xlfn.XLOOKUP(C98,customers!A:A,customers!C:C,,0)</f>
        <v>vkirdsch2o@google.fr</v>
      </c>
      <c r="H98" s="2" t="str">
        <f>_xlfn.XLOOKUP(C98,customers!A:A,customers!G:G,,0)</f>
        <v>United States</v>
      </c>
      <c r="I98" t="str">
        <f>_xlfn.XLOOKUP(D98,products!A:A,products!B:B,,0)</f>
        <v>Ara</v>
      </c>
      <c r="J98" t="str">
        <f>_xlfn.XLOOKUP(D98,products!A:A,products!C:C,,0)</f>
        <v>D</v>
      </c>
      <c r="K98" s="5">
        <f>_xlfn.XLOOKUP(D98,products!A:A,products!D:D,,0)</f>
        <v>0.2</v>
      </c>
      <c r="L98" s="5">
        <f>_xlfn.XLOOKUP(D98,products!A:A,products!E:E,,0)</f>
        <v>2.9849999999999999</v>
      </c>
      <c r="M98">
        <f t="shared" si="3"/>
        <v>5.97</v>
      </c>
      <c r="N98" t="str">
        <f t="shared" si="4"/>
        <v>Arabica</v>
      </c>
      <c r="O98" t="str">
        <f t="shared" si="5"/>
        <v>Dark</v>
      </c>
      <c r="P98" t="str">
        <f>_xlfn.XLOOKUP(Coffee_shop[[#This Row],[Customer ID]],customers!A:A,customers!I:I,,0)</f>
        <v>No</v>
      </c>
    </row>
    <row r="99" spans="1:16" x14ac:dyDescent="0.3">
      <c r="A99" s="2" t="s">
        <v>1032</v>
      </c>
      <c r="B99" s="3">
        <v>44259</v>
      </c>
      <c r="C99" s="2" t="s">
        <v>1033</v>
      </c>
      <c r="D99" t="s">
        <v>6157</v>
      </c>
      <c r="E99" s="2">
        <v>2</v>
      </c>
      <c r="F99" s="2" t="str">
        <f>_xlfn.XLOOKUP(C99,customers!$A$1:$A$1001,customers!$B$1:$B$1001,,0)</f>
        <v>Ilysa Whapple</v>
      </c>
      <c r="G99" s="2" t="str">
        <f>_xlfn.XLOOKUP(C99,customers!A:A,customers!C:C,,0)</f>
        <v>iwhapple2p@com.com</v>
      </c>
      <c r="H99" s="2" t="str">
        <f>_xlfn.XLOOKUP(C99,customers!A:A,customers!G:G,,0)</f>
        <v>United States</v>
      </c>
      <c r="I99" t="str">
        <f>_xlfn.XLOOKUP(D99,products!A:A,products!B:B,,0)</f>
        <v>Ara</v>
      </c>
      <c r="J99" t="str">
        <f>_xlfn.XLOOKUP(D99,products!A:A,products!C:C,,0)</f>
        <v>M</v>
      </c>
      <c r="K99" s="5">
        <f>_xlfn.XLOOKUP(D99,products!A:A,products!D:D,,0)</f>
        <v>0.5</v>
      </c>
      <c r="L99" s="5">
        <f>_xlfn.XLOOKUP(D99,products!A:A,products!E:E,,0)</f>
        <v>6.75</v>
      </c>
      <c r="M99">
        <f t="shared" si="3"/>
        <v>13.5</v>
      </c>
      <c r="N99" t="str">
        <f t="shared" si="4"/>
        <v>Arabica</v>
      </c>
      <c r="O99" t="str">
        <f t="shared" si="5"/>
        <v>Medium</v>
      </c>
      <c r="P99" t="str">
        <f>_xlfn.XLOOKUP(Coffee_shop[[#This Row],[Customer ID]],customers!A:A,customers!I:I,,0)</f>
        <v>No</v>
      </c>
    </row>
    <row r="100" spans="1:16" x14ac:dyDescent="0.3">
      <c r="A100" s="2" t="s">
        <v>1038</v>
      </c>
      <c r="B100" s="3">
        <v>44394</v>
      </c>
      <c r="C100" s="2" t="s">
        <v>1039</v>
      </c>
      <c r="D100" t="s">
        <v>6154</v>
      </c>
      <c r="E100" s="2">
        <v>1</v>
      </c>
      <c r="F100" s="2" t="str">
        <f>_xlfn.XLOOKUP(C100,customers!$A$1:$A$1001,customers!$B$1:$B$1001,,0)</f>
        <v>Ruy Cancellieri</v>
      </c>
      <c r="G100" s="2">
        <f>_xlfn.XLOOKUP(C100,customers!A:A,customers!C:C,,0)</f>
        <v>0</v>
      </c>
      <c r="H100" s="2" t="str">
        <f>_xlfn.XLOOKUP(C100,customers!A:A,customers!G:G,,0)</f>
        <v>Ireland</v>
      </c>
      <c r="I100" t="str">
        <f>_xlfn.XLOOKUP(D100,products!A:A,products!B:B,,0)</f>
        <v>Ara</v>
      </c>
      <c r="J100" t="str">
        <f>_xlfn.XLOOKUP(D100,products!A:A,products!C:C,,0)</f>
        <v>D</v>
      </c>
      <c r="K100" s="5">
        <f>_xlfn.XLOOKUP(D100,products!A:A,products!D:D,,0)</f>
        <v>0.2</v>
      </c>
      <c r="L100" s="5">
        <f>_xlfn.XLOOKUP(D100,products!A:A,products!E:E,,0)</f>
        <v>2.9849999999999999</v>
      </c>
      <c r="M100">
        <f t="shared" si="3"/>
        <v>2.9849999999999999</v>
      </c>
      <c r="N100" t="str">
        <f t="shared" si="4"/>
        <v>Arabica</v>
      </c>
      <c r="O100" t="str">
        <f t="shared" si="5"/>
        <v>Dark</v>
      </c>
      <c r="P100" t="str">
        <f>_xlfn.XLOOKUP(Coffee_shop[[#This Row],[Customer ID]],customers!A:A,customers!I:I,,0)</f>
        <v>No</v>
      </c>
    </row>
    <row r="101" spans="1:16" x14ac:dyDescent="0.3">
      <c r="A101" s="2" t="s">
        <v>1043</v>
      </c>
      <c r="B101" s="3">
        <v>44139</v>
      </c>
      <c r="C101" s="2" t="s">
        <v>1044</v>
      </c>
      <c r="D101" t="s">
        <v>6159</v>
      </c>
      <c r="E101" s="2">
        <v>3</v>
      </c>
      <c r="F101" s="2" t="str">
        <f>_xlfn.XLOOKUP(C101,customers!$A$1:$A$1001,customers!$B$1:$B$1001,,0)</f>
        <v>Aube Follett</v>
      </c>
      <c r="G101" s="2">
        <f>_xlfn.XLOOKUP(C101,customers!A:A,customers!C:C,,0)</f>
        <v>0</v>
      </c>
      <c r="H101" s="2" t="str">
        <f>_xlfn.XLOOKUP(C101,customers!A:A,customers!G:G,,0)</f>
        <v>United States</v>
      </c>
      <c r="I101" t="str">
        <f>_xlfn.XLOOKUP(D101,products!A:A,products!B:B,,0)</f>
        <v>Lib</v>
      </c>
      <c r="J101" t="str">
        <f>_xlfn.XLOOKUP(D101,products!A:A,products!C:C,,0)</f>
        <v>M</v>
      </c>
      <c r="K101" s="5">
        <f>_xlfn.XLOOKUP(D101,products!A:A,products!D:D,,0)</f>
        <v>0.2</v>
      </c>
      <c r="L101" s="5">
        <f>_xlfn.XLOOKUP(D101,products!A:A,products!E:E,,0)</f>
        <v>4.3650000000000002</v>
      </c>
      <c r="M101">
        <f t="shared" si="3"/>
        <v>13.095000000000001</v>
      </c>
      <c r="N101" t="str">
        <f t="shared" si="4"/>
        <v>Libarica</v>
      </c>
      <c r="O101" t="str">
        <f t="shared" si="5"/>
        <v>Medium</v>
      </c>
      <c r="P101" t="str">
        <f>_xlfn.XLOOKUP(Coffee_shop[[#This Row],[Customer ID]],customers!A:A,customers!I:I,,0)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_xlfn.XLOOKUP(C102,customers!A:A,customers!C:C,,0)</f>
        <v>0</v>
      </c>
      <c r="H102" s="2" t="str">
        <f>_xlfn.XLOOKUP(C102,customers!A:A,customers!G:G,,0)</f>
        <v>United States</v>
      </c>
      <c r="I102" t="str">
        <f>_xlfn.XLOOKUP(D102,products!A:A,products!B:B,,0)</f>
        <v>Ara</v>
      </c>
      <c r="J102" t="str">
        <f>_xlfn.XLOOKUP(D102,products!A:A,products!C:C,,0)</f>
        <v>L</v>
      </c>
      <c r="K102" s="5">
        <f>_xlfn.XLOOKUP(D102,products!A:A,products!D:D,,0)</f>
        <v>0.2</v>
      </c>
      <c r="L102" s="5">
        <f>_xlfn.XLOOKUP(D102,products!A:A,products!E:E,,0)</f>
        <v>3.8849999999999998</v>
      </c>
      <c r="M102">
        <f t="shared" si="3"/>
        <v>7.77</v>
      </c>
      <c r="N102" t="str">
        <f t="shared" si="4"/>
        <v>Arabica</v>
      </c>
      <c r="O102" t="str">
        <f t="shared" si="5"/>
        <v>Light</v>
      </c>
      <c r="P102" t="str">
        <f>_xlfn.XLOOKUP(Coffee_shop[[#This Row],[Customer ID]],customers!A:A,customers!I:I,,0)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_xlfn.XLOOKUP(C103,customers!A:A,customers!C:C,,0)</f>
        <v>nyoules2t@reference.com</v>
      </c>
      <c r="H103" s="2" t="str">
        <f>_xlfn.XLOOKUP(C103,customers!A:A,customers!G:G,,0)</f>
        <v>Ireland</v>
      </c>
      <c r="I103" t="str">
        <f>_xlfn.XLOOKUP(D103,products!A:A,products!B:B,,0)</f>
        <v>Lib</v>
      </c>
      <c r="J103" t="str">
        <f>_xlfn.XLOOKUP(D103,products!A:A,products!C:C,,0)</f>
        <v>D</v>
      </c>
      <c r="K103" s="5">
        <f>_xlfn.XLOOKUP(D103,products!A:A,products!D:D,,0)</f>
        <v>2.5</v>
      </c>
      <c r="L103" s="5">
        <f>_xlfn.XLOOKUP(D103,products!A:A,products!E:E,,0)</f>
        <v>29.784999999999997</v>
      </c>
      <c r="M103">
        <f t="shared" si="3"/>
        <v>148.92499999999998</v>
      </c>
      <c r="N103" t="str">
        <f t="shared" si="4"/>
        <v>Libarica</v>
      </c>
      <c r="O103" t="str">
        <f t="shared" si="5"/>
        <v>Dark</v>
      </c>
      <c r="P103" t="str">
        <f>_xlfn.XLOOKUP(Coffee_shop[[#This Row],[Customer ID]],customers!A:A,customers!I:I,,0)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_xlfn.XLOOKUP(C104,customers!A:A,customers!C:C,,0)</f>
        <v>daizikovitz2u@answers.com</v>
      </c>
      <c r="H104" s="2" t="str">
        <f>_xlfn.XLOOKUP(C104,customers!A:A,customers!G:G,,0)</f>
        <v>Ireland</v>
      </c>
      <c r="I104" t="str">
        <f>_xlfn.XLOOKUP(D104,products!A:A,products!B:B,,0)</f>
        <v>Lib</v>
      </c>
      <c r="J104" t="str">
        <f>_xlfn.XLOOKUP(D104,products!A:A,products!C:C,,0)</f>
        <v>D</v>
      </c>
      <c r="K104" s="5">
        <f>_xlfn.XLOOKUP(D104,products!A:A,products!D:D,,0)</f>
        <v>1</v>
      </c>
      <c r="L104" s="5">
        <f>_xlfn.XLOOKUP(D104,products!A:A,products!E:E,,0)</f>
        <v>12.95</v>
      </c>
      <c r="M104">
        <f t="shared" si="3"/>
        <v>38.849999999999994</v>
      </c>
      <c r="N104" t="str">
        <f t="shared" si="4"/>
        <v>Libarica</v>
      </c>
      <c r="O104" t="str">
        <f t="shared" si="5"/>
        <v>Dark</v>
      </c>
      <c r="P104" t="str">
        <f>_xlfn.XLOOKUP(Coffee_shop[[#This Row],[Customer ID]],customers!A:A,customers!I:I,,0)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_xlfn.XLOOKUP(C105,customers!A:A,customers!C:C,,0)</f>
        <v>brevel2v@fastcompany.com</v>
      </c>
      <c r="H105" s="2" t="str">
        <f>_xlfn.XLOOKUP(C105,customers!A:A,customers!G:G,,0)</f>
        <v>United States</v>
      </c>
      <c r="I105" t="str">
        <f>_xlfn.XLOOKUP(D105,products!A:A,products!B:B,,0)</f>
        <v>Rob</v>
      </c>
      <c r="J105" t="str">
        <f>_xlfn.XLOOKUP(D105,products!A:A,products!C:C,,0)</f>
        <v>M</v>
      </c>
      <c r="K105" s="5">
        <f>_xlfn.XLOOKUP(D105,products!A:A,products!D:D,,0)</f>
        <v>0.2</v>
      </c>
      <c r="L105" s="5">
        <f>_xlfn.XLOOKUP(D105,products!A:A,products!E:E,,0)</f>
        <v>2.9849999999999999</v>
      </c>
      <c r="M105">
        <f t="shared" si="3"/>
        <v>11.94</v>
      </c>
      <c r="N105" t="str">
        <f t="shared" si="4"/>
        <v>Robusta</v>
      </c>
      <c r="O105" t="str">
        <f t="shared" si="5"/>
        <v>Medium</v>
      </c>
      <c r="P105" t="str">
        <f>_xlfn.XLOOKUP(Coffee_shop[[#This Row],[Customer ID]],customers!A:A,customers!I:I,,0)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5">
        <f>_xlfn.XLOOKUP(D106,products!A:A,products!D:D,,0)</f>
        <v>1</v>
      </c>
      <c r="L106" s="5">
        <f>_xlfn.XLOOKUP(D106,products!A:A,products!E:E,,0)</f>
        <v>14.55</v>
      </c>
      <c r="M106">
        <f t="shared" si="3"/>
        <v>87.300000000000011</v>
      </c>
      <c r="N106" t="str">
        <f t="shared" si="4"/>
        <v>Libarica</v>
      </c>
      <c r="O106" t="str">
        <f t="shared" si="5"/>
        <v>Medium</v>
      </c>
      <c r="P106" t="str">
        <f>_xlfn.XLOOKUP(Coffee_shop[[#This Row],[Customer ID]],customers!A:A,customers!I:I,,0)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_xlfn.XLOOKUP(C107,customers!A:A,customers!C:C,,0)</f>
        <v>qveel2x@jugem.jp</v>
      </c>
      <c r="H107" s="2" t="str">
        <f>_xlfn.XLOOKUP(C107,customers!A:A,customers!G:G,,0)</f>
        <v>United States</v>
      </c>
      <c r="I107" t="str">
        <f>_xlfn.XLOOKUP(D107,products!A:A,products!B:B,,0)</f>
        <v>Ara</v>
      </c>
      <c r="J107" t="str">
        <f>_xlfn.XLOOKUP(D107,products!A:A,products!C:C,,0)</f>
        <v>M</v>
      </c>
      <c r="K107" s="5">
        <f>_xlfn.XLOOKUP(D107,products!A:A,products!D:D,,0)</f>
        <v>0.5</v>
      </c>
      <c r="L107" s="5">
        <f>_xlfn.XLOOKUP(D107,products!A:A,products!E:E,,0)</f>
        <v>6.75</v>
      </c>
      <c r="M107">
        <f t="shared" si="3"/>
        <v>40.5</v>
      </c>
      <c r="N107" t="str">
        <f t="shared" si="4"/>
        <v>Arabica</v>
      </c>
      <c r="O107" t="str">
        <f t="shared" si="5"/>
        <v>Medium</v>
      </c>
      <c r="P107" t="str">
        <f>_xlfn.XLOOKUP(Coffee_shop[[#This Row],[Customer ID]],customers!A:A,customers!I:I,,0)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_xlfn.XLOOKUP(C108,customers!A:A,customers!C:C,,0)</f>
        <v>lconyers2y@twitter.com</v>
      </c>
      <c r="H108" s="2" t="str">
        <f>_xlfn.XLOOKUP(C108,customers!A:A,customers!G:G,,0)</f>
        <v>United States</v>
      </c>
      <c r="I108" t="str">
        <f>_xlfn.XLOOKUP(D108,products!A:A,products!B:B,,0)</f>
        <v>Exc</v>
      </c>
      <c r="J108" t="str">
        <f>_xlfn.XLOOKUP(D108,products!A:A,products!C:C,,0)</f>
        <v>D</v>
      </c>
      <c r="K108" s="5">
        <f>_xlfn.XLOOKUP(D108,products!A:A,products!D:D,,0)</f>
        <v>1</v>
      </c>
      <c r="L108" s="5">
        <f>_xlfn.XLOOKUP(D108,products!A:A,products!E:E,,0)</f>
        <v>12.15</v>
      </c>
      <c r="M108">
        <f t="shared" si="3"/>
        <v>24.3</v>
      </c>
      <c r="N108" t="str">
        <f t="shared" si="4"/>
        <v>Excelsa</v>
      </c>
      <c r="O108" t="str">
        <f t="shared" si="5"/>
        <v>Dark</v>
      </c>
      <c r="P108" t="str">
        <f>_xlfn.XLOOKUP(Coffee_shop[[#This Row],[Customer ID]],customers!A:A,customers!I:I,,0)</f>
        <v>No</v>
      </c>
    </row>
    <row r="109" spans="1:16" x14ac:dyDescent="0.3">
      <c r="A109" s="2" t="s">
        <v>1089</v>
      </c>
      <c r="B109" s="3">
        <v>43569</v>
      </c>
      <c r="C109" s="2" t="s">
        <v>1090</v>
      </c>
      <c r="D109" t="s">
        <v>6146</v>
      </c>
      <c r="E109" s="2">
        <v>3</v>
      </c>
      <c r="F109" s="2" t="str">
        <f>_xlfn.XLOOKUP(C109,customers!$A$1:$A$1001,customers!$B$1:$B$1001,,0)</f>
        <v>Pen Wye</v>
      </c>
      <c r="G109" s="2" t="str">
        <f>_xlfn.XLOOKUP(C109,customers!A:A,customers!C:C,,0)</f>
        <v>pwye2z@dagondesign.com</v>
      </c>
      <c r="H109" s="2" t="str">
        <f>_xlfn.XLOOKUP(C109,customers!A:A,customers!G:G,,0)</f>
        <v>United States</v>
      </c>
      <c r="I109" t="str">
        <f>_xlfn.XLOOKUP(D109,products!A:A,products!B:B,,0)</f>
        <v>Rob</v>
      </c>
      <c r="J109" t="str">
        <f>_xlfn.XLOOKUP(D109,products!A:A,products!C:C,,0)</f>
        <v>M</v>
      </c>
      <c r="K109" s="5">
        <f>_xlfn.XLOOKUP(D109,products!A:A,products!D:D,,0)</f>
        <v>0.5</v>
      </c>
      <c r="L109" s="5">
        <f>_xlfn.XLOOKUP(D109,products!A:A,products!E:E,,0)</f>
        <v>5.97</v>
      </c>
      <c r="M109">
        <f t="shared" si="3"/>
        <v>17.91</v>
      </c>
      <c r="N109" t="str">
        <f t="shared" si="4"/>
        <v>Robusta</v>
      </c>
      <c r="O109" t="str">
        <f t="shared" si="5"/>
        <v>Medium</v>
      </c>
      <c r="P109" t="str">
        <f>_xlfn.XLOOKUP(Coffee_shop[[#This Row],[Customer ID]],customers!A:A,customers!I:I,,0)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_xlfn.XLOOKUP(C110,customers!A:A,customers!C:C,,0)</f>
        <v>0</v>
      </c>
      <c r="H110" s="2" t="str">
        <f>_xlfn.XLOOKUP(C110,customers!A:A,customers!G:G,,0)</f>
        <v>United States</v>
      </c>
      <c r="I110" t="str">
        <f>_xlfn.XLOOKUP(D110,products!A:A,products!B:B,,0)</f>
        <v>Ara</v>
      </c>
      <c r="J110" t="str">
        <f>_xlfn.XLOOKUP(D110,products!A:A,products!C:C,,0)</f>
        <v>M</v>
      </c>
      <c r="K110" s="5">
        <f>_xlfn.XLOOKUP(D110,products!A:A,products!D:D,,0)</f>
        <v>0.5</v>
      </c>
      <c r="L110" s="5">
        <f>_xlfn.XLOOKUP(D110,products!A:A,products!E:E,,0)</f>
        <v>6.75</v>
      </c>
      <c r="M110">
        <f t="shared" si="3"/>
        <v>27</v>
      </c>
      <c r="N110" t="str">
        <f t="shared" si="4"/>
        <v>Arabica</v>
      </c>
      <c r="O110" t="str">
        <f t="shared" si="5"/>
        <v>Medium</v>
      </c>
      <c r="P110" t="str">
        <f>_xlfn.XLOOKUP(Coffee_shop[[#This Row],[Customer ID]],customers!A:A,customers!I:I,,0)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_xlfn.XLOOKUP(C111,customers!A:A,customers!C:C,,0)</f>
        <v>tsheryn31@mtv.com</v>
      </c>
      <c r="H111" s="2" t="str">
        <f>_xlfn.XLOOKUP(C111,customers!A:A,customers!G:G,,0)</f>
        <v>United States</v>
      </c>
      <c r="I111" t="str">
        <f>_xlfn.XLOOKUP(D111,products!A:A,products!B:B,,0)</f>
        <v>Lib</v>
      </c>
      <c r="J111" t="str">
        <f>_xlfn.XLOOKUP(D111,products!A:A,products!C:C,,0)</f>
        <v>D</v>
      </c>
      <c r="K111" s="5">
        <f>_xlfn.XLOOKUP(D111,products!A:A,products!D:D,,0)</f>
        <v>0.5</v>
      </c>
      <c r="L111" s="5">
        <f>_xlfn.XLOOKUP(D111,products!A:A,products!E:E,,0)</f>
        <v>7.77</v>
      </c>
      <c r="M111">
        <f t="shared" si="3"/>
        <v>7.77</v>
      </c>
      <c r="N111" t="str">
        <f t="shared" si="4"/>
        <v>Libarica</v>
      </c>
      <c r="O111" t="str">
        <f t="shared" si="5"/>
        <v>Dark</v>
      </c>
      <c r="P111" t="str">
        <f>_xlfn.XLOOKUP(Coffee_shop[[#This Row],[Customer ID]],customers!A:A,customers!I:I,,0)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5">
        <f>_xlfn.XLOOKUP(D112,products!A:A,products!D:D,,0)</f>
        <v>0.2</v>
      </c>
      <c r="L112" s="5">
        <f>_xlfn.XLOOKUP(D112,products!A:A,products!E:E,,0)</f>
        <v>4.4550000000000001</v>
      </c>
      <c r="M112">
        <f t="shared" si="3"/>
        <v>13.365</v>
      </c>
      <c r="N112" t="str">
        <f t="shared" si="4"/>
        <v>Excelsa</v>
      </c>
      <c r="O112" t="str">
        <f t="shared" si="5"/>
        <v>Light</v>
      </c>
      <c r="P112" t="str">
        <f>_xlfn.XLOOKUP(Coffee_shop[[#This Row],[Customer ID]],customers!A:A,customers!I:I,,0)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_xlfn.XLOOKUP(C113,customers!A:A,customers!C:C,,0)</f>
        <v>bfominov33@yale.edu</v>
      </c>
      <c r="H113" s="2" t="str">
        <f>_xlfn.XLOOKUP(C113,customers!A:A,customers!G:G,,0)</f>
        <v>United States</v>
      </c>
      <c r="I113" t="str">
        <f>_xlfn.XLOOKUP(D113,products!A:A,products!B:B,,0)</f>
        <v>Rob</v>
      </c>
      <c r="J113" t="str">
        <f>_xlfn.XLOOKUP(D113,products!A:A,products!C:C,,0)</f>
        <v>D</v>
      </c>
      <c r="K113" s="5">
        <f>_xlfn.XLOOKUP(D113,products!A:A,products!D:D,,0)</f>
        <v>0.5</v>
      </c>
      <c r="L113" s="5">
        <f>_xlfn.XLOOKUP(D113,products!A:A,products!E:E,,0)</f>
        <v>5.3699999999999992</v>
      </c>
      <c r="M113">
        <f t="shared" si="3"/>
        <v>26.849999999999994</v>
      </c>
      <c r="N113" t="str">
        <f t="shared" si="4"/>
        <v>Robusta</v>
      </c>
      <c r="O113" t="str">
        <f t="shared" si="5"/>
        <v>Dark</v>
      </c>
      <c r="P113" t="str">
        <f>_xlfn.XLOOKUP(Coffee_shop[[#This Row],[Customer ID]],customers!A:A,customers!I:I,,0)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_xlfn.XLOOKUP(C114,customers!A:A,customers!C:C,,0)</f>
        <v>scritchlow34@un.org</v>
      </c>
      <c r="H114" s="2" t="str">
        <f>_xlfn.XLOOKUP(C114,customers!A:A,customers!G:G,,0)</f>
        <v>United States</v>
      </c>
      <c r="I114" t="str">
        <f>_xlfn.XLOOKUP(D114,products!A:A,products!B:B,,0)</f>
        <v>Ara</v>
      </c>
      <c r="J114" t="str">
        <f>_xlfn.XLOOKUP(D114,products!A:A,products!C:C,,0)</f>
        <v>M</v>
      </c>
      <c r="K114" s="5">
        <f>_xlfn.XLOOKUP(D114,products!A:A,products!D:D,,0)</f>
        <v>1</v>
      </c>
      <c r="L114" s="5">
        <f>_xlfn.XLOOKUP(D114,products!A:A,products!E:E,,0)</f>
        <v>11.25</v>
      </c>
      <c r="M114">
        <f t="shared" si="3"/>
        <v>11.25</v>
      </c>
      <c r="N114" t="str">
        <f t="shared" si="4"/>
        <v>Arabica</v>
      </c>
      <c r="O114" t="str">
        <f t="shared" si="5"/>
        <v>Medium</v>
      </c>
      <c r="P114" t="str">
        <f>_xlfn.XLOOKUP(Coffee_shop[[#This Row],[Customer ID]],customers!A:A,customers!I:I,,0)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_xlfn.XLOOKUP(C115,customers!A:A,customers!C:C,,0)</f>
        <v>msteptow35@earthlink.net</v>
      </c>
      <c r="H115" s="2" t="str">
        <f>_xlfn.XLOOKUP(C115,customers!A:A,customers!G:G,,0)</f>
        <v>Ireland</v>
      </c>
      <c r="I115" t="str">
        <f>_xlfn.XLOOKUP(D115,products!A:A,products!B:B,,0)</f>
        <v>Lib</v>
      </c>
      <c r="J115" t="str">
        <f>_xlfn.XLOOKUP(D115,products!A:A,products!C:C,,0)</f>
        <v>M</v>
      </c>
      <c r="K115" s="5">
        <f>_xlfn.XLOOKUP(D115,products!A:A,products!D:D,,0)</f>
        <v>1</v>
      </c>
      <c r="L115" s="5">
        <f>_xlfn.XLOOKUP(D115,products!A:A,products!E:E,,0)</f>
        <v>14.55</v>
      </c>
      <c r="M115">
        <f t="shared" si="3"/>
        <v>14.55</v>
      </c>
      <c r="N115" t="str">
        <f t="shared" si="4"/>
        <v>Libarica</v>
      </c>
      <c r="O115" t="str">
        <f t="shared" si="5"/>
        <v>Medium</v>
      </c>
      <c r="P115" t="str">
        <f>_xlfn.XLOOKUP(Coffee_shop[[#This Row],[Customer ID]],customers!A:A,customers!I:I,,0)</f>
        <v>No</v>
      </c>
    </row>
    <row r="116" spans="1:16" x14ac:dyDescent="0.3">
      <c r="A116" s="2" t="s">
        <v>1129</v>
      </c>
      <c r="B116" s="3">
        <v>44265</v>
      </c>
      <c r="C116" s="2" t="s">
        <v>1130</v>
      </c>
      <c r="D116" t="s">
        <v>6178</v>
      </c>
      <c r="E116" s="2">
        <v>4</v>
      </c>
      <c r="F116" s="2" t="str">
        <f>_xlfn.XLOOKUP(C116,customers!$A$1:$A$1001,customers!$B$1:$B$1001,,0)</f>
        <v>Carmina Hubbuck</v>
      </c>
      <c r="G116" s="2">
        <f>_xlfn.XLOOKUP(C116,customers!A:A,customers!C:C,,0)</f>
        <v>0</v>
      </c>
      <c r="H116" s="2" t="str">
        <f>_xlfn.XLOOKUP(C116,customers!A:A,customers!G:G,,0)</f>
        <v>United States</v>
      </c>
      <c r="I116" t="str">
        <f>_xlfn.XLOOKUP(D116,products!A:A,products!B:B,,0)</f>
        <v>Rob</v>
      </c>
      <c r="J116" t="str">
        <f>_xlfn.XLOOKUP(D116,products!A:A,products!C:C,,0)</f>
        <v>L</v>
      </c>
      <c r="K116" s="5">
        <f>_xlfn.XLOOKUP(D116,products!A:A,products!D:D,,0)</f>
        <v>0.2</v>
      </c>
      <c r="L116" s="5">
        <f>_xlfn.XLOOKUP(D116,products!A:A,products!E:E,,0)</f>
        <v>3.5849999999999995</v>
      </c>
      <c r="M116">
        <f t="shared" si="3"/>
        <v>14.339999999999998</v>
      </c>
      <c r="N116" t="str">
        <f t="shared" si="4"/>
        <v>Robusta</v>
      </c>
      <c r="O116" t="str">
        <f t="shared" si="5"/>
        <v>Light</v>
      </c>
      <c r="P116" t="str">
        <f>_xlfn.XLOOKUP(Coffee_shop[[#This Row],[Customer ID]],customers!A:A,customers!I:I,,0)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_xlfn.XLOOKUP(C117,customers!A:A,customers!C:C,,0)</f>
        <v>imulliner37@pinterest.com</v>
      </c>
      <c r="H117" s="2" t="str">
        <f>_xlfn.XLOOKUP(C117,customers!A:A,customers!G:G,,0)</f>
        <v>United Kingdom</v>
      </c>
      <c r="I117" t="str">
        <f>_xlfn.XLOOKUP(D117,products!A:A,products!B:B,,0)</f>
        <v>Lib</v>
      </c>
      <c r="J117" t="str">
        <f>_xlfn.XLOOKUP(D117,products!A:A,products!C:C,,0)</f>
        <v>L</v>
      </c>
      <c r="K117" s="5">
        <f>_xlfn.XLOOKUP(D117,products!A:A,products!D:D,,0)</f>
        <v>1</v>
      </c>
      <c r="L117" s="5">
        <f>_xlfn.XLOOKUP(D117,products!A:A,products!E:E,,0)</f>
        <v>15.85</v>
      </c>
      <c r="M117">
        <f t="shared" si="3"/>
        <v>15.85</v>
      </c>
      <c r="N117" t="str">
        <f t="shared" si="4"/>
        <v>Libarica</v>
      </c>
      <c r="O117" t="str">
        <f t="shared" si="5"/>
        <v>Light</v>
      </c>
      <c r="P117" t="str">
        <f>_xlfn.XLOOKUP(Coffee_shop[[#This Row],[Customer ID]],customers!A:A,customers!I:I,,0)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_xlfn.XLOOKUP(C118,customers!A:A,customers!C:C,,0)</f>
        <v>gstandley38@dion.ne.jp</v>
      </c>
      <c r="H118" s="2" t="str">
        <f>_xlfn.XLOOKUP(C118,customers!A:A,customers!G:G,,0)</f>
        <v>Ireland</v>
      </c>
      <c r="I118" t="str">
        <f>_xlfn.XLOOKUP(D118,products!A:A,products!B:B,,0)</f>
        <v>Lib</v>
      </c>
      <c r="J118" t="str">
        <f>_xlfn.XLOOKUP(D118,products!A:A,products!C:C,,0)</f>
        <v>L</v>
      </c>
      <c r="K118" s="5">
        <f>_xlfn.XLOOKUP(D118,products!A:A,products!D:D,,0)</f>
        <v>0.2</v>
      </c>
      <c r="L118" s="5">
        <f>_xlfn.XLOOKUP(D118,products!A:A,products!E:E,,0)</f>
        <v>4.7549999999999999</v>
      </c>
      <c r="M118">
        <f t="shared" si="3"/>
        <v>19.02</v>
      </c>
      <c r="N118" t="str">
        <f t="shared" si="4"/>
        <v>Libarica</v>
      </c>
      <c r="O118" t="str">
        <f t="shared" si="5"/>
        <v>Light</v>
      </c>
      <c r="P118" t="str">
        <f>_xlfn.XLOOKUP(Coffee_shop[[#This Row],[Customer ID]],customers!A:A,customers!I:I,,0)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_xlfn.XLOOKUP(C119,customers!A:A,customers!C:C,,0)</f>
        <v>bdrage39@youku.com</v>
      </c>
      <c r="H119" s="2" t="str">
        <f>_xlfn.XLOOKUP(C119,customers!A:A,customers!G:G,,0)</f>
        <v>United States</v>
      </c>
      <c r="I119" t="str">
        <f>_xlfn.XLOOKUP(D119,products!A:A,products!B:B,,0)</f>
        <v>Lib</v>
      </c>
      <c r="J119" t="str">
        <f>_xlfn.XLOOKUP(D119,products!A:A,products!C:C,,0)</f>
        <v>L</v>
      </c>
      <c r="K119" s="5">
        <f>_xlfn.XLOOKUP(D119,products!A:A,products!D:D,,0)</f>
        <v>0.5</v>
      </c>
      <c r="L119" s="5">
        <f>_xlfn.XLOOKUP(D119,products!A:A,products!E:E,,0)</f>
        <v>9.51</v>
      </c>
      <c r="M119">
        <f t="shared" si="3"/>
        <v>38.04</v>
      </c>
      <c r="N119" t="str">
        <f t="shared" si="4"/>
        <v>Libarica</v>
      </c>
      <c r="O119" t="str">
        <f t="shared" si="5"/>
        <v>Light</v>
      </c>
      <c r="P119" t="str">
        <f>_xlfn.XLOOKUP(Coffee_shop[[#This Row],[Customer ID]],customers!A:A,customers!I:I,,0)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_xlfn.XLOOKUP(C120,customers!A:A,customers!C:C,,0)</f>
        <v>myallop3a@fema.gov</v>
      </c>
      <c r="H120" s="2" t="str">
        <f>_xlfn.XLOOKUP(C120,customers!A:A,customers!G:G,,0)</f>
        <v>United States</v>
      </c>
      <c r="I120" t="str">
        <f>_xlfn.XLOOKUP(D120,products!A:A,products!B:B,,0)</f>
        <v>Exc</v>
      </c>
      <c r="J120" t="str">
        <f>_xlfn.XLOOKUP(D120,products!A:A,products!C:C,,0)</f>
        <v>D</v>
      </c>
      <c r="K120" s="5">
        <f>_xlfn.XLOOKUP(D120,products!A:A,products!D:D,,0)</f>
        <v>0.5</v>
      </c>
      <c r="L120" s="5">
        <f>_xlfn.XLOOKUP(D120,products!A:A,products!E:E,,0)</f>
        <v>7.29</v>
      </c>
      <c r="M120">
        <f t="shared" si="3"/>
        <v>21.87</v>
      </c>
      <c r="N120" t="str">
        <f t="shared" si="4"/>
        <v>Excelsa</v>
      </c>
      <c r="O120" t="str">
        <f t="shared" si="5"/>
        <v>Dark</v>
      </c>
      <c r="P120" t="str">
        <f>_xlfn.XLOOKUP(Coffee_shop[[#This Row],[Customer ID]],customers!A:A,customers!I:I,,0)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_xlfn.XLOOKUP(C121,customers!A:A,customers!C:C,,0)</f>
        <v>cswitsur3b@chronoengine.com</v>
      </c>
      <c r="H121" s="2" t="str">
        <f>_xlfn.XLOOKUP(C121,customers!A:A,customers!G:G,,0)</f>
        <v>United States</v>
      </c>
      <c r="I121" t="str">
        <f>_xlfn.XLOOKUP(D121,products!A:A,products!B:B,,0)</f>
        <v>Exc</v>
      </c>
      <c r="J121" t="str">
        <f>_xlfn.XLOOKUP(D121,products!A:A,products!C:C,,0)</f>
        <v>M</v>
      </c>
      <c r="K121" s="5">
        <f>_xlfn.XLOOKUP(D121,products!A:A,products!D:D,,0)</f>
        <v>0.2</v>
      </c>
      <c r="L121" s="5">
        <f>_xlfn.XLOOKUP(D121,products!A:A,products!E:E,,0)</f>
        <v>4.125</v>
      </c>
      <c r="M121">
        <f t="shared" si="3"/>
        <v>4.125</v>
      </c>
      <c r="N121" t="str">
        <f t="shared" si="4"/>
        <v>Excelsa</v>
      </c>
      <c r="O121" t="str">
        <f t="shared" si="5"/>
        <v>Medium</v>
      </c>
      <c r="P121" t="str">
        <f>_xlfn.XLOOKUP(Coffee_shop[[#This Row],[Customer ID]],customers!A:A,customers!I:I,,0)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_xlfn.XLOOKUP(C122,customers!A:A,customers!C:C,,0)</f>
        <v>cswitsur3b@chronoengine.com</v>
      </c>
      <c r="H122" s="2" t="str">
        <f>_xlfn.XLOOKUP(C122,customers!A:A,customers!G:G,,0)</f>
        <v>United States</v>
      </c>
      <c r="I122" t="str">
        <f>_xlfn.XLOOKUP(D122,products!A:A,products!B:B,,0)</f>
        <v>Ara</v>
      </c>
      <c r="J122" t="str">
        <f>_xlfn.XLOOKUP(D122,products!A:A,products!C:C,,0)</f>
        <v>L</v>
      </c>
      <c r="K122" s="5">
        <f>_xlfn.XLOOKUP(D122,products!A:A,products!D:D,,0)</f>
        <v>0.2</v>
      </c>
      <c r="L122" s="5">
        <f>_xlfn.XLOOKUP(D122,products!A:A,products!E:E,,0)</f>
        <v>3.8849999999999998</v>
      </c>
      <c r="M122">
        <f t="shared" si="3"/>
        <v>3.8849999999999998</v>
      </c>
      <c r="N122" t="str">
        <f t="shared" si="4"/>
        <v>Arabica</v>
      </c>
      <c r="O122" t="str">
        <f t="shared" si="5"/>
        <v>Light</v>
      </c>
      <c r="P122" t="str">
        <f>_xlfn.XLOOKUP(Coffee_shop[[#This Row],[Customer ID]],customers!A:A,customers!I:I,,0)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_xlfn.XLOOKUP(C123,customers!A:A,customers!C:C,,0)</f>
        <v>cswitsur3b@chronoengine.com</v>
      </c>
      <c r="H123" s="2" t="str">
        <f>_xlfn.XLOOKUP(C123,customers!A:A,customers!G:G,,0)</f>
        <v>United States</v>
      </c>
      <c r="I123" t="str">
        <f>_xlfn.XLOOKUP(D123,products!A:A,products!B:B,,0)</f>
        <v>Exc</v>
      </c>
      <c r="J123" t="str">
        <f>_xlfn.XLOOKUP(D123,products!A:A,products!C:C,,0)</f>
        <v>M</v>
      </c>
      <c r="K123" s="5">
        <f>_xlfn.XLOOKUP(D123,products!A:A,products!D:D,,0)</f>
        <v>1</v>
      </c>
      <c r="L123" s="5">
        <f>_xlfn.XLOOKUP(D123,products!A:A,products!E:E,,0)</f>
        <v>13.75</v>
      </c>
      <c r="M123">
        <f t="shared" si="3"/>
        <v>68.75</v>
      </c>
      <c r="N123" t="str">
        <f t="shared" si="4"/>
        <v>Excelsa</v>
      </c>
      <c r="O123" t="str">
        <f t="shared" si="5"/>
        <v>Medium</v>
      </c>
      <c r="P123" t="str">
        <f>_xlfn.XLOOKUP(Coffee_shop[[#This Row],[Customer ID]],customers!A:A,customers!I:I,,0)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_xlfn.XLOOKUP(C124,customers!A:A,customers!C:C,,0)</f>
        <v>mludwell3e@blogger.com</v>
      </c>
      <c r="H124" s="2" t="str">
        <f>_xlfn.XLOOKUP(C124,customers!A:A,customers!G:G,,0)</f>
        <v>United States</v>
      </c>
      <c r="I124" t="str">
        <f>_xlfn.XLOOKUP(D124,products!A:A,products!B:B,,0)</f>
        <v>Ara</v>
      </c>
      <c r="J124" t="str">
        <f>_xlfn.XLOOKUP(D124,products!A:A,products!C:C,,0)</f>
        <v>D</v>
      </c>
      <c r="K124" s="5">
        <f>_xlfn.XLOOKUP(D124,products!A:A,products!D:D,,0)</f>
        <v>0.5</v>
      </c>
      <c r="L124" s="5">
        <f>_xlfn.XLOOKUP(D124,products!A:A,products!E:E,,0)</f>
        <v>5.97</v>
      </c>
      <c r="M124">
        <f t="shared" si="3"/>
        <v>23.88</v>
      </c>
      <c r="N124" t="str">
        <f t="shared" si="4"/>
        <v>Arabica</v>
      </c>
      <c r="O124" t="str">
        <f t="shared" si="5"/>
        <v>Dark</v>
      </c>
      <c r="P124" t="str">
        <f>_xlfn.XLOOKUP(Coffee_shop[[#This Row],[Customer ID]],customers!A:A,customers!I:I,,0)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_xlfn.XLOOKUP(C125,customers!A:A,customers!C:C,,0)</f>
        <v>dbeauchamp3f@usda.gov</v>
      </c>
      <c r="H125" s="2" t="str">
        <f>_xlfn.XLOOKUP(C125,customers!A:A,customers!G:G,,0)</f>
        <v>United States</v>
      </c>
      <c r="I125" t="str">
        <f>_xlfn.XLOOKUP(D125,products!A:A,products!B:B,,0)</f>
        <v>Lib</v>
      </c>
      <c r="J125" t="str">
        <f>_xlfn.XLOOKUP(D125,products!A:A,products!C:C,,0)</f>
        <v>L</v>
      </c>
      <c r="K125" s="5">
        <f>_xlfn.XLOOKUP(D125,products!A:A,products!D:D,,0)</f>
        <v>2.5</v>
      </c>
      <c r="L125" s="5">
        <f>_xlfn.XLOOKUP(D125,products!A:A,products!E:E,,0)</f>
        <v>36.454999999999998</v>
      </c>
      <c r="M125">
        <f t="shared" si="3"/>
        <v>145.82</v>
      </c>
      <c r="N125" t="str">
        <f t="shared" si="4"/>
        <v>Libarica</v>
      </c>
      <c r="O125" t="str">
        <f t="shared" si="5"/>
        <v>Light</v>
      </c>
      <c r="P125" t="str">
        <f>_xlfn.XLOOKUP(Coffee_shop[[#This Row],[Customer ID]],customers!A:A,customers!I:I,,0)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_xlfn.XLOOKUP(C126,customers!A:A,customers!C:C,,0)</f>
        <v>srodliff3g@ted.com</v>
      </c>
      <c r="H126" s="2" t="str">
        <f>_xlfn.XLOOKUP(C126,customers!A:A,customers!G:G,,0)</f>
        <v>United States</v>
      </c>
      <c r="I126" t="str">
        <f>_xlfn.XLOOKUP(D126,products!A:A,products!B:B,,0)</f>
        <v>Lib</v>
      </c>
      <c r="J126" t="str">
        <f>_xlfn.XLOOKUP(D126,products!A:A,products!C:C,,0)</f>
        <v>M</v>
      </c>
      <c r="K126" s="5">
        <f>_xlfn.XLOOKUP(D126,products!A:A,products!D:D,,0)</f>
        <v>0.2</v>
      </c>
      <c r="L126" s="5">
        <f>_xlfn.XLOOKUP(D126,products!A:A,products!E:E,,0)</f>
        <v>4.3650000000000002</v>
      </c>
      <c r="M126">
        <f t="shared" si="3"/>
        <v>21.825000000000003</v>
      </c>
      <c r="N126" t="str">
        <f t="shared" si="4"/>
        <v>Libarica</v>
      </c>
      <c r="O126" t="str">
        <f t="shared" si="5"/>
        <v>Medium</v>
      </c>
      <c r="P126" t="str">
        <f>_xlfn.XLOOKUP(Coffee_shop[[#This Row],[Customer ID]],customers!A:A,customers!I:I,,0)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_xlfn.XLOOKUP(C127,customers!A:A,customers!C:C,,0)</f>
        <v>swoodham3h@businesswire.com</v>
      </c>
      <c r="H127" s="2" t="str">
        <f>_xlfn.XLOOKUP(C127,customers!A:A,customers!G:G,,0)</f>
        <v>Ireland</v>
      </c>
      <c r="I127" t="str">
        <f>_xlfn.XLOOKUP(D127,products!A:A,products!B:B,,0)</f>
        <v>Lib</v>
      </c>
      <c r="J127" t="str">
        <f>_xlfn.XLOOKUP(D127,products!A:A,products!C:C,,0)</f>
        <v>M</v>
      </c>
      <c r="K127" s="5">
        <f>_xlfn.XLOOKUP(D127,products!A:A,products!D:D,,0)</f>
        <v>0.5</v>
      </c>
      <c r="L127" s="5">
        <f>_xlfn.XLOOKUP(D127,products!A:A,products!E:E,,0)</f>
        <v>8.73</v>
      </c>
      <c r="M127">
        <f t="shared" si="3"/>
        <v>26.19</v>
      </c>
      <c r="N127" t="str">
        <f t="shared" si="4"/>
        <v>Libarica</v>
      </c>
      <c r="O127" t="str">
        <f t="shared" si="5"/>
        <v>Medium</v>
      </c>
      <c r="P127" t="str">
        <f>_xlfn.XLOOKUP(Coffee_shop[[#This Row],[Customer ID]],customers!A:A,customers!I:I,,0)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_xlfn.XLOOKUP(C128,customers!A:A,customers!C:C,,0)</f>
        <v>hsynnot3i@about.com</v>
      </c>
      <c r="H128" s="2" t="str">
        <f>_xlfn.XLOOKUP(C128,customers!A:A,customers!G:G,,0)</f>
        <v>United States</v>
      </c>
      <c r="I128" t="str">
        <f>_xlfn.XLOOKUP(D128,products!A:A,products!B:B,,0)</f>
        <v>Ara</v>
      </c>
      <c r="J128" t="str">
        <f>_xlfn.XLOOKUP(D128,products!A:A,products!C:C,,0)</f>
        <v>M</v>
      </c>
      <c r="K128" s="5">
        <f>_xlfn.XLOOKUP(D128,products!A:A,products!D:D,,0)</f>
        <v>1</v>
      </c>
      <c r="L128" s="5">
        <f>_xlfn.XLOOKUP(D128,products!A:A,products!E:E,,0)</f>
        <v>11.25</v>
      </c>
      <c r="M128">
        <f t="shared" si="3"/>
        <v>11.25</v>
      </c>
      <c r="N128" t="str">
        <f t="shared" si="4"/>
        <v>Arabica</v>
      </c>
      <c r="O128" t="str">
        <f t="shared" si="5"/>
        <v>Medium</v>
      </c>
      <c r="P128" t="str">
        <f>_xlfn.XLOOKUP(Coffee_shop[[#This Row],[Customer ID]],customers!A:A,customers!I:I,,0)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_xlfn.XLOOKUP(C129,customers!A:A,customers!C:C,,0)</f>
        <v>rlepere3j@shop-pro.jp</v>
      </c>
      <c r="H129" s="2" t="str">
        <f>_xlfn.XLOOKUP(C129,customers!A:A,customers!G:G,,0)</f>
        <v>Ireland</v>
      </c>
      <c r="I129" t="str">
        <f>_xlfn.XLOOKUP(D129,products!A:A,products!B:B,,0)</f>
        <v>Lib</v>
      </c>
      <c r="J129" t="str">
        <f>_xlfn.XLOOKUP(D129,products!A:A,products!C:C,,0)</f>
        <v>D</v>
      </c>
      <c r="K129" s="5">
        <f>_xlfn.XLOOKUP(D129,products!A:A,products!D:D,,0)</f>
        <v>1</v>
      </c>
      <c r="L129" s="5">
        <f>_xlfn.XLOOKUP(D129,products!A:A,products!E:E,,0)</f>
        <v>12.95</v>
      </c>
      <c r="M129">
        <f t="shared" si="3"/>
        <v>77.699999999999989</v>
      </c>
      <c r="N129" t="str">
        <f t="shared" si="4"/>
        <v>Libarica</v>
      </c>
      <c r="O129" t="str">
        <f t="shared" si="5"/>
        <v>Dark</v>
      </c>
      <c r="P129" t="str">
        <f>_xlfn.XLOOKUP(Coffee_shop[[#This Row],[Customer ID]],customers!A:A,customers!I:I,,0)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_xlfn.XLOOKUP(C130,customers!A:A,customers!C:C,,0)</f>
        <v>twoofinden3k@businesswire.com</v>
      </c>
      <c r="H130" s="2" t="str">
        <f>_xlfn.XLOOKUP(C130,customers!A:A,customers!G:G,,0)</f>
        <v>United States</v>
      </c>
      <c r="I130" t="str">
        <f>_xlfn.XLOOKUP(D130,products!A:A,products!B:B,,0)</f>
        <v>Ara</v>
      </c>
      <c r="J130" t="str">
        <f>_xlfn.XLOOKUP(D130,products!A:A,products!C:C,,0)</f>
        <v>M</v>
      </c>
      <c r="K130" s="5">
        <f>_xlfn.XLOOKUP(D130,products!A:A,products!D:D,,0)</f>
        <v>0.5</v>
      </c>
      <c r="L130" s="5">
        <f>_xlfn.XLOOKUP(D130,products!A:A,products!E:E,,0)</f>
        <v>6.75</v>
      </c>
      <c r="M130">
        <f t="shared" si="3"/>
        <v>6.75</v>
      </c>
      <c r="N130" t="str">
        <f t="shared" si="4"/>
        <v>Arabica</v>
      </c>
      <c r="O130" t="str">
        <f t="shared" si="5"/>
        <v>Medium</v>
      </c>
      <c r="P130" t="str">
        <f>_xlfn.XLOOKUP(Coffee_shop[[#This Row],[Customer ID]],customers!A:A,customers!I:I,,0)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_xlfn.XLOOKUP(C131,customers!A:A,customers!C:C,,0)</f>
        <v>edacca3l@google.pl</v>
      </c>
      <c r="H131" s="2" t="str">
        <f>_xlfn.XLOOKUP(C131,customers!A:A,customers!G:G,,0)</f>
        <v>United States</v>
      </c>
      <c r="I131" t="str">
        <f>_xlfn.XLOOKUP(D131,products!A:A,products!B:B,,0)</f>
        <v>Exc</v>
      </c>
      <c r="J131" t="str">
        <f>_xlfn.XLOOKUP(D131,products!A:A,products!C:C,,0)</f>
        <v>D</v>
      </c>
      <c r="K131" s="5">
        <f>_xlfn.XLOOKUP(D131,products!A:A,products!D:D,,0)</f>
        <v>1</v>
      </c>
      <c r="L131" s="5">
        <f>_xlfn.XLOOKUP(D131,products!A:A,products!E:E,,0)</f>
        <v>12.15</v>
      </c>
      <c r="M131">
        <f t="shared" ref="M131:M194" si="6">L131*E131</f>
        <v>12.15</v>
      </c>
      <c r="N131" t="str">
        <f t="shared" ref="N131:N194" si="7">IF(I131="Rob","Robusta",IF(I131="Exc","Excelsa",IF(I131="Ara","Arabica",IF(I131="Lib","Libarica"))))</f>
        <v>Excelsa</v>
      </c>
      <c r="O131" t="str">
        <f t="shared" ref="O131:O194" si="8">IF(J131="M","Medium",IF(J131="L","Light",IF(J131="D","Dark"," ")))</f>
        <v>Dark</v>
      </c>
      <c r="P131" t="str">
        <f>_xlfn.XLOOKUP(Coffee_shop[[#This Row],[Customer ID]],customers!A:A,customers!I:I,,0)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_xlfn.XLOOKUP(C132,customers!A:A,customers!C:C,,0)</f>
        <v>0</v>
      </c>
      <c r="H132" s="2" t="str">
        <f>_xlfn.XLOOKUP(C132,customers!A:A,customers!G:G,,0)</f>
        <v>Ireland</v>
      </c>
      <c r="I132" t="str">
        <f>_xlfn.XLOOKUP(D132,products!A:A,products!B:B,,0)</f>
        <v>Ara</v>
      </c>
      <c r="J132" t="str">
        <f>_xlfn.XLOOKUP(D132,products!A:A,products!C:C,,0)</f>
        <v>L</v>
      </c>
      <c r="K132" s="5">
        <f>_xlfn.XLOOKUP(D132,products!A:A,products!D:D,,0)</f>
        <v>2.5</v>
      </c>
      <c r="L132" s="5">
        <f>_xlfn.XLOOKUP(D132,products!A:A,products!E:E,,0)</f>
        <v>29.784999999999997</v>
      </c>
      <c r="M132">
        <f t="shared" si="6"/>
        <v>148.92499999999998</v>
      </c>
      <c r="N132" t="str">
        <f t="shared" si="7"/>
        <v>Arabica</v>
      </c>
      <c r="O132" t="str">
        <f t="shared" si="8"/>
        <v>Light</v>
      </c>
      <c r="P132" t="str">
        <f>_xlfn.XLOOKUP(Coffee_shop[[#This Row],[Customer ID]],customers!A:A,customers!I:I,,0)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_xlfn.XLOOKUP(C133,customers!A:A,customers!C:C,,0)</f>
        <v>bhindsberg3n@blogs.com</v>
      </c>
      <c r="H133" s="2" t="str">
        <f>_xlfn.XLOOKUP(C133,customers!A:A,customers!G:G,,0)</f>
        <v>United States</v>
      </c>
      <c r="I133" t="str">
        <f>_xlfn.XLOOKUP(D133,products!A:A,products!B:B,,0)</f>
        <v>Exc</v>
      </c>
      <c r="J133" t="str">
        <f>_xlfn.XLOOKUP(D133,products!A:A,products!C:C,,0)</f>
        <v>D</v>
      </c>
      <c r="K133" s="5">
        <f>_xlfn.XLOOKUP(D133,products!A:A,products!D:D,,0)</f>
        <v>0.5</v>
      </c>
      <c r="L133" s="5">
        <f>_xlfn.XLOOKUP(D133,products!A:A,products!E:E,,0)</f>
        <v>7.29</v>
      </c>
      <c r="M133">
        <f t="shared" si="6"/>
        <v>14.58</v>
      </c>
      <c r="N133" t="str">
        <f t="shared" si="7"/>
        <v>Excelsa</v>
      </c>
      <c r="O133" t="str">
        <f t="shared" si="8"/>
        <v>Dark</v>
      </c>
      <c r="P133" t="str">
        <f>_xlfn.XLOOKUP(Coffee_shop[[#This Row],[Customer ID]],customers!A:A,customers!I:I,,0)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_xlfn.XLOOKUP(C134,customers!A:A,customers!C:C,,0)</f>
        <v>orobins3o@salon.com</v>
      </c>
      <c r="H134" s="2" t="str">
        <f>_xlfn.XLOOKUP(C134,customers!A:A,customers!G:G,,0)</f>
        <v>United States</v>
      </c>
      <c r="I134" t="str">
        <f>_xlfn.XLOOKUP(D134,products!A:A,products!B:B,,0)</f>
        <v>Ara</v>
      </c>
      <c r="J134" t="str">
        <f>_xlfn.XLOOKUP(D134,products!A:A,products!C:C,,0)</f>
        <v>L</v>
      </c>
      <c r="K134" s="5">
        <f>_xlfn.XLOOKUP(D134,products!A:A,products!D:D,,0)</f>
        <v>2.5</v>
      </c>
      <c r="L134" s="5">
        <f>_xlfn.XLOOKUP(D134,products!A:A,products!E:E,,0)</f>
        <v>29.784999999999997</v>
      </c>
      <c r="M134">
        <f t="shared" si="6"/>
        <v>148.92499999999998</v>
      </c>
      <c r="N134" t="str">
        <f t="shared" si="7"/>
        <v>Arabica</v>
      </c>
      <c r="O134" t="str">
        <f t="shared" si="8"/>
        <v>Light</v>
      </c>
      <c r="P134" t="str">
        <f>_xlfn.XLOOKUP(Coffee_shop[[#This Row],[Customer ID]],customers!A:A,customers!I:I,,0)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_xlfn.XLOOKUP(C135,customers!A:A,customers!C:C,,0)</f>
        <v>osyseland3p@independent.co.uk</v>
      </c>
      <c r="H135" s="2" t="str">
        <f>_xlfn.XLOOKUP(C135,customers!A:A,customers!G:G,,0)</f>
        <v>United States</v>
      </c>
      <c r="I135" t="str">
        <f>_xlfn.XLOOKUP(D135,products!A:A,products!B:B,,0)</f>
        <v>Lib</v>
      </c>
      <c r="J135" t="str">
        <f>_xlfn.XLOOKUP(D135,products!A:A,products!C:C,,0)</f>
        <v>D</v>
      </c>
      <c r="K135" s="5">
        <f>_xlfn.XLOOKUP(D135,products!A:A,products!D:D,,0)</f>
        <v>1</v>
      </c>
      <c r="L135" s="5">
        <f>_xlfn.XLOOKUP(D135,products!A:A,products!E:E,,0)</f>
        <v>12.95</v>
      </c>
      <c r="M135">
        <f t="shared" si="6"/>
        <v>12.95</v>
      </c>
      <c r="N135" t="str">
        <f t="shared" si="7"/>
        <v>Libarica</v>
      </c>
      <c r="O135" t="str">
        <f t="shared" si="8"/>
        <v>Dark</v>
      </c>
      <c r="P135" t="str">
        <f>_xlfn.XLOOKUP(Coffee_shop[[#This Row],[Customer ID]],customers!A:A,customers!I:I,,0)</f>
        <v>No</v>
      </c>
    </row>
    <row r="136" spans="1:16" x14ac:dyDescent="0.3">
      <c r="A136" s="2" t="s">
        <v>1245</v>
      </c>
      <c r="B136" s="3">
        <v>44758</v>
      </c>
      <c r="C136" s="2" t="s">
        <v>1246</v>
      </c>
      <c r="D136" t="s">
        <v>6166</v>
      </c>
      <c r="E136" s="2">
        <v>3</v>
      </c>
      <c r="F136" s="2" t="str">
        <f>_xlfn.XLOOKUP(C136,customers!$A$1:$A$1001,customers!$B$1:$B$1001,,0)</f>
        <v>Ewell Hanby</v>
      </c>
      <c r="G136" s="2">
        <f>_xlfn.XLOOKUP(C136,customers!A:A,customers!C:C,,0)</f>
        <v>0</v>
      </c>
      <c r="H136" s="2" t="str">
        <f>_xlfn.XLOOKUP(C136,customers!A:A,customers!G:G,,0)</f>
        <v>United States</v>
      </c>
      <c r="I136" t="str">
        <f>_xlfn.XLOOKUP(D136,products!A:A,products!B:B,,0)</f>
        <v>Exc</v>
      </c>
      <c r="J136" t="str">
        <f>_xlfn.XLOOKUP(D136,products!A:A,products!C:C,,0)</f>
        <v>M</v>
      </c>
      <c r="K136" s="5">
        <f>_xlfn.XLOOKUP(D136,products!A:A,products!D:D,,0)</f>
        <v>2.5</v>
      </c>
      <c r="L136" s="5">
        <f>_xlfn.XLOOKUP(D136,products!A:A,products!E:E,,0)</f>
        <v>31.624999999999996</v>
      </c>
      <c r="M136">
        <f t="shared" si="6"/>
        <v>94.874999999999986</v>
      </c>
      <c r="N136" t="str">
        <f t="shared" si="7"/>
        <v>Excelsa</v>
      </c>
      <c r="O136" t="str">
        <f t="shared" si="8"/>
        <v>Medium</v>
      </c>
      <c r="P136" t="str">
        <f>_xlfn.XLOOKUP(Coffee_shop[[#This Row],[Customer ID]],customers!A:A,customers!I:I,,0)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_xlfn.XLOOKUP(C137,customers!A:A,customers!C:C,,0)</f>
        <v>bmcamish2e@tripadvisor.com</v>
      </c>
      <c r="H137" s="2" t="str">
        <f>_xlfn.XLOOKUP(C137,customers!A:A,customers!G:G,,0)</f>
        <v>United States</v>
      </c>
      <c r="I137" t="str">
        <f>_xlfn.XLOOKUP(D137,products!A:A,products!B:B,,0)</f>
        <v>Ara</v>
      </c>
      <c r="J137" t="str">
        <f>_xlfn.XLOOKUP(D137,products!A:A,products!C:C,,0)</f>
        <v>L</v>
      </c>
      <c r="K137" s="5">
        <f>_xlfn.XLOOKUP(D137,products!A:A,products!D:D,,0)</f>
        <v>0.5</v>
      </c>
      <c r="L137" s="5">
        <f>_xlfn.XLOOKUP(D137,products!A:A,products!E:E,,0)</f>
        <v>7.77</v>
      </c>
      <c r="M137">
        <f t="shared" si="6"/>
        <v>38.849999999999994</v>
      </c>
      <c r="N137" t="str">
        <f t="shared" si="7"/>
        <v>Arabica</v>
      </c>
      <c r="O137" t="str">
        <f t="shared" si="8"/>
        <v>Light</v>
      </c>
      <c r="P137" t="str">
        <f>_xlfn.XLOOKUP(Coffee_shop[[#This Row],[Customer ID]],customers!A:A,customers!I:I,,0)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_xlfn.XLOOKUP(C138,customers!A:A,customers!C:C,,0)</f>
        <v>lkeenleyside3s@topsy.com</v>
      </c>
      <c r="H138" s="2" t="str">
        <f>_xlfn.XLOOKUP(C138,customers!A:A,customers!G:G,,0)</f>
        <v>United States</v>
      </c>
      <c r="I138" t="str">
        <f>_xlfn.XLOOKUP(D138,products!A:A,products!B:B,,0)</f>
        <v>Ara</v>
      </c>
      <c r="J138" t="str">
        <f>_xlfn.XLOOKUP(D138,products!A:A,products!C:C,,0)</f>
        <v>D</v>
      </c>
      <c r="K138" s="5">
        <f>_xlfn.XLOOKUP(D138,products!A:A,products!D:D,,0)</f>
        <v>0.2</v>
      </c>
      <c r="L138" s="5">
        <f>_xlfn.XLOOKUP(D138,products!A:A,products!E:E,,0)</f>
        <v>2.9849999999999999</v>
      </c>
      <c r="M138">
        <f t="shared" si="6"/>
        <v>11.94</v>
      </c>
      <c r="N138" t="str">
        <f t="shared" si="7"/>
        <v>Arabica</v>
      </c>
      <c r="O138" t="str">
        <f t="shared" si="8"/>
        <v>Dark</v>
      </c>
      <c r="P138" t="str">
        <f>_xlfn.XLOOKUP(Coffee_shop[[#This Row],[Customer ID]],customers!A:A,customers!I:I,,0)</f>
        <v>No</v>
      </c>
    </row>
    <row r="139" spans="1:16" x14ac:dyDescent="0.3">
      <c r="A139" s="2" t="s">
        <v>1261</v>
      </c>
      <c r="B139" s="3">
        <v>44637</v>
      </c>
      <c r="C139" s="2" t="s">
        <v>1262</v>
      </c>
      <c r="D139" t="s">
        <v>6148</v>
      </c>
      <c r="E139" s="2">
        <v>3</v>
      </c>
      <c r="F139" s="2" t="str">
        <f>_xlfn.XLOOKUP(C139,customers!$A$1:$A$1001,customers!$B$1:$B$1001,,0)</f>
        <v>Elonore Joliffe</v>
      </c>
      <c r="G139" s="2">
        <f>_xlfn.XLOOKUP(C139,customers!A:A,customers!C:C,,0)</f>
        <v>0</v>
      </c>
      <c r="H139" s="2" t="str">
        <f>_xlfn.XLOOKUP(C139,customers!A:A,customers!G:G,,0)</f>
        <v>Ireland</v>
      </c>
      <c r="I139" t="str">
        <f>_xlfn.XLOOKUP(D139,products!A:A,products!B:B,,0)</f>
        <v>Exc</v>
      </c>
      <c r="J139" t="str">
        <f>_xlfn.XLOOKUP(D139,products!A:A,products!C:C,,0)</f>
        <v>L</v>
      </c>
      <c r="K139" s="5">
        <f>_xlfn.XLOOKUP(D139,products!A:A,products!D:D,,0)</f>
        <v>2.5</v>
      </c>
      <c r="L139" s="5">
        <f>_xlfn.XLOOKUP(D139,products!A:A,products!E:E,,0)</f>
        <v>34.154999999999994</v>
      </c>
      <c r="M139">
        <f t="shared" si="6"/>
        <v>102.46499999999997</v>
      </c>
      <c r="N139" t="str">
        <f t="shared" si="7"/>
        <v>Excelsa</v>
      </c>
      <c r="O139" t="str">
        <f t="shared" si="8"/>
        <v>Light</v>
      </c>
      <c r="P139" t="str">
        <f>_xlfn.XLOOKUP(Coffee_shop[[#This Row],[Customer ID]],customers!A:A,customers!I:I,,0)</f>
        <v>No</v>
      </c>
    </row>
    <row r="140" spans="1:16" x14ac:dyDescent="0.3">
      <c r="A140" s="2" t="s">
        <v>1266</v>
      </c>
      <c r="B140" s="3">
        <v>44238</v>
      </c>
      <c r="C140" s="2" t="s">
        <v>1267</v>
      </c>
      <c r="D140" t="s">
        <v>6183</v>
      </c>
      <c r="E140" s="2">
        <v>4</v>
      </c>
      <c r="F140" s="2" t="str">
        <f>_xlfn.XLOOKUP(C140,customers!$A$1:$A$1001,customers!$B$1:$B$1001,,0)</f>
        <v>Abraham Coleman</v>
      </c>
      <c r="G140" s="2">
        <f>_xlfn.XLOOKUP(C140,customers!A:A,customers!C:C,,0)</f>
        <v>0</v>
      </c>
      <c r="H140" s="2" t="str">
        <f>_xlfn.XLOOKUP(C140,customers!A:A,customers!G:G,,0)</f>
        <v>United States</v>
      </c>
      <c r="I140" t="str">
        <f>_xlfn.XLOOKUP(D140,products!A:A,products!B:B,,0)</f>
        <v>Exc</v>
      </c>
      <c r="J140" t="str">
        <f>_xlfn.XLOOKUP(D140,products!A:A,products!C:C,,0)</f>
        <v>D</v>
      </c>
      <c r="K140" s="5">
        <f>_xlfn.XLOOKUP(D140,products!A:A,products!D:D,,0)</f>
        <v>1</v>
      </c>
      <c r="L140" s="5">
        <f>_xlfn.XLOOKUP(D140,products!A:A,products!E:E,,0)</f>
        <v>12.15</v>
      </c>
      <c r="M140">
        <f t="shared" si="6"/>
        <v>48.6</v>
      </c>
      <c r="N140" t="str">
        <f t="shared" si="7"/>
        <v>Excelsa</v>
      </c>
      <c r="O140" t="str">
        <f t="shared" si="8"/>
        <v>Dark</v>
      </c>
      <c r="P140" t="str">
        <f>_xlfn.XLOOKUP(Coffee_shop[[#This Row],[Customer ID]],customers!A:A,customers!I:I,,0)</f>
        <v>No</v>
      </c>
    </row>
    <row r="141" spans="1:16" x14ac:dyDescent="0.3">
      <c r="A141" s="2" t="s">
        <v>1271</v>
      </c>
      <c r="B141" s="3">
        <v>43509</v>
      </c>
      <c r="C141" s="2" t="s">
        <v>1272</v>
      </c>
      <c r="D141" t="s">
        <v>6143</v>
      </c>
      <c r="E141" s="2">
        <v>6</v>
      </c>
      <c r="F141" s="2" t="str">
        <f>_xlfn.XLOOKUP(C141,customers!$A$1:$A$1001,customers!$B$1:$B$1001,,0)</f>
        <v>Rivy Farington</v>
      </c>
      <c r="G141" s="2">
        <f>_xlfn.XLOOKUP(C141,customers!A:A,customers!C:C,,0)</f>
        <v>0</v>
      </c>
      <c r="H141" s="2" t="str">
        <f>_xlfn.XLOOKUP(C141,customers!A:A,customers!G:G,,0)</f>
        <v>United States</v>
      </c>
      <c r="I141" t="str">
        <f>_xlfn.XLOOKUP(D141,products!A:A,products!B:B,,0)</f>
        <v>Lib</v>
      </c>
      <c r="J141" t="str">
        <f>_xlfn.XLOOKUP(D141,products!A:A,products!C:C,,0)</f>
        <v>D</v>
      </c>
      <c r="K141" s="5">
        <f>_xlfn.XLOOKUP(D141,products!A:A,products!D:D,,0)</f>
        <v>1</v>
      </c>
      <c r="L141" s="5">
        <f>_xlfn.XLOOKUP(D141,products!A:A,products!E:E,,0)</f>
        <v>12.95</v>
      </c>
      <c r="M141">
        <f t="shared" si="6"/>
        <v>77.699999999999989</v>
      </c>
      <c r="N141" t="str">
        <f t="shared" si="7"/>
        <v>Libarica</v>
      </c>
      <c r="O141" t="str">
        <f t="shared" si="8"/>
        <v>Dark</v>
      </c>
      <c r="P141" t="str">
        <f>_xlfn.XLOOKUP(Coffee_shop[[#This Row],[Customer ID]],customers!A:A,customers!I:I,,0)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_xlfn.XLOOKUP(C142,customers!A:A,customers!C:C,,0)</f>
        <v>vkundt3w@bigcartel.com</v>
      </c>
      <c r="H142" s="2" t="str">
        <f>_xlfn.XLOOKUP(C142,customers!A:A,customers!G:G,,0)</f>
        <v>Ireland</v>
      </c>
      <c r="I142" t="str">
        <f>_xlfn.XLOOKUP(D142,products!A:A,products!B:B,,0)</f>
        <v>Lib</v>
      </c>
      <c r="J142" t="str">
        <f>_xlfn.XLOOKUP(D142,products!A:A,products!C:C,,0)</f>
        <v>D</v>
      </c>
      <c r="K142" s="5">
        <f>_xlfn.XLOOKUP(D142,products!A:A,products!D:D,,0)</f>
        <v>2.5</v>
      </c>
      <c r="L142" s="5">
        <f>_xlfn.XLOOKUP(D142,products!A:A,products!E:E,,0)</f>
        <v>29.784999999999997</v>
      </c>
      <c r="M142">
        <f t="shared" si="6"/>
        <v>29.784999999999997</v>
      </c>
      <c r="N142" t="str">
        <f t="shared" si="7"/>
        <v>Libarica</v>
      </c>
      <c r="O142" t="str">
        <f t="shared" si="8"/>
        <v>Dark</v>
      </c>
      <c r="P142" t="str">
        <f>_xlfn.XLOOKUP(Coffee_shop[[#This Row],[Customer ID]],customers!A:A,customers!I:I,,0)</f>
        <v>Yes</v>
      </c>
    </row>
    <row r="143" spans="1:16" x14ac:dyDescent="0.3">
      <c r="A143" s="2" t="s">
        <v>1283</v>
      </c>
      <c r="B143" s="3">
        <v>43970</v>
      </c>
      <c r="C143" s="2" t="s">
        <v>1284</v>
      </c>
      <c r="D143" t="s">
        <v>6167</v>
      </c>
      <c r="E143" s="2">
        <v>4</v>
      </c>
      <c r="F143" s="2" t="str">
        <f>_xlfn.XLOOKUP(C143,customers!$A$1:$A$1001,customers!$B$1:$B$1001,,0)</f>
        <v>Boyd Bett</v>
      </c>
      <c r="G143" s="2" t="str">
        <f>_xlfn.XLOOKUP(C143,customers!A:A,customers!C:C,,0)</f>
        <v>bbett3x@google.de</v>
      </c>
      <c r="H143" s="2" t="str">
        <f>_xlfn.XLOOKUP(C143,customers!A:A,customers!G:G,,0)</f>
        <v>United States</v>
      </c>
      <c r="I143" t="str">
        <f>_xlfn.XLOOKUP(D143,products!A:A,products!B:B,,0)</f>
        <v>Ara</v>
      </c>
      <c r="J143" t="str">
        <f>_xlfn.XLOOKUP(D143,products!A:A,products!C:C,,0)</f>
        <v>L</v>
      </c>
      <c r="K143" s="5">
        <f>_xlfn.XLOOKUP(D143,products!A:A,products!D:D,,0)</f>
        <v>0.2</v>
      </c>
      <c r="L143" s="5">
        <f>_xlfn.XLOOKUP(D143,products!A:A,products!E:E,,0)</f>
        <v>3.8849999999999998</v>
      </c>
      <c r="M143">
        <f t="shared" si="6"/>
        <v>15.54</v>
      </c>
      <c r="N143" t="str">
        <f t="shared" si="7"/>
        <v>Arabica</v>
      </c>
      <c r="O143" t="str">
        <f t="shared" si="8"/>
        <v>Light</v>
      </c>
      <c r="P143" t="str">
        <f>_xlfn.XLOOKUP(Coffee_shop[[#This Row],[Customer ID]],customers!A:A,customers!I:I,,0)</f>
        <v>Yes</v>
      </c>
    </row>
    <row r="144" spans="1:16" x14ac:dyDescent="0.3">
      <c r="A144" s="2" t="s">
        <v>1289</v>
      </c>
      <c r="B144" s="3">
        <v>44678</v>
      </c>
      <c r="C144" s="2" t="s">
        <v>1290</v>
      </c>
      <c r="D144" t="s">
        <v>6148</v>
      </c>
      <c r="E144" s="2">
        <v>4</v>
      </c>
      <c r="F144" s="2" t="str">
        <f>_xlfn.XLOOKUP(C144,customers!$A$1:$A$1001,customers!$B$1:$B$1001,,0)</f>
        <v>Julio Armytage</v>
      </c>
      <c r="G144" s="2">
        <f>_xlfn.XLOOKUP(C144,customers!A:A,customers!C:C,,0)</f>
        <v>0</v>
      </c>
      <c r="H144" s="2" t="str">
        <f>_xlfn.XLOOKUP(C144,customers!A:A,customers!G:G,,0)</f>
        <v>Ireland</v>
      </c>
      <c r="I144" t="str">
        <f>_xlfn.XLOOKUP(D144,products!A:A,products!B:B,,0)</f>
        <v>Exc</v>
      </c>
      <c r="J144" t="str">
        <f>_xlfn.XLOOKUP(D144,products!A:A,products!C:C,,0)</f>
        <v>L</v>
      </c>
      <c r="K144" s="5">
        <f>_xlfn.XLOOKUP(D144,products!A:A,products!D:D,,0)</f>
        <v>2.5</v>
      </c>
      <c r="L144" s="5">
        <f>_xlfn.XLOOKUP(D144,products!A:A,products!E:E,,0)</f>
        <v>34.154999999999994</v>
      </c>
      <c r="M144">
        <f t="shared" si="6"/>
        <v>136.61999999999998</v>
      </c>
      <c r="N144" t="str">
        <f t="shared" si="7"/>
        <v>Excelsa</v>
      </c>
      <c r="O144" t="str">
        <f t="shared" si="8"/>
        <v>Light</v>
      </c>
      <c r="P144" t="str">
        <f>_xlfn.XLOOKUP(Coffee_shop[[#This Row],[Customer ID]],customers!A:A,customers!I:I,,0)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5">
        <f>_xlfn.XLOOKUP(D145,products!A:A,products!D:D,,0)</f>
        <v>0.5</v>
      </c>
      <c r="L145" s="5">
        <f>_xlfn.XLOOKUP(D145,products!A:A,products!E:E,,0)</f>
        <v>8.73</v>
      </c>
      <c r="M145">
        <f t="shared" si="6"/>
        <v>17.46</v>
      </c>
      <c r="N145" t="str">
        <f t="shared" si="7"/>
        <v>Libarica</v>
      </c>
      <c r="O145" t="str">
        <f t="shared" si="8"/>
        <v>Medium</v>
      </c>
      <c r="P145" t="str">
        <f>_xlfn.XLOOKUP(Coffee_shop[[#This Row],[Customer ID]],customers!A:A,customers!I:I,,0)</f>
        <v>No</v>
      </c>
    </row>
    <row r="146" spans="1:16" x14ac:dyDescent="0.3">
      <c r="A146" s="2" t="s">
        <v>1299</v>
      </c>
      <c r="B146" s="3">
        <v>44265</v>
      </c>
      <c r="C146" s="2" t="s">
        <v>1300</v>
      </c>
      <c r="D146" t="s">
        <v>6148</v>
      </c>
      <c r="E146" s="2">
        <v>2</v>
      </c>
      <c r="F146" s="2" t="str">
        <f>_xlfn.XLOOKUP(C146,customers!$A$1:$A$1001,customers!$B$1:$B$1001,,0)</f>
        <v>Winn Keyse</v>
      </c>
      <c r="G146" s="2" t="str">
        <f>_xlfn.XLOOKUP(C146,customers!A:A,customers!C:C,,0)</f>
        <v>wkeyse40@apple.com</v>
      </c>
      <c r="H146" s="2" t="str">
        <f>_xlfn.XLOOKUP(C146,customers!A:A,customers!G:G,,0)</f>
        <v>United States</v>
      </c>
      <c r="I146" t="str">
        <f>_xlfn.XLOOKUP(D146,products!A:A,products!B:B,,0)</f>
        <v>Exc</v>
      </c>
      <c r="J146" t="str">
        <f>_xlfn.XLOOKUP(D146,products!A:A,products!C:C,,0)</f>
        <v>L</v>
      </c>
      <c r="K146" s="5">
        <f>_xlfn.XLOOKUP(D146,products!A:A,products!D:D,,0)</f>
        <v>2.5</v>
      </c>
      <c r="L146" s="5">
        <f>_xlfn.XLOOKUP(D146,products!A:A,products!E:E,,0)</f>
        <v>34.154999999999994</v>
      </c>
      <c r="M146">
        <f t="shared" si="6"/>
        <v>68.309999999999988</v>
      </c>
      <c r="N146" t="str">
        <f t="shared" si="7"/>
        <v>Excelsa</v>
      </c>
      <c r="O146" t="str">
        <f t="shared" si="8"/>
        <v>Light</v>
      </c>
      <c r="P146" t="str">
        <f>_xlfn.XLOOKUP(Coffee_shop[[#This Row],[Customer ID]],customers!A:A,customers!I:I,,0)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_xlfn.XLOOKUP(C147,customers!A:A,customers!C:C,,0)</f>
        <v>oclausenthue41@marriott.com</v>
      </c>
      <c r="H147" s="2" t="str">
        <f>_xlfn.XLOOKUP(C147,customers!A:A,customers!G:G,,0)</f>
        <v>United States</v>
      </c>
      <c r="I147" t="str">
        <f>_xlfn.XLOOKUP(D147,products!A:A,products!B:B,,0)</f>
        <v>Lib</v>
      </c>
      <c r="J147" t="str">
        <f>_xlfn.XLOOKUP(D147,products!A:A,products!C:C,,0)</f>
        <v>M</v>
      </c>
      <c r="K147" s="5">
        <f>_xlfn.XLOOKUP(D147,products!A:A,products!D:D,,0)</f>
        <v>0.2</v>
      </c>
      <c r="L147" s="5">
        <f>_xlfn.XLOOKUP(D147,products!A:A,products!E:E,,0)</f>
        <v>4.3650000000000002</v>
      </c>
      <c r="M147">
        <f t="shared" si="6"/>
        <v>17.46</v>
      </c>
      <c r="N147" t="str">
        <f t="shared" si="7"/>
        <v>Libarica</v>
      </c>
      <c r="O147" t="str">
        <f t="shared" si="8"/>
        <v>Medium</v>
      </c>
      <c r="P147" t="str">
        <f>_xlfn.XLOOKUP(Coffee_shop[[#This Row],[Customer ID]],customers!A:A,customers!I:I,,0)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_xlfn.XLOOKUP(C148,customers!A:A,customers!C:C,,0)</f>
        <v>lfrancisco42@fema.gov</v>
      </c>
      <c r="H148" s="2" t="str">
        <f>_xlfn.XLOOKUP(C148,customers!A:A,customers!G:G,,0)</f>
        <v>United States</v>
      </c>
      <c r="I148" t="str">
        <f>_xlfn.XLOOKUP(D148,products!A:A,products!B:B,,0)</f>
        <v>Lib</v>
      </c>
      <c r="J148" t="str">
        <f>_xlfn.XLOOKUP(D148,products!A:A,products!C:C,,0)</f>
        <v>M</v>
      </c>
      <c r="K148" s="5">
        <f>_xlfn.XLOOKUP(D148,products!A:A,products!D:D,,0)</f>
        <v>1</v>
      </c>
      <c r="L148" s="5">
        <f>_xlfn.XLOOKUP(D148,products!A:A,products!E:E,,0)</f>
        <v>14.55</v>
      </c>
      <c r="M148">
        <f t="shared" si="6"/>
        <v>43.650000000000006</v>
      </c>
      <c r="N148" t="str">
        <f t="shared" si="7"/>
        <v>Libarica</v>
      </c>
      <c r="O148" t="str">
        <f t="shared" si="8"/>
        <v>Medium</v>
      </c>
      <c r="P148" t="str">
        <f>_xlfn.XLOOKUP(Coffee_shop[[#This Row],[Customer ID]],customers!A:A,customers!I:I,,0)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_xlfn.XLOOKUP(C149,customers!A:A,customers!C:C,,0)</f>
        <v>lfrancisco42@fema.gov</v>
      </c>
      <c r="H149" s="2" t="str">
        <f>_xlfn.XLOOKUP(C149,customers!A:A,customers!G:G,,0)</f>
        <v>United States</v>
      </c>
      <c r="I149" t="str">
        <f>_xlfn.XLOOKUP(D149,products!A:A,products!B:B,,0)</f>
        <v>Exc</v>
      </c>
      <c r="J149" t="str">
        <f>_xlfn.XLOOKUP(D149,products!A:A,products!C:C,,0)</f>
        <v>M</v>
      </c>
      <c r="K149" s="5">
        <f>_xlfn.XLOOKUP(D149,products!A:A,products!D:D,,0)</f>
        <v>1</v>
      </c>
      <c r="L149" s="5">
        <f>_xlfn.XLOOKUP(D149,products!A:A,products!E:E,,0)</f>
        <v>13.75</v>
      </c>
      <c r="M149">
        <f t="shared" si="6"/>
        <v>27.5</v>
      </c>
      <c r="N149" t="str">
        <f t="shared" si="7"/>
        <v>Excelsa</v>
      </c>
      <c r="O149" t="str">
        <f t="shared" si="8"/>
        <v>Medium</v>
      </c>
      <c r="P149" t="str">
        <f>_xlfn.XLOOKUP(Coffee_shop[[#This Row],[Customer ID]],customers!A:A,customers!I:I,,0)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_xlfn.XLOOKUP(C150,customers!A:A,customers!C:C,,0)</f>
        <v>gskingle44@clickbank.net</v>
      </c>
      <c r="H150" s="2" t="str">
        <f>_xlfn.XLOOKUP(C150,customers!A:A,customers!G:G,,0)</f>
        <v>United States</v>
      </c>
      <c r="I150" t="str">
        <f>_xlfn.XLOOKUP(D150,products!A:A,products!B:B,,0)</f>
        <v>Exc</v>
      </c>
      <c r="J150" t="str">
        <f>_xlfn.XLOOKUP(D150,products!A:A,products!C:C,,0)</f>
        <v>D</v>
      </c>
      <c r="K150" s="5">
        <f>_xlfn.XLOOKUP(D150,products!A:A,products!D:D,,0)</f>
        <v>0.2</v>
      </c>
      <c r="L150" s="5">
        <f>_xlfn.XLOOKUP(D150,products!A:A,products!E:E,,0)</f>
        <v>3.645</v>
      </c>
      <c r="M150">
        <f t="shared" si="6"/>
        <v>18.225000000000001</v>
      </c>
      <c r="N150" t="str">
        <f t="shared" si="7"/>
        <v>Excelsa</v>
      </c>
      <c r="O150" t="str">
        <f t="shared" si="8"/>
        <v>Dark</v>
      </c>
      <c r="P150" t="str">
        <f>_xlfn.XLOOKUP(Coffee_shop[[#This Row],[Customer ID]],customers!A:A,customers!I:I,,0)</f>
        <v>Yes</v>
      </c>
    </row>
    <row r="151" spans="1:16" x14ac:dyDescent="0.3">
      <c r="A151" s="2" t="s">
        <v>1328</v>
      </c>
      <c r="B151" s="3">
        <v>44108</v>
      </c>
      <c r="C151" s="2" t="s">
        <v>1329</v>
      </c>
      <c r="D151" t="s">
        <v>6175</v>
      </c>
      <c r="E151" s="2">
        <v>2</v>
      </c>
      <c r="F151" s="2" t="str">
        <f>_xlfn.XLOOKUP(C151,customers!$A$1:$A$1001,customers!$B$1:$B$1001,,0)</f>
        <v>Gerard Pirdy</v>
      </c>
      <c r="G151" s="2">
        <f>_xlfn.XLOOKUP(C151,customers!A:A,customers!C:C,,0)</f>
        <v>0</v>
      </c>
      <c r="H151" s="2" t="str">
        <f>_xlfn.XLOOKUP(C151,customers!A:A,customers!G:G,,0)</f>
        <v>United States</v>
      </c>
      <c r="I151" t="str">
        <f>_xlfn.XLOOKUP(D151,products!A:A,products!B:B,,0)</f>
        <v>Ara</v>
      </c>
      <c r="J151" t="str">
        <f>_xlfn.XLOOKUP(D151,products!A:A,products!C:C,,0)</f>
        <v>M</v>
      </c>
      <c r="K151" s="5">
        <f>_xlfn.XLOOKUP(D151,products!A:A,products!D:D,,0)</f>
        <v>2.5</v>
      </c>
      <c r="L151" s="5">
        <f>_xlfn.XLOOKUP(D151,products!A:A,products!E:E,,0)</f>
        <v>25.874999999999996</v>
      </c>
      <c r="M151">
        <f t="shared" si="6"/>
        <v>51.749999999999993</v>
      </c>
      <c r="N151" t="str">
        <f t="shared" si="7"/>
        <v>Arabica</v>
      </c>
      <c r="O151" t="str">
        <f t="shared" si="8"/>
        <v>Medium</v>
      </c>
      <c r="P151" t="str">
        <f>_xlfn.XLOOKUP(Coffee_shop[[#This Row],[Customer ID]],customers!A:A,customers!I:I,,0)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_xlfn.XLOOKUP(C152,customers!A:A,customers!C:C,,0)</f>
        <v>jbalsillie46@princeton.edu</v>
      </c>
      <c r="H152" s="2" t="str">
        <f>_xlfn.XLOOKUP(C152,customers!A:A,customers!G:G,,0)</f>
        <v>United States</v>
      </c>
      <c r="I152" t="str">
        <f>_xlfn.XLOOKUP(D152,products!A:A,products!B:B,,0)</f>
        <v>Lib</v>
      </c>
      <c r="J152" t="str">
        <f>_xlfn.XLOOKUP(D152,products!A:A,products!C:C,,0)</f>
        <v>D</v>
      </c>
      <c r="K152" s="5">
        <f>_xlfn.XLOOKUP(D152,products!A:A,products!D:D,,0)</f>
        <v>1</v>
      </c>
      <c r="L152" s="5">
        <f>_xlfn.XLOOKUP(D152,products!A:A,products!E:E,,0)</f>
        <v>12.95</v>
      </c>
      <c r="M152">
        <f t="shared" si="6"/>
        <v>12.95</v>
      </c>
      <c r="N152" t="str">
        <f t="shared" si="7"/>
        <v>Libarica</v>
      </c>
      <c r="O152" t="str">
        <f t="shared" si="8"/>
        <v>Dark</v>
      </c>
      <c r="P152" t="str">
        <f>_xlfn.XLOOKUP(Coffee_shop[[#This Row],[Customer ID]],customers!A:A,customers!I:I,,0)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_xlfn.XLOOKUP(C153,customers!A:A,customers!C:C,,0)</f>
        <v>0</v>
      </c>
      <c r="H153" s="2" t="str">
        <f>_xlfn.XLOOKUP(C153,customers!A:A,customers!G:G,,0)</f>
        <v>United States</v>
      </c>
      <c r="I153" t="str">
        <f>_xlfn.XLOOKUP(D153,products!A:A,products!B:B,,0)</f>
        <v>Ara</v>
      </c>
      <c r="J153" t="str">
        <f>_xlfn.XLOOKUP(D153,products!A:A,products!C:C,,0)</f>
        <v>M</v>
      </c>
      <c r="K153" s="5">
        <f>_xlfn.XLOOKUP(D153,products!A:A,products!D:D,,0)</f>
        <v>1</v>
      </c>
      <c r="L153" s="5">
        <f>_xlfn.XLOOKUP(D153,products!A:A,products!E:E,,0)</f>
        <v>11.25</v>
      </c>
      <c r="M153">
        <f t="shared" si="6"/>
        <v>33.75</v>
      </c>
      <c r="N153" t="str">
        <f t="shared" si="7"/>
        <v>Arabica</v>
      </c>
      <c r="O153" t="str">
        <f t="shared" si="8"/>
        <v>Medium</v>
      </c>
      <c r="P153" t="str">
        <f>_xlfn.XLOOKUP(Coffee_shop[[#This Row],[Customer ID]],customers!A:A,customers!I:I,,0)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_xlfn.XLOOKUP(C154,customers!A:A,customers!C:C,,0)</f>
        <v>bleffek48@ning.com</v>
      </c>
      <c r="H154" s="2" t="str">
        <f>_xlfn.XLOOKUP(C154,customers!A:A,customers!G:G,,0)</f>
        <v>United States</v>
      </c>
      <c r="I154" t="str">
        <f>_xlfn.XLOOKUP(D154,products!A:A,products!B:B,,0)</f>
        <v>Rob</v>
      </c>
      <c r="J154" t="str">
        <f>_xlfn.XLOOKUP(D154,products!A:A,products!C:C,,0)</f>
        <v>M</v>
      </c>
      <c r="K154" s="5">
        <f>_xlfn.XLOOKUP(D154,products!A:A,products!D:D,,0)</f>
        <v>2.5</v>
      </c>
      <c r="L154" s="5">
        <f>_xlfn.XLOOKUP(D154,products!A:A,products!E:E,,0)</f>
        <v>22.884999999999998</v>
      </c>
      <c r="M154">
        <f t="shared" si="6"/>
        <v>68.655000000000001</v>
      </c>
      <c r="N154" t="str">
        <f t="shared" si="7"/>
        <v>Robusta</v>
      </c>
      <c r="O154" t="str">
        <f t="shared" si="8"/>
        <v>Medium</v>
      </c>
      <c r="P154" t="str">
        <f>_xlfn.XLOOKUP(Coffee_shop[[#This Row],[Customer ID]],customers!A:A,customers!I:I,,0)</f>
        <v>Yes</v>
      </c>
    </row>
    <row r="155" spans="1:16" x14ac:dyDescent="0.3">
      <c r="A155" s="2" t="s">
        <v>1350</v>
      </c>
      <c r="B155" s="3">
        <v>44367</v>
      </c>
      <c r="C155" s="2" t="s">
        <v>1351</v>
      </c>
      <c r="D155" t="s">
        <v>6163</v>
      </c>
      <c r="E155" s="2">
        <v>1</v>
      </c>
      <c r="F155" s="2" t="str">
        <f>_xlfn.XLOOKUP(C155,customers!$A$1:$A$1001,customers!$B$1:$B$1001,,0)</f>
        <v>Hetti Penson</v>
      </c>
      <c r="G155" s="2">
        <f>_xlfn.XLOOKUP(C155,customers!A:A,customers!C:C,,0)</f>
        <v>0</v>
      </c>
      <c r="H155" s="2" t="str">
        <f>_xlfn.XLOOKUP(C155,customers!A:A,customers!G:G,,0)</f>
        <v>United States</v>
      </c>
      <c r="I155" t="str">
        <f>_xlfn.XLOOKUP(D155,products!A:A,products!B:B,,0)</f>
        <v>Rob</v>
      </c>
      <c r="J155" t="str">
        <f>_xlfn.XLOOKUP(D155,products!A:A,products!C:C,,0)</f>
        <v>D</v>
      </c>
      <c r="K155" s="5">
        <f>_xlfn.XLOOKUP(D155,products!A:A,products!D:D,,0)</f>
        <v>0.2</v>
      </c>
      <c r="L155" s="5">
        <f>_xlfn.XLOOKUP(D155,products!A:A,products!E:E,,0)</f>
        <v>2.6849999999999996</v>
      </c>
      <c r="M155">
        <f t="shared" si="6"/>
        <v>2.6849999999999996</v>
      </c>
      <c r="N155" t="str">
        <f t="shared" si="7"/>
        <v>Robusta</v>
      </c>
      <c r="O155" t="str">
        <f t="shared" si="8"/>
        <v>Dark</v>
      </c>
      <c r="P155" t="str">
        <f>_xlfn.XLOOKUP(Coffee_shop[[#This Row],[Customer ID]],customers!A:A,customers!I:I,,0)</f>
        <v>No</v>
      </c>
    </row>
    <row r="156" spans="1:16" x14ac:dyDescent="0.3">
      <c r="A156" s="2" t="s">
        <v>1355</v>
      </c>
      <c r="B156" s="3">
        <v>44473</v>
      </c>
      <c r="C156" s="2" t="s">
        <v>1356</v>
      </c>
      <c r="D156" t="s">
        <v>6168</v>
      </c>
      <c r="E156" s="2">
        <v>5</v>
      </c>
      <c r="F156" s="2" t="str">
        <f>_xlfn.XLOOKUP(C156,customers!$A$1:$A$1001,customers!$B$1:$B$1001,,0)</f>
        <v>Jocko Pray</v>
      </c>
      <c r="G156" s="2" t="str">
        <f>_xlfn.XLOOKUP(C156,customers!A:A,customers!C:C,,0)</f>
        <v>jpray4a@youtube.com</v>
      </c>
      <c r="H156" s="2" t="str">
        <f>_xlfn.XLOOKUP(C156,customers!A:A,customers!G:G,,0)</f>
        <v>United States</v>
      </c>
      <c r="I156" t="str">
        <f>_xlfn.XLOOKUP(D156,products!A:A,products!B:B,,0)</f>
        <v>Ara</v>
      </c>
      <c r="J156" t="str">
        <f>_xlfn.XLOOKUP(D156,products!A:A,products!C:C,,0)</f>
        <v>D</v>
      </c>
      <c r="K156" s="5">
        <f>_xlfn.XLOOKUP(D156,products!A:A,products!D:D,,0)</f>
        <v>2.5</v>
      </c>
      <c r="L156" s="5">
        <f>_xlfn.XLOOKUP(D156,products!A:A,products!E:E,,0)</f>
        <v>22.884999999999998</v>
      </c>
      <c r="M156">
        <f t="shared" si="6"/>
        <v>114.42499999999998</v>
      </c>
      <c r="N156" t="str">
        <f t="shared" si="7"/>
        <v>Arabica</v>
      </c>
      <c r="O156" t="str">
        <f t="shared" si="8"/>
        <v>Dark</v>
      </c>
      <c r="P156" t="str">
        <f>_xlfn.XLOOKUP(Coffee_shop[[#This Row],[Customer ID]],customers!A:A,customers!I:I,,0)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_xlfn.XLOOKUP(C157,customers!A:A,customers!C:C,,0)</f>
        <v>gholborn4b@ow.ly</v>
      </c>
      <c r="H157" s="2" t="str">
        <f>_xlfn.XLOOKUP(C157,customers!A:A,customers!G:G,,0)</f>
        <v>United States</v>
      </c>
      <c r="I157" t="str">
        <f>_xlfn.XLOOKUP(D157,products!A:A,products!B:B,,0)</f>
        <v>Ara</v>
      </c>
      <c r="J157" t="str">
        <f>_xlfn.XLOOKUP(D157,products!A:A,products!C:C,,0)</f>
        <v>M</v>
      </c>
      <c r="K157" s="5">
        <f>_xlfn.XLOOKUP(D157,products!A:A,products!D:D,,0)</f>
        <v>2.5</v>
      </c>
      <c r="L157" s="5">
        <f>_xlfn.XLOOKUP(D157,products!A:A,products!E:E,,0)</f>
        <v>25.874999999999996</v>
      </c>
      <c r="M157">
        <f t="shared" si="6"/>
        <v>155.24999999999997</v>
      </c>
      <c r="N157" t="str">
        <f t="shared" si="7"/>
        <v>Arabica</v>
      </c>
      <c r="O157" t="str">
        <f t="shared" si="8"/>
        <v>Medium</v>
      </c>
      <c r="P157" t="str">
        <f>_xlfn.XLOOKUP(Coffee_shop[[#This Row],[Customer ID]],customers!A:A,customers!I:I,,0)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_xlfn.XLOOKUP(C158,customers!A:A,customers!C:C,,0)</f>
        <v>fkeinrat4c@dailymail.co.uk</v>
      </c>
      <c r="H158" s="2" t="str">
        <f>_xlfn.XLOOKUP(C158,customers!A:A,customers!G:G,,0)</f>
        <v>United States</v>
      </c>
      <c r="I158" t="str">
        <f>_xlfn.XLOOKUP(D158,products!A:A,products!B:B,,0)</f>
        <v>Ara</v>
      </c>
      <c r="J158" t="str">
        <f>_xlfn.XLOOKUP(D158,products!A:A,products!C:C,,0)</f>
        <v>M</v>
      </c>
      <c r="K158" s="5">
        <f>_xlfn.XLOOKUP(D158,products!A:A,products!D:D,,0)</f>
        <v>2.5</v>
      </c>
      <c r="L158" s="5">
        <f>_xlfn.XLOOKUP(D158,products!A:A,products!E:E,,0)</f>
        <v>25.874999999999996</v>
      </c>
      <c r="M158">
        <f t="shared" si="6"/>
        <v>77.624999999999986</v>
      </c>
      <c r="N158" t="str">
        <f t="shared" si="7"/>
        <v>Arabica</v>
      </c>
      <c r="O158" t="str">
        <f t="shared" si="8"/>
        <v>Medium</v>
      </c>
      <c r="P158" t="str">
        <f>_xlfn.XLOOKUP(Coffee_shop[[#This Row],[Customer ID]],customers!A:A,customers!I:I,,0)</f>
        <v>Yes</v>
      </c>
    </row>
    <row r="159" spans="1:16" x14ac:dyDescent="0.3">
      <c r="A159" s="2" t="s">
        <v>1373</v>
      </c>
      <c r="B159" s="3">
        <v>44374</v>
      </c>
      <c r="C159" s="2" t="s">
        <v>1374</v>
      </c>
      <c r="D159" t="s">
        <v>6149</v>
      </c>
      <c r="E159" s="2">
        <v>3</v>
      </c>
      <c r="F159" s="2" t="str">
        <f>_xlfn.XLOOKUP(C159,customers!$A$1:$A$1001,customers!$B$1:$B$1001,,0)</f>
        <v>Paulo Yea</v>
      </c>
      <c r="G159" s="2" t="str">
        <f>_xlfn.XLOOKUP(C159,customers!A:A,customers!C:C,,0)</f>
        <v>pyea4d@aol.com</v>
      </c>
      <c r="H159" s="2" t="str">
        <f>_xlfn.XLOOKUP(C159,customers!A:A,customers!G:G,,0)</f>
        <v>Ireland</v>
      </c>
      <c r="I159" t="str">
        <f>_xlfn.XLOOKUP(D159,products!A:A,products!B:B,,0)</f>
        <v>Rob</v>
      </c>
      <c r="J159" t="str">
        <f>_xlfn.XLOOKUP(D159,products!A:A,products!C:C,,0)</f>
        <v>D</v>
      </c>
      <c r="K159" s="5">
        <f>_xlfn.XLOOKUP(D159,products!A:A,products!D:D,,0)</f>
        <v>2.5</v>
      </c>
      <c r="L159" s="5">
        <f>_xlfn.XLOOKUP(D159,products!A:A,products!E:E,,0)</f>
        <v>20.584999999999997</v>
      </c>
      <c r="M159">
        <f t="shared" si="6"/>
        <v>61.754999999999995</v>
      </c>
      <c r="N159" t="str">
        <f t="shared" si="7"/>
        <v>Robusta</v>
      </c>
      <c r="O159" t="str">
        <f t="shared" si="8"/>
        <v>Dark</v>
      </c>
      <c r="P159" t="str">
        <f>_xlfn.XLOOKUP(Coffee_shop[[#This Row],[Customer ID]],customers!A:A,customers!I:I,,0)</f>
        <v>No</v>
      </c>
    </row>
    <row r="160" spans="1:16" x14ac:dyDescent="0.3">
      <c r="A160" s="2" t="s">
        <v>1379</v>
      </c>
      <c r="B160" s="3">
        <v>43714</v>
      </c>
      <c r="C160" s="2" t="s">
        <v>1380</v>
      </c>
      <c r="D160" t="s">
        <v>6149</v>
      </c>
      <c r="E160" s="2">
        <v>6</v>
      </c>
      <c r="F160" s="2" t="str">
        <f>_xlfn.XLOOKUP(C160,customers!$A$1:$A$1001,customers!$B$1:$B$1001,,0)</f>
        <v>Say Risborough</v>
      </c>
      <c r="G160" s="2">
        <f>_xlfn.XLOOKUP(C160,customers!A:A,customers!C:C,,0)</f>
        <v>0</v>
      </c>
      <c r="H160" s="2" t="str">
        <f>_xlfn.XLOOKUP(C160,customers!A:A,customers!G:G,,0)</f>
        <v>United States</v>
      </c>
      <c r="I160" t="str">
        <f>_xlfn.XLOOKUP(D160,products!A:A,products!B:B,,0)</f>
        <v>Rob</v>
      </c>
      <c r="J160" t="str">
        <f>_xlfn.XLOOKUP(D160,products!A:A,products!C:C,,0)</f>
        <v>D</v>
      </c>
      <c r="K160" s="5">
        <f>_xlfn.XLOOKUP(D160,products!A:A,products!D:D,,0)</f>
        <v>2.5</v>
      </c>
      <c r="L160" s="5">
        <f>_xlfn.XLOOKUP(D160,products!A:A,products!E:E,,0)</f>
        <v>20.584999999999997</v>
      </c>
      <c r="M160">
        <f t="shared" si="6"/>
        <v>123.50999999999999</v>
      </c>
      <c r="N160" t="str">
        <f t="shared" si="7"/>
        <v>Robusta</v>
      </c>
      <c r="O160" t="str">
        <f t="shared" si="8"/>
        <v>Dark</v>
      </c>
      <c r="P160" t="str">
        <f>_xlfn.XLOOKUP(Coffee_shop[[#This Row],[Customer ID]],customers!A:A,customers!I:I,,0)</f>
        <v>Yes</v>
      </c>
    </row>
    <row r="161" spans="1:16" x14ac:dyDescent="0.3">
      <c r="A161" s="2" t="s">
        <v>1384</v>
      </c>
      <c r="B161" s="3">
        <v>44316</v>
      </c>
      <c r="C161" s="2" t="s">
        <v>1385</v>
      </c>
      <c r="D161" t="s">
        <v>6164</v>
      </c>
      <c r="E161" s="2">
        <v>6</v>
      </c>
      <c r="F161" s="2" t="str">
        <f>_xlfn.XLOOKUP(C161,customers!$A$1:$A$1001,customers!$B$1:$B$1001,,0)</f>
        <v>Alexa Sizey</v>
      </c>
      <c r="G161" s="2">
        <f>_xlfn.XLOOKUP(C161,customers!A:A,customers!C:C,,0)</f>
        <v>0</v>
      </c>
      <c r="H161" s="2" t="str">
        <f>_xlfn.XLOOKUP(C161,customers!A:A,customers!G:G,,0)</f>
        <v>United States</v>
      </c>
      <c r="I161" t="str">
        <f>_xlfn.XLOOKUP(D161,products!A:A,products!B:B,,0)</f>
        <v>Lib</v>
      </c>
      <c r="J161" t="str">
        <f>_xlfn.XLOOKUP(D161,products!A:A,products!C:C,,0)</f>
        <v>L</v>
      </c>
      <c r="K161" s="5">
        <f>_xlfn.XLOOKUP(D161,products!A:A,products!D:D,,0)</f>
        <v>2.5</v>
      </c>
      <c r="L161" s="5">
        <f>_xlfn.XLOOKUP(D161,products!A:A,products!E:E,,0)</f>
        <v>36.454999999999998</v>
      </c>
      <c r="M161">
        <f t="shared" si="6"/>
        <v>218.73</v>
      </c>
      <c r="N161" t="str">
        <f t="shared" si="7"/>
        <v>Libarica</v>
      </c>
      <c r="O161" t="str">
        <f t="shared" si="8"/>
        <v>Light</v>
      </c>
      <c r="P161" t="str">
        <f>_xlfn.XLOOKUP(Coffee_shop[[#This Row],[Customer ID]],customers!A:A,customers!I:I,,0)</f>
        <v>No</v>
      </c>
    </row>
    <row r="162" spans="1:16" x14ac:dyDescent="0.3">
      <c r="A162" s="2" t="s">
        <v>1389</v>
      </c>
      <c r="B162" s="3">
        <v>43837</v>
      </c>
      <c r="C162" s="2" t="s">
        <v>1390</v>
      </c>
      <c r="D162" t="s">
        <v>6139</v>
      </c>
      <c r="E162" s="2">
        <v>4</v>
      </c>
      <c r="F162" s="2" t="str">
        <f>_xlfn.XLOOKUP(C162,customers!$A$1:$A$1001,customers!$B$1:$B$1001,,0)</f>
        <v>Kari Swede</v>
      </c>
      <c r="G162" s="2" t="str">
        <f>_xlfn.XLOOKUP(C162,customers!A:A,customers!C:C,,0)</f>
        <v>kswede4g@addthis.com</v>
      </c>
      <c r="H162" s="2" t="str">
        <f>_xlfn.XLOOKUP(C162,customers!A:A,customers!G:G,,0)</f>
        <v>United States</v>
      </c>
      <c r="I162" t="str">
        <f>_xlfn.XLOOKUP(D162,products!A:A,products!B:B,,0)</f>
        <v>Exc</v>
      </c>
      <c r="J162" t="str">
        <f>_xlfn.XLOOKUP(D162,products!A:A,products!C:C,,0)</f>
        <v>M</v>
      </c>
      <c r="K162" s="5">
        <f>_xlfn.XLOOKUP(D162,products!A:A,products!D:D,,0)</f>
        <v>0.5</v>
      </c>
      <c r="L162" s="5">
        <f>_xlfn.XLOOKUP(D162,products!A:A,products!E:E,,0)</f>
        <v>8.25</v>
      </c>
      <c r="M162">
        <f t="shared" si="6"/>
        <v>33</v>
      </c>
      <c r="N162" t="str">
        <f t="shared" si="7"/>
        <v>Excelsa</v>
      </c>
      <c r="O162" t="str">
        <f t="shared" si="8"/>
        <v>Medium</v>
      </c>
      <c r="P162" t="str">
        <f>_xlfn.XLOOKUP(Coffee_shop[[#This Row],[Customer ID]],customers!A:A,customers!I:I,,0)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_xlfn.XLOOKUP(C163,customers!A:A,customers!C:C,,0)</f>
        <v>lrubrow4h@microsoft.com</v>
      </c>
      <c r="H163" s="2" t="str">
        <f>_xlfn.XLOOKUP(C163,customers!A:A,customers!G:G,,0)</f>
        <v>United States</v>
      </c>
      <c r="I163" t="str">
        <f>_xlfn.XLOOKUP(D163,products!A:A,products!B:B,,0)</f>
        <v>Ara</v>
      </c>
      <c r="J163" t="str">
        <f>_xlfn.XLOOKUP(D163,products!A:A,products!C:C,,0)</f>
        <v>L</v>
      </c>
      <c r="K163" s="5">
        <f>_xlfn.XLOOKUP(D163,products!A:A,products!D:D,,0)</f>
        <v>0.5</v>
      </c>
      <c r="L163" s="5">
        <f>_xlfn.XLOOKUP(D163,products!A:A,products!E:E,,0)</f>
        <v>7.77</v>
      </c>
      <c r="M163">
        <f t="shared" si="6"/>
        <v>23.31</v>
      </c>
      <c r="N163" t="str">
        <f t="shared" si="7"/>
        <v>Arabica</v>
      </c>
      <c r="O163" t="str">
        <f t="shared" si="8"/>
        <v>Light</v>
      </c>
      <c r="P163" t="str">
        <f>_xlfn.XLOOKUP(Coffee_shop[[#This Row],[Customer ID]],customers!A:A,customers!I:I,,0)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_xlfn.XLOOKUP(C164,customers!A:A,customers!C:C,,0)</f>
        <v>dtift4i@netvibes.com</v>
      </c>
      <c r="H164" s="2" t="str">
        <f>_xlfn.XLOOKUP(C164,customers!A:A,customers!G:G,,0)</f>
        <v>United States</v>
      </c>
      <c r="I164" t="str">
        <f>_xlfn.XLOOKUP(D164,products!A:A,products!B:B,,0)</f>
        <v>Exc</v>
      </c>
      <c r="J164" t="str">
        <f>_xlfn.XLOOKUP(D164,products!A:A,products!C:C,,0)</f>
        <v>D</v>
      </c>
      <c r="K164" s="5">
        <f>_xlfn.XLOOKUP(D164,products!A:A,products!D:D,,0)</f>
        <v>0.5</v>
      </c>
      <c r="L164" s="5">
        <f>_xlfn.XLOOKUP(D164,products!A:A,products!E:E,,0)</f>
        <v>7.29</v>
      </c>
      <c r="M164">
        <f t="shared" si="6"/>
        <v>21.87</v>
      </c>
      <c r="N164" t="str">
        <f t="shared" si="7"/>
        <v>Excelsa</v>
      </c>
      <c r="O164" t="str">
        <f t="shared" si="8"/>
        <v>Dark</v>
      </c>
      <c r="P164" t="str">
        <f>_xlfn.XLOOKUP(Coffee_shop[[#This Row],[Customer ID]],customers!A:A,customers!I:I,,0)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_xlfn.XLOOKUP(C165,customers!A:A,customers!C:C,,0)</f>
        <v>gschonfeld4j@oracle.com</v>
      </c>
      <c r="H165" s="2" t="str">
        <f>_xlfn.XLOOKUP(C165,customers!A:A,customers!G:G,,0)</f>
        <v>United States</v>
      </c>
      <c r="I165" t="str">
        <f>_xlfn.XLOOKUP(D165,products!A:A,products!B:B,,0)</f>
        <v>Rob</v>
      </c>
      <c r="J165" t="str">
        <f>_xlfn.XLOOKUP(D165,products!A:A,products!C:C,,0)</f>
        <v>D</v>
      </c>
      <c r="K165" s="5">
        <f>_xlfn.XLOOKUP(D165,products!A:A,products!D:D,,0)</f>
        <v>0.2</v>
      </c>
      <c r="L165" s="5">
        <f>_xlfn.XLOOKUP(D165,products!A:A,products!E:E,,0)</f>
        <v>2.6849999999999996</v>
      </c>
      <c r="M165">
        <f t="shared" si="6"/>
        <v>16.11</v>
      </c>
      <c r="N165" t="str">
        <f t="shared" si="7"/>
        <v>Robusta</v>
      </c>
      <c r="O165" t="str">
        <f t="shared" si="8"/>
        <v>Dark</v>
      </c>
      <c r="P165" t="str">
        <f>_xlfn.XLOOKUP(Coffee_shop[[#This Row],[Customer ID]],customers!A:A,customers!I:I,,0)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_xlfn.XLOOKUP(C166,customers!A:A,customers!C:C,,0)</f>
        <v>cfeye4k@google.co.jp</v>
      </c>
      <c r="H166" s="2" t="str">
        <f>_xlfn.XLOOKUP(C166,customers!A:A,customers!G:G,,0)</f>
        <v>Ireland</v>
      </c>
      <c r="I166" t="str">
        <f>_xlfn.XLOOKUP(D166,products!A:A,products!B:B,,0)</f>
        <v>Exc</v>
      </c>
      <c r="J166" t="str">
        <f>_xlfn.XLOOKUP(D166,products!A:A,products!C:C,,0)</f>
        <v>D</v>
      </c>
      <c r="K166" s="5">
        <f>_xlfn.XLOOKUP(D166,products!A:A,products!D:D,,0)</f>
        <v>0.5</v>
      </c>
      <c r="L166" s="5">
        <f>_xlfn.XLOOKUP(D166,products!A:A,products!E:E,,0)</f>
        <v>7.29</v>
      </c>
      <c r="M166">
        <f t="shared" si="6"/>
        <v>29.16</v>
      </c>
      <c r="N166" t="str">
        <f t="shared" si="7"/>
        <v>Excelsa</v>
      </c>
      <c r="O166" t="str">
        <f t="shared" si="8"/>
        <v>Dark</v>
      </c>
      <c r="P166" t="str">
        <f>_xlfn.XLOOKUP(Coffee_shop[[#This Row],[Customer ID]],customers!A:A,customers!I:I,,0)</f>
        <v>No</v>
      </c>
    </row>
    <row r="167" spans="1:16" x14ac:dyDescent="0.3">
      <c r="A167" s="2" t="s">
        <v>1420</v>
      </c>
      <c r="B167" s="3">
        <v>44234</v>
      </c>
      <c r="C167" s="2" t="s">
        <v>1421</v>
      </c>
      <c r="D167" t="s">
        <v>6177</v>
      </c>
      <c r="E167" s="2">
        <v>6</v>
      </c>
      <c r="F167" s="2" t="str">
        <f>_xlfn.XLOOKUP(C167,customers!$A$1:$A$1001,customers!$B$1:$B$1001,,0)</f>
        <v>Mina Elstone</v>
      </c>
      <c r="G167" s="2">
        <f>_xlfn.XLOOKUP(C167,customers!A:A,customers!C:C,,0)</f>
        <v>0</v>
      </c>
      <c r="H167" s="2" t="str">
        <f>_xlfn.XLOOKUP(C167,customers!A:A,customers!G:G,,0)</f>
        <v>United States</v>
      </c>
      <c r="I167" t="str">
        <f>_xlfn.XLOOKUP(D167,products!A:A,products!B:B,,0)</f>
        <v>Rob</v>
      </c>
      <c r="J167" t="str">
        <f>_xlfn.XLOOKUP(D167,products!A:A,products!C:C,,0)</f>
        <v>D</v>
      </c>
      <c r="K167" s="5">
        <f>_xlfn.XLOOKUP(D167,products!A:A,products!D:D,,0)</f>
        <v>1</v>
      </c>
      <c r="L167" s="5">
        <f>_xlfn.XLOOKUP(D167,products!A:A,products!E:E,,0)</f>
        <v>8.9499999999999993</v>
      </c>
      <c r="M167">
        <f t="shared" si="6"/>
        <v>53.699999999999996</v>
      </c>
      <c r="N167" t="str">
        <f t="shared" si="7"/>
        <v>Robusta</v>
      </c>
      <c r="O167" t="str">
        <f t="shared" si="8"/>
        <v>Dark</v>
      </c>
      <c r="P167" t="str">
        <f>_xlfn.XLOOKUP(Coffee_shop[[#This Row],[Customer ID]],customers!A:A,customers!I:I,,0)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_xlfn.XLOOKUP(C168,customers!A:A,customers!C:C,,0)</f>
        <v>0</v>
      </c>
      <c r="H168" s="2" t="str">
        <f>_xlfn.XLOOKUP(C168,customers!A:A,customers!G:G,,0)</f>
        <v>United States</v>
      </c>
      <c r="I168" t="str">
        <f>_xlfn.XLOOKUP(D168,products!A:A,products!B:B,,0)</f>
        <v>Rob</v>
      </c>
      <c r="J168" t="str">
        <f>_xlfn.XLOOKUP(D168,products!A:A,products!C:C,,0)</f>
        <v>D</v>
      </c>
      <c r="K168" s="5">
        <f>_xlfn.XLOOKUP(D168,products!A:A,products!D:D,,0)</f>
        <v>0.5</v>
      </c>
      <c r="L168" s="5">
        <f>_xlfn.XLOOKUP(D168,products!A:A,products!E:E,,0)</f>
        <v>5.3699999999999992</v>
      </c>
      <c r="M168">
        <f t="shared" si="6"/>
        <v>26.849999999999994</v>
      </c>
      <c r="N168" t="str">
        <f t="shared" si="7"/>
        <v>Robusta</v>
      </c>
      <c r="O168" t="str">
        <f t="shared" si="8"/>
        <v>Dark</v>
      </c>
      <c r="P168" t="str">
        <f>_xlfn.XLOOKUP(Coffee_shop[[#This Row],[Customer ID]],customers!A:A,customers!I:I,,0)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_xlfn.XLOOKUP(C169,customers!A:A,customers!C:C,,0)</f>
        <v>tfero4n@comsenz.com</v>
      </c>
      <c r="H169" s="2" t="str">
        <f>_xlfn.XLOOKUP(C169,customers!A:A,customers!G:G,,0)</f>
        <v>United States</v>
      </c>
      <c r="I169" t="str">
        <f>_xlfn.XLOOKUP(D169,products!A:A,products!B:B,,0)</f>
        <v>Exc</v>
      </c>
      <c r="J169" t="str">
        <f>_xlfn.XLOOKUP(D169,products!A:A,products!C:C,,0)</f>
        <v>M</v>
      </c>
      <c r="K169" s="5">
        <f>_xlfn.XLOOKUP(D169,products!A:A,products!D:D,,0)</f>
        <v>0.5</v>
      </c>
      <c r="L169" s="5">
        <f>_xlfn.XLOOKUP(D169,products!A:A,products!E:E,,0)</f>
        <v>8.25</v>
      </c>
      <c r="M169">
        <f t="shared" si="6"/>
        <v>41.25</v>
      </c>
      <c r="N169" t="str">
        <f t="shared" si="7"/>
        <v>Excelsa</v>
      </c>
      <c r="O169" t="str">
        <f t="shared" si="8"/>
        <v>Medium</v>
      </c>
      <c r="P169" t="str">
        <f>_xlfn.XLOOKUP(Coffee_shop[[#This Row],[Customer ID]],customers!A:A,customers!I:I,,0)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_xlfn.XLOOKUP(C170,customers!A:A,customers!C:C,,0)</f>
        <v>0</v>
      </c>
      <c r="H170" s="2" t="str">
        <f>_xlfn.XLOOKUP(C170,customers!A:A,customers!G:G,,0)</f>
        <v>Ireland</v>
      </c>
      <c r="I170" t="str">
        <f>_xlfn.XLOOKUP(D170,products!A:A,products!B:B,,0)</f>
        <v>Ara</v>
      </c>
      <c r="J170" t="str">
        <f>_xlfn.XLOOKUP(D170,products!A:A,products!C:C,,0)</f>
        <v>M</v>
      </c>
      <c r="K170" s="5">
        <f>_xlfn.XLOOKUP(D170,products!A:A,products!D:D,,0)</f>
        <v>0.5</v>
      </c>
      <c r="L170" s="5">
        <f>_xlfn.XLOOKUP(D170,products!A:A,products!E:E,,0)</f>
        <v>6.75</v>
      </c>
      <c r="M170">
        <f t="shared" si="6"/>
        <v>40.5</v>
      </c>
      <c r="N170" t="str">
        <f t="shared" si="7"/>
        <v>Arabica</v>
      </c>
      <c r="O170" t="str">
        <f t="shared" si="8"/>
        <v>Medium</v>
      </c>
      <c r="P170" t="str">
        <f>_xlfn.XLOOKUP(Coffee_shop[[#This Row],[Customer ID]],customers!A:A,customers!I:I,,0)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_xlfn.XLOOKUP(C171,customers!A:A,customers!C:C,,0)</f>
        <v>fdauney4p@sphinn.com</v>
      </c>
      <c r="H171" s="2" t="str">
        <f>_xlfn.XLOOKUP(C171,customers!A:A,customers!G:G,,0)</f>
        <v>Ireland</v>
      </c>
      <c r="I171" t="str">
        <f>_xlfn.XLOOKUP(D171,products!A:A,products!B:B,,0)</f>
        <v>Rob</v>
      </c>
      <c r="J171" t="str">
        <f>_xlfn.XLOOKUP(D171,products!A:A,products!C:C,,0)</f>
        <v>D</v>
      </c>
      <c r="K171" s="5">
        <f>_xlfn.XLOOKUP(D171,products!A:A,products!D:D,,0)</f>
        <v>1</v>
      </c>
      <c r="L171" s="5">
        <f>_xlfn.XLOOKUP(D171,products!A:A,products!E:E,,0)</f>
        <v>8.9499999999999993</v>
      </c>
      <c r="M171">
        <f t="shared" si="6"/>
        <v>17.899999999999999</v>
      </c>
      <c r="N171" t="str">
        <f t="shared" si="7"/>
        <v>Robusta</v>
      </c>
      <c r="O171" t="str">
        <f t="shared" si="8"/>
        <v>Dark</v>
      </c>
      <c r="P171" t="str">
        <f>_xlfn.XLOOKUP(Coffee_shop[[#This Row],[Customer ID]],customers!A:A,customers!I:I,,0)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_xlfn.XLOOKUP(C172,customers!A:A,customers!C:C,,0)</f>
        <v>searley4q@youku.com</v>
      </c>
      <c r="H172" s="2" t="str">
        <f>_xlfn.XLOOKUP(C172,customers!A:A,customers!G:G,,0)</f>
        <v>United Kingdom</v>
      </c>
      <c r="I172" t="str">
        <f>_xlfn.XLOOKUP(D172,products!A:A,products!B:B,,0)</f>
        <v>Exc</v>
      </c>
      <c r="J172" t="str">
        <f>_xlfn.XLOOKUP(D172,products!A:A,products!C:C,,0)</f>
        <v>L</v>
      </c>
      <c r="K172" s="5">
        <f>_xlfn.XLOOKUP(D172,products!A:A,products!D:D,,0)</f>
        <v>2.5</v>
      </c>
      <c r="L172" s="5">
        <f>_xlfn.XLOOKUP(D172,products!A:A,products!E:E,,0)</f>
        <v>34.154999999999994</v>
      </c>
      <c r="M172">
        <f t="shared" si="6"/>
        <v>68.309999999999988</v>
      </c>
      <c r="N172" t="str">
        <f t="shared" si="7"/>
        <v>Excelsa</v>
      </c>
      <c r="O172" t="str">
        <f t="shared" si="8"/>
        <v>Light</v>
      </c>
      <c r="P172" t="str">
        <f>_xlfn.XLOOKUP(Coffee_shop[[#This Row],[Customer ID]],customers!A:A,customers!I:I,,0)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_xlfn.XLOOKUP(C173,customers!A:A,customers!C:C,,0)</f>
        <v>mchamberlayne4r@bigcartel.com</v>
      </c>
      <c r="H173" s="2" t="str">
        <f>_xlfn.XLOOKUP(C173,customers!A:A,customers!G:G,,0)</f>
        <v>United States</v>
      </c>
      <c r="I173" t="str">
        <f>_xlfn.XLOOKUP(D173,products!A:A,products!B:B,,0)</f>
        <v>Exc</v>
      </c>
      <c r="J173" t="str">
        <f>_xlfn.XLOOKUP(D173,products!A:A,products!C:C,,0)</f>
        <v>M</v>
      </c>
      <c r="K173" s="5">
        <f>_xlfn.XLOOKUP(D173,products!A:A,products!D:D,,0)</f>
        <v>2.5</v>
      </c>
      <c r="L173" s="5">
        <f>_xlfn.XLOOKUP(D173,products!A:A,products!E:E,,0)</f>
        <v>31.624999999999996</v>
      </c>
      <c r="M173">
        <f t="shared" si="6"/>
        <v>63.249999999999993</v>
      </c>
      <c r="N173" t="str">
        <f t="shared" si="7"/>
        <v>Excelsa</v>
      </c>
      <c r="O173" t="str">
        <f t="shared" si="8"/>
        <v>Medium</v>
      </c>
      <c r="P173" t="str">
        <f>_xlfn.XLOOKUP(Coffee_shop[[#This Row],[Customer ID]],customers!A:A,customers!I:I,,0)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_xlfn.XLOOKUP(C174,customers!A:A,customers!C:C,,0)</f>
        <v>bflaherty4s@moonfruit.com</v>
      </c>
      <c r="H174" s="2" t="str">
        <f>_xlfn.XLOOKUP(C174,customers!A:A,customers!G:G,,0)</f>
        <v>Ireland</v>
      </c>
      <c r="I174" t="str">
        <f>_xlfn.XLOOKUP(D174,products!A:A,products!B:B,,0)</f>
        <v>Exc</v>
      </c>
      <c r="J174" t="str">
        <f>_xlfn.XLOOKUP(D174,products!A:A,products!C:C,,0)</f>
        <v>D</v>
      </c>
      <c r="K174" s="5">
        <f>_xlfn.XLOOKUP(D174,products!A:A,products!D:D,,0)</f>
        <v>0.5</v>
      </c>
      <c r="L174" s="5">
        <f>_xlfn.XLOOKUP(D174,products!A:A,products!E:E,,0)</f>
        <v>7.29</v>
      </c>
      <c r="M174">
        <f t="shared" si="6"/>
        <v>21.87</v>
      </c>
      <c r="N174" t="str">
        <f t="shared" si="7"/>
        <v>Excelsa</v>
      </c>
      <c r="O174" t="str">
        <f t="shared" si="8"/>
        <v>Dark</v>
      </c>
      <c r="P174" t="str">
        <f>_xlfn.XLOOKUP(Coffee_shop[[#This Row],[Customer ID]],customers!A:A,customers!I:I,,0)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_xlfn.XLOOKUP(C175,customers!A:A,customers!C:C,,0)</f>
        <v>ocolbeck4t@sina.com.cn</v>
      </c>
      <c r="H175" s="2" t="str">
        <f>_xlfn.XLOOKUP(C175,customers!A:A,customers!G:G,,0)</f>
        <v>United States</v>
      </c>
      <c r="I175" t="str">
        <f>_xlfn.XLOOKUP(D175,products!A:A,products!B:B,,0)</f>
        <v>Rob</v>
      </c>
      <c r="J175" t="str">
        <f>_xlfn.XLOOKUP(D175,products!A:A,products!C:C,,0)</f>
        <v>M</v>
      </c>
      <c r="K175" s="5">
        <f>_xlfn.XLOOKUP(D175,products!A:A,products!D:D,,0)</f>
        <v>2.5</v>
      </c>
      <c r="L175" s="5">
        <f>_xlfn.XLOOKUP(D175,products!A:A,products!E:E,,0)</f>
        <v>22.884999999999998</v>
      </c>
      <c r="M175">
        <f t="shared" si="6"/>
        <v>91.539999999999992</v>
      </c>
      <c r="N175" t="str">
        <f t="shared" si="7"/>
        <v>Robusta</v>
      </c>
      <c r="O175" t="str">
        <f t="shared" si="8"/>
        <v>Medium</v>
      </c>
      <c r="P175" t="str">
        <f>_xlfn.XLOOKUP(Coffee_shop[[#This Row],[Customer ID]],customers!A:A,customers!I:I,,0)</f>
        <v>No</v>
      </c>
    </row>
    <row r="176" spans="1:16" x14ac:dyDescent="0.3">
      <c r="A176" s="2" t="s">
        <v>1470</v>
      </c>
      <c r="B176" s="3">
        <v>43813</v>
      </c>
      <c r="C176" s="2" t="s">
        <v>1471</v>
      </c>
      <c r="D176" t="s">
        <v>6148</v>
      </c>
      <c r="E176" s="2">
        <v>6</v>
      </c>
      <c r="F176" s="2" t="str">
        <f>_xlfn.XLOOKUP(C176,customers!$A$1:$A$1001,customers!$B$1:$B$1001,,0)</f>
        <v>Elysee Sketch</v>
      </c>
      <c r="G176" s="2">
        <f>_xlfn.XLOOKUP(C176,customers!A:A,customers!C:C,,0)</f>
        <v>0</v>
      </c>
      <c r="H176" s="2" t="str">
        <f>_xlfn.XLOOKUP(C176,customers!A:A,customers!G:G,,0)</f>
        <v>United States</v>
      </c>
      <c r="I176" t="str">
        <f>_xlfn.XLOOKUP(D176,products!A:A,products!B:B,,0)</f>
        <v>Exc</v>
      </c>
      <c r="J176" t="str">
        <f>_xlfn.XLOOKUP(D176,products!A:A,products!C:C,,0)</f>
        <v>L</v>
      </c>
      <c r="K176" s="5">
        <f>_xlfn.XLOOKUP(D176,products!A:A,products!D:D,,0)</f>
        <v>2.5</v>
      </c>
      <c r="L176" s="5">
        <f>_xlfn.XLOOKUP(D176,products!A:A,products!E:E,,0)</f>
        <v>34.154999999999994</v>
      </c>
      <c r="M176">
        <f t="shared" si="6"/>
        <v>204.92999999999995</v>
      </c>
      <c r="N176" t="str">
        <f t="shared" si="7"/>
        <v>Excelsa</v>
      </c>
      <c r="O176" t="str">
        <f t="shared" si="8"/>
        <v>Light</v>
      </c>
      <c r="P176" t="str">
        <f>_xlfn.XLOOKUP(Coffee_shop[[#This Row],[Customer ID]],customers!A:A,customers!I:I,,0)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_xlfn.XLOOKUP(C177,customers!A:A,customers!C:C,,0)</f>
        <v>ehobbing4v@nsw.gov.au</v>
      </c>
      <c r="H177" s="2" t="str">
        <f>_xlfn.XLOOKUP(C177,customers!A:A,customers!G:G,,0)</f>
        <v>United States</v>
      </c>
      <c r="I177" t="str">
        <f>_xlfn.XLOOKUP(D177,products!A:A,products!B:B,,0)</f>
        <v>Exc</v>
      </c>
      <c r="J177" t="str">
        <f>_xlfn.XLOOKUP(D177,products!A:A,products!C:C,,0)</f>
        <v>M</v>
      </c>
      <c r="K177" s="5">
        <f>_xlfn.XLOOKUP(D177,products!A:A,products!D:D,,0)</f>
        <v>2.5</v>
      </c>
      <c r="L177" s="5">
        <f>_xlfn.XLOOKUP(D177,products!A:A,products!E:E,,0)</f>
        <v>31.624999999999996</v>
      </c>
      <c r="M177">
        <f t="shared" si="6"/>
        <v>63.249999999999993</v>
      </c>
      <c r="N177" t="str">
        <f t="shared" si="7"/>
        <v>Excelsa</v>
      </c>
      <c r="O177" t="str">
        <f t="shared" si="8"/>
        <v>Medium</v>
      </c>
      <c r="P177" t="str">
        <f>_xlfn.XLOOKUP(Coffee_shop[[#This Row],[Customer ID]],customers!A:A,customers!I:I,,0)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_xlfn.XLOOKUP(C178,customers!A:A,customers!C:C,,0)</f>
        <v>othynne4w@auda.org.au</v>
      </c>
      <c r="H178" s="2" t="str">
        <f>_xlfn.XLOOKUP(C178,customers!A:A,customers!G:G,,0)</f>
        <v>United States</v>
      </c>
      <c r="I178" t="str">
        <f>_xlfn.XLOOKUP(D178,products!A:A,products!B:B,,0)</f>
        <v>Exc</v>
      </c>
      <c r="J178" t="str">
        <f>_xlfn.XLOOKUP(D178,products!A:A,products!C:C,,0)</f>
        <v>L</v>
      </c>
      <c r="K178" s="5">
        <f>_xlfn.XLOOKUP(D178,products!A:A,products!D:D,,0)</f>
        <v>2.5</v>
      </c>
      <c r="L178" s="5">
        <f>_xlfn.XLOOKUP(D178,products!A:A,products!E:E,,0)</f>
        <v>34.154999999999994</v>
      </c>
      <c r="M178">
        <f t="shared" si="6"/>
        <v>34.154999999999994</v>
      </c>
      <c r="N178" t="str">
        <f t="shared" si="7"/>
        <v>Excelsa</v>
      </c>
      <c r="O178" t="str">
        <f t="shared" si="8"/>
        <v>Light</v>
      </c>
      <c r="P178" t="str">
        <f>_xlfn.XLOOKUP(Coffee_shop[[#This Row],[Customer ID]],customers!A:A,customers!I:I,,0)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_xlfn.XLOOKUP(C179,customers!A:A,customers!C:C,,0)</f>
        <v>eheining4x@flickr.com</v>
      </c>
      <c r="H179" s="2" t="str">
        <f>_xlfn.XLOOKUP(C179,customers!A:A,customers!G:G,,0)</f>
        <v>United States</v>
      </c>
      <c r="I179" t="str">
        <f>_xlfn.XLOOKUP(D179,products!A:A,products!B:B,,0)</f>
        <v>Rob</v>
      </c>
      <c r="J179" t="str">
        <f>_xlfn.XLOOKUP(D179,products!A:A,products!C:C,,0)</f>
        <v>L</v>
      </c>
      <c r="K179" s="5">
        <f>_xlfn.XLOOKUP(D179,products!A:A,products!D:D,,0)</f>
        <v>2.5</v>
      </c>
      <c r="L179" s="5">
        <f>_xlfn.XLOOKUP(D179,products!A:A,products!E:E,,0)</f>
        <v>27.484999999999996</v>
      </c>
      <c r="M179">
        <f t="shared" si="6"/>
        <v>109.93999999999998</v>
      </c>
      <c r="N179" t="str">
        <f t="shared" si="7"/>
        <v>Robusta</v>
      </c>
      <c r="O179" t="str">
        <f t="shared" si="8"/>
        <v>Light</v>
      </c>
      <c r="P179" t="str">
        <f>_xlfn.XLOOKUP(Coffee_shop[[#This Row],[Customer ID]],customers!A:A,customers!I:I,,0)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_xlfn.XLOOKUP(C180,customers!A:A,customers!C:C,,0)</f>
        <v>kmelloi4y@imdb.com</v>
      </c>
      <c r="H180" s="2" t="str">
        <f>_xlfn.XLOOKUP(C180,customers!A:A,customers!G:G,,0)</f>
        <v>United States</v>
      </c>
      <c r="I180" t="str">
        <f>_xlfn.XLOOKUP(D180,products!A:A,products!B:B,,0)</f>
        <v>Ara</v>
      </c>
      <c r="J180" t="str">
        <f>_xlfn.XLOOKUP(D180,products!A:A,products!C:C,,0)</f>
        <v>L</v>
      </c>
      <c r="K180" s="5">
        <f>_xlfn.XLOOKUP(D180,products!A:A,products!D:D,,0)</f>
        <v>1</v>
      </c>
      <c r="L180" s="5">
        <f>_xlfn.XLOOKUP(D180,products!A:A,products!E:E,,0)</f>
        <v>12.95</v>
      </c>
      <c r="M180">
        <f t="shared" si="6"/>
        <v>25.9</v>
      </c>
      <c r="N180" t="str">
        <f t="shared" si="7"/>
        <v>Arabica</v>
      </c>
      <c r="O180" t="str">
        <f t="shared" si="8"/>
        <v>Light</v>
      </c>
      <c r="P180" t="str">
        <f>_xlfn.XLOOKUP(Coffee_shop[[#This Row],[Customer ID]],customers!A:A,customers!I:I,,0)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_xlfn.XLOOKUP(C181,customers!A:A,customers!C:C,,0)</f>
        <v>0</v>
      </c>
      <c r="H181" s="2" t="str">
        <f>_xlfn.XLOOKUP(C181,customers!A:A,customers!G:G,,0)</f>
        <v>Ireland</v>
      </c>
      <c r="I181" t="str">
        <f>_xlfn.XLOOKUP(D181,products!A:A,products!B:B,,0)</f>
        <v>Ara</v>
      </c>
      <c r="J181" t="str">
        <f>_xlfn.XLOOKUP(D181,products!A:A,products!C:C,,0)</f>
        <v>D</v>
      </c>
      <c r="K181" s="5">
        <f>_xlfn.XLOOKUP(D181,products!A:A,products!D:D,,0)</f>
        <v>0.2</v>
      </c>
      <c r="L181" s="5">
        <f>_xlfn.XLOOKUP(D181,products!A:A,products!E:E,,0)</f>
        <v>2.9849999999999999</v>
      </c>
      <c r="M181">
        <f t="shared" si="6"/>
        <v>2.9849999999999999</v>
      </c>
      <c r="N181" t="str">
        <f t="shared" si="7"/>
        <v>Arabica</v>
      </c>
      <c r="O181" t="str">
        <f t="shared" si="8"/>
        <v>Dark</v>
      </c>
      <c r="P181" t="str">
        <f>_xlfn.XLOOKUP(Coffee_shop[[#This Row],[Customer ID]],customers!A:A,customers!I:I,,0)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_xlfn.XLOOKUP(C182,customers!A:A,customers!C:C,,0)</f>
        <v>amussen50@51.la</v>
      </c>
      <c r="H182" s="2" t="str">
        <f>_xlfn.XLOOKUP(C182,customers!A:A,customers!G:G,,0)</f>
        <v>United States</v>
      </c>
      <c r="I182" t="str">
        <f>_xlfn.XLOOKUP(D182,products!A:A,products!B:B,,0)</f>
        <v>Exc</v>
      </c>
      <c r="J182" t="str">
        <f>_xlfn.XLOOKUP(D182,products!A:A,products!C:C,,0)</f>
        <v>L</v>
      </c>
      <c r="K182" s="5">
        <f>_xlfn.XLOOKUP(D182,products!A:A,products!D:D,,0)</f>
        <v>0.2</v>
      </c>
      <c r="L182" s="5">
        <f>_xlfn.XLOOKUP(D182,products!A:A,products!E:E,,0)</f>
        <v>4.4550000000000001</v>
      </c>
      <c r="M182">
        <f t="shared" si="6"/>
        <v>22.274999999999999</v>
      </c>
      <c r="N182" t="str">
        <f t="shared" si="7"/>
        <v>Excelsa</v>
      </c>
      <c r="O182" t="str">
        <f t="shared" si="8"/>
        <v>Light</v>
      </c>
      <c r="P182" t="str">
        <f>_xlfn.XLOOKUP(Coffee_shop[[#This Row],[Customer ID]],customers!A:A,customers!I:I,,0)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_xlfn.XLOOKUP(C183,customers!A:A,customers!C:C,,0)</f>
        <v>amussen50@51.la</v>
      </c>
      <c r="H183" s="2" t="str">
        <f>_xlfn.XLOOKUP(C183,customers!A:A,customers!G:G,,0)</f>
        <v>United States</v>
      </c>
      <c r="I183" t="str">
        <f>_xlfn.XLOOKUP(D183,products!A:A,products!B:B,,0)</f>
        <v>Ara</v>
      </c>
      <c r="J183" t="str">
        <f>_xlfn.XLOOKUP(D183,products!A:A,products!C:C,,0)</f>
        <v>D</v>
      </c>
      <c r="K183" s="5">
        <f>_xlfn.XLOOKUP(D183,products!A:A,products!D:D,,0)</f>
        <v>0.5</v>
      </c>
      <c r="L183" s="5">
        <f>_xlfn.XLOOKUP(D183,products!A:A,products!E:E,,0)</f>
        <v>5.97</v>
      </c>
      <c r="M183">
        <f t="shared" si="6"/>
        <v>29.849999999999998</v>
      </c>
      <c r="N183" t="str">
        <f t="shared" si="7"/>
        <v>Arabica</v>
      </c>
      <c r="O183" t="str">
        <f t="shared" si="8"/>
        <v>Dark</v>
      </c>
      <c r="P183" t="str">
        <f>_xlfn.XLOOKUP(Coffee_shop[[#This Row],[Customer ID]],customers!A:A,customers!I:I,,0)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_xlfn.XLOOKUP(C184,customers!A:A,customers!C:C,,0)</f>
        <v>amundford52@nbcnews.com</v>
      </c>
      <c r="H184" s="2" t="str">
        <f>_xlfn.XLOOKUP(C184,customers!A:A,customers!G:G,,0)</f>
        <v>United States</v>
      </c>
      <c r="I184" t="str">
        <f>_xlfn.XLOOKUP(D184,products!A:A,products!B:B,,0)</f>
        <v>Rob</v>
      </c>
      <c r="J184" t="str">
        <f>_xlfn.XLOOKUP(D184,products!A:A,products!C:C,,0)</f>
        <v>D</v>
      </c>
      <c r="K184" s="5">
        <f>_xlfn.XLOOKUP(D184,products!A:A,products!D:D,,0)</f>
        <v>0.5</v>
      </c>
      <c r="L184" s="5">
        <f>_xlfn.XLOOKUP(D184,products!A:A,products!E:E,,0)</f>
        <v>5.3699999999999992</v>
      </c>
      <c r="M184">
        <f t="shared" si="6"/>
        <v>32.22</v>
      </c>
      <c r="N184" t="str">
        <f t="shared" si="7"/>
        <v>Robusta</v>
      </c>
      <c r="O184" t="str">
        <f t="shared" si="8"/>
        <v>Dark</v>
      </c>
      <c r="P184" t="str">
        <f>_xlfn.XLOOKUP(Coffee_shop[[#This Row],[Customer ID]],customers!A:A,customers!I:I,,0)</f>
        <v>No</v>
      </c>
    </row>
    <row r="185" spans="1:16" x14ac:dyDescent="0.3">
      <c r="A185" s="2" t="s">
        <v>1520</v>
      </c>
      <c r="B185" s="3">
        <v>44512</v>
      </c>
      <c r="C185" s="2" t="s">
        <v>1521</v>
      </c>
      <c r="D185" t="s">
        <v>6156</v>
      </c>
      <c r="E185" s="2">
        <v>2</v>
      </c>
      <c r="F185" s="2" t="str">
        <f>_xlfn.XLOOKUP(C185,customers!$A$1:$A$1001,customers!$B$1:$B$1001,,0)</f>
        <v>Tory Walas</v>
      </c>
      <c r="G185" s="2" t="str">
        <f>_xlfn.XLOOKUP(C185,customers!A:A,customers!C:C,,0)</f>
        <v>twalas53@google.ca</v>
      </c>
      <c r="H185" s="2" t="str">
        <f>_xlfn.XLOOKUP(C185,customers!A:A,customers!G:G,,0)</f>
        <v>United States</v>
      </c>
      <c r="I185" t="str">
        <f>_xlfn.XLOOKUP(D185,products!A:A,products!B:B,,0)</f>
        <v>Exc</v>
      </c>
      <c r="J185" t="str">
        <f>_xlfn.XLOOKUP(D185,products!A:A,products!C:C,,0)</f>
        <v>M</v>
      </c>
      <c r="K185" s="5">
        <f>_xlfn.XLOOKUP(D185,products!A:A,products!D:D,,0)</f>
        <v>0.2</v>
      </c>
      <c r="L185" s="5">
        <f>_xlfn.XLOOKUP(D185,products!A:A,products!E:E,,0)</f>
        <v>4.125</v>
      </c>
      <c r="M185">
        <f t="shared" si="6"/>
        <v>8.25</v>
      </c>
      <c r="N185" t="str">
        <f t="shared" si="7"/>
        <v>Excelsa</v>
      </c>
      <c r="O185" t="str">
        <f t="shared" si="8"/>
        <v>Medium</v>
      </c>
      <c r="P185" t="str">
        <f>_xlfn.XLOOKUP(Coffee_shop[[#This Row],[Customer ID]],customers!A:A,customers!I:I,,0)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_xlfn.XLOOKUP(C186,customers!A:A,customers!C:C,,0)</f>
        <v>iblazewicz54@thetimes.co.uk</v>
      </c>
      <c r="H186" s="2" t="str">
        <f>_xlfn.XLOOKUP(C186,customers!A:A,customers!G:G,,0)</f>
        <v>United States</v>
      </c>
      <c r="I186" t="str">
        <f>_xlfn.XLOOKUP(D186,products!A:A,products!B:B,,0)</f>
        <v>Ara</v>
      </c>
      <c r="J186" t="str">
        <f>_xlfn.XLOOKUP(D186,products!A:A,products!C:C,,0)</f>
        <v>L</v>
      </c>
      <c r="K186" s="5">
        <f>_xlfn.XLOOKUP(D186,products!A:A,products!D:D,,0)</f>
        <v>0.5</v>
      </c>
      <c r="L186" s="5">
        <f>_xlfn.XLOOKUP(D186,products!A:A,products!E:E,,0)</f>
        <v>7.77</v>
      </c>
      <c r="M186">
        <f t="shared" si="6"/>
        <v>31.08</v>
      </c>
      <c r="N186" t="str">
        <f t="shared" si="7"/>
        <v>Arabica</v>
      </c>
      <c r="O186" t="str">
        <f t="shared" si="8"/>
        <v>Light</v>
      </c>
      <c r="P186" t="str">
        <f>_xlfn.XLOOKUP(Coffee_shop[[#This Row],[Customer ID]],customers!A:A,customers!I:I,,0)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_xlfn.XLOOKUP(C187,customers!A:A,customers!C:C,,0)</f>
        <v>arizzetti55@naver.com</v>
      </c>
      <c r="H187" s="2" t="str">
        <f>_xlfn.XLOOKUP(C187,customers!A:A,customers!G:G,,0)</f>
        <v>United States</v>
      </c>
      <c r="I187" t="str">
        <f>_xlfn.XLOOKUP(D187,products!A:A,products!B:B,,0)</f>
        <v>Exc</v>
      </c>
      <c r="J187" t="str">
        <f>_xlfn.XLOOKUP(D187,products!A:A,products!C:C,,0)</f>
        <v>D</v>
      </c>
      <c r="K187" s="5">
        <f>_xlfn.XLOOKUP(D187,products!A:A,products!D:D,,0)</f>
        <v>0.5</v>
      </c>
      <c r="L187" s="5">
        <f>_xlfn.XLOOKUP(D187,products!A:A,products!E:E,,0)</f>
        <v>7.29</v>
      </c>
      <c r="M187">
        <f t="shared" si="6"/>
        <v>36.450000000000003</v>
      </c>
      <c r="N187" t="str">
        <f t="shared" si="7"/>
        <v>Excelsa</v>
      </c>
      <c r="O187" t="str">
        <f t="shared" si="8"/>
        <v>Dark</v>
      </c>
      <c r="P187" t="str">
        <f>_xlfn.XLOOKUP(Coffee_shop[[#This Row],[Customer ID]],customers!A:A,customers!I:I,,0)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_xlfn.XLOOKUP(C188,customers!A:A,customers!C:C,,0)</f>
        <v>mmeriet56@noaa.gov</v>
      </c>
      <c r="H188" s="2" t="str">
        <f>_xlfn.XLOOKUP(C188,customers!A:A,customers!G:G,,0)</f>
        <v>United States</v>
      </c>
      <c r="I188" t="str">
        <f>_xlfn.XLOOKUP(D188,products!A:A,products!B:B,,0)</f>
        <v>Rob</v>
      </c>
      <c r="J188" t="str">
        <f>_xlfn.XLOOKUP(D188,products!A:A,products!C:C,,0)</f>
        <v>M</v>
      </c>
      <c r="K188" s="5">
        <f>_xlfn.XLOOKUP(D188,products!A:A,products!D:D,,0)</f>
        <v>2.5</v>
      </c>
      <c r="L188" s="5">
        <f>_xlfn.XLOOKUP(D188,products!A:A,products!E:E,,0)</f>
        <v>22.884999999999998</v>
      </c>
      <c r="M188">
        <f t="shared" si="6"/>
        <v>68.655000000000001</v>
      </c>
      <c r="N188" t="str">
        <f t="shared" si="7"/>
        <v>Robusta</v>
      </c>
      <c r="O188" t="str">
        <f t="shared" si="8"/>
        <v>Medium</v>
      </c>
      <c r="P188" t="str">
        <f>_xlfn.XLOOKUP(Coffee_shop[[#This Row],[Customer ID]],customers!A:A,customers!I:I,,0)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_xlfn.XLOOKUP(C189,customers!A:A,customers!C:C,,0)</f>
        <v>lpratt57@netvibes.com</v>
      </c>
      <c r="H189" s="2" t="str">
        <f>_xlfn.XLOOKUP(C189,customers!A:A,customers!G:G,,0)</f>
        <v>United States</v>
      </c>
      <c r="I189" t="str">
        <f>_xlfn.XLOOKUP(D189,products!A:A,products!B:B,,0)</f>
        <v>Lib</v>
      </c>
      <c r="J189" t="str">
        <f>_xlfn.XLOOKUP(D189,products!A:A,products!C:C,,0)</f>
        <v>M</v>
      </c>
      <c r="K189" s="5">
        <f>_xlfn.XLOOKUP(D189,products!A:A,products!D:D,,0)</f>
        <v>0.5</v>
      </c>
      <c r="L189" s="5">
        <f>_xlfn.XLOOKUP(D189,products!A:A,products!E:E,,0)</f>
        <v>8.73</v>
      </c>
      <c r="M189">
        <f t="shared" si="6"/>
        <v>43.650000000000006</v>
      </c>
      <c r="N189" t="str">
        <f t="shared" si="7"/>
        <v>Libarica</v>
      </c>
      <c r="O189" t="str">
        <f t="shared" si="8"/>
        <v>Medium</v>
      </c>
      <c r="P189" t="str">
        <f>_xlfn.XLOOKUP(Coffee_shop[[#This Row],[Customer ID]],customers!A:A,customers!I:I,,0)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_xlfn.XLOOKUP(C190,customers!A:A,customers!C:C,,0)</f>
        <v>akitchingham58@com.com</v>
      </c>
      <c r="H190" s="2" t="str">
        <f>_xlfn.XLOOKUP(C190,customers!A:A,customers!G:G,,0)</f>
        <v>United States</v>
      </c>
      <c r="I190" t="str">
        <f>_xlfn.XLOOKUP(D190,products!A:A,products!B:B,,0)</f>
        <v>Exc</v>
      </c>
      <c r="J190" t="str">
        <f>_xlfn.XLOOKUP(D190,products!A:A,products!C:C,,0)</f>
        <v>L</v>
      </c>
      <c r="K190" s="5">
        <f>_xlfn.XLOOKUP(D190,products!A:A,products!D:D,,0)</f>
        <v>0.2</v>
      </c>
      <c r="L190" s="5">
        <f>_xlfn.XLOOKUP(D190,products!A:A,products!E:E,,0)</f>
        <v>4.4550000000000001</v>
      </c>
      <c r="M190">
        <f t="shared" si="6"/>
        <v>4.4550000000000001</v>
      </c>
      <c r="N190" t="str">
        <f t="shared" si="7"/>
        <v>Excelsa</v>
      </c>
      <c r="O190" t="str">
        <f t="shared" si="8"/>
        <v>Light</v>
      </c>
      <c r="P190" t="str">
        <f>_xlfn.XLOOKUP(Coffee_shop[[#This Row],[Customer ID]],customers!A:A,customers!I:I,,0)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_xlfn.XLOOKUP(C191,customers!A:A,customers!C:C,,0)</f>
        <v>bbartholin59@xinhuanet.com</v>
      </c>
      <c r="H191" s="2" t="str">
        <f>_xlfn.XLOOKUP(C191,customers!A:A,customers!G:G,,0)</f>
        <v>United States</v>
      </c>
      <c r="I191" t="str">
        <f>_xlfn.XLOOKUP(D191,products!A:A,products!B:B,,0)</f>
        <v>Lib</v>
      </c>
      <c r="J191" t="str">
        <f>_xlfn.XLOOKUP(D191,products!A:A,products!C:C,,0)</f>
        <v>M</v>
      </c>
      <c r="K191" s="5">
        <f>_xlfn.XLOOKUP(D191,products!A:A,products!D:D,,0)</f>
        <v>1</v>
      </c>
      <c r="L191" s="5">
        <f>_xlfn.XLOOKUP(D191,products!A:A,products!E:E,,0)</f>
        <v>14.55</v>
      </c>
      <c r="M191">
        <f t="shared" si="6"/>
        <v>43.650000000000006</v>
      </c>
      <c r="N191" t="str">
        <f t="shared" si="7"/>
        <v>Libarica</v>
      </c>
      <c r="O191" t="str">
        <f t="shared" si="8"/>
        <v>Medium</v>
      </c>
      <c r="P191" t="str">
        <f>_xlfn.XLOOKUP(Coffee_shop[[#This Row],[Customer ID]],customers!A:A,customers!I:I,,0)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_xlfn.XLOOKUP(C192,customers!A:A,customers!C:C,,0)</f>
        <v>mprinn5a@usa.gov</v>
      </c>
      <c r="H192" s="2" t="str">
        <f>_xlfn.XLOOKUP(C192,customers!A:A,customers!G:G,,0)</f>
        <v>United States</v>
      </c>
      <c r="I192" t="str">
        <f>_xlfn.XLOOKUP(D192,products!A:A,products!B:B,,0)</f>
        <v>Lib</v>
      </c>
      <c r="J192" t="str">
        <f>_xlfn.XLOOKUP(D192,products!A:A,products!C:C,,0)</f>
        <v>M</v>
      </c>
      <c r="K192" s="5">
        <f>_xlfn.XLOOKUP(D192,products!A:A,products!D:D,,0)</f>
        <v>2.5</v>
      </c>
      <c r="L192" s="5">
        <f>_xlfn.XLOOKUP(D192,products!A:A,products!E:E,,0)</f>
        <v>33.464999999999996</v>
      </c>
      <c r="M192">
        <f t="shared" si="6"/>
        <v>33.464999999999996</v>
      </c>
      <c r="N192" t="str">
        <f t="shared" si="7"/>
        <v>Libarica</v>
      </c>
      <c r="O192" t="str">
        <f t="shared" si="8"/>
        <v>Medium</v>
      </c>
      <c r="P192" t="str">
        <f>_xlfn.XLOOKUP(Coffee_shop[[#This Row],[Customer ID]],customers!A:A,customers!I:I,,0)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_xlfn.XLOOKUP(C193,customers!A:A,customers!C:C,,0)</f>
        <v>abaudino5b@netvibes.com</v>
      </c>
      <c r="H193" s="2" t="str">
        <f>_xlfn.XLOOKUP(C193,customers!A:A,customers!G:G,,0)</f>
        <v>United States</v>
      </c>
      <c r="I193" t="str">
        <f>_xlfn.XLOOKUP(D193,products!A:A,products!B:B,,0)</f>
        <v>Lib</v>
      </c>
      <c r="J193" t="str">
        <f>_xlfn.XLOOKUP(D193,products!A:A,products!C:C,,0)</f>
        <v>D</v>
      </c>
      <c r="K193" s="5">
        <f>_xlfn.XLOOKUP(D193,products!A:A,products!D:D,,0)</f>
        <v>0.2</v>
      </c>
      <c r="L193" s="5">
        <f>_xlfn.XLOOKUP(D193,products!A:A,products!E:E,,0)</f>
        <v>3.8849999999999998</v>
      </c>
      <c r="M193">
        <f t="shared" si="6"/>
        <v>19.424999999999997</v>
      </c>
      <c r="N193" t="str">
        <f t="shared" si="7"/>
        <v>Libarica</v>
      </c>
      <c r="O193" t="str">
        <f t="shared" si="8"/>
        <v>Dark</v>
      </c>
      <c r="P193" t="str">
        <f>_xlfn.XLOOKUP(Coffee_shop[[#This Row],[Customer ID]],customers!A:A,customers!I:I,,0)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_xlfn.XLOOKUP(C194,customers!A:A,customers!C:C,,0)</f>
        <v>ppetrushanko5c@blinklist.com</v>
      </c>
      <c r="H194" s="2" t="str">
        <f>_xlfn.XLOOKUP(C194,customers!A:A,customers!G:G,,0)</f>
        <v>Ireland</v>
      </c>
      <c r="I194" t="str">
        <f>_xlfn.XLOOKUP(D194,products!A:A,products!B:B,,0)</f>
        <v>Exc</v>
      </c>
      <c r="J194" t="str">
        <f>_xlfn.XLOOKUP(D194,products!A:A,products!C:C,,0)</f>
        <v>D</v>
      </c>
      <c r="K194" s="5">
        <f>_xlfn.XLOOKUP(D194,products!A:A,products!D:D,,0)</f>
        <v>1</v>
      </c>
      <c r="L194" s="5">
        <f>_xlfn.XLOOKUP(D194,products!A:A,products!E:E,,0)</f>
        <v>12.15</v>
      </c>
      <c r="M194">
        <f t="shared" si="6"/>
        <v>72.900000000000006</v>
      </c>
      <c r="N194" t="str">
        <f t="shared" si="7"/>
        <v>Excelsa</v>
      </c>
      <c r="O194" t="str">
        <f t="shared" si="8"/>
        <v>Dark</v>
      </c>
      <c r="P194" t="str">
        <f>_xlfn.XLOOKUP(Coffee_shop[[#This Row],[Customer ID]],customers!A:A,customers!I:I,,0)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_xlfn.XLOOKUP(C195,customers!A:A,customers!C:C,,0)</f>
        <v>0</v>
      </c>
      <c r="H195" s="2" t="str">
        <f>_xlfn.XLOOKUP(C195,customers!A:A,customers!G:G,,0)</f>
        <v>United States</v>
      </c>
      <c r="I195" t="str">
        <f>_xlfn.XLOOKUP(D195,products!A:A,products!B:B,,0)</f>
        <v>Exc</v>
      </c>
      <c r="J195" t="str">
        <f>_xlfn.XLOOKUP(D195,products!A:A,products!C:C,,0)</f>
        <v>L</v>
      </c>
      <c r="K195" s="5">
        <f>_xlfn.XLOOKUP(D195,products!A:A,products!D:D,,0)</f>
        <v>1</v>
      </c>
      <c r="L195" s="5">
        <f>_xlfn.XLOOKUP(D195,products!A:A,products!E:E,,0)</f>
        <v>14.85</v>
      </c>
      <c r="M195">
        <f t="shared" ref="M195:M258" si="9">L195*E195</f>
        <v>44.55</v>
      </c>
      <c r="N195" t="str">
        <f t="shared" ref="N195:N258" si="10">IF(I195="Rob","Robusta",IF(I195="Exc","Excelsa",IF(I195="Ara","Arabica",IF(I195="Lib","Libarica"))))</f>
        <v>Excelsa</v>
      </c>
      <c r="O195" t="str">
        <f t="shared" ref="O195:O258" si="11">IF(J195="M","Medium",IF(J195="L","Light",IF(J195="D","Dark"," ")))</f>
        <v>Light</v>
      </c>
      <c r="P195" t="str">
        <f>_xlfn.XLOOKUP(Coffee_shop[[#This Row],[Customer ID]],customers!A:A,customers!I:I,,0)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_xlfn.XLOOKUP(C196,customers!A:A,customers!C:C,,0)</f>
        <v>elaird5e@bing.com</v>
      </c>
      <c r="H196" s="2" t="str">
        <f>_xlfn.XLOOKUP(C196,customers!A:A,customers!G:G,,0)</f>
        <v>United States</v>
      </c>
      <c r="I196" t="str">
        <f>_xlfn.XLOOKUP(D196,products!A:A,products!B:B,,0)</f>
        <v>Exc</v>
      </c>
      <c r="J196" t="str">
        <f>_xlfn.XLOOKUP(D196,products!A:A,products!C:C,,0)</f>
        <v>D</v>
      </c>
      <c r="K196" s="5">
        <f>_xlfn.XLOOKUP(D196,products!A:A,products!D:D,,0)</f>
        <v>0.5</v>
      </c>
      <c r="L196" s="5">
        <f>_xlfn.XLOOKUP(D196,products!A:A,products!E:E,,0)</f>
        <v>7.29</v>
      </c>
      <c r="M196">
        <f t="shared" si="9"/>
        <v>36.450000000000003</v>
      </c>
      <c r="N196" t="str">
        <f t="shared" si="10"/>
        <v>Excelsa</v>
      </c>
      <c r="O196" t="str">
        <f t="shared" si="11"/>
        <v>Dark</v>
      </c>
      <c r="P196" t="str">
        <f>_xlfn.XLOOKUP(Coffee_shop[[#This Row],[Customer ID]],customers!A:A,customers!I:I,,0)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_xlfn.XLOOKUP(C197,customers!A:A,customers!C:C,,0)</f>
        <v>mhowsden5f@infoseek.co.jp</v>
      </c>
      <c r="H197" s="2" t="str">
        <f>_xlfn.XLOOKUP(C197,customers!A:A,customers!G:G,,0)</f>
        <v>United States</v>
      </c>
      <c r="I197" t="str">
        <f>_xlfn.XLOOKUP(D197,products!A:A,products!B:B,,0)</f>
        <v>Ara</v>
      </c>
      <c r="J197" t="str">
        <f>_xlfn.XLOOKUP(D197,products!A:A,products!C:C,,0)</f>
        <v>L</v>
      </c>
      <c r="K197" s="5">
        <f>_xlfn.XLOOKUP(D197,products!A:A,products!D:D,,0)</f>
        <v>1</v>
      </c>
      <c r="L197" s="5">
        <f>_xlfn.XLOOKUP(D197,products!A:A,products!E:E,,0)</f>
        <v>12.95</v>
      </c>
      <c r="M197">
        <f t="shared" si="9"/>
        <v>38.849999999999994</v>
      </c>
      <c r="N197" t="str">
        <f t="shared" si="10"/>
        <v>Arabica</v>
      </c>
      <c r="O197" t="str">
        <f t="shared" si="11"/>
        <v>Light</v>
      </c>
      <c r="P197" t="str">
        <f>_xlfn.XLOOKUP(Coffee_shop[[#This Row],[Customer ID]],customers!A:A,customers!I:I,,0)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_xlfn.XLOOKUP(C198,customers!A:A,customers!C:C,,0)</f>
        <v>ncuttler5g@parallels.com</v>
      </c>
      <c r="H198" s="2" t="str">
        <f>_xlfn.XLOOKUP(C198,customers!A:A,customers!G:G,,0)</f>
        <v>United States</v>
      </c>
      <c r="I198" t="str">
        <f>_xlfn.XLOOKUP(D198,products!A:A,products!B:B,,0)</f>
        <v>Exc</v>
      </c>
      <c r="J198" t="str">
        <f>_xlfn.XLOOKUP(D198,products!A:A,products!C:C,,0)</f>
        <v>L</v>
      </c>
      <c r="K198" s="5">
        <f>_xlfn.XLOOKUP(D198,products!A:A,products!D:D,,0)</f>
        <v>0.5</v>
      </c>
      <c r="L198" s="5">
        <f>_xlfn.XLOOKUP(D198,products!A:A,products!E:E,,0)</f>
        <v>8.91</v>
      </c>
      <c r="M198">
        <f t="shared" si="9"/>
        <v>53.46</v>
      </c>
      <c r="N198" t="str">
        <f t="shared" si="10"/>
        <v>Excelsa</v>
      </c>
      <c r="O198" t="str">
        <f t="shared" si="11"/>
        <v>Light</v>
      </c>
      <c r="P198" t="str">
        <f>_xlfn.XLOOKUP(Coffee_shop[[#This Row],[Customer ID]],customers!A:A,customers!I:I,,0)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_xlfn.XLOOKUP(C199,customers!A:A,customers!C:C,,0)</f>
        <v>ncuttler5g@parallels.com</v>
      </c>
      <c r="H199" s="2" t="str">
        <f>_xlfn.XLOOKUP(C199,customers!A:A,customers!G:G,,0)</f>
        <v>United States</v>
      </c>
      <c r="I199" t="str">
        <f>_xlfn.XLOOKUP(D199,products!A:A,products!B:B,,0)</f>
        <v>Lib</v>
      </c>
      <c r="J199" t="str">
        <f>_xlfn.XLOOKUP(D199,products!A:A,products!C:C,,0)</f>
        <v>D</v>
      </c>
      <c r="K199" s="5">
        <f>_xlfn.XLOOKUP(D199,products!A:A,products!D:D,,0)</f>
        <v>2.5</v>
      </c>
      <c r="L199" s="5">
        <f>_xlfn.XLOOKUP(D199,products!A:A,products!E:E,,0)</f>
        <v>29.784999999999997</v>
      </c>
      <c r="M199">
        <f t="shared" si="9"/>
        <v>59.569999999999993</v>
      </c>
      <c r="N199" t="str">
        <f t="shared" si="10"/>
        <v>Libarica</v>
      </c>
      <c r="O199" t="str">
        <f t="shared" si="11"/>
        <v>Dark</v>
      </c>
      <c r="P199" t="str">
        <f>_xlfn.XLOOKUP(Coffee_shop[[#This Row],[Customer ID]],customers!A:A,customers!I:I,,0)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_xlfn.XLOOKUP(C200,customers!A:A,customers!C:C,,0)</f>
        <v>ncuttler5g@parallels.com</v>
      </c>
      <c r="H200" s="2" t="str">
        <f>_xlfn.XLOOKUP(C200,customers!A:A,customers!G:G,,0)</f>
        <v>United States</v>
      </c>
      <c r="I200" t="str">
        <f>_xlfn.XLOOKUP(D200,products!A:A,products!B:B,,0)</f>
        <v>Lib</v>
      </c>
      <c r="J200" t="str">
        <f>_xlfn.XLOOKUP(D200,products!A:A,products!C:C,,0)</f>
        <v>D</v>
      </c>
      <c r="K200" s="5">
        <f>_xlfn.XLOOKUP(D200,products!A:A,products!D:D,,0)</f>
        <v>2.5</v>
      </c>
      <c r="L200" s="5">
        <f>_xlfn.XLOOKUP(D200,products!A:A,products!E:E,,0)</f>
        <v>29.784999999999997</v>
      </c>
      <c r="M200">
        <f t="shared" si="9"/>
        <v>89.35499999999999</v>
      </c>
      <c r="N200" t="str">
        <f t="shared" si="10"/>
        <v>Libarica</v>
      </c>
      <c r="O200" t="str">
        <f t="shared" si="11"/>
        <v>Dark</v>
      </c>
      <c r="P200" t="str">
        <f>_xlfn.XLOOKUP(Coffee_shop[[#This Row],[Customer ID]],customers!A:A,customers!I:I,,0)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_xlfn.XLOOKUP(C201,customers!A:A,customers!C:C,,0)</f>
        <v>ncuttler5g@parallels.com</v>
      </c>
      <c r="H201" s="2" t="str">
        <f>_xlfn.XLOOKUP(C201,customers!A:A,customers!G:G,,0)</f>
        <v>United States</v>
      </c>
      <c r="I201" t="str">
        <f>_xlfn.XLOOKUP(D201,products!A:A,products!B:B,,0)</f>
        <v>Lib</v>
      </c>
      <c r="J201" t="str">
        <f>_xlfn.XLOOKUP(D201,products!A:A,products!C:C,,0)</f>
        <v>L</v>
      </c>
      <c r="K201" s="5">
        <f>_xlfn.XLOOKUP(D201,products!A:A,products!D:D,,0)</f>
        <v>0.5</v>
      </c>
      <c r="L201" s="5">
        <f>_xlfn.XLOOKUP(D201,products!A:A,products!E:E,,0)</f>
        <v>9.51</v>
      </c>
      <c r="M201">
        <f t="shared" si="9"/>
        <v>38.04</v>
      </c>
      <c r="N201" t="str">
        <f t="shared" si="10"/>
        <v>Libarica</v>
      </c>
      <c r="O201" t="str">
        <f t="shared" si="11"/>
        <v>Light</v>
      </c>
      <c r="P201" t="str">
        <f>_xlfn.XLOOKUP(Coffee_shop[[#This Row],[Customer ID]],customers!A:A,customers!I:I,,0)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_xlfn.XLOOKUP(C202,customers!A:A,customers!C:C,,0)</f>
        <v>ncuttler5g@parallels.com</v>
      </c>
      <c r="H202" s="2" t="str">
        <f>_xlfn.XLOOKUP(C202,customers!A:A,customers!G:G,,0)</f>
        <v>United States</v>
      </c>
      <c r="I202" t="str">
        <f>_xlfn.XLOOKUP(D202,products!A:A,products!B:B,,0)</f>
        <v>Exc</v>
      </c>
      <c r="J202" t="str">
        <f>_xlfn.XLOOKUP(D202,products!A:A,products!C:C,,0)</f>
        <v>M</v>
      </c>
      <c r="K202" s="5">
        <f>_xlfn.XLOOKUP(D202,products!A:A,products!D:D,,0)</f>
        <v>1</v>
      </c>
      <c r="L202" s="5">
        <f>_xlfn.XLOOKUP(D202,products!A:A,products!E:E,,0)</f>
        <v>13.75</v>
      </c>
      <c r="M202">
        <f t="shared" si="9"/>
        <v>41.25</v>
      </c>
      <c r="N202" t="str">
        <f t="shared" si="10"/>
        <v>Excelsa</v>
      </c>
      <c r="O202" t="str">
        <f t="shared" si="11"/>
        <v>Medium</v>
      </c>
      <c r="P202" t="str">
        <f>_xlfn.XLOOKUP(Coffee_shop[[#This Row],[Customer ID]],customers!A:A,customers!I:I,,0)</f>
        <v>No</v>
      </c>
    </row>
    <row r="203" spans="1:16" x14ac:dyDescent="0.3">
      <c r="A203" s="2" t="s">
        <v>1621</v>
      </c>
      <c r="B203" s="3">
        <v>44294</v>
      </c>
      <c r="C203" s="2" t="s">
        <v>1622</v>
      </c>
      <c r="D203" t="s">
        <v>6161</v>
      </c>
      <c r="E203" s="2">
        <v>6</v>
      </c>
      <c r="F203" s="2" t="str">
        <f>_xlfn.XLOOKUP(C203,customers!$A$1:$A$1001,customers!$B$1:$B$1001,,0)</f>
        <v>Adriana Lazarus</v>
      </c>
      <c r="G203" s="2">
        <f>_xlfn.XLOOKUP(C203,customers!A:A,customers!C:C,,0)</f>
        <v>0</v>
      </c>
      <c r="H203" s="2" t="str">
        <f>_xlfn.XLOOKUP(C203,customers!A:A,customers!G:G,,0)</f>
        <v>United States</v>
      </c>
      <c r="I203" t="str">
        <f>_xlfn.XLOOKUP(D203,products!A:A,products!B:B,,0)</f>
        <v>Lib</v>
      </c>
      <c r="J203" t="str">
        <f>_xlfn.XLOOKUP(D203,products!A:A,products!C:C,,0)</f>
        <v>L</v>
      </c>
      <c r="K203" s="5">
        <f>_xlfn.XLOOKUP(D203,products!A:A,products!D:D,,0)</f>
        <v>0.5</v>
      </c>
      <c r="L203" s="5">
        <f>_xlfn.XLOOKUP(D203,products!A:A,products!E:E,,0)</f>
        <v>9.51</v>
      </c>
      <c r="M203">
        <f t="shared" si="9"/>
        <v>57.06</v>
      </c>
      <c r="N203" t="str">
        <f t="shared" si="10"/>
        <v>Libarica</v>
      </c>
      <c r="O203" t="str">
        <f t="shared" si="11"/>
        <v>Light</v>
      </c>
      <c r="P203" t="str">
        <f>_xlfn.XLOOKUP(Coffee_shop[[#This Row],[Customer ID]],customers!A:A,customers!I:I,,0)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_xlfn.XLOOKUP(C204,customers!A:A,customers!C:C,,0)</f>
        <v>tfelip5m@typepad.com</v>
      </c>
      <c r="H204" s="2" t="str">
        <f>_xlfn.XLOOKUP(C204,customers!A:A,customers!G:G,,0)</f>
        <v>United States</v>
      </c>
      <c r="I204" t="str">
        <f>_xlfn.XLOOKUP(D204,products!A:A,products!B:B,,0)</f>
        <v>Lib</v>
      </c>
      <c r="J204" t="str">
        <f>_xlfn.XLOOKUP(D204,products!A:A,products!C:C,,0)</f>
        <v>D</v>
      </c>
      <c r="K204" s="5">
        <f>_xlfn.XLOOKUP(D204,products!A:A,products!D:D,,0)</f>
        <v>2.5</v>
      </c>
      <c r="L204" s="5">
        <f>_xlfn.XLOOKUP(D204,products!A:A,products!E:E,,0)</f>
        <v>29.784999999999997</v>
      </c>
      <c r="M204">
        <f t="shared" si="9"/>
        <v>178.70999999999998</v>
      </c>
      <c r="N204" t="str">
        <f t="shared" si="10"/>
        <v>Libarica</v>
      </c>
      <c r="O204" t="str">
        <f t="shared" si="11"/>
        <v>Dark</v>
      </c>
      <c r="P204" t="str">
        <f>_xlfn.XLOOKUP(Coffee_shop[[#This Row],[Customer ID]],customers!A:A,customers!I:I,,0)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_xlfn.XLOOKUP(C205,customers!A:A,customers!C:C,,0)</f>
        <v>vle5n@disqus.com</v>
      </c>
      <c r="H205" s="2" t="str">
        <f>_xlfn.XLOOKUP(C205,customers!A:A,customers!G:G,,0)</f>
        <v>United States</v>
      </c>
      <c r="I205" t="str">
        <f>_xlfn.XLOOKUP(D205,products!A:A,products!B:B,,0)</f>
        <v>Lib</v>
      </c>
      <c r="J205" t="str">
        <f>_xlfn.XLOOKUP(D205,products!A:A,products!C:C,,0)</f>
        <v>L</v>
      </c>
      <c r="K205" s="5">
        <f>_xlfn.XLOOKUP(D205,products!A:A,products!D:D,,0)</f>
        <v>0.2</v>
      </c>
      <c r="L205" s="5">
        <f>_xlfn.XLOOKUP(D205,products!A:A,products!E:E,,0)</f>
        <v>4.7549999999999999</v>
      </c>
      <c r="M205">
        <f t="shared" si="9"/>
        <v>4.7549999999999999</v>
      </c>
      <c r="N205" t="str">
        <f t="shared" si="10"/>
        <v>Libarica</v>
      </c>
      <c r="O205" t="str">
        <f t="shared" si="11"/>
        <v>Light</v>
      </c>
      <c r="P205" t="str">
        <f>_xlfn.XLOOKUP(Coffee_shop[[#This Row],[Customer ID]],customers!A:A,customers!I:I,,0)</f>
        <v>No</v>
      </c>
    </row>
    <row r="206" spans="1:16" x14ac:dyDescent="0.3">
      <c r="A206" s="2" t="s">
        <v>1638</v>
      </c>
      <c r="B206" s="3">
        <v>44027</v>
      </c>
      <c r="C206" s="2" t="s">
        <v>1639</v>
      </c>
      <c r="D206" t="s">
        <v>6141</v>
      </c>
      <c r="E206" s="2">
        <v>6</v>
      </c>
      <c r="F206" s="2" t="str">
        <f>_xlfn.XLOOKUP(C206,customers!$A$1:$A$1001,customers!$B$1:$B$1001,,0)</f>
        <v>Sarette Ducarel</v>
      </c>
      <c r="G206" s="2">
        <f>_xlfn.XLOOKUP(C206,customers!A:A,customers!C:C,,0)</f>
        <v>0</v>
      </c>
      <c r="H206" s="2" t="str">
        <f>_xlfn.XLOOKUP(C206,customers!A:A,customers!G:G,,0)</f>
        <v>United States</v>
      </c>
      <c r="I206" t="str">
        <f>_xlfn.XLOOKUP(D206,products!A:A,products!B:B,,0)</f>
        <v>Exc</v>
      </c>
      <c r="J206" t="str">
        <f>_xlfn.XLOOKUP(D206,products!A:A,products!C:C,,0)</f>
        <v>M</v>
      </c>
      <c r="K206" s="5">
        <f>_xlfn.XLOOKUP(D206,products!A:A,products!D:D,,0)</f>
        <v>1</v>
      </c>
      <c r="L206" s="5">
        <f>_xlfn.XLOOKUP(D206,products!A:A,products!E:E,,0)</f>
        <v>13.75</v>
      </c>
      <c r="M206">
        <f t="shared" si="9"/>
        <v>82.5</v>
      </c>
      <c r="N206" t="str">
        <f t="shared" si="10"/>
        <v>Excelsa</v>
      </c>
      <c r="O206" t="str">
        <f t="shared" si="11"/>
        <v>Medium</v>
      </c>
      <c r="P206" t="str">
        <f>_xlfn.XLOOKUP(Coffee_shop[[#This Row],[Customer ID]],customers!A:A,customers!I:I,,0)</f>
        <v>No</v>
      </c>
    </row>
    <row r="207" spans="1:16" x14ac:dyDescent="0.3">
      <c r="A207" s="2" t="s">
        <v>1643</v>
      </c>
      <c r="B207" s="3">
        <v>43883</v>
      </c>
      <c r="C207" s="2" t="s">
        <v>1644</v>
      </c>
      <c r="D207" t="s">
        <v>6163</v>
      </c>
      <c r="E207" s="2">
        <v>3</v>
      </c>
      <c r="F207" s="2" t="str">
        <f>_xlfn.XLOOKUP(C207,customers!$A$1:$A$1001,customers!$B$1:$B$1001,,0)</f>
        <v>Kendra Glison</v>
      </c>
      <c r="G207" s="2">
        <f>_xlfn.XLOOKUP(C207,customers!A:A,customers!C:C,,0)</f>
        <v>0</v>
      </c>
      <c r="H207" s="2" t="str">
        <f>_xlfn.XLOOKUP(C207,customers!A:A,customers!G:G,,0)</f>
        <v>United States</v>
      </c>
      <c r="I207" t="str">
        <f>_xlfn.XLOOKUP(D207,products!A:A,products!B:B,,0)</f>
        <v>Rob</v>
      </c>
      <c r="J207" t="str">
        <f>_xlfn.XLOOKUP(D207,products!A:A,products!C:C,,0)</f>
        <v>D</v>
      </c>
      <c r="K207" s="5">
        <f>_xlfn.XLOOKUP(D207,products!A:A,products!D:D,,0)</f>
        <v>0.2</v>
      </c>
      <c r="L207" s="5">
        <f>_xlfn.XLOOKUP(D207,products!A:A,products!E:E,,0)</f>
        <v>2.6849999999999996</v>
      </c>
      <c r="M207">
        <f t="shared" si="9"/>
        <v>8.0549999999999997</v>
      </c>
      <c r="N207" t="str">
        <f t="shared" si="10"/>
        <v>Robusta</v>
      </c>
      <c r="O207" t="str">
        <f t="shared" si="11"/>
        <v>Dark</v>
      </c>
      <c r="P207" t="str">
        <f>_xlfn.XLOOKUP(Coffee_shop[[#This Row],[Customer ID]],customers!A:A,customers!I:I,,0)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_xlfn.XLOOKUP(C208,customers!A:A,customers!C:C,,0)</f>
        <v>npoolman5q@howstuffworks.com</v>
      </c>
      <c r="H208" s="2" t="str">
        <f>_xlfn.XLOOKUP(C208,customers!A:A,customers!G:G,,0)</f>
        <v>United States</v>
      </c>
      <c r="I208" t="str">
        <f>_xlfn.XLOOKUP(D208,products!A:A,products!B:B,,0)</f>
        <v>Ara</v>
      </c>
      <c r="J208" t="str">
        <f>_xlfn.XLOOKUP(D208,products!A:A,products!C:C,,0)</f>
        <v>M</v>
      </c>
      <c r="K208" s="5">
        <f>_xlfn.XLOOKUP(D208,products!A:A,products!D:D,,0)</f>
        <v>1</v>
      </c>
      <c r="L208" s="5">
        <f>_xlfn.XLOOKUP(D208,products!A:A,products!E:E,,0)</f>
        <v>11.25</v>
      </c>
      <c r="M208">
        <f t="shared" si="9"/>
        <v>22.5</v>
      </c>
      <c r="N208" t="str">
        <f t="shared" si="10"/>
        <v>Arabica</v>
      </c>
      <c r="O208" t="str">
        <f t="shared" si="11"/>
        <v>Medium</v>
      </c>
      <c r="P208" t="str">
        <f>_xlfn.XLOOKUP(Coffee_shop[[#This Row],[Customer ID]],customers!A:A,customers!I:I,,0)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_xlfn.XLOOKUP(C209,customers!A:A,customers!C:C,,0)</f>
        <v>oduny5r@constantcontact.com</v>
      </c>
      <c r="H209" s="2" t="str">
        <f>_xlfn.XLOOKUP(C209,customers!A:A,customers!G:G,,0)</f>
        <v>United States</v>
      </c>
      <c r="I209" t="str">
        <f>_xlfn.XLOOKUP(D209,products!A:A,products!B:B,,0)</f>
        <v>Ara</v>
      </c>
      <c r="J209" t="str">
        <f>_xlfn.XLOOKUP(D209,products!A:A,products!C:C,,0)</f>
        <v>M</v>
      </c>
      <c r="K209" s="5">
        <f>_xlfn.XLOOKUP(D209,products!A:A,products!D:D,,0)</f>
        <v>0.5</v>
      </c>
      <c r="L209" s="5">
        <f>_xlfn.XLOOKUP(D209,products!A:A,products!E:E,,0)</f>
        <v>6.75</v>
      </c>
      <c r="M209">
        <f t="shared" si="9"/>
        <v>40.5</v>
      </c>
      <c r="N209" t="str">
        <f t="shared" si="10"/>
        <v>Arabica</v>
      </c>
      <c r="O209" t="str">
        <f t="shared" si="11"/>
        <v>Medium</v>
      </c>
      <c r="P209" t="str">
        <f>_xlfn.XLOOKUP(Coffee_shop[[#This Row],[Customer ID]],customers!A:A,customers!I:I,,0)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_xlfn.XLOOKUP(C210,customers!A:A,customers!C:C,,0)</f>
        <v>chalfhide5s@google.ru</v>
      </c>
      <c r="H210" s="2" t="str">
        <f>_xlfn.XLOOKUP(C210,customers!A:A,customers!G:G,,0)</f>
        <v>Ireland</v>
      </c>
      <c r="I210" t="str">
        <f>_xlfn.XLOOKUP(D210,products!A:A,products!B:B,,0)</f>
        <v>Exc</v>
      </c>
      <c r="J210" t="str">
        <f>_xlfn.XLOOKUP(D210,products!A:A,products!C:C,,0)</f>
        <v>D</v>
      </c>
      <c r="K210" s="5">
        <f>_xlfn.XLOOKUP(D210,products!A:A,products!D:D,,0)</f>
        <v>0.5</v>
      </c>
      <c r="L210" s="5">
        <f>_xlfn.XLOOKUP(D210,products!A:A,products!E:E,,0)</f>
        <v>7.29</v>
      </c>
      <c r="M210">
        <f t="shared" si="9"/>
        <v>29.16</v>
      </c>
      <c r="N210" t="str">
        <f t="shared" si="10"/>
        <v>Excelsa</v>
      </c>
      <c r="O210" t="str">
        <f t="shared" si="11"/>
        <v>Dark</v>
      </c>
      <c r="P210" t="str">
        <f>_xlfn.XLOOKUP(Coffee_shop[[#This Row],[Customer ID]],customers!A:A,customers!I:I,,0)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_xlfn.XLOOKUP(C211,customers!A:A,customers!C:C,,0)</f>
        <v>fmalecky5t@list-manage.com</v>
      </c>
      <c r="H211" s="2" t="str">
        <f>_xlfn.XLOOKUP(C211,customers!A:A,customers!G:G,,0)</f>
        <v>United Kingdom</v>
      </c>
      <c r="I211" t="str">
        <f>_xlfn.XLOOKUP(D211,products!A:A,products!B:B,,0)</f>
        <v>Ara</v>
      </c>
      <c r="J211" t="str">
        <f>_xlfn.XLOOKUP(D211,products!A:A,products!C:C,,0)</f>
        <v>M</v>
      </c>
      <c r="K211" s="5">
        <f>_xlfn.XLOOKUP(D211,products!A:A,products!D:D,,0)</f>
        <v>0.5</v>
      </c>
      <c r="L211" s="5">
        <f>_xlfn.XLOOKUP(D211,products!A:A,products!E:E,,0)</f>
        <v>6.75</v>
      </c>
      <c r="M211">
        <f t="shared" si="9"/>
        <v>6.75</v>
      </c>
      <c r="N211" t="str">
        <f t="shared" si="10"/>
        <v>Arabica</v>
      </c>
      <c r="O211" t="str">
        <f t="shared" si="11"/>
        <v>Medium</v>
      </c>
      <c r="P211" t="str">
        <f>_xlfn.XLOOKUP(Coffee_shop[[#This Row],[Customer ID]],customers!A:A,customers!I:I,,0)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_xlfn.XLOOKUP(C212,customers!A:A,customers!C:C,,0)</f>
        <v>aattwater5u@wikia.com</v>
      </c>
      <c r="H212" s="2" t="str">
        <f>_xlfn.XLOOKUP(C212,customers!A:A,customers!G:G,,0)</f>
        <v>United States</v>
      </c>
      <c r="I212" t="str">
        <f>_xlfn.XLOOKUP(D212,products!A:A,products!B:B,,0)</f>
        <v>Lib</v>
      </c>
      <c r="J212" t="str">
        <f>_xlfn.XLOOKUP(D212,products!A:A,products!C:C,,0)</f>
        <v>D</v>
      </c>
      <c r="K212" s="5">
        <f>_xlfn.XLOOKUP(D212,products!A:A,products!D:D,,0)</f>
        <v>1</v>
      </c>
      <c r="L212" s="5">
        <f>_xlfn.XLOOKUP(D212,products!A:A,products!E:E,,0)</f>
        <v>12.95</v>
      </c>
      <c r="M212">
        <f t="shared" si="9"/>
        <v>51.8</v>
      </c>
      <c r="N212" t="str">
        <f t="shared" si="10"/>
        <v>Libarica</v>
      </c>
      <c r="O212" t="str">
        <f t="shared" si="11"/>
        <v>Dark</v>
      </c>
      <c r="P212" t="str">
        <f>_xlfn.XLOOKUP(Coffee_shop[[#This Row],[Customer ID]],customers!A:A,customers!I:I,,0)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_xlfn.XLOOKUP(C213,customers!A:A,customers!C:C,,0)</f>
        <v>mwhellans5v@mapquest.com</v>
      </c>
      <c r="H213" s="2" t="str">
        <f>_xlfn.XLOOKUP(C213,customers!A:A,customers!G:G,,0)</f>
        <v>United States</v>
      </c>
      <c r="I213" t="str">
        <f>_xlfn.XLOOKUP(D213,products!A:A,products!B:B,,0)</f>
        <v>Exc</v>
      </c>
      <c r="J213" t="str">
        <f>_xlfn.XLOOKUP(D213,products!A:A,products!C:C,,0)</f>
        <v>L</v>
      </c>
      <c r="K213" s="5">
        <f>_xlfn.XLOOKUP(D213,products!A:A,products!D:D,,0)</f>
        <v>0.5</v>
      </c>
      <c r="L213" s="5">
        <f>_xlfn.XLOOKUP(D213,products!A:A,products!E:E,,0)</f>
        <v>8.91</v>
      </c>
      <c r="M213">
        <f t="shared" si="9"/>
        <v>53.46</v>
      </c>
      <c r="N213" t="str">
        <f t="shared" si="10"/>
        <v>Excelsa</v>
      </c>
      <c r="O213" t="str">
        <f t="shared" si="11"/>
        <v>Light</v>
      </c>
      <c r="P213" t="str">
        <f>_xlfn.XLOOKUP(Coffee_shop[[#This Row],[Customer ID]],customers!A:A,customers!I:I,,0)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_xlfn.XLOOKUP(C214,customers!A:A,customers!C:C,,0)</f>
        <v>dcamilletti5w@businesswire.com</v>
      </c>
      <c r="H214" s="2" t="str">
        <f>_xlfn.XLOOKUP(C214,customers!A:A,customers!G:G,,0)</f>
        <v>United States</v>
      </c>
      <c r="I214" t="str">
        <f>_xlfn.XLOOKUP(D214,products!A:A,products!B:B,,0)</f>
        <v>Exc</v>
      </c>
      <c r="J214" t="str">
        <f>_xlfn.XLOOKUP(D214,products!A:A,products!C:C,,0)</f>
        <v>D</v>
      </c>
      <c r="K214" s="5">
        <f>_xlfn.XLOOKUP(D214,products!A:A,products!D:D,,0)</f>
        <v>0.2</v>
      </c>
      <c r="L214" s="5">
        <f>_xlfn.XLOOKUP(D214,products!A:A,products!E:E,,0)</f>
        <v>3.645</v>
      </c>
      <c r="M214">
        <f t="shared" si="9"/>
        <v>14.58</v>
      </c>
      <c r="N214" t="str">
        <f t="shared" si="10"/>
        <v>Excelsa</v>
      </c>
      <c r="O214" t="str">
        <f t="shared" si="11"/>
        <v>Dark</v>
      </c>
      <c r="P214" t="str">
        <f>_xlfn.XLOOKUP(Coffee_shop[[#This Row],[Customer ID]],customers!A:A,customers!I:I,,0)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_xlfn.XLOOKUP(C215,customers!A:A,customers!C:C,,0)</f>
        <v>egalgey5x@wufoo.com</v>
      </c>
      <c r="H215" s="2" t="str">
        <f>_xlfn.XLOOKUP(C215,customers!A:A,customers!G:G,,0)</f>
        <v>United States</v>
      </c>
      <c r="I215" t="str">
        <f>_xlfn.XLOOKUP(D215,products!A:A,products!B:B,,0)</f>
        <v>Rob</v>
      </c>
      <c r="J215" t="str">
        <f>_xlfn.XLOOKUP(D215,products!A:A,products!C:C,,0)</f>
        <v>D</v>
      </c>
      <c r="K215" s="5">
        <f>_xlfn.XLOOKUP(D215,products!A:A,products!D:D,,0)</f>
        <v>2.5</v>
      </c>
      <c r="L215" s="5">
        <f>_xlfn.XLOOKUP(D215,products!A:A,products!E:E,,0)</f>
        <v>20.584999999999997</v>
      </c>
      <c r="M215">
        <f t="shared" si="9"/>
        <v>20.584999999999997</v>
      </c>
      <c r="N215" t="str">
        <f t="shared" si="10"/>
        <v>Robusta</v>
      </c>
      <c r="O215" t="str">
        <f t="shared" si="11"/>
        <v>Dark</v>
      </c>
      <c r="P215" t="str">
        <f>_xlfn.XLOOKUP(Coffee_shop[[#This Row],[Customer ID]],customers!A:A,customers!I:I,,0)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_xlfn.XLOOKUP(C216,customers!A:A,customers!C:C,,0)</f>
        <v>mhame5y@newsvine.com</v>
      </c>
      <c r="H216" s="2" t="str">
        <f>_xlfn.XLOOKUP(C216,customers!A:A,customers!G:G,,0)</f>
        <v>Ireland</v>
      </c>
      <c r="I216" t="str">
        <f>_xlfn.XLOOKUP(D216,products!A:A,products!B:B,,0)</f>
        <v>Lib</v>
      </c>
      <c r="J216" t="str">
        <f>_xlfn.XLOOKUP(D216,products!A:A,products!C:C,,0)</f>
        <v>L</v>
      </c>
      <c r="K216" s="5">
        <f>_xlfn.XLOOKUP(D216,products!A:A,products!D:D,,0)</f>
        <v>1</v>
      </c>
      <c r="L216" s="5">
        <f>_xlfn.XLOOKUP(D216,products!A:A,products!E:E,,0)</f>
        <v>15.85</v>
      </c>
      <c r="M216">
        <f t="shared" si="9"/>
        <v>31.7</v>
      </c>
      <c r="N216" t="str">
        <f t="shared" si="10"/>
        <v>Libarica</v>
      </c>
      <c r="O216" t="str">
        <f t="shared" si="11"/>
        <v>Light</v>
      </c>
      <c r="P216" t="str">
        <f>_xlfn.XLOOKUP(Coffee_shop[[#This Row],[Customer ID]],customers!A:A,customers!I:I,,0)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_xlfn.XLOOKUP(C217,customers!A:A,customers!C:C,,0)</f>
        <v>igurnee5z@usnews.com</v>
      </c>
      <c r="H217" s="2" t="str">
        <f>_xlfn.XLOOKUP(C217,customers!A:A,customers!G:G,,0)</f>
        <v>United States</v>
      </c>
      <c r="I217" t="str">
        <f>_xlfn.XLOOKUP(D217,products!A:A,products!B:B,,0)</f>
        <v>Lib</v>
      </c>
      <c r="J217" t="str">
        <f>_xlfn.XLOOKUP(D217,products!A:A,products!C:C,,0)</f>
        <v>D</v>
      </c>
      <c r="K217" s="5">
        <f>_xlfn.XLOOKUP(D217,products!A:A,products!D:D,,0)</f>
        <v>0.2</v>
      </c>
      <c r="L217" s="5">
        <f>_xlfn.XLOOKUP(D217,products!A:A,products!E:E,,0)</f>
        <v>3.8849999999999998</v>
      </c>
      <c r="M217">
        <f t="shared" si="9"/>
        <v>23.31</v>
      </c>
      <c r="N217" t="str">
        <f t="shared" si="10"/>
        <v>Libarica</v>
      </c>
      <c r="O217" t="str">
        <f t="shared" si="11"/>
        <v>Dark</v>
      </c>
      <c r="P217" t="str">
        <f>_xlfn.XLOOKUP(Coffee_shop[[#This Row],[Customer ID]],customers!A:A,customers!I:I,,0)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_xlfn.XLOOKUP(C218,customers!A:A,customers!C:C,,0)</f>
        <v>asnowding60@comsenz.com</v>
      </c>
      <c r="H218" s="2" t="str">
        <f>_xlfn.XLOOKUP(C218,customers!A:A,customers!G:G,,0)</f>
        <v>United States</v>
      </c>
      <c r="I218" t="str">
        <f>_xlfn.XLOOKUP(D218,products!A:A,products!B:B,,0)</f>
        <v>Lib</v>
      </c>
      <c r="J218" t="str">
        <f>_xlfn.XLOOKUP(D218,products!A:A,products!C:C,,0)</f>
        <v>M</v>
      </c>
      <c r="K218" s="5">
        <f>_xlfn.XLOOKUP(D218,products!A:A,products!D:D,,0)</f>
        <v>1</v>
      </c>
      <c r="L218" s="5">
        <f>_xlfn.XLOOKUP(D218,products!A:A,products!E:E,,0)</f>
        <v>14.55</v>
      </c>
      <c r="M218">
        <f t="shared" si="9"/>
        <v>58.2</v>
      </c>
      <c r="N218" t="str">
        <f t="shared" si="10"/>
        <v>Libarica</v>
      </c>
      <c r="O218" t="str">
        <f t="shared" si="11"/>
        <v>Medium</v>
      </c>
      <c r="P218" t="str">
        <f>_xlfn.XLOOKUP(Coffee_shop[[#This Row],[Customer ID]],customers!A:A,customers!I:I,,0)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_xlfn.XLOOKUP(C219,customers!A:A,customers!C:C,,0)</f>
        <v>gpoinsett61@berkeley.edu</v>
      </c>
      <c r="H219" s="2" t="str">
        <f>_xlfn.XLOOKUP(C219,customers!A:A,customers!G:G,,0)</f>
        <v>United States</v>
      </c>
      <c r="I219" t="str">
        <f>_xlfn.XLOOKUP(D219,products!A:A,products!B:B,,0)</f>
        <v>Exc</v>
      </c>
      <c r="J219" t="str">
        <f>_xlfn.XLOOKUP(D219,products!A:A,products!C:C,,0)</f>
        <v>L</v>
      </c>
      <c r="K219" s="5">
        <f>_xlfn.XLOOKUP(D219,products!A:A,products!D:D,,0)</f>
        <v>0.5</v>
      </c>
      <c r="L219" s="5">
        <f>_xlfn.XLOOKUP(D219,products!A:A,products!E:E,,0)</f>
        <v>8.91</v>
      </c>
      <c r="M219">
        <f t="shared" si="9"/>
        <v>35.64</v>
      </c>
      <c r="N219" t="str">
        <f t="shared" si="10"/>
        <v>Excelsa</v>
      </c>
      <c r="O219" t="str">
        <f t="shared" si="11"/>
        <v>Light</v>
      </c>
      <c r="P219" t="str">
        <f>_xlfn.XLOOKUP(Coffee_shop[[#This Row],[Customer ID]],customers!A:A,customers!I:I,,0)</f>
        <v>No</v>
      </c>
    </row>
    <row r="220" spans="1:16" x14ac:dyDescent="0.3">
      <c r="A220" s="2" t="s">
        <v>1719</v>
      </c>
      <c r="B220" s="3">
        <v>44317</v>
      </c>
      <c r="C220" s="2" t="s">
        <v>1720</v>
      </c>
      <c r="D220" t="s">
        <v>6155</v>
      </c>
      <c r="E220" s="2">
        <v>5</v>
      </c>
      <c r="F220" s="2" t="str">
        <f>_xlfn.XLOOKUP(C220,customers!$A$1:$A$1001,customers!$B$1:$B$1001,,0)</f>
        <v>Rem Furman</v>
      </c>
      <c r="G220" s="2" t="str">
        <f>_xlfn.XLOOKUP(C220,customers!A:A,customers!C:C,,0)</f>
        <v>rfurman62@t.co</v>
      </c>
      <c r="H220" s="2" t="str">
        <f>_xlfn.XLOOKUP(C220,customers!A:A,customers!G:G,,0)</f>
        <v>Ireland</v>
      </c>
      <c r="I220" t="str">
        <f>_xlfn.XLOOKUP(D220,products!A:A,products!B:B,,0)</f>
        <v>Ara</v>
      </c>
      <c r="J220" t="str">
        <f>_xlfn.XLOOKUP(D220,products!A:A,products!C:C,,0)</f>
        <v>M</v>
      </c>
      <c r="K220" s="5">
        <f>_xlfn.XLOOKUP(D220,products!A:A,products!D:D,,0)</f>
        <v>1</v>
      </c>
      <c r="L220" s="5">
        <f>_xlfn.XLOOKUP(D220,products!A:A,products!E:E,,0)</f>
        <v>11.25</v>
      </c>
      <c r="M220">
        <f t="shared" si="9"/>
        <v>56.25</v>
      </c>
      <c r="N220" t="str">
        <f t="shared" si="10"/>
        <v>Arabica</v>
      </c>
      <c r="O220" t="str">
        <f t="shared" si="11"/>
        <v>Medium</v>
      </c>
      <c r="P220" t="str">
        <f>_xlfn.XLOOKUP(Coffee_shop[[#This Row],[Customer ID]],customers!A:A,customers!I:I,,0)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_xlfn.XLOOKUP(C221,customers!A:A,customers!C:C,,0)</f>
        <v>ccrosier63@xrea.com</v>
      </c>
      <c r="H221" s="2" t="str">
        <f>_xlfn.XLOOKUP(C221,customers!A:A,customers!G:G,,0)</f>
        <v>United States</v>
      </c>
      <c r="I221" t="str">
        <f>_xlfn.XLOOKUP(D221,products!A:A,products!B:B,,0)</f>
        <v>Rob</v>
      </c>
      <c r="J221" t="str">
        <f>_xlfn.XLOOKUP(D221,products!A:A,products!C:C,,0)</f>
        <v>L</v>
      </c>
      <c r="K221" s="5">
        <f>_xlfn.XLOOKUP(D221,products!A:A,products!D:D,,0)</f>
        <v>0.2</v>
      </c>
      <c r="L221" s="5">
        <f>_xlfn.XLOOKUP(D221,products!A:A,products!E:E,,0)</f>
        <v>3.5849999999999995</v>
      </c>
      <c r="M221">
        <f t="shared" si="9"/>
        <v>10.754999999999999</v>
      </c>
      <c r="N221" t="str">
        <f t="shared" si="10"/>
        <v>Robusta</v>
      </c>
      <c r="O221" t="str">
        <f t="shared" si="11"/>
        <v>Light</v>
      </c>
      <c r="P221" t="str">
        <f>_xlfn.XLOOKUP(Coffee_shop[[#This Row],[Customer ID]],customers!A:A,customers!I:I,,0)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_xlfn.XLOOKUP(C222,customers!A:A,customers!C:C,,0)</f>
        <v>ccrosier63@xrea.com</v>
      </c>
      <c r="H222" s="2" t="str">
        <f>_xlfn.XLOOKUP(C222,customers!A:A,customers!G:G,,0)</f>
        <v>United States</v>
      </c>
      <c r="I222" t="str">
        <f>_xlfn.XLOOKUP(D222,products!A:A,products!B:B,,0)</f>
        <v>Rob</v>
      </c>
      <c r="J222" t="str">
        <f>_xlfn.XLOOKUP(D222,products!A:A,products!C:C,,0)</f>
        <v>M</v>
      </c>
      <c r="K222" s="5">
        <f>_xlfn.XLOOKUP(D222,products!A:A,products!D:D,,0)</f>
        <v>0.2</v>
      </c>
      <c r="L222" s="5">
        <f>_xlfn.XLOOKUP(D222,products!A:A,products!E:E,,0)</f>
        <v>2.9849999999999999</v>
      </c>
      <c r="M222">
        <f t="shared" si="9"/>
        <v>14.924999999999999</v>
      </c>
      <c r="N222" t="str">
        <f t="shared" si="10"/>
        <v>Robusta</v>
      </c>
      <c r="O222" t="str">
        <f t="shared" si="11"/>
        <v>Medium</v>
      </c>
      <c r="P222" t="str">
        <f>_xlfn.XLOOKUP(Coffee_shop[[#This Row],[Customer ID]],customers!A:A,customers!I:I,,0)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_xlfn.XLOOKUP(C223,customers!A:A,customers!C:C,,0)</f>
        <v>lrushmer65@europa.eu</v>
      </c>
      <c r="H223" s="2" t="str">
        <f>_xlfn.XLOOKUP(C223,customers!A:A,customers!G:G,,0)</f>
        <v>United States</v>
      </c>
      <c r="I223" t="str">
        <f>_xlfn.XLOOKUP(D223,products!A:A,products!B:B,,0)</f>
        <v>Ara</v>
      </c>
      <c r="J223" t="str">
        <f>_xlfn.XLOOKUP(D223,products!A:A,products!C:C,,0)</f>
        <v>L</v>
      </c>
      <c r="K223" s="5">
        <f>_xlfn.XLOOKUP(D223,products!A:A,products!D:D,,0)</f>
        <v>1</v>
      </c>
      <c r="L223" s="5">
        <f>_xlfn.XLOOKUP(D223,products!A:A,products!E:E,,0)</f>
        <v>12.95</v>
      </c>
      <c r="M223">
        <f t="shared" si="9"/>
        <v>77.699999999999989</v>
      </c>
      <c r="N223" t="str">
        <f t="shared" si="10"/>
        <v>Arabica</v>
      </c>
      <c r="O223" t="str">
        <f t="shared" si="11"/>
        <v>Light</v>
      </c>
      <c r="P223" t="str">
        <f>_xlfn.XLOOKUP(Coffee_shop[[#This Row],[Customer ID]],customers!A:A,customers!I:I,,0)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_xlfn.XLOOKUP(C224,customers!A:A,customers!C:C,,0)</f>
        <v>wedinborough66@github.io</v>
      </c>
      <c r="H224" s="2" t="str">
        <f>_xlfn.XLOOKUP(C224,customers!A:A,customers!G:G,,0)</f>
        <v>United States</v>
      </c>
      <c r="I224" t="str">
        <f>_xlfn.XLOOKUP(D224,products!A:A,products!B:B,,0)</f>
        <v>Lib</v>
      </c>
      <c r="J224" t="str">
        <f>_xlfn.XLOOKUP(D224,products!A:A,products!C:C,,0)</f>
        <v>D</v>
      </c>
      <c r="K224" s="5">
        <f>_xlfn.XLOOKUP(D224,products!A:A,products!D:D,,0)</f>
        <v>0.5</v>
      </c>
      <c r="L224" s="5">
        <f>_xlfn.XLOOKUP(D224,products!A:A,products!E:E,,0)</f>
        <v>7.77</v>
      </c>
      <c r="M224">
        <f t="shared" si="9"/>
        <v>23.31</v>
      </c>
      <c r="N224" t="str">
        <f t="shared" si="10"/>
        <v>Libarica</v>
      </c>
      <c r="O224" t="str">
        <f t="shared" si="11"/>
        <v>Dark</v>
      </c>
      <c r="P224" t="str">
        <f>_xlfn.XLOOKUP(Coffee_shop[[#This Row],[Customer ID]],customers!A:A,customers!I:I,,0)</f>
        <v>No</v>
      </c>
    </row>
    <row r="225" spans="1:16" x14ac:dyDescent="0.3">
      <c r="A225" s="2" t="s">
        <v>1748</v>
      </c>
      <c r="B225" s="3">
        <v>44109</v>
      </c>
      <c r="C225" s="2" t="s">
        <v>1749</v>
      </c>
      <c r="D225" t="s">
        <v>6171</v>
      </c>
      <c r="E225" s="2">
        <v>4</v>
      </c>
      <c r="F225" s="2" t="str">
        <f>_xlfn.XLOOKUP(C225,customers!$A$1:$A$1001,customers!$B$1:$B$1001,,0)</f>
        <v>Bobbe Piggott</v>
      </c>
      <c r="G225" s="2">
        <f>_xlfn.XLOOKUP(C225,customers!A:A,customers!C:C,,0)</f>
        <v>0</v>
      </c>
      <c r="H225" s="2" t="str">
        <f>_xlfn.XLOOKUP(C225,customers!A:A,customers!G:G,,0)</f>
        <v>United States</v>
      </c>
      <c r="I225" t="str">
        <f>_xlfn.XLOOKUP(D225,products!A:A,products!B:B,,0)</f>
        <v>Exc</v>
      </c>
      <c r="J225" t="str">
        <f>_xlfn.XLOOKUP(D225,products!A:A,products!C:C,,0)</f>
        <v>L</v>
      </c>
      <c r="K225" s="5">
        <f>_xlfn.XLOOKUP(D225,products!A:A,products!D:D,,0)</f>
        <v>1</v>
      </c>
      <c r="L225" s="5">
        <f>_xlfn.XLOOKUP(D225,products!A:A,products!E:E,,0)</f>
        <v>14.85</v>
      </c>
      <c r="M225">
        <f t="shared" si="9"/>
        <v>59.4</v>
      </c>
      <c r="N225" t="str">
        <f t="shared" si="10"/>
        <v>Excelsa</v>
      </c>
      <c r="O225" t="str">
        <f t="shared" si="11"/>
        <v>Light</v>
      </c>
      <c r="P225" t="str">
        <f>_xlfn.XLOOKUP(Coffee_shop[[#This Row],[Customer ID]],customers!A:A,customers!I:I,,0)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_xlfn.XLOOKUP(C226,customers!A:A,customers!C:C,,0)</f>
        <v>kbromehead68@un.org</v>
      </c>
      <c r="H226" s="2" t="str">
        <f>_xlfn.XLOOKUP(C226,customers!A:A,customers!G:G,,0)</f>
        <v>United States</v>
      </c>
      <c r="I226" t="str">
        <f>_xlfn.XLOOKUP(D226,products!A:A,products!B:B,,0)</f>
        <v>Lib</v>
      </c>
      <c r="J226" t="str">
        <f>_xlfn.XLOOKUP(D226,products!A:A,products!C:C,,0)</f>
        <v>D</v>
      </c>
      <c r="K226" s="5">
        <f>_xlfn.XLOOKUP(D226,products!A:A,products!D:D,,0)</f>
        <v>2.5</v>
      </c>
      <c r="L226" s="5">
        <f>_xlfn.XLOOKUP(D226,products!A:A,products!E:E,,0)</f>
        <v>29.784999999999997</v>
      </c>
      <c r="M226">
        <f t="shared" si="9"/>
        <v>119.13999999999999</v>
      </c>
      <c r="N226" t="str">
        <f t="shared" si="10"/>
        <v>Libarica</v>
      </c>
      <c r="O226" t="str">
        <f t="shared" si="11"/>
        <v>Dark</v>
      </c>
      <c r="P226" t="str">
        <f>_xlfn.XLOOKUP(Coffee_shop[[#This Row],[Customer ID]],customers!A:A,customers!I:I,,0)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_xlfn.XLOOKUP(C227,customers!A:A,customers!C:C,,0)</f>
        <v>ewesterman69@si.edu</v>
      </c>
      <c r="H227" s="2" t="str">
        <f>_xlfn.XLOOKUP(C227,customers!A:A,customers!G:G,,0)</f>
        <v>Ireland</v>
      </c>
      <c r="I227" t="str">
        <f>_xlfn.XLOOKUP(D227,products!A:A,products!B:B,,0)</f>
        <v>Rob</v>
      </c>
      <c r="J227" t="str">
        <f>_xlfn.XLOOKUP(D227,products!A:A,products!C:C,,0)</f>
        <v>L</v>
      </c>
      <c r="K227" s="5">
        <f>_xlfn.XLOOKUP(D227,products!A:A,products!D:D,,0)</f>
        <v>0.2</v>
      </c>
      <c r="L227" s="5">
        <f>_xlfn.XLOOKUP(D227,products!A:A,products!E:E,,0)</f>
        <v>3.5849999999999995</v>
      </c>
      <c r="M227">
        <f t="shared" si="9"/>
        <v>14.339999999999998</v>
      </c>
      <c r="N227" t="str">
        <f t="shared" si="10"/>
        <v>Robusta</v>
      </c>
      <c r="O227" t="str">
        <f t="shared" si="11"/>
        <v>Light</v>
      </c>
      <c r="P227" t="str">
        <f>_xlfn.XLOOKUP(Coffee_shop[[#This Row],[Customer ID]],customers!A:A,customers!I:I,,0)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_xlfn.XLOOKUP(C228,customers!A:A,customers!C:C,,0)</f>
        <v>ahutchens6a@amazonaws.com</v>
      </c>
      <c r="H228" s="2" t="str">
        <f>_xlfn.XLOOKUP(C228,customers!A:A,customers!G:G,,0)</f>
        <v>United States</v>
      </c>
      <c r="I228" t="str">
        <f>_xlfn.XLOOKUP(D228,products!A:A,products!B:B,,0)</f>
        <v>Ara</v>
      </c>
      <c r="J228" t="str">
        <f>_xlfn.XLOOKUP(D228,products!A:A,products!C:C,,0)</f>
        <v>M</v>
      </c>
      <c r="K228" s="5">
        <f>_xlfn.XLOOKUP(D228,products!A:A,products!D:D,,0)</f>
        <v>2.5</v>
      </c>
      <c r="L228" s="5">
        <f>_xlfn.XLOOKUP(D228,products!A:A,products!E:E,,0)</f>
        <v>25.874999999999996</v>
      </c>
      <c r="M228">
        <f t="shared" si="9"/>
        <v>129.37499999999997</v>
      </c>
      <c r="N228" t="str">
        <f t="shared" si="10"/>
        <v>Arabica</v>
      </c>
      <c r="O228" t="str">
        <f t="shared" si="11"/>
        <v>Medium</v>
      </c>
      <c r="P228" t="str">
        <f>_xlfn.XLOOKUP(Coffee_shop[[#This Row],[Customer ID]],customers!A:A,customers!I:I,,0)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_xlfn.XLOOKUP(C229,customers!A:A,customers!C:C,,0)</f>
        <v>nwyvill6b@naver.com</v>
      </c>
      <c r="H229" s="2" t="str">
        <f>_xlfn.XLOOKUP(C229,customers!A:A,customers!G:G,,0)</f>
        <v>United Kingdom</v>
      </c>
      <c r="I229" t="str">
        <f>_xlfn.XLOOKUP(D229,products!A:A,products!B:B,,0)</f>
        <v>Rob</v>
      </c>
      <c r="J229" t="str">
        <f>_xlfn.XLOOKUP(D229,products!A:A,products!C:C,,0)</f>
        <v>D</v>
      </c>
      <c r="K229" s="5">
        <f>_xlfn.XLOOKUP(D229,products!A:A,products!D:D,,0)</f>
        <v>0.2</v>
      </c>
      <c r="L229" s="5">
        <f>_xlfn.XLOOKUP(D229,products!A:A,products!E:E,,0)</f>
        <v>2.6849999999999996</v>
      </c>
      <c r="M229">
        <f t="shared" si="9"/>
        <v>16.11</v>
      </c>
      <c r="N229" t="str">
        <f t="shared" si="10"/>
        <v>Robusta</v>
      </c>
      <c r="O229" t="str">
        <f t="shared" si="11"/>
        <v>Dark</v>
      </c>
      <c r="P229" t="str">
        <f>_xlfn.XLOOKUP(Coffee_shop[[#This Row],[Customer ID]],customers!A:A,customers!I:I,,0)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_xlfn.XLOOKUP(C230,customers!A:A,customers!C:C,,0)</f>
        <v>bmathon6c@barnesandnoble.com</v>
      </c>
      <c r="H230" s="2" t="str">
        <f>_xlfn.XLOOKUP(C230,customers!A:A,customers!G:G,,0)</f>
        <v>United States</v>
      </c>
      <c r="I230" t="str">
        <f>_xlfn.XLOOKUP(D230,products!A:A,products!B:B,,0)</f>
        <v>Rob</v>
      </c>
      <c r="J230" t="str">
        <f>_xlfn.XLOOKUP(D230,products!A:A,products!C:C,,0)</f>
        <v>L</v>
      </c>
      <c r="K230" s="5">
        <f>_xlfn.XLOOKUP(D230,products!A:A,products!D:D,,0)</f>
        <v>0.2</v>
      </c>
      <c r="L230" s="5">
        <f>_xlfn.XLOOKUP(D230,products!A:A,products!E:E,,0)</f>
        <v>3.5849999999999995</v>
      </c>
      <c r="M230">
        <f t="shared" si="9"/>
        <v>17.924999999999997</v>
      </c>
      <c r="N230" t="str">
        <f t="shared" si="10"/>
        <v>Robusta</v>
      </c>
      <c r="O230" t="str">
        <f t="shared" si="11"/>
        <v>Light</v>
      </c>
      <c r="P230" t="str">
        <f>_xlfn.XLOOKUP(Coffee_shop[[#This Row],[Customer ID]],customers!A:A,customers!I:I,,0)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_xlfn.XLOOKUP(C231,customers!A:A,customers!C:C,,0)</f>
        <v>kstreight6d@about.com</v>
      </c>
      <c r="H231" s="2" t="str">
        <f>_xlfn.XLOOKUP(C231,customers!A:A,customers!G:G,,0)</f>
        <v>United States</v>
      </c>
      <c r="I231" t="str">
        <f>_xlfn.XLOOKUP(D231,products!A:A,products!B:B,,0)</f>
        <v>Lib</v>
      </c>
      <c r="J231" t="str">
        <f>_xlfn.XLOOKUP(D231,products!A:A,products!C:C,,0)</f>
        <v>M</v>
      </c>
      <c r="K231" s="5">
        <f>_xlfn.XLOOKUP(D231,products!A:A,products!D:D,,0)</f>
        <v>0.2</v>
      </c>
      <c r="L231" s="5">
        <f>_xlfn.XLOOKUP(D231,products!A:A,products!E:E,,0)</f>
        <v>4.3650000000000002</v>
      </c>
      <c r="M231">
        <f t="shared" si="9"/>
        <v>8.73</v>
      </c>
      <c r="N231" t="str">
        <f t="shared" si="10"/>
        <v>Libarica</v>
      </c>
      <c r="O231" t="str">
        <f t="shared" si="11"/>
        <v>Medium</v>
      </c>
      <c r="P231" t="str">
        <f>_xlfn.XLOOKUP(Coffee_shop[[#This Row],[Customer ID]],customers!A:A,customers!I:I,,0)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_xlfn.XLOOKUP(C232,customers!A:A,customers!C:C,,0)</f>
        <v>pcutchie6e@globo.com</v>
      </c>
      <c r="H232" s="2" t="str">
        <f>_xlfn.XLOOKUP(C232,customers!A:A,customers!G:G,,0)</f>
        <v>United States</v>
      </c>
      <c r="I232" t="str">
        <f>_xlfn.XLOOKUP(D232,products!A:A,products!B:B,,0)</f>
        <v>Ara</v>
      </c>
      <c r="J232" t="str">
        <f>_xlfn.XLOOKUP(D232,products!A:A,products!C:C,,0)</f>
        <v>M</v>
      </c>
      <c r="K232" s="5">
        <f>_xlfn.XLOOKUP(D232,products!A:A,products!D:D,,0)</f>
        <v>2.5</v>
      </c>
      <c r="L232" s="5">
        <f>_xlfn.XLOOKUP(D232,products!A:A,products!E:E,,0)</f>
        <v>25.874999999999996</v>
      </c>
      <c r="M232">
        <f t="shared" si="9"/>
        <v>51.749999999999993</v>
      </c>
      <c r="N232" t="str">
        <f t="shared" si="10"/>
        <v>Arabica</v>
      </c>
      <c r="O232" t="str">
        <f t="shared" si="11"/>
        <v>Medium</v>
      </c>
      <c r="P232" t="str">
        <f>_xlfn.XLOOKUP(Coffee_shop[[#This Row],[Customer ID]],customers!A:A,customers!I:I,,0)</f>
        <v>No</v>
      </c>
    </row>
    <row r="233" spans="1:16" x14ac:dyDescent="0.3">
      <c r="A233" s="2" t="s">
        <v>1795</v>
      </c>
      <c r="B233" s="3">
        <v>43628</v>
      </c>
      <c r="C233" s="2" t="s">
        <v>1796</v>
      </c>
      <c r="D233" t="s">
        <v>6159</v>
      </c>
      <c r="E233" s="2">
        <v>2</v>
      </c>
      <c r="F233" s="2" t="str">
        <f>_xlfn.XLOOKUP(C233,customers!$A$1:$A$1001,customers!$B$1:$B$1001,,0)</f>
        <v>Sinclare Edsell</v>
      </c>
      <c r="G233" s="2">
        <f>_xlfn.XLOOKUP(C233,customers!A:A,customers!C:C,,0)</f>
        <v>0</v>
      </c>
      <c r="H233" s="2" t="str">
        <f>_xlfn.XLOOKUP(C233,customers!A:A,customers!G:G,,0)</f>
        <v>United States</v>
      </c>
      <c r="I233" t="str">
        <f>_xlfn.XLOOKUP(D233,products!A:A,products!B:B,,0)</f>
        <v>Lib</v>
      </c>
      <c r="J233" t="str">
        <f>_xlfn.XLOOKUP(D233,products!A:A,products!C:C,,0)</f>
        <v>M</v>
      </c>
      <c r="K233" s="5">
        <f>_xlfn.XLOOKUP(D233,products!A:A,products!D:D,,0)</f>
        <v>0.2</v>
      </c>
      <c r="L233" s="5">
        <f>_xlfn.XLOOKUP(D233,products!A:A,products!E:E,,0)</f>
        <v>4.3650000000000002</v>
      </c>
      <c r="M233">
        <f t="shared" si="9"/>
        <v>8.73</v>
      </c>
      <c r="N233" t="str">
        <f t="shared" si="10"/>
        <v>Libarica</v>
      </c>
      <c r="O233" t="str">
        <f t="shared" si="11"/>
        <v>Medium</v>
      </c>
      <c r="P233" t="str">
        <f>_xlfn.XLOOKUP(Coffee_shop[[#This Row],[Customer ID]],customers!A:A,customers!I:I,,0)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_xlfn.XLOOKUP(C234,customers!A:A,customers!C:C,,0)</f>
        <v>cgheraldi6g@opera.com</v>
      </c>
      <c r="H234" s="2" t="str">
        <f>_xlfn.XLOOKUP(C234,customers!A:A,customers!G:G,,0)</f>
        <v>United Kingdom</v>
      </c>
      <c r="I234" t="str">
        <f>_xlfn.XLOOKUP(D234,products!A:A,products!B:B,,0)</f>
        <v>Lib</v>
      </c>
      <c r="J234" t="str">
        <f>_xlfn.XLOOKUP(D234,products!A:A,products!C:C,,0)</f>
        <v>L</v>
      </c>
      <c r="K234" s="5">
        <f>_xlfn.XLOOKUP(D234,products!A:A,products!D:D,,0)</f>
        <v>0.2</v>
      </c>
      <c r="L234" s="5">
        <f>_xlfn.XLOOKUP(D234,products!A:A,products!E:E,,0)</f>
        <v>4.7549999999999999</v>
      </c>
      <c r="M234">
        <f t="shared" si="9"/>
        <v>23.774999999999999</v>
      </c>
      <c r="N234" t="str">
        <f t="shared" si="10"/>
        <v>Libarica</v>
      </c>
      <c r="O234" t="str">
        <f t="shared" si="11"/>
        <v>Light</v>
      </c>
      <c r="P234" t="str">
        <f>_xlfn.XLOOKUP(Coffee_shop[[#This Row],[Customer ID]],customers!A:A,customers!I:I,,0)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_xlfn.XLOOKUP(C235,customers!A:A,customers!C:C,,0)</f>
        <v>bkenwell6h@over-blog.com</v>
      </c>
      <c r="H235" s="2" t="str">
        <f>_xlfn.XLOOKUP(C235,customers!A:A,customers!G:G,,0)</f>
        <v>United States</v>
      </c>
      <c r="I235" t="str">
        <f>_xlfn.XLOOKUP(D235,products!A:A,products!B:B,,0)</f>
        <v>Exc</v>
      </c>
      <c r="J235" t="str">
        <f>_xlfn.XLOOKUP(D235,products!A:A,products!C:C,,0)</f>
        <v>M</v>
      </c>
      <c r="K235" s="5">
        <f>_xlfn.XLOOKUP(D235,products!A:A,products!D:D,,0)</f>
        <v>0.2</v>
      </c>
      <c r="L235" s="5">
        <f>_xlfn.XLOOKUP(D235,products!A:A,products!E:E,,0)</f>
        <v>4.125</v>
      </c>
      <c r="M235">
        <f t="shared" si="9"/>
        <v>20.625</v>
      </c>
      <c r="N235" t="str">
        <f t="shared" si="10"/>
        <v>Excelsa</v>
      </c>
      <c r="O235" t="str">
        <f t="shared" si="11"/>
        <v>Medium</v>
      </c>
      <c r="P235" t="str">
        <f>_xlfn.XLOOKUP(Coffee_shop[[#This Row],[Customer ID]],customers!A:A,customers!I:I,,0)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_xlfn.XLOOKUP(C236,customers!A:A,customers!C:C,,0)</f>
        <v>tsutty6i@google.es</v>
      </c>
      <c r="H236" s="2" t="str">
        <f>_xlfn.XLOOKUP(C236,customers!A:A,customers!G:G,,0)</f>
        <v>United States</v>
      </c>
      <c r="I236" t="str">
        <f>_xlfn.XLOOKUP(D236,products!A:A,products!B:B,,0)</f>
        <v>Lib</v>
      </c>
      <c r="J236" t="str">
        <f>_xlfn.XLOOKUP(D236,products!A:A,products!C:C,,0)</f>
        <v>L</v>
      </c>
      <c r="K236" s="5">
        <f>_xlfn.XLOOKUP(D236,products!A:A,products!D:D,,0)</f>
        <v>2.5</v>
      </c>
      <c r="L236" s="5">
        <f>_xlfn.XLOOKUP(D236,products!A:A,products!E:E,,0)</f>
        <v>36.454999999999998</v>
      </c>
      <c r="M236">
        <f t="shared" si="9"/>
        <v>36.454999999999998</v>
      </c>
      <c r="N236" t="str">
        <f t="shared" si="10"/>
        <v>Libarica</v>
      </c>
      <c r="O236" t="str">
        <f t="shared" si="11"/>
        <v>Light</v>
      </c>
      <c r="P236" t="str">
        <f>_xlfn.XLOOKUP(Coffee_shop[[#This Row],[Customer ID]],customers!A:A,customers!I:I,,0)</f>
        <v>No</v>
      </c>
    </row>
    <row r="237" spans="1:16" x14ac:dyDescent="0.3">
      <c r="A237" s="2" t="s">
        <v>1818</v>
      </c>
      <c r="B237" s="3">
        <v>43571</v>
      </c>
      <c r="C237" s="2" t="s">
        <v>1819</v>
      </c>
      <c r="D237" t="s">
        <v>6164</v>
      </c>
      <c r="E237" s="2">
        <v>5</v>
      </c>
      <c r="F237" s="2" t="str">
        <f>_xlfn.XLOOKUP(C237,customers!$A$1:$A$1001,customers!$B$1:$B$1001,,0)</f>
        <v>Samuele Ales0</v>
      </c>
      <c r="G237" s="2">
        <f>_xlfn.XLOOKUP(C237,customers!A:A,customers!C:C,,0)</f>
        <v>0</v>
      </c>
      <c r="H237" s="2" t="str">
        <f>_xlfn.XLOOKUP(C237,customers!A:A,customers!G:G,,0)</f>
        <v>Ireland</v>
      </c>
      <c r="I237" t="str">
        <f>_xlfn.XLOOKUP(D237,products!A:A,products!B:B,,0)</f>
        <v>Lib</v>
      </c>
      <c r="J237" t="str">
        <f>_xlfn.XLOOKUP(D237,products!A:A,products!C:C,,0)</f>
        <v>L</v>
      </c>
      <c r="K237" s="5">
        <f>_xlfn.XLOOKUP(D237,products!A:A,products!D:D,,0)</f>
        <v>2.5</v>
      </c>
      <c r="L237" s="5">
        <f>_xlfn.XLOOKUP(D237,products!A:A,products!E:E,,0)</f>
        <v>36.454999999999998</v>
      </c>
      <c r="M237">
        <f t="shared" si="9"/>
        <v>182.27499999999998</v>
      </c>
      <c r="N237" t="str">
        <f t="shared" si="10"/>
        <v>Libarica</v>
      </c>
      <c r="O237" t="str">
        <f t="shared" si="11"/>
        <v>Light</v>
      </c>
      <c r="P237" t="str">
        <f>_xlfn.XLOOKUP(Coffee_shop[[#This Row],[Customer ID]],customers!A:A,customers!I:I,,0)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_xlfn.XLOOKUP(C238,customers!A:A,customers!C:C,,0)</f>
        <v>charce6k@cafepress.com</v>
      </c>
      <c r="H238" s="2" t="str">
        <f>_xlfn.XLOOKUP(C238,customers!A:A,customers!G:G,,0)</f>
        <v>Ireland</v>
      </c>
      <c r="I238" t="str">
        <f>_xlfn.XLOOKUP(D238,products!A:A,products!B:B,,0)</f>
        <v>Lib</v>
      </c>
      <c r="J238" t="str">
        <f>_xlfn.XLOOKUP(D238,products!A:A,products!C:C,,0)</f>
        <v>D</v>
      </c>
      <c r="K238" s="5">
        <f>_xlfn.XLOOKUP(D238,products!A:A,products!D:D,,0)</f>
        <v>2.5</v>
      </c>
      <c r="L238" s="5">
        <f>_xlfn.XLOOKUP(D238,products!A:A,products!E:E,,0)</f>
        <v>29.784999999999997</v>
      </c>
      <c r="M238">
        <f t="shared" si="9"/>
        <v>89.35499999999999</v>
      </c>
      <c r="N238" t="str">
        <f t="shared" si="10"/>
        <v>Libarica</v>
      </c>
      <c r="O238" t="str">
        <f t="shared" si="11"/>
        <v>Dark</v>
      </c>
      <c r="P238" t="str">
        <f>_xlfn.XLOOKUP(Coffee_shop[[#This Row],[Customer ID]],customers!A:A,customers!I:I,,0)</f>
        <v>No</v>
      </c>
    </row>
    <row r="239" spans="1:16" x14ac:dyDescent="0.3">
      <c r="A239" s="2" t="s">
        <v>1828</v>
      </c>
      <c r="B239" s="3">
        <v>44563</v>
      </c>
      <c r="C239" s="2" t="s">
        <v>1829</v>
      </c>
      <c r="D239" t="s">
        <v>6178</v>
      </c>
      <c r="E239" s="2">
        <v>1</v>
      </c>
      <c r="F239" s="2" t="str">
        <f>_xlfn.XLOOKUP(C239,customers!$A$1:$A$1001,customers!$B$1:$B$1001,,0)</f>
        <v>Craggy Bril</v>
      </c>
      <c r="G239" s="2">
        <f>_xlfn.XLOOKUP(C239,customers!A:A,customers!C:C,,0)</f>
        <v>0</v>
      </c>
      <c r="H239" s="2" t="str">
        <f>_xlfn.XLOOKUP(C239,customers!A:A,customers!G:G,,0)</f>
        <v>United States</v>
      </c>
      <c r="I239" t="str">
        <f>_xlfn.XLOOKUP(D239,products!A:A,products!B:B,,0)</f>
        <v>Rob</v>
      </c>
      <c r="J239" t="str">
        <f>_xlfn.XLOOKUP(D239,products!A:A,products!C:C,,0)</f>
        <v>L</v>
      </c>
      <c r="K239" s="5">
        <f>_xlfn.XLOOKUP(D239,products!A:A,products!D:D,,0)</f>
        <v>0.2</v>
      </c>
      <c r="L239" s="5">
        <f>_xlfn.XLOOKUP(D239,products!A:A,products!E:E,,0)</f>
        <v>3.5849999999999995</v>
      </c>
      <c r="M239">
        <f t="shared" si="9"/>
        <v>3.5849999999999995</v>
      </c>
      <c r="N239" t="str">
        <f t="shared" si="10"/>
        <v>Robusta</v>
      </c>
      <c r="O239" t="str">
        <f t="shared" si="11"/>
        <v>Light</v>
      </c>
      <c r="P239" t="str">
        <f>_xlfn.XLOOKUP(Coffee_shop[[#This Row],[Customer ID]],customers!A:A,customers!I:I,,0)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_xlfn.XLOOKUP(C240,customers!A:A,customers!C:C,,0)</f>
        <v>fdrysdale6m@symantec.com</v>
      </c>
      <c r="H240" s="2" t="str">
        <f>_xlfn.XLOOKUP(C240,customers!A:A,customers!G:G,,0)</f>
        <v>United States</v>
      </c>
      <c r="I240" t="str">
        <f>_xlfn.XLOOKUP(D240,products!A:A,products!B:B,,0)</f>
        <v>Rob</v>
      </c>
      <c r="J240" t="str">
        <f>_xlfn.XLOOKUP(D240,products!A:A,products!C:C,,0)</f>
        <v>M</v>
      </c>
      <c r="K240" s="5">
        <f>_xlfn.XLOOKUP(D240,products!A:A,products!D:D,,0)</f>
        <v>2.5</v>
      </c>
      <c r="L240" s="5">
        <f>_xlfn.XLOOKUP(D240,products!A:A,products!E:E,,0)</f>
        <v>22.884999999999998</v>
      </c>
      <c r="M240">
        <f t="shared" si="9"/>
        <v>45.769999999999996</v>
      </c>
      <c r="N240" t="str">
        <f t="shared" si="10"/>
        <v>Robusta</v>
      </c>
      <c r="O240" t="str">
        <f t="shared" si="11"/>
        <v>Medium</v>
      </c>
      <c r="P240" t="str">
        <f>_xlfn.XLOOKUP(Coffee_shop[[#This Row],[Customer ID]],customers!A:A,customers!I:I,,0)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_xlfn.XLOOKUP(C241,customers!A:A,customers!C:C,,0)</f>
        <v>dmagowan6n@fc2.com</v>
      </c>
      <c r="H241" s="2" t="str">
        <f>_xlfn.XLOOKUP(C241,customers!A:A,customers!G:G,,0)</f>
        <v>United States</v>
      </c>
      <c r="I241" t="str">
        <f>_xlfn.XLOOKUP(D241,products!A:A,products!B:B,,0)</f>
        <v>Exc</v>
      </c>
      <c r="J241" t="str">
        <f>_xlfn.XLOOKUP(D241,products!A:A,products!C:C,,0)</f>
        <v>L</v>
      </c>
      <c r="K241" s="5">
        <f>_xlfn.XLOOKUP(D241,products!A:A,products!D:D,,0)</f>
        <v>1</v>
      </c>
      <c r="L241" s="5">
        <f>_xlfn.XLOOKUP(D241,products!A:A,products!E:E,,0)</f>
        <v>14.85</v>
      </c>
      <c r="M241">
        <f t="shared" si="9"/>
        <v>59.4</v>
      </c>
      <c r="N241" t="str">
        <f t="shared" si="10"/>
        <v>Excelsa</v>
      </c>
      <c r="O241" t="str">
        <f t="shared" si="11"/>
        <v>Light</v>
      </c>
      <c r="P241" t="str">
        <f>_xlfn.XLOOKUP(Coffee_shop[[#This Row],[Customer ID]],customers!A:A,customers!I:I,,0)</f>
        <v>No</v>
      </c>
    </row>
    <row r="242" spans="1:16" x14ac:dyDescent="0.3">
      <c r="A242" s="2" t="s">
        <v>1845</v>
      </c>
      <c r="B242" s="3">
        <v>43993</v>
      </c>
      <c r="C242" s="2" t="s">
        <v>1846</v>
      </c>
      <c r="D242" t="s">
        <v>6175</v>
      </c>
      <c r="E242" s="2">
        <v>6</v>
      </c>
      <c r="F242" s="2" t="str">
        <f>_xlfn.XLOOKUP(C242,customers!$A$1:$A$1001,customers!$B$1:$B$1001,,0)</f>
        <v>Codi Littrell</v>
      </c>
      <c r="G242" s="2">
        <f>_xlfn.XLOOKUP(C242,customers!A:A,customers!C:C,,0)</f>
        <v>0</v>
      </c>
      <c r="H242" s="2" t="str">
        <f>_xlfn.XLOOKUP(C242,customers!A:A,customers!G:G,,0)</f>
        <v>United States</v>
      </c>
      <c r="I242" t="str">
        <f>_xlfn.XLOOKUP(D242,products!A:A,products!B:B,,0)</f>
        <v>Ara</v>
      </c>
      <c r="J242" t="str">
        <f>_xlfn.XLOOKUP(D242,products!A:A,products!C:C,,0)</f>
        <v>M</v>
      </c>
      <c r="K242" s="5">
        <f>_xlfn.XLOOKUP(D242,products!A:A,products!D:D,,0)</f>
        <v>2.5</v>
      </c>
      <c r="L242" s="5">
        <f>_xlfn.XLOOKUP(D242,products!A:A,products!E:E,,0)</f>
        <v>25.874999999999996</v>
      </c>
      <c r="M242">
        <f t="shared" si="9"/>
        <v>155.24999999999997</v>
      </c>
      <c r="N242" t="str">
        <f t="shared" si="10"/>
        <v>Arabica</v>
      </c>
      <c r="O242" t="str">
        <f t="shared" si="11"/>
        <v>Medium</v>
      </c>
      <c r="P242" t="str">
        <f>_xlfn.XLOOKUP(Coffee_shop[[#This Row],[Customer ID]],customers!A:A,customers!I:I,,0)</f>
        <v>Yes</v>
      </c>
    </row>
    <row r="243" spans="1:16" x14ac:dyDescent="0.3">
      <c r="A243" s="2" t="s">
        <v>1849</v>
      </c>
      <c r="B243" s="3">
        <v>44082</v>
      </c>
      <c r="C243" s="2" t="s">
        <v>1850</v>
      </c>
      <c r="D243" t="s">
        <v>6151</v>
      </c>
      <c r="E243" s="2">
        <v>2</v>
      </c>
      <c r="F243" s="2" t="str">
        <f>_xlfn.XLOOKUP(C243,customers!$A$1:$A$1001,customers!$B$1:$B$1001,,0)</f>
        <v>Christel Speak</v>
      </c>
      <c r="G243" s="2">
        <f>_xlfn.XLOOKUP(C243,customers!A:A,customers!C:C,,0)</f>
        <v>0</v>
      </c>
      <c r="H243" s="2" t="str">
        <f>_xlfn.XLOOKUP(C243,customers!A:A,customers!G:G,,0)</f>
        <v>United States</v>
      </c>
      <c r="I243" t="str">
        <f>_xlfn.XLOOKUP(D243,products!A:A,products!B:B,,0)</f>
        <v>Rob</v>
      </c>
      <c r="J243" t="str">
        <f>_xlfn.XLOOKUP(D243,products!A:A,products!C:C,,0)</f>
        <v>M</v>
      </c>
      <c r="K243" s="5">
        <f>_xlfn.XLOOKUP(D243,products!A:A,products!D:D,,0)</f>
        <v>2.5</v>
      </c>
      <c r="L243" s="5">
        <f>_xlfn.XLOOKUP(D243,products!A:A,products!E:E,,0)</f>
        <v>22.884999999999998</v>
      </c>
      <c r="M243">
        <f t="shared" si="9"/>
        <v>45.769999999999996</v>
      </c>
      <c r="N243" t="str">
        <f t="shared" si="10"/>
        <v>Robusta</v>
      </c>
      <c r="O243" t="str">
        <f t="shared" si="11"/>
        <v>Medium</v>
      </c>
      <c r="P243" t="str">
        <f>_xlfn.XLOOKUP(Coffee_shop[[#This Row],[Customer ID]],customers!A:A,customers!I:I,,0)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_xlfn.XLOOKUP(C244,customers!A:A,customers!C:C,,0)</f>
        <v>srushbrooke6q@youku.com</v>
      </c>
      <c r="H244" s="2" t="str">
        <f>_xlfn.XLOOKUP(C244,customers!A:A,customers!G:G,,0)</f>
        <v>United States</v>
      </c>
      <c r="I244" t="str">
        <f>_xlfn.XLOOKUP(D244,products!A:A,products!B:B,,0)</f>
        <v>Exc</v>
      </c>
      <c r="J244" t="str">
        <f>_xlfn.XLOOKUP(D244,products!A:A,products!C:C,,0)</f>
        <v>D</v>
      </c>
      <c r="K244" s="5">
        <f>_xlfn.XLOOKUP(D244,products!A:A,products!D:D,,0)</f>
        <v>1</v>
      </c>
      <c r="L244" s="5">
        <f>_xlfn.XLOOKUP(D244,products!A:A,products!E:E,,0)</f>
        <v>12.15</v>
      </c>
      <c r="M244">
        <f t="shared" si="9"/>
        <v>36.450000000000003</v>
      </c>
      <c r="N244" t="str">
        <f t="shared" si="10"/>
        <v>Excelsa</v>
      </c>
      <c r="O244" t="str">
        <f t="shared" si="11"/>
        <v>Dark</v>
      </c>
      <c r="P244" t="str">
        <f>_xlfn.XLOOKUP(Coffee_shop[[#This Row],[Customer ID]],customers!A:A,customers!I:I,,0)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_xlfn.XLOOKUP(C245,customers!A:A,customers!C:C,,0)</f>
        <v>tdrynan6r@deviantart.com</v>
      </c>
      <c r="H245" s="2" t="str">
        <f>_xlfn.XLOOKUP(C245,customers!A:A,customers!G:G,,0)</f>
        <v>United States</v>
      </c>
      <c r="I245" t="str">
        <f>_xlfn.XLOOKUP(D245,products!A:A,products!B:B,,0)</f>
        <v>Exc</v>
      </c>
      <c r="J245" t="str">
        <f>_xlfn.XLOOKUP(D245,products!A:A,products!C:C,,0)</f>
        <v>D</v>
      </c>
      <c r="K245" s="5">
        <f>_xlfn.XLOOKUP(D245,products!A:A,products!D:D,,0)</f>
        <v>0.5</v>
      </c>
      <c r="L245" s="5">
        <f>_xlfn.XLOOKUP(D245,products!A:A,products!E:E,,0)</f>
        <v>7.29</v>
      </c>
      <c r="M245">
        <f t="shared" si="9"/>
        <v>29.16</v>
      </c>
      <c r="N245" t="str">
        <f t="shared" si="10"/>
        <v>Excelsa</v>
      </c>
      <c r="O245" t="str">
        <f t="shared" si="11"/>
        <v>Dark</v>
      </c>
      <c r="P245" t="str">
        <f>_xlfn.XLOOKUP(Coffee_shop[[#This Row],[Customer ID]],customers!A:A,customers!I:I,,0)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_xlfn.XLOOKUP(C246,customers!A:A,customers!C:C,,0)</f>
        <v>eyurkov6s@hud.gov</v>
      </c>
      <c r="H246" s="2" t="str">
        <f>_xlfn.XLOOKUP(C246,customers!A:A,customers!G:G,,0)</f>
        <v>United States</v>
      </c>
      <c r="I246" t="str">
        <f>_xlfn.XLOOKUP(D246,products!A:A,products!B:B,,0)</f>
        <v>Lib</v>
      </c>
      <c r="J246" t="str">
        <f>_xlfn.XLOOKUP(D246,products!A:A,products!C:C,,0)</f>
        <v>M</v>
      </c>
      <c r="K246" s="5">
        <f>_xlfn.XLOOKUP(D246,products!A:A,products!D:D,,0)</f>
        <v>2.5</v>
      </c>
      <c r="L246" s="5">
        <f>_xlfn.XLOOKUP(D246,products!A:A,products!E:E,,0)</f>
        <v>33.464999999999996</v>
      </c>
      <c r="M246">
        <f t="shared" si="9"/>
        <v>133.85999999999999</v>
      </c>
      <c r="N246" t="str">
        <f t="shared" si="10"/>
        <v>Libarica</v>
      </c>
      <c r="O246" t="str">
        <f t="shared" si="11"/>
        <v>Medium</v>
      </c>
      <c r="P246" t="str">
        <f>_xlfn.XLOOKUP(Coffee_shop[[#This Row],[Customer ID]],customers!A:A,customers!I:I,,0)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_xlfn.XLOOKUP(C247,customers!A:A,customers!C:C,,0)</f>
        <v>lmallan6t@state.gov</v>
      </c>
      <c r="H247" s="2" t="str">
        <f>_xlfn.XLOOKUP(C247,customers!A:A,customers!G:G,,0)</f>
        <v>United States</v>
      </c>
      <c r="I247" t="str">
        <f>_xlfn.XLOOKUP(D247,products!A:A,products!B:B,,0)</f>
        <v>Lib</v>
      </c>
      <c r="J247" t="str">
        <f>_xlfn.XLOOKUP(D247,products!A:A,products!C:C,,0)</f>
        <v>L</v>
      </c>
      <c r="K247" s="5">
        <f>_xlfn.XLOOKUP(D247,products!A:A,products!D:D,,0)</f>
        <v>0.2</v>
      </c>
      <c r="L247" s="5">
        <f>_xlfn.XLOOKUP(D247,products!A:A,products!E:E,,0)</f>
        <v>4.7549999999999999</v>
      </c>
      <c r="M247">
        <f t="shared" si="9"/>
        <v>23.774999999999999</v>
      </c>
      <c r="N247" t="str">
        <f t="shared" si="10"/>
        <v>Libarica</v>
      </c>
      <c r="O247" t="str">
        <f t="shared" si="11"/>
        <v>Light</v>
      </c>
      <c r="P247" t="str">
        <f>_xlfn.XLOOKUP(Coffee_shop[[#This Row],[Customer ID]],customers!A:A,customers!I:I,,0)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_xlfn.XLOOKUP(C248,customers!A:A,customers!C:C,,0)</f>
        <v>gbentjens6u@netlog.com</v>
      </c>
      <c r="H248" s="2" t="str">
        <f>_xlfn.XLOOKUP(C248,customers!A:A,customers!G:G,,0)</f>
        <v>United Kingdom</v>
      </c>
      <c r="I248" t="str">
        <f>_xlfn.XLOOKUP(D248,products!A:A,products!B:B,,0)</f>
        <v>Lib</v>
      </c>
      <c r="J248" t="str">
        <f>_xlfn.XLOOKUP(D248,products!A:A,products!C:C,,0)</f>
        <v>D</v>
      </c>
      <c r="K248" s="5">
        <f>_xlfn.XLOOKUP(D248,products!A:A,products!D:D,,0)</f>
        <v>1</v>
      </c>
      <c r="L248" s="5">
        <f>_xlfn.XLOOKUP(D248,products!A:A,products!E:E,,0)</f>
        <v>12.95</v>
      </c>
      <c r="M248">
        <f t="shared" si="9"/>
        <v>38.849999999999994</v>
      </c>
      <c r="N248" t="str">
        <f t="shared" si="10"/>
        <v>Libarica</v>
      </c>
      <c r="O248" t="str">
        <f t="shared" si="11"/>
        <v>Dark</v>
      </c>
      <c r="P248" t="str">
        <f>_xlfn.XLOOKUP(Coffee_shop[[#This Row],[Customer ID]],customers!A:A,customers!I:I,,0)</f>
        <v>No</v>
      </c>
    </row>
    <row r="249" spans="1:16" x14ac:dyDescent="0.3">
      <c r="A249" s="2" t="s">
        <v>1884</v>
      </c>
      <c r="B249" s="3">
        <v>44131</v>
      </c>
      <c r="C249" s="2" t="s">
        <v>1885</v>
      </c>
      <c r="D249" t="s">
        <v>6178</v>
      </c>
      <c r="E249" s="2">
        <v>6</v>
      </c>
      <c r="F249" s="2" t="str">
        <f>_xlfn.XLOOKUP(C249,customers!$A$1:$A$1001,customers!$B$1:$B$1001,,0)</f>
        <v>Delmar Beasant</v>
      </c>
      <c r="G249" s="2">
        <f>_xlfn.XLOOKUP(C249,customers!A:A,customers!C:C,,0)</f>
        <v>0</v>
      </c>
      <c r="H249" s="2" t="str">
        <f>_xlfn.XLOOKUP(C249,customers!A:A,customers!G:G,,0)</f>
        <v>Ireland</v>
      </c>
      <c r="I249" t="str">
        <f>_xlfn.XLOOKUP(D249,products!A:A,products!B:B,,0)</f>
        <v>Rob</v>
      </c>
      <c r="J249" t="str">
        <f>_xlfn.XLOOKUP(D249,products!A:A,products!C:C,,0)</f>
        <v>L</v>
      </c>
      <c r="K249" s="5">
        <f>_xlfn.XLOOKUP(D249,products!A:A,products!D:D,,0)</f>
        <v>0.2</v>
      </c>
      <c r="L249" s="5">
        <f>_xlfn.XLOOKUP(D249,products!A:A,products!E:E,,0)</f>
        <v>3.5849999999999995</v>
      </c>
      <c r="M249">
        <f t="shared" si="9"/>
        <v>21.509999999999998</v>
      </c>
      <c r="N249" t="str">
        <f t="shared" si="10"/>
        <v>Robusta</v>
      </c>
      <c r="O249" t="str">
        <f t="shared" si="11"/>
        <v>Light</v>
      </c>
      <c r="P249" t="str">
        <f>_xlfn.XLOOKUP(Coffee_shop[[#This Row],[Customer ID]],customers!A:A,customers!I:I,,0)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_xlfn.XLOOKUP(C250,customers!A:A,customers!C:C,,0)</f>
        <v>lentwistle6w@omniture.com</v>
      </c>
      <c r="H250" s="2" t="str">
        <f>_xlfn.XLOOKUP(C250,customers!A:A,customers!G:G,,0)</f>
        <v>United States</v>
      </c>
      <c r="I250" t="str">
        <f>_xlfn.XLOOKUP(D250,products!A:A,products!B:B,,0)</f>
        <v>Ara</v>
      </c>
      <c r="J250" t="str">
        <f>_xlfn.XLOOKUP(D250,products!A:A,products!C:C,,0)</f>
        <v>D</v>
      </c>
      <c r="K250" s="5">
        <f>_xlfn.XLOOKUP(D250,products!A:A,products!D:D,,0)</f>
        <v>1</v>
      </c>
      <c r="L250" s="5">
        <f>_xlfn.XLOOKUP(D250,products!A:A,products!E:E,,0)</f>
        <v>9.9499999999999993</v>
      </c>
      <c r="M250">
        <f t="shared" si="9"/>
        <v>9.9499999999999993</v>
      </c>
      <c r="N250" t="str">
        <f t="shared" si="10"/>
        <v>Arabica</v>
      </c>
      <c r="O250" t="str">
        <f t="shared" si="11"/>
        <v>Dark</v>
      </c>
      <c r="P250" t="str">
        <f>_xlfn.XLOOKUP(Coffee_shop[[#This Row],[Customer ID]],customers!A:A,customers!I:I,,0)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_xlfn.XLOOKUP(C251,customers!A:A,customers!C:C,,0)</f>
        <v>zkiffe74@cyberchimps.com</v>
      </c>
      <c r="H251" s="2" t="str">
        <f>_xlfn.XLOOKUP(C251,customers!A:A,customers!G:G,,0)</f>
        <v>United States</v>
      </c>
      <c r="I251" t="str">
        <f>_xlfn.XLOOKUP(D251,products!A:A,products!B:B,,0)</f>
        <v>Lib</v>
      </c>
      <c r="J251" t="str">
        <f>_xlfn.XLOOKUP(D251,products!A:A,products!C:C,,0)</f>
        <v>L</v>
      </c>
      <c r="K251" s="5">
        <f>_xlfn.XLOOKUP(D251,products!A:A,products!D:D,,0)</f>
        <v>1</v>
      </c>
      <c r="L251" s="5">
        <f>_xlfn.XLOOKUP(D251,products!A:A,products!E:E,,0)</f>
        <v>15.85</v>
      </c>
      <c r="M251">
        <f t="shared" si="9"/>
        <v>15.85</v>
      </c>
      <c r="N251" t="str">
        <f t="shared" si="10"/>
        <v>Libarica</v>
      </c>
      <c r="O251" t="str">
        <f t="shared" si="11"/>
        <v>Light</v>
      </c>
      <c r="P251" t="str">
        <f>_xlfn.XLOOKUP(Coffee_shop[[#This Row],[Customer ID]],customers!A:A,customers!I:I,,0)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_xlfn.XLOOKUP(C252,customers!A:A,customers!C:C,,0)</f>
        <v>macott6y@pagesperso-orange.fr</v>
      </c>
      <c r="H252" s="2" t="str">
        <f>_xlfn.XLOOKUP(C252,customers!A:A,customers!G:G,,0)</f>
        <v>United States</v>
      </c>
      <c r="I252" t="str">
        <f>_xlfn.XLOOKUP(D252,products!A:A,products!B:B,,0)</f>
        <v>Rob</v>
      </c>
      <c r="J252" t="str">
        <f>_xlfn.XLOOKUP(D252,products!A:A,products!C:C,,0)</f>
        <v>M</v>
      </c>
      <c r="K252" s="5">
        <f>_xlfn.XLOOKUP(D252,products!A:A,products!D:D,,0)</f>
        <v>0.2</v>
      </c>
      <c r="L252" s="5">
        <f>_xlfn.XLOOKUP(D252,products!A:A,products!E:E,,0)</f>
        <v>2.9849999999999999</v>
      </c>
      <c r="M252">
        <f t="shared" si="9"/>
        <v>2.9849999999999999</v>
      </c>
      <c r="N252" t="str">
        <f t="shared" si="10"/>
        <v>Robusta</v>
      </c>
      <c r="O252" t="str">
        <f t="shared" si="11"/>
        <v>Medium</v>
      </c>
      <c r="P252" t="str">
        <f>_xlfn.XLOOKUP(Coffee_shop[[#This Row],[Customer ID]],customers!A:A,customers!I:I,,0)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_xlfn.XLOOKUP(C253,customers!A:A,customers!C:C,,0)</f>
        <v>cheaviside6z@rediff.com</v>
      </c>
      <c r="H253" s="2" t="str">
        <f>_xlfn.XLOOKUP(C253,customers!A:A,customers!G:G,,0)</f>
        <v>United States</v>
      </c>
      <c r="I253" t="str">
        <f>_xlfn.XLOOKUP(D253,products!A:A,products!B:B,,0)</f>
        <v>Exc</v>
      </c>
      <c r="J253" t="str">
        <f>_xlfn.XLOOKUP(D253,products!A:A,products!C:C,,0)</f>
        <v>M</v>
      </c>
      <c r="K253" s="5">
        <f>_xlfn.XLOOKUP(D253,products!A:A,products!D:D,,0)</f>
        <v>1</v>
      </c>
      <c r="L253" s="5">
        <f>_xlfn.XLOOKUP(D253,products!A:A,products!E:E,,0)</f>
        <v>13.75</v>
      </c>
      <c r="M253">
        <f t="shared" si="9"/>
        <v>68.75</v>
      </c>
      <c r="N253" t="str">
        <f t="shared" si="10"/>
        <v>Excelsa</v>
      </c>
      <c r="O253" t="str">
        <f t="shared" si="11"/>
        <v>Medium</v>
      </c>
      <c r="P253" t="str">
        <f>_xlfn.XLOOKUP(Coffee_shop[[#This Row],[Customer ID]],customers!A:A,customers!I:I,,0)</f>
        <v>Yes</v>
      </c>
    </row>
    <row r="254" spans="1:16" x14ac:dyDescent="0.3">
      <c r="A254" s="2" t="s">
        <v>1912</v>
      </c>
      <c r="B254" s="3">
        <v>44779</v>
      </c>
      <c r="C254" s="2" t="s">
        <v>1913</v>
      </c>
      <c r="D254" t="s">
        <v>6147</v>
      </c>
      <c r="E254" s="2">
        <v>3</v>
      </c>
      <c r="F254" s="2" t="str">
        <f>_xlfn.XLOOKUP(C254,customers!$A$1:$A$1001,customers!$B$1:$B$1001,,0)</f>
        <v>Devy Bulbrook</v>
      </c>
      <c r="G254" s="2">
        <f>_xlfn.XLOOKUP(C254,customers!A:A,customers!C:C,,0)</f>
        <v>0</v>
      </c>
      <c r="H254" s="2" t="str">
        <f>_xlfn.XLOOKUP(C254,customers!A:A,customers!G:G,,0)</f>
        <v>United States</v>
      </c>
      <c r="I254" t="str">
        <f>_xlfn.XLOOKUP(D254,products!A:A,products!B:B,,0)</f>
        <v>Ara</v>
      </c>
      <c r="J254" t="str">
        <f>_xlfn.XLOOKUP(D254,products!A:A,products!C:C,,0)</f>
        <v>D</v>
      </c>
      <c r="K254" s="5">
        <f>_xlfn.XLOOKUP(D254,products!A:A,products!D:D,,0)</f>
        <v>1</v>
      </c>
      <c r="L254" s="5">
        <f>_xlfn.XLOOKUP(D254,products!A:A,products!E:E,,0)</f>
        <v>9.9499999999999993</v>
      </c>
      <c r="M254">
        <f t="shared" si="9"/>
        <v>29.849999999999998</v>
      </c>
      <c r="N254" t="str">
        <f t="shared" si="10"/>
        <v>Arabica</v>
      </c>
      <c r="O254" t="str">
        <f t="shared" si="11"/>
        <v>Dark</v>
      </c>
      <c r="P254" t="str">
        <f>_xlfn.XLOOKUP(Coffee_shop[[#This Row],[Customer ID]],customers!A:A,customers!I:I,,0)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_xlfn.XLOOKUP(C255,customers!A:A,customers!C:C,,0)</f>
        <v>lkernan71@wsj.com</v>
      </c>
      <c r="H255" s="2" t="str">
        <f>_xlfn.XLOOKUP(C255,customers!A:A,customers!G:G,,0)</f>
        <v>United States</v>
      </c>
      <c r="I255" t="str">
        <f>_xlfn.XLOOKUP(D255,products!A:A,products!B:B,,0)</f>
        <v>Lib</v>
      </c>
      <c r="J255" t="str">
        <f>_xlfn.XLOOKUP(D255,products!A:A,products!C:C,,0)</f>
        <v>M</v>
      </c>
      <c r="K255" s="5">
        <f>_xlfn.XLOOKUP(D255,products!A:A,products!D:D,,0)</f>
        <v>1</v>
      </c>
      <c r="L255" s="5">
        <f>_xlfn.XLOOKUP(D255,products!A:A,products!E:E,,0)</f>
        <v>14.55</v>
      </c>
      <c r="M255">
        <f t="shared" si="9"/>
        <v>58.2</v>
      </c>
      <c r="N255" t="str">
        <f t="shared" si="10"/>
        <v>Libarica</v>
      </c>
      <c r="O255" t="str">
        <f t="shared" si="11"/>
        <v>Medium</v>
      </c>
      <c r="P255" t="str">
        <f>_xlfn.XLOOKUP(Coffee_shop[[#This Row],[Customer ID]],customers!A:A,customers!I:I,,0)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_xlfn.XLOOKUP(C256,customers!A:A,customers!C:C,,0)</f>
        <v>rmclae72@dailymotion.com</v>
      </c>
      <c r="H256" s="2" t="str">
        <f>_xlfn.XLOOKUP(C256,customers!A:A,customers!G:G,,0)</f>
        <v>United Kingdom</v>
      </c>
      <c r="I256" t="str">
        <f>_xlfn.XLOOKUP(D256,products!A:A,products!B:B,,0)</f>
        <v>Rob</v>
      </c>
      <c r="J256" t="str">
        <f>_xlfn.XLOOKUP(D256,products!A:A,products!C:C,,0)</f>
        <v>L</v>
      </c>
      <c r="K256" s="5">
        <f>_xlfn.XLOOKUP(D256,products!A:A,products!D:D,,0)</f>
        <v>0.5</v>
      </c>
      <c r="L256" s="5">
        <f>_xlfn.XLOOKUP(D256,products!A:A,products!E:E,,0)</f>
        <v>7.169999999999999</v>
      </c>
      <c r="M256">
        <f t="shared" si="9"/>
        <v>28.679999999999996</v>
      </c>
      <c r="N256" t="str">
        <f t="shared" si="10"/>
        <v>Robusta</v>
      </c>
      <c r="O256" t="str">
        <f t="shared" si="11"/>
        <v>Light</v>
      </c>
      <c r="P256" t="str">
        <f>_xlfn.XLOOKUP(Coffee_shop[[#This Row],[Customer ID]],customers!A:A,customers!I:I,,0)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_xlfn.XLOOKUP(C257,customers!A:A,customers!C:C,,0)</f>
        <v>cblowfelde73@ustream.tv</v>
      </c>
      <c r="H257" s="2" t="str">
        <f>_xlfn.XLOOKUP(C257,customers!A:A,customers!G:G,,0)</f>
        <v>United States</v>
      </c>
      <c r="I257" t="str">
        <f>_xlfn.XLOOKUP(D257,products!A:A,products!B:B,,0)</f>
        <v>Rob</v>
      </c>
      <c r="J257" t="str">
        <f>_xlfn.XLOOKUP(D257,products!A:A,products!C:C,,0)</f>
        <v>L</v>
      </c>
      <c r="K257" s="5">
        <f>_xlfn.XLOOKUP(D257,products!A:A,products!D:D,,0)</f>
        <v>0.5</v>
      </c>
      <c r="L257" s="5">
        <f>_xlfn.XLOOKUP(D257,products!A:A,products!E:E,,0)</f>
        <v>7.169999999999999</v>
      </c>
      <c r="M257">
        <f t="shared" si="9"/>
        <v>21.509999999999998</v>
      </c>
      <c r="N257" t="str">
        <f t="shared" si="10"/>
        <v>Robusta</v>
      </c>
      <c r="O257" t="str">
        <f t="shared" si="11"/>
        <v>Light</v>
      </c>
      <c r="P257" t="str">
        <f>_xlfn.XLOOKUP(Coffee_shop[[#This Row],[Customer ID]],customers!A:A,customers!I:I,,0)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_xlfn.XLOOKUP(C258,customers!A:A,customers!C:C,,0)</f>
        <v>zkiffe74@cyberchimps.com</v>
      </c>
      <c r="H258" s="2" t="str">
        <f>_xlfn.XLOOKUP(C258,customers!A:A,customers!G:G,,0)</f>
        <v>United States</v>
      </c>
      <c r="I258" t="str">
        <f>_xlfn.XLOOKUP(D258,products!A:A,products!B:B,,0)</f>
        <v>Lib</v>
      </c>
      <c r="J258" t="str">
        <f>_xlfn.XLOOKUP(D258,products!A:A,products!C:C,,0)</f>
        <v>M</v>
      </c>
      <c r="K258" s="5">
        <f>_xlfn.XLOOKUP(D258,products!A:A,products!D:D,,0)</f>
        <v>0.5</v>
      </c>
      <c r="L258" s="5">
        <f>_xlfn.XLOOKUP(D258,products!A:A,products!E:E,,0)</f>
        <v>8.73</v>
      </c>
      <c r="M258">
        <f t="shared" si="9"/>
        <v>17.46</v>
      </c>
      <c r="N258" t="str">
        <f t="shared" si="10"/>
        <v>Libarica</v>
      </c>
      <c r="O258" t="str">
        <f t="shared" si="11"/>
        <v>Medium</v>
      </c>
      <c r="P258" t="str">
        <f>_xlfn.XLOOKUP(Coffee_shop[[#This Row],[Customer ID]],customers!A:A,customers!I:I,,0)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_xlfn.XLOOKUP(C259,customers!A:A,customers!C:C,,0)</f>
        <v>docalleran75@ucla.edu</v>
      </c>
      <c r="H259" s="2" t="str">
        <f>_xlfn.XLOOKUP(C259,customers!A:A,customers!G:G,,0)</f>
        <v>United States</v>
      </c>
      <c r="I259" t="str">
        <f>_xlfn.XLOOKUP(D259,products!A:A,products!B:B,,0)</f>
        <v>Exc</v>
      </c>
      <c r="J259" t="str">
        <f>_xlfn.XLOOKUP(D259,products!A:A,products!C:C,,0)</f>
        <v>D</v>
      </c>
      <c r="K259" s="5">
        <f>_xlfn.XLOOKUP(D259,products!A:A,products!D:D,,0)</f>
        <v>2.5</v>
      </c>
      <c r="L259" s="5">
        <f>_xlfn.XLOOKUP(D259,products!A:A,products!E:E,,0)</f>
        <v>27.945</v>
      </c>
      <c r="M259">
        <f t="shared" ref="M259:M322" si="12">L259*E259</f>
        <v>27.945</v>
      </c>
      <c r="N259" t="str">
        <f t="shared" ref="N259:N322" si="13">IF(I259="Rob","Robusta",IF(I259="Exc","Excelsa",IF(I259="Ara","Arabica",IF(I259="Lib","Libarica"))))</f>
        <v>Excelsa</v>
      </c>
      <c r="O259" t="str">
        <f t="shared" ref="O259:O322" si="14">IF(J259="M","Medium",IF(J259="L","Light",IF(J259="D","Dark"," ")))</f>
        <v>Dark</v>
      </c>
      <c r="P259" t="str">
        <f>_xlfn.XLOOKUP(Coffee_shop[[#This Row],[Customer ID]],customers!A:A,customers!I:I,,0)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_xlfn.XLOOKUP(C260,customers!A:A,customers!C:C,,0)</f>
        <v>ccromwell76@desdev.cn</v>
      </c>
      <c r="H260" s="2" t="str">
        <f>_xlfn.XLOOKUP(C260,customers!A:A,customers!G:G,,0)</f>
        <v>United States</v>
      </c>
      <c r="I260" t="str">
        <f>_xlfn.XLOOKUP(D260,products!A:A,products!B:B,,0)</f>
        <v>Exc</v>
      </c>
      <c r="J260" t="str">
        <f>_xlfn.XLOOKUP(D260,products!A:A,products!C:C,,0)</f>
        <v>D</v>
      </c>
      <c r="K260" s="5">
        <f>_xlfn.XLOOKUP(D260,products!A:A,products!D:D,,0)</f>
        <v>2.5</v>
      </c>
      <c r="L260" s="5">
        <f>_xlfn.XLOOKUP(D260,products!A:A,products!E:E,,0)</f>
        <v>27.945</v>
      </c>
      <c r="M260">
        <f t="shared" si="12"/>
        <v>139.72499999999999</v>
      </c>
      <c r="N260" t="str">
        <f t="shared" si="13"/>
        <v>Excelsa</v>
      </c>
      <c r="O260" t="str">
        <f t="shared" si="14"/>
        <v>Dark</v>
      </c>
      <c r="P260" t="str">
        <f>_xlfn.XLOOKUP(Coffee_shop[[#This Row],[Customer ID]],customers!A:A,customers!I:I,,0)</f>
        <v>No</v>
      </c>
    </row>
    <row r="261" spans="1:16" x14ac:dyDescent="0.3">
      <c r="A261" s="2" t="s">
        <v>1952</v>
      </c>
      <c r="B261" s="3">
        <v>44355</v>
      </c>
      <c r="C261" s="2" t="s">
        <v>1953</v>
      </c>
      <c r="D261" t="s">
        <v>6174</v>
      </c>
      <c r="E261" s="2">
        <v>2</v>
      </c>
      <c r="F261" s="2" t="str">
        <f>_xlfn.XLOOKUP(C261,customers!$A$1:$A$1001,customers!$B$1:$B$1001,,0)</f>
        <v>Irv Hay</v>
      </c>
      <c r="G261" s="2" t="str">
        <f>_xlfn.XLOOKUP(C261,customers!A:A,customers!C:C,,0)</f>
        <v>ihay77@lulu.com</v>
      </c>
      <c r="H261" s="2" t="str">
        <f>_xlfn.XLOOKUP(C261,customers!A:A,customers!G:G,,0)</f>
        <v>United Kingdom</v>
      </c>
      <c r="I261" t="str">
        <f>_xlfn.XLOOKUP(D261,products!A:A,products!B:B,,0)</f>
        <v>Rob</v>
      </c>
      <c r="J261" t="str">
        <f>_xlfn.XLOOKUP(D261,products!A:A,products!C:C,,0)</f>
        <v>M</v>
      </c>
      <c r="K261" s="5">
        <f>_xlfn.XLOOKUP(D261,products!A:A,products!D:D,,0)</f>
        <v>0.2</v>
      </c>
      <c r="L261" s="5">
        <f>_xlfn.XLOOKUP(D261,products!A:A,products!E:E,,0)</f>
        <v>2.9849999999999999</v>
      </c>
      <c r="M261">
        <f t="shared" si="12"/>
        <v>5.97</v>
      </c>
      <c r="N261" t="str">
        <f t="shared" si="13"/>
        <v>Robusta</v>
      </c>
      <c r="O261" t="str">
        <f t="shared" si="14"/>
        <v>Medium</v>
      </c>
      <c r="P261" t="str">
        <f>_xlfn.XLOOKUP(Coffee_shop[[#This Row],[Customer ID]],customers!A:A,customers!I:I,,0)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_xlfn.XLOOKUP(C262,customers!A:A,customers!C:C,,0)</f>
        <v>ttaffarello78@sciencedaily.com</v>
      </c>
      <c r="H262" s="2" t="str">
        <f>_xlfn.XLOOKUP(C262,customers!A:A,customers!G:G,,0)</f>
        <v>United States</v>
      </c>
      <c r="I262" t="str">
        <f>_xlfn.XLOOKUP(D262,products!A:A,products!B:B,,0)</f>
        <v>Rob</v>
      </c>
      <c r="J262" t="str">
        <f>_xlfn.XLOOKUP(D262,products!A:A,products!C:C,,0)</f>
        <v>L</v>
      </c>
      <c r="K262" s="5">
        <f>_xlfn.XLOOKUP(D262,products!A:A,products!D:D,,0)</f>
        <v>2.5</v>
      </c>
      <c r="L262" s="5">
        <f>_xlfn.XLOOKUP(D262,products!A:A,products!E:E,,0)</f>
        <v>27.484999999999996</v>
      </c>
      <c r="M262">
        <f t="shared" si="12"/>
        <v>27.484999999999996</v>
      </c>
      <c r="N262" t="str">
        <f t="shared" si="13"/>
        <v>Robusta</v>
      </c>
      <c r="O262" t="str">
        <f t="shared" si="14"/>
        <v>Light</v>
      </c>
      <c r="P262" t="str">
        <f>_xlfn.XLOOKUP(Coffee_shop[[#This Row],[Customer ID]],customers!A:A,customers!I:I,,0)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_xlfn.XLOOKUP(C263,customers!A:A,customers!C:C,,0)</f>
        <v>mcanty79@jigsy.com</v>
      </c>
      <c r="H263" s="2" t="str">
        <f>_xlfn.XLOOKUP(C263,customers!A:A,customers!G:G,,0)</f>
        <v>United States</v>
      </c>
      <c r="I263" t="str">
        <f>_xlfn.XLOOKUP(D263,products!A:A,products!B:B,,0)</f>
        <v>Rob</v>
      </c>
      <c r="J263" t="str">
        <f>_xlfn.XLOOKUP(D263,products!A:A,products!C:C,,0)</f>
        <v>L</v>
      </c>
      <c r="K263" s="5">
        <f>_xlfn.XLOOKUP(D263,products!A:A,products!D:D,,0)</f>
        <v>1</v>
      </c>
      <c r="L263" s="5">
        <f>_xlfn.XLOOKUP(D263,products!A:A,products!E:E,,0)</f>
        <v>11.95</v>
      </c>
      <c r="M263">
        <f t="shared" si="12"/>
        <v>59.75</v>
      </c>
      <c r="N263" t="str">
        <f t="shared" si="13"/>
        <v>Robusta</v>
      </c>
      <c r="O263" t="str">
        <f t="shared" si="14"/>
        <v>Light</v>
      </c>
      <c r="P263" t="str">
        <f>_xlfn.XLOOKUP(Coffee_shop[[#This Row],[Customer ID]],customers!A:A,customers!I:I,,0)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_xlfn.XLOOKUP(C264,customers!A:A,customers!C:C,,0)</f>
        <v>jkopke7a@auda.org.au</v>
      </c>
      <c r="H264" s="2" t="str">
        <f>_xlfn.XLOOKUP(C264,customers!A:A,customers!G:G,,0)</f>
        <v>United States</v>
      </c>
      <c r="I264" t="str">
        <f>_xlfn.XLOOKUP(D264,products!A:A,products!B:B,,0)</f>
        <v>Exc</v>
      </c>
      <c r="J264" t="str">
        <f>_xlfn.XLOOKUP(D264,products!A:A,products!C:C,,0)</f>
        <v>M</v>
      </c>
      <c r="K264" s="5">
        <f>_xlfn.XLOOKUP(D264,products!A:A,products!D:D,,0)</f>
        <v>1</v>
      </c>
      <c r="L264" s="5">
        <f>_xlfn.XLOOKUP(D264,products!A:A,products!E:E,,0)</f>
        <v>13.75</v>
      </c>
      <c r="M264">
        <f t="shared" si="12"/>
        <v>41.25</v>
      </c>
      <c r="N264" t="str">
        <f t="shared" si="13"/>
        <v>Excelsa</v>
      </c>
      <c r="O264" t="str">
        <f t="shared" si="14"/>
        <v>Medium</v>
      </c>
      <c r="P264" t="str">
        <f>_xlfn.XLOOKUP(Coffee_shop[[#This Row],[Customer ID]],customers!A:A,customers!I:I,,0)</f>
        <v>No</v>
      </c>
    </row>
    <row r="265" spans="1:16" x14ac:dyDescent="0.3">
      <c r="A265" s="2" t="s">
        <v>1975</v>
      </c>
      <c r="B265" s="3">
        <v>43577</v>
      </c>
      <c r="C265" s="2" t="s">
        <v>1976</v>
      </c>
      <c r="D265" t="s">
        <v>6181</v>
      </c>
      <c r="E265" s="2">
        <v>4</v>
      </c>
      <c r="F265" s="2" t="str">
        <f>_xlfn.XLOOKUP(C265,customers!$A$1:$A$1001,customers!$B$1:$B$1001,,0)</f>
        <v>Mar McIver</v>
      </c>
      <c r="G265" s="2">
        <f>_xlfn.XLOOKUP(C265,customers!A:A,customers!C:C,,0)</f>
        <v>0</v>
      </c>
      <c r="H265" s="2" t="str">
        <f>_xlfn.XLOOKUP(C265,customers!A:A,customers!G:G,,0)</f>
        <v>United States</v>
      </c>
      <c r="I265" t="str">
        <f>_xlfn.XLOOKUP(D265,products!A:A,products!B:B,,0)</f>
        <v>Lib</v>
      </c>
      <c r="J265" t="str">
        <f>_xlfn.XLOOKUP(D265,products!A:A,products!C:C,,0)</f>
        <v>M</v>
      </c>
      <c r="K265" s="5">
        <f>_xlfn.XLOOKUP(D265,products!A:A,products!D:D,,0)</f>
        <v>2.5</v>
      </c>
      <c r="L265" s="5">
        <f>_xlfn.XLOOKUP(D265,products!A:A,products!E:E,,0)</f>
        <v>33.464999999999996</v>
      </c>
      <c r="M265">
        <f t="shared" si="12"/>
        <v>133.85999999999999</v>
      </c>
      <c r="N265" t="str">
        <f t="shared" si="13"/>
        <v>Libarica</v>
      </c>
      <c r="O265" t="str">
        <f t="shared" si="14"/>
        <v>Medium</v>
      </c>
      <c r="P265" t="str">
        <f>_xlfn.XLOOKUP(Coffee_shop[[#This Row],[Customer ID]],customers!A:A,customers!I:I,,0)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_xlfn.XLOOKUP(C266,customers!A:A,customers!C:C,,0)</f>
        <v>0</v>
      </c>
      <c r="H266" s="2" t="str">
        <f>_xlfn.XLOOKUP(C266,customers!A:A,customers!G:G,,0)</f>
        <v>Ireland</v>
      </c>
      <c r="I266" t="str">
        <f>_xlfn.XLOOKUP(D266,products!A:A,products!B:B,,0)</f>
        <v>Rob</v>
      </c>
      <c r="J266" t="str">
        <f>_xlfn.XLOOKUP(D266,products!A:A,products!C:C,,0)</f>
        <v>L</v>
      </c>
      <c r="K266" s="5">
        <f>_xlfn.XLOOKUP(D266,products!A:A,products!D:D,,0)</f>
        <v>1</v>
      </c>
      <c r="L266" s="5">
        <f>_xlfn.XLOOKUP(D266,products!A:A,products!E:E,,0)</f>
        <v>11.95</v>
      </c>
      <c r="M266">
        <f t="shared" si="12"/>
        <v>59.75</v>
      </c>
      <c r="N266" t="str">
        <f t="shared" si="13"/>
        <v>Robusta</v>
      </c>
      <c r="O266" t="str">
        <f t="shared" si="14"/>
        <v>Light</v>
      </c>
      <c r="P266" t="str">
        <f>_xlfn.XLOOKUP(Coffee_shop[[#This Row],[Customer ID]],customers!A:A,customers!I:I,,0)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_xlfn.XLOOKUP(C267,customers!A:A,customers!C:C,,0)</f>
        <v>vhellmore7d@bbc.co.uk</v>
      </c>
      <c r="H267" s="2" t="str">
        <f>_xlfn.XLOOKUP(C267,customers!A:A,customers!G:G,,0)</f>
        <v>United States</v>
      </c>
      <c r="I267" t="str">
        <f>_xlfn.XLOOKUP(D267,products!A:A,products!B:B,,0)</f>
        <v>Ara</v>
      </c>
      <c r="J267" t="str">
        <f>_xlfn.XLOOKUP(D267,products!A:A,products!C:C,,0)</f>
        <v>D</v>
      </c>
      <c r="K267" s="5">
        <f>_xlfn.XLOOKUP(D267,products!A:A,products!D:D,,0)</f>
        <v>0.5</v>
      </c>
      <c r="L267" s="5">
        <f>_xlfn.XLOOKUP(D267,products!A:A,products!E:E,,0)</f>
        <v>5.97</v>
      </c>
      <c r="M267">
        <f t="shared" si="12"/>
        <v>5.97</v>
      </c>
      <c r="N267" t="str">
        <f t="shared" si="13"/>
        <v>Arabica</v>
      </c>
      <c r="O267" t="str">
        <f t="shared" si="14"/>
        <v>Dark</v>
      </c>
      <c r="P267" t="str">
        <f>_xlfn.XLOOKUP(Coffee_shop[[#This Row],[Customer ID]],customers!A:A,customers!I:I,,0)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_xlfn.XLOOKUP(C268,customers!A:A,customers!C:C,,0)</f>
        <v>mseawright7e@nbcnews.com</v>
      </c>
      <c r="H268" s="2" t="str">
        <f>_xlfn.XLOOKUP(C268,customers!A:A,customers!G:G,,0)</f>
        <v>United Kingdom</v>
      </c>
      <c r="I268" t="str">
        <f>_xlfn.XLOOKUP(D268,products!A:A,products!B:B,,0)</f>
        <v>Exc</v>
      </c>
      <c r="J268" t="str">
        <f>_xlfn.XLOOKUP(D268,products!A:A,products!C:C,,0)</f>
        <v>D</v>
      </c>
      <c r="K268" s="5">
        <f>_xlfn.XLOOKUP(D268,products!A:A,products!D:D,,0)</f>
        <v>1</v>
      </c>
      <c r="L268" s="5">
        <f>_xlfn.XLOOKUP(D268,products!A:A,products!E:E,,0)</f>
        <v>12.15</v>
      </c>
      <c r="M268">
        <f t="shared" si="12"/>
        <v>24.3</v>
      </c>
      <c r="N268" t="str">
        <f t="shared" si="13"/>
        <v>Excelsa</v>
      </c>
      <c r="O268" t="str">
        <f t="shared" si="14"/>
        <v>Dark</v>
      </c>
      <c r="P268" t="str">
        <f>_xlfn.XLOOKUP(Coffee_shop[[#This Row],[Customer ID]],customers!A:A,customers!I:I,,0)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_xlfn.XLOOKUP(C269,customers!A:A,customers!C:C,,0)</f>
        <v>snortheast7f@mashable.com</v>
      </c>
      <c r="H269" s="2" t="str">
        <f>_xlfn.XLOOKUP(C269,customers!A:A,customers!G:G,,0)</f>
        <v>United States</v>
      </c>
      <c r="I269" t="str">
        <f>_xlfn.XLOOKUP(D269,products!A:A,products!B:B,,0)</f>
        <v>Exc</v>
      </c>
      <c r="J269" t="str">
        <f>_xlfn.XLOOKUP(D269,products!A:A,products!C:C,,0)</f>
        <v>D</v>
      </c>
      <c r="K269" s="5">
        <f>_xlfn.XLOOKUP(D269,products!A:A,products!D:D,,0)</f>
        <v>0.2</v>
      </c>
      <c r="L269" s="5">
        <f>_xlfn.XLOOKUP(D269,products!A:A,products!E:E,,0)</f>
        <v>3.645</v>
      </c>
      <c r="M269">
        <f t="shared" si="12"/>
        <v>21.87</v>
      </c>
      <c r="N269" t="str">
        <f t="shared" si="13"/>
        <v>Excelsa</v>
      </c>
      <c r="O269" t="str">
        <f t="shared" si="14"/>
        <v>Dark</v>
      </c>
      <c r="P269" t="str">
        <f>_xlfn.XLOOKUP(Coffee_shop[[#This Row],[Customer ID]],customers!A:A,customers!I:I,,0)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_xlfn.XLOOKUP(C270,customers!A:A,customers!C:C,,0)</f>
        <v>aattwater5u@wikia.com</v>
      </c>
      <c r="H270" s="2" t="str">
        <f>_xlfn.XLOOKUP(C270,customers!A:A,customers!G:G,,0)</f>
        <v>United States</v>
      </c>
      <c r="I270" t="str">
        <f>_xlfn.XLOOKUP(D270,products!A:A,products!B:B,,0)</f>
        <v>Ara</v>
      </c>
      <c r="J270" t="str">
        <f>_xlfn.XLOOKUP(D270,products!A:A,products!C:C,,0)</f>
        <v>D</v>
      </c>
      <c r="K270" s="5">
        <f>_xlfn.XLOOKUP(D270,products!A:A,products!D:D,,0)</f>
        <v>1</v>
      </c>
      <c r="L270" s="5">
        <f>_xlfn.XLOOKUP(D270,products!A:A,products!E:E,,0)</f>
        <v>9.9499999999999993</v>
      </c>
      <c r="M270">
        <f t="shared" si="12"/>
        <v>19.899999999999999</v>
      </c>
      <c r="N270" t="str">
        <f t="shared" si="13"/>
        <v>Arabica</v>
      </c>
      <c r="O270" t="str">
        <f t="shared" si="14"/>
        <v>Dark</v>
      </c>
      <c r="P270" t="str">
        <f>_xlfn.XLOOKUP(Coffee_shop[[#This Row],[Customer ID]],customers!A:A,customers!I:I,,0)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_xlfn.XLOOKUP(C271,customers!A:A,customers!C:C,,0)</f>
        <v>mfearon7h@reverbnation.com</v>
      </c>
      <c r="H271" s="2" t="str">
        <f>_xlfn.XLOOKUP(C271,customers!A:A,customers!G:G,,0)</f>
        <v>United States</v>
      </c>
      <c r="I271" t="str">
        <f>_xlfn.XLOOKUP(D271,products!A:A,products!B:B,,0)</f>
        <v>Ara</v>
      </c>
      <c r="J271" t="str">
        <f>_xlfn.XLOOKUP(D271,products!A:A,products!C:C,,0)</f>
        <v>D</v>
      </c>
      <c r="K271" s="5">
        <f>_xlfn.XLOOKUP(D271,products!A:A,products!D:D,,0)</f>
        <v>0.2</v>
      </c>
      <c r="L271" s="5">
        <f>_xlfn.XLOOKUP(D271,products!A:A,products!E:E,,0)</f>
        <v>2.9849999999999999</v>
      </c>
      <c r="M271">
        <f t="shared" si="12"/>
        <v>5.97</v>
      </c>
      <c r="N271" t="str">
        <f t="shared" si="13"/>
        <v>Arabica</v>
      </c>
      <c r="O271" t="str">
        <f t="shared" si="14"/>
        <v>Dark</v>
      </c>
      <c r="P271" t="str">
        <f>_xlfn.XLOOKUP(Coffee_shop[[#This Row],[Customer ID]],customers!A:A,customers!I:I,,0)</f>
        <v>No</v>
      </c>
    </row>
    <row r="272" spans="1:16" x14ac:dyDescent="0.3">
      <c r="A272" s="2" t="s">
        <v>2015</v>
      </c>
      <c r="B272" s="3">
        <v>43655</v>
      </c>
      <c r="C272" s="2" t="s">
        <v>2016</v>
      </c>
      <c r="D272" t="s">
        <v>6144</v>
      </c>
      <c r="E272" s="2">
        <v>1</v>
      </c>
      <c r="F272" s="2" t="str">
        <f>_xlfn.XLOOKUP(C272,customers!$A$1:$A$1001,customers!$B$1:$B$1001,,0)</f>
        <v>Barney Chisnell</v>
      </c>
      <c r="G272" s="2">
        <f>_xlfn.XLOOKUP(C272,customers!A:A,customers!C:C,,0)</f>
        <v>0</v>
      </c>
      <c r="H272" s="2" t="str">
        <f>_xlfn.XLOOKUP(C272,customers!A:A,customers!G:G,,0)</f>
        <v>Ireland</v>
      </c>
      <c r="I272" t="str">
        <f>_xlfn.XLOOKUP(D272,products!A:A,products!B:B,,0)</f>
        <v>Exc</v>
      </c>
      <c r="J272" t="str">
        <f>_xlfn.XLOOKUP(D272,products!A:A,products!C:C,,0)</f>
        <v>D</v>
      </c>
      <c r="K272" s="5">
        <f>_xlfn.XLOOKUP(D272,products!A:A,products!D:D,,0)</f>
        <v>0.5</v>
      </c>
      <c r="L272" s="5">
        <f>_xlfn.XLOOKUP(D272,products!A:A,products!E:E,,0)</f>
        <v>7.29</v>
      </c>
      <c r="M272">
        <f t="shared" si="12"/>
        <v>7.29</v>
      </c>
      <c r="N272" t="str">
        <f t="shared" si="13"/>
        <v>Excelsa</v>
      </c>
      <c r="O272" t="str">
        <f t="shared" si="14"/>
        <v>Dark</v>
      </c>
      <c r="P272" t="str">
        <f>_xlfn.XLOOKUP(Coffee_shop[[#This Row],[Customer ID]],customers!A:A,customers!I:I,,0)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_xlfn.XLOOKUP(C273,customers!A:A,customers!C:C,,0)</f>
        <v>jsisneros7j@a8.net</v>
      </c>
      <c r="H273" s="2" t="str">
        <f>_xlfn.XLOOKUP(C273,customers!A:A,customers!G:G,,0)</f>
        <v>United States</v>
      </c>
      <c r="I273" t="str">
        <f>_xlfn.XLOOKUP(D273,products!A:A,products!B:B,,0)</f>
        <v>Ara</v>
      </c>
      <c r="J273" t="str">
        <f>_xlfn.XLOOKUP(D273,products!A:A,products!C:C,,0)</f>
        <v>D</v>
      </c>
      <c r="K273" s="5">
        <f>_xlfn.XLOOKUP(D273,products!A:A,products!D:D,,0)</f>
        <v>0.2</v>
      </c>
      <c r="L273" s="5">
        <f>_xlfn.XLOOKUP(D273,products!A:A,products!E:E,,0)</f>
        <v>2.9849999999999999</v>
      </c>
      <c r="M273">
        <f t="shared" si="12"/>
        <v>11.94</v>
      </c>
      <c r="N273" t="str">
        <f t="shared" si="13"/>
        <v>Arabica</v>
      </c>
      <c r="O273" t="str">
        <f t="shared" si="14"/>
        <v>Dark</v>
      </c>
      <c r="P273" t="str">
        <f>_xlfn.XLOOKUP(Coffee_shop[[#This Row],[Customer ID]],customers!A:A,customers!I:I,,0)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_xlfn.XLOOKUP(C274,customers!A:A,customers!C:C,,0)</f>
        <v>zcarlson7k@bigcartel.com</v>
      </c>
      <c r="H274" s="2" t="str">
        <f>_xlfn.XLOOKUP(C274,customers!A:A,customers!G:G,,0)</f>
        <v>Ireland</v>
      </c>
      <c r="I274" t="str">
        <f>_xlfn.XLOOKUP(D274,products!A:A,products!B:B,,0)</f>
        <v>Rob</v>
      </c>
      <c r="J274" t="str">
        <f>_xlfn.XLOOKUP(D274,products!A:A,products!C:C,,0)</f>
        <v>L</v>
      </c>
      <c r="K274" s="5">
        <f>_xlfn.XLOOKUP(D274,products!A:A,products!D:D,,0)</f>
        <v>1</v>
      </c>
      <c r="L274" s="5">
        <f>_xlfn.XLOOKUP(D274,products!A:A,products!E:E,,0)</f>
        <v>11.95</v>
      </c>
      <c r="M274">
        <f t="shared" si="12"/>
        <v>71.699999999999989</v>
      </c>
      <c r="N274" t="str">
        <f t="shared" si="13"/>
        <v>Robusta</v>
      </c>
      <c r="O274" t="str">
        <f t="shared" si="14"/>
        <v>Light</v>
      </c>
      <c r="P274" t="str">
        <f>_xlfn.XLOOKUP(Coffee_shop[[#This Row],[Customer ID]],customers!A:A,customers!I:I,,0)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_xlfn.XLOOKUP(C275,customers!A:A,customers!C:C,,0)</f>
        <v>wmaddox7l@timesonline.co.uk</v>
      </c>
      <c r="H275" s="2" t="str">
        <f>_xlfn.XLOOKUP(C275,customers!A:A,customers!G:G,,0)</f>
        <v>United States</v>
      </c>
      <c r="I275" t="str">
        <f>_xlfn.XLOOKUP(D275,products!A:A,products!B:B,,0)</f>
        <v>Ara</v>
      </c>
      <c r="J275" t="str">
        <f>_xlfn.XLOOKUP(D275,products!A:A,products!C:C,,0)</f>
        <v>L</v>
      </c>
      <c r="K275" s="5">
        <f>_xlfn.XLOOKUP(D275,products!A:A,products!D:D,,0)</f>
        <v>0.2</v>
      </c>
      <c r="L275" s="5">
        <f>_xlfn.XLOOKUP(D275,products!A:A,products!E:E,,0)</f>
        <v>3.8849999999999998</v>
      </c>
      <c r="M275">
        <f t="shared" si="12"/>
        <v>7.77</v>
      </c>
      <c r="N275" t="str">
        <f t="shared" si="13"/>
        <v>Arabica</v>
      </c>
      <c r="O275" t="str">
        <f t="shared" si="14"/>
        <v>Light</v>
      </c>
      <c r="P275" t="str">
        <f>_xlfn.XLOOKUP(Coffee_shop[[#This Row],[Customer ID]],customers!A:A,customers!I:I,,0)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_xlfn.XLOOKUP(C276,customers!A:A,customers!C:C,,0)</f>
        <v>dhedlestone7m@craigslist.org</v>
      </c>
      <c r="H276" s="2" t="str">
        <f>_xlfn.XLOOKUP(C276,customers!A:A,customers!G:G,,0)</f>
        <v>United States</v>
      </c>
      <c r="I276" t="str">
        <f>_xlfn.XLOOKUP(D276,products!A:A,products!B:B,,0)</f>
        <v>Ara</v>
      </c>
      <c r="J276" t="str">
        <f>_xlfn.XLOOKUP(D276,products!A:A,products!C:C,,0)</f>
        <v>M</v>
      </c>
      <c r="K276" s="5">
        <f>_xlfn.XLOOKUP(D276,products!A:A,products!D:D,,0)</f>
        <v>2.5</v>
      </c>
      <c r="L276" s="5">
        <f>_xlfn.XLOOKUP(D276,products!A:A,products!E:E,,0)</f>
        <v>25.874999999999996</v>
      </c>
      <c r="M276">
        <f t="shared" si="12"/>
        <v>25.874999999999996</v>
      </c>
      <c r="N276" t="str">
        <f t="shared" si="13"/>
        <v>Arabica</v>
      </c>
      <c r="O276" t="str">
        <f t="shared" si="14"/>
        <v>Medium</v>
      </c>
      <c r="P276" t="str">
        <f>_xlfn.XLOOKUP(Coffee_shop[[#This Row],[Customer ID]],customers!A:A,customers!I:I,,0)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_xlfn.XLOOKUP(C277,customers!A:A,customers!C:C,,0)</f>
        <v>tcrowthe7n@europa.eu</v>
      </c>
      <c r="H277" s="2" t="str">
        <f>_xlfn.XLOOKUP(C277,customers!A:A,customers!G:G,,0)</f>
        <v>United States</v>
      </c>
      <c r="I277" t="str">
        <f>_xlfn.XLOOKUP(D277,products!A:A,products!B:B,,0)</f>
        <v>Exc</v>
      </c>
      <c r="J277" t="str">
        <f>_xlfn.XLOOKUP(D277,products!A:A,products!C:C,,0)</f>
        <v>L</v>
      </c>
      <c r="K277" s="5">
        <f>_xlfn.XLOOKUP(D277,products!A:A,products!D:D,,0)</f>
        <v>2.5</v>
      </c>
      <c r="L277" s="5">
        <f>_xlfn.XLOOKUP(D277,products!A:A,products!E:E,,0)</f>
        <v>34.154999999999994</v>
      </c>
      <c r="M277">
        <f t="shared" si="12"/>
        <v>204.92999999999995</v>
      </c>
      <c r="N277" t="str">
        <f t="shared" si="13"/>
        <v>Excelsa</v>
      </c>
      <c r="O277" t="str">
        <f t="shared" si="14"/>
        <v>Light</v>
      </c>
      <c r="P277" t="str">
        <f>_xlfn.XLOOKUP(Coffee_shop[[#This Row],[Customer ID]],customers!A:A,customers!I:I,,0)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_xlfn.XLOOKUP(C278,customers!A:A,customers!C:C,,0)</f>
        <v>dbury7o@tinyurl.com</v>
      </c>
      <c r="H278" s="2" t="str">
        <f>_xlfn.XLOOKUP(C278,customers!A:A,customers!G:G,,0)</f>
        <v>Ireland</v>
      </c>
      <c r="I278" t="str">
        <f>_xlfn.XLOOKUP(D278,products!A:A,products!B:B,,0)</f>
        <v>Rob</v>
      </c>
      <c r="J278" t="str">
        <f>_xlfn.XLOOKUP(D278,products!A:A,products!C:C,,0)</f>
        <v>L</v>
      </c>
      <c r="K278" s="5">
        <f>_xlfn.XLOOKUP(D278,products!A:A,products!D:D,,0)</f>
        <v>2.5</v>
      </c>
      <c r="L278" s="5">
        <f>_xlfn.XLOOKUP(D278,products!A:A,products!E:E,,0)</f>
        <v>27.484999999999996</v>
      </c>
      <c r="M278">
        <f t="shared" si="12"/>
        <v>109.93999999999998</v>
      </c>
      <c r="N278" t="str">
        <f t="shared" si="13"/>
        <v>Robusta</v>
      </c>
      <c r="O278" t="str">
        <f t="shared" si="14"/>
        <v>Light</v>
      </c>
      <c r="P278" t="str">
        <f>_xlfn.XLOOKUP(Coffee_shop[[#This Row],[Customer ID]],customers!A:A,customers!I:I,,0)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_xlfn.XLOOKUP(C279,customers!A:A,customers!C:C,,0)</f>
        <v>gbroadbear7p@omniture.com</v>
      </c>
      <c r="H279" s="2" t="str">
        <f>_xlfn.XLOOKUP(C279,customers!A:A,customers!G:G,,0)</f>
        <v>United States</v>
      </c>
      <c r="I279" t="str">
        <f>_xlfn.XLOOKUP(D279,products!A:A,products!B:B,,0)</f>
        <v>Exc</v>
      </c>
      <c r="J279" t="str">
        <f>_xlfn.XLOOKUP(D279,products!A:A,products!C:C,,0)</f>
        <v>L</v>
      </c>
      <c r="K279" s="5">
        <f>_xlfn.XLOOKUP(D279,products!A:A,products!D:D,,0)</f>
        <v>1</v>
      </c>
      <c r="L279" s="5">
        <f>_xlfn.XLOOKUP(D279,products!A:A,products!E:E,,0)</f>
        <v>14.85</v>
      </c>
      <c r="M279">
        <f t="shared" si="12"/>
        <v>89.1</v>
      </c>
      <c r="N279" t="str">
        <f t="shared" si="13"/>
        <v>Excelsa</v>
      </c>
      <c r="O279" t="str">
        <f t="shared" si="14"/>
        <v>Light</v>
      </c>
      <c r="P279" t="str">
        <f>_xlfn.XLOOKUP(Coffee_shop[[#This Row],[Customer ID]],customers!A:A,customers!I:I,,0)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_xlfn.XLOOKUP(C280,customers!A:A,customers!C:C,,0)</f>
        <v>epalfrey7q@devhub.com</v>
      </c>
      <c r="H280" s="2" t="str">
        <f>_xlfn.XLOOKUP(C280,customers!A:A,customers!G:G,,0)</f>
        <v>United States</v>
      </c>
      <c r="I280" t="str">
        <f>_xlfn.XLOOKUP(D280,products!A:A,products!B:B,,0)</f>
        <v>Ara</v>
      </c>
      <c r="J280" t="str">
        <f>_xlfn.XLOOKUP(D280,products!A:A,products!C:C,,0)</f>
        <v>L</v>
      </c>
      <c r="K280" s="5">
        <f>_xlfn.XLOOKUP(D280,products!A:A,products!D:D,,0)</f>
        <v>0.2</v>
      </c>
      <c r="L280" s="5">
        <f>_xlfn.XLOOKUP(D280,products!A:A,products!E:E,,0)</f>
        <v>3.8849999999999998</v>
      </c>
      <c r="M280">
        <f t="shared" si="12"/>
        <v>7.77</v>
      </c>
      <c r="N280" t="str">
        <f t="shared" si="13"/>
        <v>Arabica</v>
      </c>
      <c r="O280" t="str">
        <f t="shared" si="14"/>
        <v>Light</v>
      </c>
      <c r="P280" t="str">
        <f>_xlfn.XLOOKUP(Coffee_shop[[#This Row],[Customer ID]],customers!A:A,customers!I:I,,0)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_xlfn.XLOOKUP(C281,customers!A:A,customers!C:C,,0)</f>
        <v>pmetrick7r@rakuten.co.jp</v>
      </c>
      <c r="H281" s="2" t="str">
        <f>_xlfn.XLOOKUP(C281,customers!A:A,customers!G:G,,0)</f>
        <v>United States</v>
      </c>
      <c r="I281" t="str">
        <f>_xlfn.XLOOKUP(D281,products!A:A,products!B:B,,0)</f>
        <v>Lib</v>
      </c>
      <c r="J281" t="str">
        <f>_xlfn.XLOOKUP(D281,products!A:A,products!C:C,,0)</f>
        <v>M</v>
      </c>
      <c r="K281" s="5">
        <f>_xlfn.XLOOKUP(D281,products!A:A,products!D:D,,0)</f>
        <v>2.5</v>
      </c>
      <c r="L281" s="5">
        <f>_xlfn.XLOOKUP(D281,products!A:A,products!E:E,,0)</f>
        <v>33.464999999999996</v>
      </c>
      <c r="M281">
        <f t="shared" si="12"/>
        <v>33.464999999999996</v>
      </c>
      <c r="N281" t="str">
        <f t="shared" si="13"/>
        <v>Libarica</v>
      </c>
      <c r="O281" t="str">
        <f t="shared" si="14"/>
        <v>Medium</v>
      </c>
      <c r="P281" t="str">
        <f>_xlfn.XLOOKUP(Coffee_shop[[#This Row],[Customer ID]],customers!A:A,customers!I:I,,0)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_xlfn.XLOOKUP(C282,customers!A:A,customers!C:C,,0)</f>
        <v>0</v>
      </c>
      <c r="H282" s="2" t="str">
        <f>_xlfn.XLOOKUP(C282,customers!A:A,customers!G:G,,0)</f>
        <v>United States</v>
      </c>
      <c r="I282" t="str">
        <f>_xlfn.XLOOKUP(D282,products!A:A,products!B:B,,0)</f>
        <v>Exc</v>
      </c>
      <c r="J282" t="str">
        <f>_xlfn.XLOOKUP(D282,products!A:A,products!C:C,,0)</f>
        <v>M</v>
      </c>
      <c r="K282" s="5">
        <f>_xlfn.XLOOKUP(D282,products!A:A,products!D:D,,0)</f>
        <v>0.5</v>
      </c>
      <c r="L282" s="5">
        <f>_xlfn.XLOOKUP(D282,products!A:A,products!E:E,,0)</f>
        <v>8.25</v>
      </c>
      <c r="M282">
        <f t="shared" si="12"/>
        <v>41.25</v>
      </c>
      <c r="N282" t="str">
        <f t="shared" si="13"/>
        <v>Excelsa</v>
      </c>
      <c r="O282" t="str">
        <f t="shared" si="14"/>
        <v>Medium</v>
      </c>
      <c r="P282" t="str">
        <f>_xlfn.XLOOKUP(Coffee_shop[[#This Row],[Customer ID]],customers!A:A,customers!I:I,,0)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_xlfn.XLOOKUP(C283,customers!A:A,customers!C:C,,0)</f>
        <v>kkarby7t@sbwire.com</v>
      </c>
      <c r="H283" s="2" t="str">
        <f>_xlfn.XLOOKUP(C283,customers!A:A,customers!G:G,,0)</f>
        <v>United States</v>
      </c>
      <c r="I283" t="str">
        <f>_xlfn.XLOOKUP(D283,products!A:A,products!B:B,,0)</f>
        <v>Exc</v>
      </c>
      <c r="J283" t="str">
        <f>_xlfn.XLOOKUP(D283,products!A:A,products!C:C,,0)</f>
        <v>L</v>
      </c>
      <c r="K283" s="5">
        <f>_xlfn.XLOOKUP(D283,products!A:A,products!D:D,,0)</f>
        <v>1</v>
      </c>
      <c r="L283" s="5">
        <f>_xlfn.XLOOKUP(D283,products!A:A,products!E:E,,0)</f>
        <v>14.85</v>
      </c>
      <c r="M283">
        <f t="shared" si="12"/>
        <v>59.4</v>
      </c>
      <c r="N283" t="str">
        <f t="shared" si="13"/>
        <v>Excelsa</v>
      </c>
      <c r="O283" t="str">
        <f t="shared" si="14"/>
        <v>Light</v>
      </c>
      <c r="P283" t="str">
        <f>_xlfn.XLOOKUP(Coffee_shop[[#This Row],[Customer ID]],customers!A:A,customers!I:I,,0)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_xlfn.XLOOKUP(C284,customers!A:A,customers!C:C,,0)</f>
        <v>fcrumpe7u@ftc.gov</v>
      </c>
      <c r="H284" s="2" t="str">
        <f>_xlfn.XLOOKUP(C284,customers!A:A,customers!G:G,,0)</f>
        <v>United Kingdom</v>
      </c>
      <c r="I284" t="str">
        <f>_xlfn.XLOOKUP(D284,products!A:A,products!B:B,,0)</f>
        <v>Ara</v>
      </c>
      <c r="J284" t="str">
        <f>_xlfn.XLOOKUP(D284,products!A:A,products!C:C,,0)</f>
        <v>L</v>
      </c>
      <c r="K284" s="5">
        <f>_xlfn.XLOOKUP(D284,products!A:A,products!D:D,,0)</f>
        <v>0.5</v>
      </c>
      <c r="L284" s="5">
        <f>_xlfn.XLOOKUP(D284,products!A:A,products!E:E,,0)</f>
        <v>7.77</v>
      </c>
      <c r="M284">
        <f t="shared" si="12"/>
        <v>7.77</v>
      </c>
      <c r="N284" t="str">
        <f t="shared" si="13"/>
        <v>Arabica</v>
      </c>
      <c r="O284" t="str">
        <f t="shared" si="14"/>
        <v>Light</v>
      </c>
      <c r="P284" t="str">
        <f>_xlfn.XLOOKUP(Coffee_shop[[#This Row],[Customer ID]],customers!A:A,customers!I:I,,0)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_xlfn.XLOOKUP(C285,customers!A:A,customers!C:C,,0)</f>
        <v>achatto7v@sakura.ne.jp</v>
      </c>
      <c r="H285" s="2" t="str">
        <f>_xlfn.XLOOKUP(C285,customers!A:A,customers!G:G,,0)</f>
        <v>United Kingdom</v>
      </c>
      <c r="I285" t="str">
        <f>_xlfn.XLOOKUP(D285,products!A:A,products!B:B,,0)</f>
        <v>Rob</v>
      </c>
      <c r="J285" t="str">
        <f>_xlfn.XLOOKUP(D285,products!A:A,products!C:C,,0)</f>
        <v>D</v>
      </c>
      <c r="K285" s="5">
        <f>_xlfn.XLOOKUP(D285,products!A:A,products!D:D,,0)</f>
        <v>0.5</v>
      </c>
      <c r="L285" s="5">
        <f>_xlfn.XLOOKUP(D285,products!A:A,products!E:E,,0)</f>
        <v>5.3699999999999992</v>
      </c>
      <c r="M285">
        <f t="shared" si="12"/>
        <v>5.3699999999999992</v>
      </c>
      <c r="N285" t="str">
        <f t="shared" si="13"/>
        <v>Robusta</v>
      </c>
      <c r="O285" t="str">
        <f t="shared" si="14"/>
        <v>Dark</v>
      </c>
      <c r="P285" t="str">
        <f>_xlfn.XLOOKUP(Coffee_shop[[#This Row],[Customer ID]],customers!A:A,customers!I:I,,0)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_xlfn.XLOOKUP(C286,customers!A:A,customers!C:C,,0)</f>
        <v>0</v>
      </c>
      <c r="H286" s="2" t="str">
        <f>_xlfn.XLOOKUP(C286,customers!A:A,customers!G:G,,0)</f>
        <v>United States</v>
      </c>
      <c r="I286" t="str">
        <f>_xlfn.XLOOKUP(D286,products!A:A,products!B:B,,0)</f>
        <v>Exc</v>
      </c>
      <c r="J286" t="str">
        <f>_xlfn.XLOOKUP(D286,products!A:A,products!C:C,,0)</f>
        <v>M</v>
      </c>
      <c r="K286" s="5">
        <f>_xlfn.XLOOKUP(D286,products!A:A,products!D:D,,0)</f>
        <v>2.5</v>
      </c>
      <c r="L286" s="5">
        <f>_xlfn.XLOOKUP(D286,products!A:A,products!E:E,,0)</f>
        <v>31.624999999999996</v>
      </c>
      <c r="M286">
        <f t="shared" si="12"/>
        <v>94.874999999999986</v>
      </c>
      <c r="N286" t="str">
        <f t="shared" si="13"/>
        <v>Excelsa</v>
      </c>
      <c r="O286" t="str">
        <f t="shared" si="14"/>
        <v>Medium</v>
      </c>
      <c r="P286" t="str">
        <f>_xlfn.XLOOKUP(Coffee_shop[[#This Row],[Customer ID]],customers!A:A,customers!I:I,,0)</f>
        <v>No</v>
      </c>
    </row>
    <row r="287" spans="1:16" x14ac:dyDescent="0.3">
      <c r="A287" s="2" t="s">
        <v>2102</v>
      </c>
      <c r="B287" s="3">
        <v>44030</v>
      </c>
      <c r="C287" s="2" t="s">
        <v>2103</v>
      </c>
      <c r="D287" t="s">
        <v>6164</v>
      </c>
      <c r="E287" s="2">
        <v>1</v>
      </c>
      <c r="F287" s="2" t="str">
        <f>_xlfn.XLOOKUP(C287,customers!$A$1:$A$1001,customers!$B$1:$B$1001,,0)</f>
        <v>Lyndsey Megany</v>
      </c>
      <c r="G287" s="2">
        <f>_xlfn.XLOOKUP(C287,customers!A:A,customers!C:C,,0)</f>
        <v>0</v>
      </c>
      <c r="H287" s="2" t="str">
        <f>_xlfn.XLOOKUP(C287,customers!A:A,customers!G:G,,0)</f>
        <v>United States</v>
      </c>
      <c r="I287" t="str">
        <f>_xlfn.XLOOKUP(D287,products!A:A,products!B:B,,0)</f>
        <v>Lib</v>
      </c>
      <c r="J287" t="str">
        <f>_xlfn.XLOOKUP(D287,products!A:A,products!C:C,,0)</f>
        <v>L</v>
      </c>
      <c r="K287" s="5">
        <f>_xlfn.XLOOKUP(D287,products!A:A,products!D:D,,0)</f>
        <v>2.5</v>
      </c>
      <c r="L287" s="5">
        <f>_xlfn.XLOOKUP(D287,products!A:A,products!E:E,,0)</f>
        <v>36.454999999999998</v>
      </c>
      <c r="M287">
        <f t="shared" si="12"/>
        <v>36.454999999999998</v>
      </c>
      <c r="N287" t="str">
        <f t="shared" si="13"/>
        <v>Libarica</v>
      </c>
      <c r="O287" t="str">
        <f t="shared" si="14"/>
        <v>Light</v>
      </c>
      <c r="P287" t="str">
        <f>_xlfn.XLOOKUP(Coffee_shop[[#This Row],[Customer ID]],customers!A:A,customers!I:I,,0)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_xlfn.XLOOKUP(C288,customers!A:A,customers!C:C,,0)</f>
        <v>bmergue7y@umn.edu</v>
      </c>
      <c r="H288" s="2" t="str">
        <f>_xlfn.XLOOKUP(C288,customers!A:A,customers!G:G,,0)</f>
        <v>United States</v>
      </c>
      <c r="I288" t="str">
        <f>_xlfn.XLOOKUP(D288,products!A:A,products!B:B,,0)</f>
        <v>Ara</v>
      </c>
      <c r="J288" t="str">
        <f>_xlfn.XLOOKUP(D288,products!A:A,products!C:C,,0)</f>
        <v>M</v>
      </c>
      <c r="K288" s="5">
        <f>_xlfn.XLOOKUP(D288,products!A:A,products!D:D,,0)</f>
        <v>0.2</v>
      </c>
      <c r="L288" s="5">
        <f>_xlfn.XLOOKUP(D288,products!A:A,products!E:E,,0)</f>
        <v>3.375</v>
      </c>
      <c r="M288">
        <f t="shared" si="12"/>
        <v>13.5</v>
      </c>
      <c r="N288" t="str">
        <f t="shared" si="13"/>
        <v>Arabica</v>
      </c>
      <c r="O288" t="str">
        <f t="shared" si="14"/>
        <v>Medium</v>
      </c>
      <c r="P288" t="str">
        <f>_xlfn.XLOOKUP(Coffee_shop[[#This Row],[Customer ID]],customers!A:A,customers!I:I,,0)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_xlfn.XLOOKUP(C289,customers!A:A,customers!C:C,,0)</f>
        <v>kpatise7z@jigsy.com</v>
      </c>
      <c r="H289" s="2" t="str">
        <f>_xlfn.XLOOKUP(C289,customers!A:A,customers!G:G,,0)</f>
        <v>United States</v>
      </c>
      <c r="I289" t="str">
        <f>_xlfn.XLOOKUP(D289,products!A:A,products!B:B,,0)</f>
        <v>Rob</v>
      </c>
      <c r="J289" t="str">
        <f>_xlfn.XLOOKUP(D289,products!A:A,products!C:C,,0)</f>
        <v>L</v>
      </c>
      <c r="K289" s="5">
        <f>_xlfn.XLOOKUP(D289,products!A:A,products!D:D,,0)</f>
        <v>0.2</v>
      </c>
      <c r="L289" s="5">
        <f>_xlfn.XLOOKUP(D289,products!A:A,products!E:E,,0)</f>
        <v>3.5849999999999995</v>
      </c>
      <c r="M289">
        <f t="shared" si="12"/>
        <v>14.339999999999998</v>
      </c>
      <c r="N289" t="str">
        <f t="shared" si="13"/>
        <v>Robusta</v>
      </c>
      <c r="O289" t="str">
        <f t="shared" si="14"/>
        <v>Light</v>
      </c>
      <c r="P289" t="str">
        <f>_xlfn.XLOOKUP(Coffee_shop[[#This Row],[Customer ID]],customers!A:A,customers!I:I,,0)</f>
        <v>No</v>
      </c>
    </row>
    <row r="290" spans="1:16" x14ac:dyDescent="0.3">
      <c r="A290" s="2" t="s">
        <v>2118</v>
      </c>
      <c r="B290" s="3">
        <v>44279</v>
      </c>
      <c r="C290" s="2" t="s">
        <v>2119</v>
      </c>
      <c r="D290" t="s">
        <v>6139</v>
      </c>
      <c r="E290" s="2">
        <v>1</v>
      </c>
      <c r="F290" s="2" t="str">
        <f>_xlfn.XLOOKUP(C290,customers!$A$1:$A$1001,customers!$B$1:$B$1001,,0)</f>
        <v>Mathew Goulter</v>
      </c>
      <c r="G290" s="2">
        <f>_xlfn.XLOOKUP(C290,customers!A:A,customers!C:C,,0)</f>
        <v>0</v>
      </c>
      <c r="H290" s="2" t="str">
        <f>_xlfn.XLOOKUP(C290,customers!A:A,customers!G:G,,0)</f>
        <v>Ireland</v>
      </c>
      <c r="I290" t="str">
        <f>_xlfn.XLOOKUP(D290,products!A:A,products!B:B,,0)</f>
        <v>Exc</v>
      </c>
      <c r="J290" t="str">
        <f>_xlfn.XLOOKUP(D290,products!A:A,products!C:C,,0)</f>
        <v>M</v>
      </c>
      <c r="K290" s="5">
        <f>_xlfn.XLOOKUP(D290,products!A:A,products!D:D,,0)</f>
        <v>0.5</v>
      </c>
      <c r="L290" s="5">
        <f>_xlfn.XLOOKUP(D290,products!A:A,products!E:E,,0)</f>
        <v>8.25</v>
      </c>
      <c r="M290">
        <f t="shared" si="12"/>
        <v>8.25</v>
      </c>
      <c r="N290" t="str">
        <f t="shared" si="13"/>
        <v>Excelsa</v>
      </c>
      <c r="O290" t="str">
        <f t="shared" si="14"/>
        <v>Medium</v>
      </c>
      <c r="P290" t="str">
        <f>_xlfn.XLOOKUP(Coffee_shop[[#This Row],[Customer ID]],customers!A:A,customers!I:I,,0)</f>
        <v>Yes</v>
      </c>
    </row>
    <row r="291" spans="1:16" x14ac:dyDescent="0.3">
      <c r="A291" s="2" t="s">
        <v>2123</v>
      </c>
      <c r="B291" s="3">
        <v>43772</v>
      </c>
      <c r="C291" s="2" t="s">
        <v>2124</v>
      </c>
      <c r="D291" t="s">
        <v>6163</v>
      </c>
      <c r="E291" s="2">
        <v>5</v>
      </c>
      <c r="F291" s="2" t="str">
        <f>_xlfn.XLOOKUP(C291,customers!$A$1:$A$1001,customers!$B$1:$B$1001,,0)</f>
        <v>Marris Grcic</v>
      </c>
      <c r="G291" s="2">
        <f>_xlfn.XLOOKUP(C291,customers!A:A,customers!C:C,,0)</f>
        <v>0</v>
      </c>
      <c r="H291" s="2" t="str">
        <f>_xlfn.XLOOKUP(C291,customers!A:A,customers!G:G,,0)</f>
        <v>United States</v>
      </c>
      <c r="I291" t="str">
        <f>_xlfn.XLOOKUP(D291,products!A:A,products!B:B,,0)</f>
        <v>Rob</v>
      </c>
      <c r="J291" t="str">
        <f>_xlfn.XLOOKUP(D291,products!A:A,products!C:C,,0)</f>
        <v>D</v>
      </c>
      <c r="K291" s="5">
        <f>_xlfn.XLOOKUP(D291,products!A:A,products!D:D,,0)</f>
        <v>0.2</v>
      </c>
      <c r="L291" s="5">
        <f>_xlfn.XLOOKUP(D291,products!A:A,products!E:E,,0)</f>
        <v>2.6849999999999996</v>
      </c>
      <c r="M291">
        <f t="shared" si="12"/>
        <v>13.424999999999997</v>
      </c>
      <c r="N291" t="str">
        <f t="shared" si="13"/>
        <v>Robusta</v>
      </c>
      <c r="O291" t="str">
        <f t="shared" si="14"/>
        <v>Dark</v>
      </c>
      <c r="P291" t="str">
        <f>_xlfn.XLOOKUP(Coffee_shop[[#This Row],[Customer ID]],customers!A:A,customers!I:I,,0)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_xlfn.XLOOKUP(C292,customers!A:A,customers!C:C,,0)</f>
        <v>dduke82@vkontakte.ru</v>
      </c>
      <c r="H292" s="2" t="str">
        <f>_xlfn.XLOOKUP(C292,customers!A:A,customers!G:G,,0)</f>
        <v>United States</v>
      </c>
      <c r="I292" t="str">
        <f>_xlfn.XLOOKUP(D292,products!A:A,products!B:B,,0)</f>
        <v>Ara</v>
      </c>
      <c r="J292" t="str">
        <f>_xlfn.XLOOKUP(D292,products!A:A,products!C:C,,0)</f>
        <v>D</v>
      </c>
      <c r="K292" s="5">
        <f>_xlfn.XLOOKUP(D292,products!A:A,products!D:D,,0)</f>
        <v>1</v>
      </c>
      <c r="L292" s="5">
        <f>_xlfn.XLOOKUP(D292,products!A:A,products!E:E,,0)</f>
        <v>9.9499999999999993</v>
      </c>
      <c r="M292">
        <f t="shared" si="12"/>
        <v>49.75</v>
      </c>
      <c r="N292" t="str">
        <f t="shared" si="13"/>
        <v>Arabica</v>
      </c>
      <c r="O292" t="str">
        <f t="shared" si="14"/>
        <v>Dark</v>
      </c>
      <c r="P292" t="str">
        <f>_xlfn.XLOOKUP(Coffee_shop[[#This Row],[Customer ID]],customers!A:A,customers!I:I,,0)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_xlfn.XLOOKUP(C293,customers!A:A,customers!C:C,,0)</f>
        <v>0</v>
      </c>
      <c r="H293" s="2" t="str">
        <f>_xlfn.XLOOKUP(C293,customers!A:A,customers!G:G,,0)</f>
        <v>Ireland</v>
      </c>
      <c r="I293" t="str">
        <f>_xlfn.XLOOKUP(D293,products!A:A,products!B:B,,0)</f>
        <v>Exc</v>
      </c>
      <c r="J293" t="str">
        <f>_xlfn.XLOOKUP(D293,products!A:A,products!C:C,,0)</f>
        <v>M</v>
      </c>
      <c r="K293" s="5">
        <f>_xlfn.XLOOKUP(D293,products!A:A,products!D:D,,0)</f>
        <v>0.5</v>
      </c>
      <c r="L293" s="5">
        <f>_xlfn.XLOOKUP(D293,products!A:A,products!E:E,,0)</f>
        <v>8.25</v>
      </c>
      <c r="M293">
        <f t="shared" si="12"/>
        <v>16.5</v>
      </c>
      <c r="N293" t="str">
        <f t="shared" si="13"/>
        <v>Excelsa</v>
      </c>
      <c r="O293" t="str">
        <f t="shared" si="14"/>
        <v>Medium</v>
      </c>
      <c r="P293" t="str">
        <f>_xlfn.XLOOKUP(Coffee_shop[[#This Row],[Customer ID]],customers!A:A,customers!I:I,,0)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_xlfn.XLOOKUP(C294,customers!A:A,customers!C:C,,0)</f>
        <v>ihussey84@mapy.cz</v>
      </c>
      <c r="H294" s="2" t="str">
        <f>_xlfn.XLOOKUP(C294,customers!A:A,customers!G:G,,0)</f>
        <v>United States</v>
      </c>
      <c r="I294" t="str">
        <f>_xlfn.XLOOKUP(D294,products!A:A,products!B:B,,0)</f>
        <v>Ara</v>
      </c>
      <c r="J294" t="str">
        <f>_xlfn.XLOOKUP(D294,products!A:A,products!C:C,,0)</f>
        <v>D</v>
      </c>
      <c r="K294" s="5">
        <f>_xlfn.XLOOKUP(D294,products!A:A,products!D:D,,0)</f>
        <v>0.5</v>
      </c>
      <c r="L294" s="5">
        <f>_xlfn.XLOOKUP(D294,products!A:A,products!E:E,,0)</f>
        <v>5.97</v>
      </c>
      <c r="M294">
        <f t="shared" si="12"/>
        <v>17.91</v>
      </c>
      <c r="N294" t="str">
        <f t="shared" si="13"/>
        <v>Arabica</v>
      </c>
      <c r="O294" t="str">
        <f t="shared" si="14"/>
        <v>Dark</v>
      </c>
      <c r="P294" t="str">
        <f>_xlfn.XLOOKUP(Coffee_shop[[#This Row],[Customer ID]],customers!A:A,customers!I:I,,0)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_xlfn.XLOOKUP(C295,customers!A:A,customers!C:C,,0)</f>
        <v>cpinkerton85@upenn.edu</v>
      </c>
      <c r="H295" s="2" t="str">
        <f>_xlfn.XLOOKUP(C295,customers!A:A,customers!G:G,,0)</f>
        <v>United States</v>
      </c>
      <c r="I295" t="str">
        <f>_xlfn.XLOOKUP(D295,products!A:A,products!B:B,,0)</f>
        <v>Ara</v>
      </c>
      <c r="J295" t="str">
        <f>_xlfn.XLOOKUP(D295,products!A:A,products!C:C,,0)</f>
        <v>D</v>
      </c>
      <c r="K295" s="5">
        <f>_xlfn.XLOOKUP(D295,products!A:A,products!D:D,,0)</f>
        <v>0.5</v>
      </c>
      <c r="L295" s="5">
        <f>_xlfn.XLOOKUP(D295,products!A:A,products!E:E,,0)</f>
        <v>5.97</v>
      </c>
      <c r="M295">
        <f t="shared" si="12"/>
        <v>29.849999999999998</v>
      </c>
      <c r="N295" t="str">
        <f t="shared" si="13"/>
        <v>Arabica</v>
      </c>
      <c r="O295" t="str">
        <f t="shared" si="14"/>
        <v>Dark</v>
      </c>
      <c r="P295" t="str">
        <f>_xlfn.XLOOKUP(Coffee_shop[[#This Row],[Customer ID]],customers!A:A,customers!I:I,,0)</f>
        <v>No</v>
      </c>
    </row>
    <row r="296" spans="1:16" x14ac:dyDescent="0.3">
      <c r="A296" s="2" t="s">
        <v>2148</v>
      </c>
      <c r="B296" s="3">
        <v>44659</v>
      </c>
      <c r="C296" s="2" t="s">
        <v>2149</v>
      </c>
      <c r="D296" t="s">
        <v>6171</v>
      </c>
      <c r="E296" s="2">
        <v>3</v>
      </c>
      <c r="F296" s="2" t="str">
        <f>_xlfn.XLOOKUP(C296,customers!$A$1:$A$1001,customers!$B$1:$B$1001,,0)</f>
        <v>Micki Fero</v>
      </c>
      <c r="G296" s="2">
        <f>_xlfn.XLOOKUP(C296,customers!A:A,customers!C:C,,0)</f>
        <v>0</v>
      </c>
      <c r="H296" s="2" t="str">
        <f>_xlfn.XLOOKUP(C296,customers!A:A,customers!G:G,,0)</f>
        <v>United States</v>
      </c>
      <c r="I296" t="str">
        <f>_xlfn.XLOOKUP(D296,products!A:A,products!B:B,,0)</f>
        <v>Exc</v>
      </c>
      <c r="J296" t="str">
        <f>_xlfn.XLOOKUP(D296,products!A:A,products!C:C,,0)</f>
        <v>L</v>
      </c>
      <c r="K296" s="5">
        <f>_xlfn.XLOOKUP(D296,products!A:A,products!D:D,,0)</f>
        <v>1</v>
      </c>
      <c r="L296" s="5">
        <f>_xlfn.XLOOKUP(D296,products!A:A,products!E:E,,0)</f>
        <v>14.85</v>
      </c>
      <c r="M296">
        <f t="shared" si="12"/>
        <v>44.55</v>
      </c>
      <c r="N296" t="str">
        <f t="shared" si="13"/>
        <v>Excelsa</v>
      </c>
      <c r="O296" t="str">
        <f t="shared" si="14"/>
        <v>Light</v>
      </c>
      <c r="P296" t="str">
        <f>_xlfn.XLOOKUP(Coffee_shop[[#This Row],[Customer ID]],customers!A:A,customers!I:I,,0)</f>
        <v>No</v>
      </c>
    </row>
    <row r="297" spans="1:16" x14ac:dyDescent="0.3">
      <c r="A297" s="2" t="s">
        <v>2153</v>
      </c>
      <c r="B297" s="3">
        <v>44057</v>
      </c>
      <c r="C297" s="2" t="s">
        <v>2154</v>
      </c>
      <c r="D297" t="s">
        <v>6141</v>
      </c>
      <c r="E297" s="2">
        <v>2</v>
      </c>
      <c r="F297" s="2" t="str">
        <f>_xlfn.XLOOKUP(C297,customers!$A$1:$A$1001,customers!$B$1:$B$1001,,0)</f>
        <v>Cybill Graddell</v>
      </c>
      <c r="G297" s="2">
        <f>_xlfn.XLOOKUP(C297,customers!A:A,customers!C:C,,0)</f>
        <v>0</v>
      </c>
      <c r="H297" s="2" t="str">
        <f>_xlfn.XLOOKUP(C297,customers!A:A,customers!G:G,,0)</f>
        <v>United States</v>
      </c>
      <c r="I297" t="str">
        <f>_xlfn.XLOOKUP(D297,products!A:A,products!B:B,,0)</f>
        <v>Exc</v>
      </c>
      <c r="J297" t="str">
        <f>_xlfn.XLOOKUP(D297,products!A:A,products!C:C,,0)</f>
        <v>M</v>
      </c>
      <c r="K297" s="5">
        <f>_xlfn.XLOOKUP(D297,products!A:A,products!D:D,,0)</f>
        <v>1</v>
      </c>
      <c r="L297" s="5">
        <f>_xlfn.XLOOKUP(D297,products!A:A,products!E:E,,0)</f>
        <v>13.75</v>
      </c>
      <c r="M297">
        <f t="shared" si="12"/>
        <v>27.5</v>
      </c>
      <c r="N297" t="str">
        <f t="shared" si="13"/>
        <v>Excelsa</v>
      </c>
      <c r="O297" t="str">
        <f t="shared" si="14"/>
        <v>Medium</v>
      </c>
      <c r="P297" t="str">
        <f>_xlfn.XLOOKUP(Coffee_shop[[#This Row],[Customer ID]],customers!A:A,customers!I:I,,0)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_xlfn.XLOOKUP(C298,customers!A:A,customers!C:C,,0)</f>
        <v>dvizor88@furl.net</v>
      </c>
      <c r="H298" s="2" t="str">
        <f>_xlfn.XLOOKUP(C298,customers!A:A,customers!G:G,,0)</f>
        <v>United States</v>
      </c>
      <c r="I298" t="str">
        <f>_xlfn.XLOOKUP(D298,products!A:A,products!B:B,,0)</f>
        <v>Rob</v>
      </c>
      <c r="J298" t="str">
        <f>_xlfn.XLOOKUP(D298,products!A:A,products!C:C,,0)</f>
        <v>M</v>
      </c>
      <c r="K298" s="5">
        <f>_xlfn.XLOOKUP(D298,products!A:A,products!D:D,,0)</f>
        <v>0.5</v>
      </c>
      <c r="L298" s="5">
        <f>_xlfn.XLOOKUP(D298,products!A:A,products!E:E,,0)</f>
        <v>5.97</v>
      </c>
      <c r="M298">
        <f t="shared" si="12"/>
        <v>35.82</v>
      </c>
      <c r="N298" t="str">
        <f t="shared" si="13"/>
        <v>Robusta</v>
      </c>
      <c r="O298" t="str">
        <f t="shared" si="14"/>
        <v>Medium</v>
      </c>
      <c r="P298" t="str">
        <f>_xlfn.XLOOKUP(Coffee_shop[[#This Row],[Customer ID]],customers!A:A,customers!I:I,,0)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_xlfn.XLOOKUP(C299,customers!A:A,customers!C:C,,0)</f>
        <v>esedgebeer89@oaic.gov.au</v>
      </c>
      <c r="H299" s="2" t="str">
        <f>_xlfn.XLOOKUP(C299,customers!A:A,customers!G:G,,0)</f>
        <v>United States</v>
      </c>
      <c r="I299" t="str">
        <f>_xlfn.XLOOKUP(D299,products!A:A,products!B:B,,0)</f>
        <v>Rob</v>
      </c>
      <c r="J299" t="str">
        <f>_xlfn.XLOOKUP(D299,products!A:A,products!C:C,,0)</f>
        <v>D</v>
      </c>
      <c r="K299" s="5">
        <f>_xlfn.XLOOKUP(D299,products!A:A,products!D:D,,0)</f>
        <v>0.5</v>
      </c>
      <c r="L299" s="5">
        <f>_xlfn.XLOOKUP(D299,products!A:A,products!E:E,,0)</f>
        <v>5.3699999999999992</v>
      </c>
      <c r="M299">
        <f t="shared" si="12"/>
        <v>16.11</v>
      </c>
      <c r="N299" t="str">
        <f t="shared" si="13"/>
        <v>Robusta</v>
      </c>
      <c r="O299" t="str">
        <f t="shared" si="14"/>
        <v>Dark</v>
      </c>
      <c r="P299" t="str">
        <f>_xlfn.XLOOKUP(Coffee_shop[[#This Row],[Customer ID]],customers!A:A,customers!I:I,,0)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_xlfn.XLOOKUP(C300,customers!A:A,customers!C:C,,0)</f>
        <v>klestrange8a@lulu.com</v>
      </c>
      <c r="H300" s="2" t="str">
        <f>_xlfn.XLOOKUP(C300,customers!A:A,customers!G:G,,0)</f>
        <v>United States</v>
      </c>
      <c r="I300" t="str">
        <f>_xlfn.XLOOKUP(D300,products!A:A,products!B:B,,0)</f>
        <v>Exc</v>
      </c>
      <c r="J300" t="str">
        <f>_xlfn.XLOOKUP(D300,products!A:A,products!C:C,,0)</f>
        <v>L</v>
      </c>
      <c r="K300" s="5">
        <f>_xlfn.XLOOKUP(D300,products!A:A,products!D:D,,0)</f>
        <v>0.2</v>
      </c>
      <c r="L300" s="5">
        <f>_xlfn.XLOOKUP(D300,products!A:A,products!E:E,,0)</f>
        <v>4.4550000000000001</v>
      </c>
      <c r="M300">
        <f t="shared" si="12"/>
        <v>26.73</v>
      </c>
      <c r="N300" t="str">
        <f t="shared" si="13"/>
        <v>Excelsa</v>
      </c>
      <c r="O300" t="str">
        <f t="shared" si="14"/>
        <v>Light</v>
      </c>
      <c r="P300" t="str">
        <f>_xlfn.XLOOKUP(Coffee_shop[[#This Row],[Customer ID]],customers!A:A,customers!I:I,,0)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_xlfn.XLOOKUP(C301,customers!A:A,customers!C:C,,0)</f>
        <v>ltanti8b@techcrunch.com</v>
      </c>
      <c r="H301" s="2" t="str">
        <f>_xlfn.XLOOKUP(C301,customers!A:A,customers!G:G,,0)</f>
        <v>United States</v>
      </c>
      <c r="I301" t="str">
        <f>_xlfn.XLOOKUP(D301,products!A:A,products!B:B,,0)</f>
        <v>Exc</v>
      </c>
      <c r="J301" t="str">
        <f>_xlfn.XLOOKUP(D301,products!A:A,products!C:C,,0)</f>
        <v>L</v>
      </c>
      <c r="K301" s="5">
        <f>_xlfn.XLOOKUP(D301,products!A:A,products!D:D,,0)</f>
        <v>2.5</v>
      </c>
      <c r="L301" s="5">
        <f>_xlfn.XLOOKUP(D301,products!A:A,products!E:E,,0)</f>
        <v>34.154999999999994</v>
      </c>
      <c r="M301">
        <f t="shared" si="12"/>
        <v>204.92999999999995</v>
      </c>
      <c r="N301" t="str">
        <f t="shared" si="13"/>
        <v>Excelsa</v>
      </c>
      <c r="O301" t="str">
        <f t="shared" si="14"/>
        <v>Light</v>
      </c>
      <c r="P301" t="str">
        <f>_xlfn.XLOOKUP(Coffee_shop[[#This Row],[Customer ID]],customers!A:A,customers!I:I,,0)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_xlfn.XLOOKUP(C302,customers!A:A,customers!C:C,,0)</f>
        <v>ade8c@1und1.de</v>
      </c>
      <c r="H302" s="2" t="str">
        <f>_xlfn.XLOOKUP(C302,customers!A:A,customers!G:G,,0)</f>
        <v>United States</v>
      </c>
      <c r="I302" t="str">
        <f>_xlfn.XLOOKUP(D302,products!A:A,products!B:B,,0)</f>
        <v>Ara</v>
      </c>
      <c r="J302" t="str">
        <f>_xlfn.XLOOKUP(D302,products!A:A,products!C:C,,0)</f>
        <v>L</v>
      </c>
      <c r="K302" s="5">
        <f>_xlfn.XLOOKUP(D302,products!A:A,products!D:D,,0)</f>
        <v>1</v>
      </c>
      <c r="L302" s="5">
        <f>_xlfn.XLOOKUP(D302,products!A:A,products!E:E,,0)</f>
        <v>12.95</v>
      </c>
      <c r="M302">
        <f t="shared" si="12"/>
        <v>38.849999999999994</v>
      </c>
      <c r="N302" t="str">
        <f t="shared" si="13"/>
        <v>Arabica</v>
      </c>
      <c r="O302" t="str">
        <f t="shared" si="14"/>
        <v>Light</v>
      </c>
      <c r="P302" t="str">
        <f>_xlfn.XLOOKUP(Coffee_shop[[#This Row],[Customer ID]],customers!A:A,customers!I:I,,0)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5">
        <f>_xlfn.XLOOKUP(D303,products!A:A,products!D:D,,0)</f>
        <v>0.2</v>
      </c>
      <c r="L303" s="5">
        <f>_xlfn.XLOOKUP(D303,products!A:A,products!E:E,,0)</f>
        <v>3.8849999999999998</v>
      </c>
      <c r="M303">
        <f t="shared" si="12"/>
        <v>15.54</v>
      </c>
      <c r="N303" t="str">
        <f t="shared" si="13"/>
        <v>Libarica</v>
      </c>
      <c r="O303" t="str">
        <f t="shared" si="14"/>
        <v>Dark</v>
      </c>
      <c r="P303" t="str">
        <f>_xlfn.XLOOKUP(Coffee_shop[[#This Row],[Customer ID]],customers!A:A,customers!I:I,,0)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_xlfn.XLOOKUP(C304,customers!A:A,customers!C:C,,0)</f>
        <v>pstonner8e@moonfruit.com</v>
      </c>
      <c r="H304" s="2" t="str">
        <f>_xlfn.XLOOKUP(C304,customers!A:A,customers!G:G,,0)</f>
        <v>United States</v>
      </c>
      <c r="I304" t="str">
        <f>_xlfn.XLOOKUP(D304,products!A:A,products!B:B,,0)</f>
        <v>Ara</v>
      </c>
      <c r="J304" t="str">
        <f>_xlfn.XLOOKUP(D304,products!A:A,products!C:C,,0)</f>
        <v>M</v>
      </c>
      <c r="K304" s="5">
        <f>_xlfn.XLOOKUP(D304,products!A:A,products!D:D,,0)</f>
        <v>0.5</v>
      </c>
      <c r="L304" s="5">
        <f>_xlfn.XLOOKUP(D304,products!A:A,products!E:E,,0)</f>
        <v>6.75</v>
      </c>
      <c r="M304">
        <f t="shared" si="12"/>
        <v>6.75</v>
      </c>
      <c r="N304" t="str">
        <f t="shared" si="13"/>
        <v>Arabica</v>
      </c>
      <c r="O304" t="str">
        <f t="shared" si="14"/>
        <v>Medium</v>
      </c>
      <c r="P304" t="str">
        <f>_xlfn.XLOOKUP(Coffee_shop[[#This Row],[Customer ID]],customers!A:A,customers!I:I,,0)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_xlfn.XLOOKUP(C305,customers!A:A,customers!C:C,,0)</f>
        <v>dtingly8f@goo.ne.jp</v>
      </c>
      <c r="H305" s="2" t="str">
        <f>_xlfn.XLOOKUP(C305,customers!A:A,customers!G:G,,0)</f>
        <v>United States</v>
      </c>
      <c r="I305" t="str">
        <f>_xlfn.XLOOKUP(D305,products!A:A,products!B:B,,0)</f>
        <v>Exc</v>
      </c>
      <c r="J305" t="str">
        <f>_xlfn.XLOOKUP(D305,products!A:A,products!C:C,,0)</f>
        <v>D</v>
      </c>
      <c r="K305" s="5">
        <f>_xlfn.XLOOKUP(D305,products!A:A,products!D:D,,0)</f>
        <v>2.5</v>
      </c>
      <c r="L305" s="5">
        <f>_xlfn.XLOOKUP(D305,products!A:A,products!E:E,,0)</f>
        <v>27.945</v>
      </c>
      <c r="M305">
        <f t="shared" si="12"/>
        <v>111.78</v>
      </c>
      <c r="N305" t="str">
        <f t="shared" si="13"/>
        <v>Excelsa</v>
      </c>
      <c r="O305" t="str">
        <f t="shared" si="14"/>
        <v>Dark</v>
      </c>
      <c r="P305" t="str">
        <f>_xlfn.XLOOKUP(Coffee_shop[[#This Row],[Customer ID]],customers!A:A,customers!I:I,,0)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_xlfn.XLOOKUP(C306,customers!A:A,customers!C:C,,0)</f>
        <v>crushe8n@about.me</v>
      </c>
      <c r="H306" s="2" t="str">
        <f>_xlfn.XLOOKUP(C306,customers!A:A,customers!G:G,,0)</f>
        <v>United States</v>
      </c>
      <c r="I306" t="str">
        <f>_xlfn.XLOOKUP(D306,products!A:A,products!B:B,,0)</f>
        <v>Ara</v>
      </c>
      <c r="J306" t="str">
        <f>_xlfn.XLOOKUP(D306,products!A:A,products!C:C,,0)</f>
        <v>L</v>
      </c>
      <c r="K306" s="5">
        <f>_xlfn.XLOOKUP(D306,products!A:A,products!D:D,,0)</f>
        <v>0.2</v>
      </c>
      <c r="L306" s="5">
        <f>_xlfn.XLOOKUP(D306,products!A:A,products!E:E,,0)</f>
        <v>3.8849999999999998</v>
      </c>
      <c r="M306">
        <f t="shared" si="12"/>
        <v>3.8849999999999998</v>
      </c>
      <c r="N306" t="str">
        <f t="shared" si="13"/>
        <v>Arabica</v>
      </c>
      <c r="O306" t="str">
        <f t="shared" si="14"/>
        <v>Light</v>
      </c>
      <c r="P306" t="str">
        <f>_xlfn.XLOOKUP(Coffee_shop[[#This Row],[Customer ID]],customers!A:A,customers!I:I,,0)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_xlfn.XLOOKUP(C307,customers!A:A,customers!C:C,,0)</f>
        <v>bchecci8h@usa.gov</v>
      </c>
      <c r="H307" s="2" t="str">
        <f>_xlfn.XLOOKUP(C307,customers!A:A,customers!G:G,,0)</f>
        <v>United Kingdom</v>
      </c>
      <c r="I307" t="str">
        <f>_xlfn.XLOOKUP(D307,products!A:A,products!B:B,,0)</f>
        <v>Lib</v>
      </c>
      <c r="J307" t="str">
        <f>_xlfn.XLOOKUP(D307,products!A:A,products!C:C,,0)</f>
        <v>M</v>
      </c>
      <c r="K307" s="5">
        <f>_xlfn.XLOOKUP(D307,products!A:A,products!D:D,,0)</f>
        <v>0.2</v>
      </c>
      <c r="L307" s="5">
        <f>_xlfn.XLOOKUP(D307,products!A:A,products!E:E,,0)</f>
        <v>4.3650000000000002</v>
      </c>
      <c r="M307">
        <f t="shared" si="12"/>
        <v>21.825000000000003</v>
      </c>
      <c r="N307" t="str">
        <f t="shared" si="13"/>
        <v>Libarica</v>
      </c>
      <c r="O307" t="str">
        <f t="shared" si="14"/>
        <v>Medium</v>
      </c>
      <c r="P307" t="str">
        <f>_xlfn.XLOOKUP(Coffee_shop[[#This Row],[Customer ID]],customers!A:A,customers!I:I,,0)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_xlfn.XLOOKUP(C308,customers!A:A,customers!C:C,,0)</f>
        <v>jbagot8i@mac.com</v>
      </c>
      <c r="H308" s="2" t="str">
        <f>_xlfn.XLOOKUP(C308,customers!A:A,customers!G:G,,0)</f>
        <v>United States</v>
      </c>
      <c r="I308" t="str">
        <f>_xlfn.XLOOKUP(D308,products!A:A,products!B:B,,0)</f>
        <v>Rob</v>
      </c>
      <c r="J308" t="str">
        <f>_xlfn.XLOOKUP(D308,products!A:A,products!C:C,,0)</f>
        <v>M</v>
      </c>
      <c r="K308" s="5">
        <f>_xlfn.XLOOKUP(D308,products!A:A,products!D:D,,0)</f>
        <v>0.2</v>
      </c>
      <c r="L308" s="5">
        <f>_xlfn.XLOOKUP(D308,products!A:A,products!E:E,,0)</f>
        <v>2.9849999999999999</v>
      </c>
      <c r="M308">
        <f t="shared" si="12"/>
        <v>14.924999999999999</v>
      </c>
      <c r="N308" t="str">
        <f t="shared" si="13"/>
        <v>Robusta</v>
      </c>
      <c r="O308" t="str">
        <f t="shared" si="14"/>
        <v>Medium</v>
      </c>
      <c r="P308" t="str">
        <f>_xlfn.XLOOKUP(Coffee_shop[[#This Row],[Customer ID]],customers!A:A,customers!I:I,,0)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_xlfn.XLOOKUP(C309,customers!A:A,customers!C:C,,0)</f>
        <v>ebeeble8j@soundcloud.com</v>
      </c>
      <c r="H309" s="2" t="str">
        <f>_xlfn.XLOOKUP(C309,customers!A:A,customers!G:G,,0)</f>
        <v>United States</v>
      </c>
      <c r="I309" t="str">
        <f>_xlfn.XLOOKUP(D309,products!A:A,products!B:B,,0)</f>
        <v>Ara</v>
      </c>
      <c r="J309" t="str">
        <f>_xlfn.XLOOKUP(D309,products!A:A,products!C:C,,0)</f>
        <v>M</v>
      </c>
      <c r="K309" s="5">
        <f>_xlfn.XLOOKUP(D309,products!A:A,products!D:D,,0)</f>
        <v>1</v>
      </c>
      <c r="L309" s="5">
        <f>_xlfn.XLOOKUP(D309,products!A:A,products!E:E,,0)</f>
        <v>11.25</v>
      </c>
      <c r="M309">
        <f t="shared" si="12"/>
        <v>33.75</v>
      </c>
      <c r="N309" t="str">
        <f t="shared" si="13"/>
        <v>Arabica</v>
      </c>
      <c r="O309" t="str">
        <f t="shared" si="14"/>
        <v>Medium</v>
      </c>
      <c r="P309" t="str">
        <f>_xlfn.XLOOKUP(Coffee_shop[[#This Row],[Customer ID]],customers!A:A,customers!I:I,,0)</f>
        <v>Yes</v>
      </c>
    </row>
    <row r="310" spans="1:16" x14ac:dyDescent="0.3">
      <c r="A310" s="2" t="s">
        <v>2227</v>
      </c>
      <c r="B310" s="3">
        <v>44729</v>
      </c>
      <c r="C310" s="2" t="s">
        <v>2228</v>
      </c>
      <c r="D310" t="s">
        <v>6155</v>
      </c>
      <c r="E310" s="2">
        <v>3</v>
      </c>
      <c r="F310" s="2" t="str">
        <f>_xlfn.XLOOKUP(C310,customers!$A$1:$A$1001,customers!$B$1:$B$1001,,0)</f>
        <v>Cos Fluin</v>
      </c>
      <c r="G310" s="2" t="str">
        <f>_xlfn.XLOOKUP(C310,customers!A:A,customers!C:C,,0)</f>
        <v>cfluin8k@flickr.com</v>
      </c>
      <c r="H310" s="2" t="str">
        <f>_xlfn.XLOOKUP(C310,customers!A:A,customers!G:G,,0)</f>
        <v>United Kingdom</v>
      </c>
      <c r="I310" t="str">
        <f>_xlfn.XLOOKUP(D310,products!A:A,products!B:B,,0)</f>
        <v>Ara</v>
      </c>
      <c r="J310" t="str">
        <f>_xlfn.XLOOKUP(D310,products!A:A,products!C:C,,0)</f>
        <v>M</v>
      </c>
      <c r="K310" s="5">
        <f>_xlfn.XLOOKUP(D310,products!A:A,products!D:D,,0)</f>
        <v>1</v>
      </c>
      <c r="L310" s="5">
        <f>_xlfn.XLOOKUP(D310,products!A:A,products!E:E,,0)</f>
        <v>11.25</v>
      </c>
      <c r="M310">
        <f t="shared" si="12"/>
        <v>33.75</v>
      </c>
      <c r="N310" t="str">
        <f t="shared" si="13"/>
        <v>Arabica</v>
      </c>
      <c r="O310" t="str">
        <f t="shared" si="14"/>
        <v>Medium</v>
      </c>
      <c r="P310" t="str">
        <f>_xlfn.XLOOKUP(Coffee_shop[[#This Row],[Customer ID]],customers!A:A,customers!I:I,,0)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_xlfn.XLOOKUP(C311,customers!A:A,customers!C:C,,0)</f>
        <v>ebletsor8l@vinaora.com</v>
      </c>
      <c r="H311" s="2" t="str">
        <f>_xlfn.XLOOKUP(C311,customers!A:A,customers!G:G,,0)</f>
        <v>United States</v>
      </c>
      <c r="I311" t="str">
        <f>_xlfn.XLOOKUP(D311,products!A:A,products!B:B,,0)</f>
        <v>Lib</v>
      </c>
      <c r="J311" t="str">
        <f>_xlfn.XLOOKUP(D311,products!A:A,products!C:C,,0)</f>
        <v>M</v>
      </c>
      <c r="K311" s="5">
        <f>_xlfn.XLOOKUP(D311,products!A:A,products!D:D,,0)</f>
        <v>0.2</v>
      </c>
      <c r="L311" s="5">
        <f>_xlfn.XLOOKUP(D311,products!A:A,products!E:E,,0)</f>
        <v>4.3650000000000002</v>
      </c>
      <c r="M311">
        <f t="shared" si="12"/>
        <v>26.19</v>
      </c>
      <c r="N311" t="str">
        <f t="shared" si="13"/>
        <v>Libarica</v>
      </c>
      <c r="O311" t="str">
        <f t="shared" si="14"/>
        <v>Medium</v>
      </c>
      <c r="P311" t="str">
        <f>_xlfn.XLOOKUP(Coffee_shop[[#This Row],[Customer ID]],customers!A:A,customers!I:I,,0)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_xlfn.XLOOKUP(C312,customers!A:A,customers!C:C,,0)</f>
        <v>pbrydell8m@bloglovin.com</v>
      </c>
      <c r="H312" s="2" t="str">
        <f>_xlfn.XLOOKUP(C312,customers!A:A,customers!G:G,,0)</f>
        <v>Ireland</v>
      </c>
      <c r="I312" t="str">
        <f>_xlfn.XLOOKUP(D312,products!A:A,products!B:B,,0)</f>
        <v>Exc</v>
      </c>
      <c r="J312" t="str">
        <f>_xlfn.XLOOKUP(D312,products!A:A,products!C:C,,0)</f>
        <v>L</v>
      </c>
      <c r="K312" s="5">
        <f>_xlfn.XLOOKUP(D312,products!A:A,products!D:D,,0)</f>
        <v>1</v>
      </c>
      <c r="L312" s="5">
        <f>_xlfn.XLOOKUP(D312,products!A:A,products!E:E,,0)</f>
        <v>14.85</v>
      </c>
      <c r="M312">
        <f t="shared" si="12"/>
        <v>14.85</v>
      </c>
      <c r="N312" t="str">
        <f t="shared" si="13"/>
        <v>Excelsa</v>
      </c>
      <c r="O312" t="str">
        <f t="shared" si="14"/>
        <v>Light</v>
      </c>
      <c r="P312" t="str">
        <f>_xlfn.XLOOKUP(Coffee_shop[[#This Row],[Customer ID]],customers!A:A,customers!I:I,,0)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_xlfn.XLOOKUP(C313,customers!A:A,customers!C:C,,0)</f>
        <v>crushe8n@about.me</v>
      </c>
      <c r="H313" s="2" t="str">
        <f>_xlfn.XLOOKUP(C313,customers!A:A,customers!G:G,,0)</f>
        <v>United States</v>
      </c>
      <c r="I313" t="str">
        <f>_xlfn.XLOOKUP(D313,products!A:A,products!B:B,,0)</f>
        <v>Exc</v>
      </c>
      <c r="J313" t="str">
        <f>_xlfn.XLOOKUP(D313,products!A:A,products!C:C,,0)</f>
        <v>M</v>
      </c>
      <c r="K313" s="5">
        <f>_xlfn.XLOOKUP(D313,products!A:A,products!D:D,,0)</f>
        <v>2.5</v>
      </c>
      <c r="L313" s="5">
        <f>_xlfn.XLOOKUP(D313,products!A:A,products!E:E,,0)</f>
        <v>31.624999999999996</v>
      </c>
      <c r="M313">
        <f t="shared" si="12"/>
        <v>189.74999999999997</v>
      </c>
      <c r="N313" t="str">
        <f t="shared" si="13"/>
        <v>Excelsa</v>
      </c>
      <c r="O313" t="str">
        <f t="shared" si="14"/>
        <v>Medium</v>
      </c>
      <c r="P313" t="str">
        <f>_xlfn.XLOOKUP(Coffee_shop[[#This Row],[Customer ID]],customers!A:A,customers!I:I,,0)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_xlfn.XLOOKUP(C314,customers!A:A,customers!C:C,,0)</f>
        <v>nleethem8o@mac.com</v>
      </c>
      <c r="H314" s="2" t="str">
        <f>_xlfn.XLOOKUP(C314,customers!A:A,customers!G:G,,0)</f>
        <v>United States</v>
      </c>
      <c r="I314" t="str">
        <f>_xlfn.XLOOKUP(D314,products!A:A,products!B:B,,0)</f>
        <v>Rob</v>
      </c>
      <c r="J314" t="str">
        <f>_xlfn.XLOOKUP(D314,products!A:A,products!C:C,,0)</f>
        <v>M</v>
      </c>
      <c r="K314" s="5">
        <f>_xlfn.XLOOKUP(D314,products!A:A,products!D:D,,0)</f>
        <v>0.5</v>
      </c>
      <c r="L314" s="5">
        <f>_xlfn.XLOOKUP(D314,products!A:A,products!E:E,,0)</f>
        <v>5.97</v>
      </c>
      <c r="M314">
        <f t="shared" si="12"/>
        <v>5.97</v>
      </c>
      <c r="N314" t="str">
        <f t="shared" si="13"/>
        <v>Robusta</v>
      </c>
      <c r="O314" t="str">
        <f t="shared" si="14"/>
        <v>Medium</v>
      </c>
      <c r="P314" t="str">
        <f>_xlfn.XLOOKUP(Coffee_shop[[#This Row],[Customer ID]],customers!A:A,customers!I:I,,0)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_xlfn.XLOOKUP(C315,customers!A:A,customers!C:C,,0)</f>
        <v>anesfield8p@people.com.cn</v>
      </c>
      <c r="H315" s="2" t="str">
        <f>_xlfn.XLOOKUP(C315,customers!A:A,customers!G:G,,0)</f>
        <v>United Kingdom</v>
      </c>
      <c r="I315" t="str">
        <f>_xlfn.XLOOKUP(D315,products!A:A,products!B:B,,0)</f>
        <v>Rob</v>
      </c>
      <c r="J315" t="str">
        <f>_xlfn.XLOOKUP(D315,products!A:A,products!C:C,,0)</f>
        <v>M</v>
      </c>
      <c r="K315" s="5">
        <f>_xlfn.XLOOKUP(D315,products!A:A,products!D:D,,0)</f>
        <v>1</v>
      </c>
      <c r="L315" s="5">
        <f>_xlfn.XLOOKUP(D315,products!A:A,products!E:E,,0)</f>
        <v>9.9499999999999993</v>
      </c>
      <c r="M315">
        <f t="shared" si="12"/>
        <v>29.849999999999998</v>
      </c>
      <c r="N315" t="str">
        <f t="shared" si="13"/>
        <v>Robusta</v>
      </c>
      <c r="O315" t="str">
        <f t="shared" si="14"/>
        <v>Medium</v>
      </c>
      <c r="P315" t="str">
        <f>_xlfn.XLOOKUP(Coffee_shop[[#This Row],[Customer ID]],customers!A:A,customers!I:I,,0)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_xlfn.XLOOKUP(C316,customers!A:A,customers!C:C,,0)</f>
        <v>0</v>
      </c>
      <c r="H316" s="2" t="str">
        <f>_xlfn.XLOOKUP(C316,customers!A:A,customers!G:G,,0)</f>
        <v>United States</v>
      </c>
      <c r="I316" t="str">
        <f>_xlfn.XLOOKUP(D316,products!A:A,products!B:B,,0)</f>
        <v>Rob</v>
      </c>
      <c r="J316" t="str">
        <f>_xlfn.XLOOKUP(D316,products!A:A,products!C:C,,0)</f>
        <v>D</v>
      </c>
      <c r="K316" s="5">
        <f>_xlfn.XLOOKUP(D316,products!A:A,products!D:D,,0)</f>
        <v>1</v>
      </c>
      <c r="L316" s="5">
        <f>_xlfn.XLOOKUP(D316,products!A:A,products!E:E,,0)</f>
        <v>8.9499999999999993</v>
      </c>
      <c r="M316">
        <f t="shared" si="12"/>
        <v>44.75</v>
      </c>
      <c r="N316" t="str">
        <f t="shared" si="13"/>
        <v>Robusta</v>
      </c>
      <c r="O316" t="str">
        <f t="shared" si="14"/>
        <v>Dark</v>
      </c>
      <c r="P316" t="str">
        <f>_xlfn.XLOOKUP(Coffee_shop[[#This Row],[Customer ID]],customers!A:A,customers!I:I,,0)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_xlfn.XLOOKUP(C317,customers!A:A,customers!C:C,,0)</f>
        <v>mbrockway8r@ibm.com</v>
      </c>
      <c r="H317" s="2" t="str">
        <f>_xlfn.XLOOKUP(C317,customers!A:A,customers!G:G,,0)</f>
        <v>United States</v>
      </c>
      <c r="I317" t="str">
        <f>_xlfn.XLOOKUP(D317,products!A:A,products!B:B,,0)</f>
        <v>Exc</v>
      </c>
      <c r="J317" t="str">
        <f>_xlfn.XLOOKUP(D317,products!A:A,products!C:C,,0)</f>
        <v>L</v>
      </c>
      <c r="K317" s="5">
        <f>_xlfn.XLOOKUP(D317,products!A:A,products!D:D,,0)</f>
        <v>2.5</v>
      </c>
      <c r="L317" s="5">
        <f>_xlfn.XLOOKUP(D317,products!A:A,products!E:E,,0)</f>
        <v>34.154999999999994</v>
      </c>
      <c r="M317">
        <f t="shared" si="12"/>
        <v>34.154999999999994</v>
      </c>
      <c r="N317" t="str">
        <f t="shared" si="13"/>
        <v>Excelsa</v>
      </c>
      <c r="O317" t="str">
        <f t="shared" si="14"/>
        <v>Light</v>
      </c>
      <c r="P317" t="str">
        <f>_xlfn.XLOOKUP(Coffee_shop[[#This Row],[Customer ID]],customers!A:A,customers!I:I,,0)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_xlfn.XLOOKUP(C318,customers!A:A,customers!C:C,,0)</f>
        <v>nlush8s@dedecms.com</v>
      </c>
      <c r="H318" s="2" t="str">
        <f>_xlfn.XLOOKUP(C318,customers!A:A,customers!G:G,,0)</f>
        <v>Ireland</v>
      </c>
      <c r="I318" t="str">
        <f>_xlfn.XLOOKUP(D318,products!A:A,products!B:B,,0)</f>
        <v>Exc</v>
      </c>
      <c r="J318" t="str">
        <f>_xlfn.XLOOKUP(D318,products!A:A,products!C:C,,0)</f>
        <v>L</v>
      </c>
      <c r="K318" s="5">
        <f>_xlfn.XLOOKUP(D318,products!A:A,products!D:D,,0)</f>
        <v>2.5</v>
      </c>
      <c r="L318" s="5">
        <f>_xlfn.XLOOKUP(D318,products!A:A,products!E:E,,0)</f>
        <v>34.154999999999994</v>
      </c>
      <c r="M318">
        <f t="shared" si="12"/>
        <v>204.92999999999995</v>
      </c>
      <c r="N318" t="str">
        <f t="shared" si="13"/>
        <v>Excelsa</v>
      </c>
      <c r="O318" t="str">
        <f t="shared" si="14"/>
        <v>Light</v>
      </c>
      <c r="P318" t="str">
        <f>_xlfn.XLOOKUP(Coffee_shop[[#This Row],[Customer ID]],customers!A:A,customers!I:I,,0)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_xlfn.XLOOKUP(C319,customers!A:A,customers!C:C,,0)</f>
        <v>smcmillian8t@csmonitor.com</v>
      </c>
      <c r="H319" s="2" t="str">
        <f>_xlfn.XLOOKUP(C319,customers!A:A,customers!G:G,,0)</f>
        <v>United States</v>
      </c>
      <c r="I319" t="str">
        <f>_xlfn.XLOOKUP(D319,products!A:A,products!B:B,,0)</f>
        <v>Exc</v>
      </c>
      <c r="J319" t="str">
        <f>_xlfn.XLOOKUP(D319,products!A:A,products!C:C,,0)</f>
        <v>D</v>
      </c>
      <c r="K319" s="5">
        <f>_xlfn.XLOOKUP(D319,products!A:A,products!D:D,,0)</f>
        <v>0.5</v>
      </c>
      <c r="L319" s="5">
        <f>_xlfn.XLOOKUP(D319,products!A:A,products!E:E,,0)</f>
        <v>7.29</v>
      </c>
      <c r="M319">
        <f t="shared" si="12"/>
        <v>21.87</v>
      </c>
      <c r="N319" t="str">
        <f t="shared" si="13"/>
        <v>Excelsa</v>
      </c>
      <c r="O319" t="str">
        <f t="shared" si="14"/>
        <v>Dark</v>
      </c>
      <c r="P319" t="str">
        <f>_xlfn.XLOOKUP(Coffee_shop[[#This Row],[Customer ID]],customers!A:A,customers!I:I,,0)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_xlfn.XLOOKUP(C320,customers!A:A,customers!C:C,,0)</f>
        <v>tbennison8u@google.cn</v>
      </c>
      <c r="H320" s="2" t="str">
        <f>_xlfn.XLOOKUP(C320,customers!A:A,customers!G:G,,0)</f>
        <v>United States</v>
      </c>
      <c r="I320" t="str">
        <f>_xlfn.XLOOKUP(D320,products!A:A,products!B:B,,0)</f>
        <v>Ara</v>
      </c>
      <c r="J320" t="str">
        <f>_xlfn.XLOOKUP(D320,products!A:A,products!C:C,,0)</f>
        <v>M</v>
      </c>
      <c r="K320" s="5">
        <f>_xlfn.XLOOKUP(D320,products!A:A,products!D:D,,0)</f>
        <v>2.5</v>
      </c>
      <c r="L320" s="5">
        <f>_xlfn.XLOOKUP(D320,products!A:A,products!E:E,,0)</f>
        <v>25.874999999999996</v>
      </c>
      <c r="M320">
        <f t="shared" si="12"/>
        <v>51.749999999999993</v>
      </c>
      <c r="N320" t="str">
        <f t="shared" si="13"/>
        <v>Arabica</v>
      </c>
      <c r="O320" t="str">
        <f t="shared" si="14"/>
        <v>Medium</v>
      </c>
      <c r="P320" t="str">
        <f>_xlfn.XLOOKUP(Coffee_shop[[#This Row],[Customer ID]],customers!A:A,customers!I:I,,0)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_xlfn.XLOOKUP(C321,customers!A:A,customers!C:C,,0)</f>
        <v>gtweed8v@yolasite.com</v>
      </c>
      <c r="H321" s="2" t="str">
        <f>_xlfn.XLOOKUP(C321,customers!A:A,customers!G:G,,0)</f>
        <v>United States</v>
      </c>
      <c r="I321" t="str">
        <f>_xlfn.XLOOKUP(D321,products!A:A,products!B:B,,0)</f>
        <v>Exc</v>
      </c>
      <c r="J321" t="str">
        <f>_xlfn.XLOOKUP(D321,products!A:A,products!C:C,,0)</f>
        <v>M</v>
      </c>
      <c r="K321" s="5">
        <f>_xlfn.XLOOKUP(D321,products!A:A,products!D:D,,0)</f>
        <v>0.2</v>
      </c>
      <c r="L321" s="5">
        <f>_xlfn.XLOOKUP(D321,products!A:A,products!E:E,,0)</f>
        <v>4.125</v>
      </c>
      <c r="M321">
        <f t="shared" si="12"/>
        <v>8.25</v>
      </c>
      <c r="N321" t="str">
        <f t="shared" si="13"/>
        <v>Excelsa</v>
      </c>
      <c r="O321" t="str">
        <f t="shared" si="14"/>
        <v>Medium</v>
      </c>
      <c r="P321" t="str">
        <f>_xlfn.XLOOKUP(Coffee_shop[[#This Row],[Customer ID]],customers!A:A,customers!I:I,,0)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_xlfn.XLOOKUP(C322,customers!A:A,customers!C:C,,0)</f>
        <v>gtweed8v@yolasite.com</v>
      </c>
      <c r="H322" s="2" t="str">
        <f>_xlfn.XLOOKUP(C322,customers!A:A,customers!G:G,,0)</f>
        <v>United States</v>
      </c>
      <c r="I322" t="str">
        <f>_xlfn.XLOOKUP(D322,products!A:A,products!B:B,,0)</f>
        <v>Ara</v>
      </c>
      <c r="J322" t="str">
        <f>_xlfn.XLOOKUP(D322,products!A:A,products!C:C,,0)</f>
        <v>L</v>
      </c>
      <c r="K322" s="5">
        <f>_xlfn.XLOOKUP(D322,products!A:A,products!D:D,,0)</f>
        <v>0.2</v>
      </c>
      <c r="L322" s="5">
        <f>_xlfn.XLOOKUP(D322,products!A:A,products!E:E,,0)</f>
        <v>3.8849999999999998</v>
      </c>
      <c r="M322">
        <f t="shared" si="12"/>
        <v>19.424999999999997</v>
      </c>
      <c r="N322" t="str">
        <f t="shared" si="13"/>
        <v>Arabica</v>
      </c>
      <c r="O322" t="str">
        <f t="shared" si="14"/>
        <v>Light</v>
      </c>
      <c r="P322" t="str">
        <f>_xlfn.XLOOKUP(Coffee_shop[[#This Row],[Customer ID]],customers!A:A,customers!I:I,,0)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_xlfn.XLOOKUP(C323,customers!A:A,customers!C:C,,0)</f>
        <v>ggoggin8x@wix.com</v>
      </c>
      <c r="H323" s="2" t="str">
        <f>_xlfn.XLOOKUP(C323,customers!A:A,customers!G:G,,0)</f>
        <v>Ireland</v>
      </c>
      <c r="I323" t="str">
        <f>_xlfn.XLOOKUP(D323,products!A:A,products!B:B,,0)</f>
        <v>Ara</v>
      </c>
      <c r="J323" t="str">
        <f>_xlfn.XLOOKUP(D323,products!A:A,products!C:C,,0)</f>
        <v>M</v>
      </c>
      <c r="K323" s="5">
        <f>_xlfn.XLOOKUP(D323,products!A:A,products!D:D,,0)</f>
        <v>0.2</v>
      </c>
      <c r="L323" s="5">
        <f>_xlfn.XLOOKUP(D323,products!A:A,products!E:E,,0)</f>
        <v>3.375</v>
      </c>
      <c r="M323">
        <f t="shared" ref="M323:M386" si="15">L323*E323</f>
        <v>20.25</v>
      </c>
      <c r="N323" t="str">
        <f t="shared" ref="N323:N386" si="16">IF(I323="Rob","Robusta",IF(I323="Exc","Excelsa",IF(I323="Ara","Arabica",IF(I323="Lib","Libarica"))))</f>
        <v>Arabica</v>
      </c>
      <c r="O323" t="str">
        <f t="shared" ref="O323:O386" si="17">IF(J323="M","Medium",IF(J323="L","Light",IF(J323="D","Dark"," ")))</f>
        <v>Medium</v>
      </c>
      <c r="P323" t="str">
        <f>_xlfn.XLOOKUP(Coffee_shop[[#This Row],[Customer ID]],customers!A:A,customers!I:I,,0)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_xlfn.XLOOKUP(C324,customers!A:A,customers!C:C,,0)</f>
        <v>sjeyness8y@biglobe.ne.jp</v>
      </c>
      <c r="H324" s="2" t="str">
        <f>_xlfn.XLOOKUP(C324,customers!A:A,customers!G:G,,0)</f>
        <v>Ireland</v>
      </c>
      <c r="I324" t="str">
        <f>_xlfn.XLOOKUP(D324,products!A:A,products!B:B,,0)</f>
        <v>Lib</v>
      </c>
      <c r="J324" t="str">
        <f>_xlfn.XLOOKUP(D324,products!A:A,products!C:C,,0)</f>
        <v>D</v>
      </c>
      <c r="K324" s="5">
        <f>_xlfn.XLOOKUP(D324,products!A:A,products!D:D,,0)</f>
        <v>0.5</v>
      </c>
      <c r="L324" s="5">
        <f>_xlfn.XLOOKUP(D324,products!A:A,products!E:E,,0)</f>
        <v>7.77</v>
      </c>
      <c r="M324">
        <f t="shared" si="15"/>
        <v>23.31</v>
      </c>
      <c r="N324" t="str">
        <f t="shared" si="16"/>
        <v>Libarica</v>
      </c>
      <c r="O324" t="str">
        <f t="shared" si="17"/>
        <v>Dark</v>
      </c>
      <c r="P324" t="str">
        <f>_xlfn.XLOOKUP(Coffee_shop[[#This Row],[Customer ID]],customers!A:A,customers!I:I,,0)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_xlfn.XLOOKUP(C325,customers!A:A,customers!C:C,,0)</f>
        <v>dbonhome8z@shinystat.com</v>
      </c>
      <c r="H325" s="2" t="str">
        <f>_xlfn.XLOOKUP(C325,customers!A:A,customers!G:G,,0)</f>
        <v>United States</v>
      </c>
      <c r="I325" t="str">
        <f>_xlfn.XLOOKUP(D325,products!A:A,products!B:B,,0)</f>
        <v>Exc</v>
      </c>
      <c r="J325" t="str">
        <f>_xlfn.XLOOKUP(D325,products!A:A,products!C:C,,0)</f>
        <v>D</v>
      </c>
      <c r="K325" s="5">
        <f>_xlfn.XLOOKUP(D325,products!A:A,products!D:D,,0)</f>
        <v>0.2</v>
      </c>
      <c r="L325" s="5">
        <f>_xlfn.XLOOKUP(D325,products!A:A,products!E:E,,0)</f>
        <v>3.645</v>
      </c>
      <c r="M325">
        <f t="shared" si="15"/>
        <v>18.225000000000001</v>
      </c>
      <c r="N325" t="str">
        <f t="shared" si="16"/>
        <v>Excelsa</v>
      </c>
      <c r="O325" t="str">
        <f t="shared" si="17"/>
        <v>Dark</v>
      </c>
      <c r="P325" t="str">
        <f>_xlfn.XLOOKUP(Coffee_shop[[#This Row],[Customer ID]],customers!A:A,customers!I:I,,0)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_xlfn.XLOOKUP(C326,customers!A:A,customers!C:C,,0)</f>
        <v>0</v>
      </c>
      <c r="H326" s="2" t="str">
        <f>_xlfn.XLOOKUP(C326,customers!A:A,customers!G:G,,0)</f>
        <v>United States</v>
      </c>
      <c r="I326" t="str">
        <f>_xlfn.XLOOKUP(D326,products!A:A,products!B:B,,0)</f>
        <v>Exc</v>
      </c>
      <c r="J326" t="str">
        <f>_xlfn.XLOOKUP(D326,products!A:A,products!C:C,,0)</f>
        <v>M</v>
      </c>
      <c r="K326" s="5">
        <f>_xlfn.XLOOKUP(D326,products!A:A,products!D:D,,0)</f>
        <v>1</v>
      </c>
      <c r="L326" s="5">
        <f>_xlfn.XLOOKUP(D326,products!A:A,products!E:E,,0)</f>
        <v>13.75</v>
      </c>
      <c r="M326">
        <f t="shared" si="15"/>
        <v>13.75</v>
      </c>
      <c r="N326" t="str">
        <f t="shared" si="16"/>
        <v>Excelsa</v>
      </c>
      <c r="O326" t="str">
        <f t="shared" si="17"/>
        <v>Medium</v>
      </c>
      <c r="P326" t="str">
        <f>_xlfn.XLOOKUP(Coffee_shop[[#This Row],[Customer ID]],customers!A:A,customers!I:I,,0)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_xlfn.XLOOKUP(C327,customers!A:A,customers!C:C,,0)</f>
        <v>tle91@epa.gov</v>
      </c>
      <c r="H327" s="2" t="str">
        <f>_xlfn.XLOOKUP(C327,customers!A:A,customers!G:G,,0)</f>
        <v>United States</v>
      </c>
      <c r="I327" t="str">
        <f>_xlfn.XLOOKUP(D327,products!A:A,products!B:B,,0)</f>
        <v>Ara</v>
      </c>
      <c r="J327" t="str">
        <f>_xlfn.XLOOKUP(D327,products!A:A,products!C:C,,0)</f>
        <v>L</v>
      </c>
      <c r="K327" s="5">
        <f>_xlfn.XLOOKUP(D327,products!A:A,products!D:D,,0)</f>
        <v>2.5</v>
      </c>
      <c r="L327" s="5">
        <f>_xlfn.XLOOKUP(D327,products!A:A,products!E:E,,0)</f>
        <v>29.784999999999997</v>
      </c>
      <c r="M327">
        <f t="shared" si="15"/>
        <v>29.784999999999997</v>
      </c>
      <c r="N327" t="str">
        <f t="shared" si="16"/>
        <v>Arabica</v>
      </c>
      <c r="O327" t="str">
        <f t="shared" si="17"/>
        <v>Light</v>
      </c>
      <c r="P327" t="str">
        <f>_xlfn.XLOOKUP(Coffee_shop[[#This Row],[Customer ID]],customers!A:A,customers!I:I,,0)</f>
        <v>Yes</v>
      </c>
    </row>
    <row r="328" spans="1:16" x14ac:dyDescent="0.3">
      <c r="A328" s="2" t="s">
        <v>2330</v>
      </c>
      <c r="B328" s="3">
        <v>44057</v>
      </c>
      <c r="C328" s="2" t="s">
        <v>2331</v>
      </c>
      <c r="D328" t="s">
        <v>6177</v>
      </c>
      <c r="E328" s="2">
        <v>5</v>
      </c>
      <c r="F328" s="2" t="str">
        <f>_xlfn.XLOOKUP(C328,customers!$A$1:$A$1001,customers!$B$1:$B$1001,,0)</f>
        <v>Flynn Antony</v>
      </c>
      <c r="G328" s="2">
        <f>_xlfn.XLOOKUP(C328,customers!A:A,customers!C:C,,0)</f>
        <v>0</v>
      </c>
      <c r="H328" s="2" t="str">
        <f>_xlfn.XLOOKUP(C328,customers!A:A,customers!G:G,,0)</f>
        <v>United States</v>
      </c>
      <c r="I328" t="str">
        <f>_xlfn.XLOOKUP(D328,products!A:A,products!B:B,,0)</f>
        <v>Rob</v>
      </c>
      <c r="J328" t="str">
        <f>_xlfn.XLOOKUP(D328,products!A:A,products!C:C,,0)</f>
        <v>D</v>
      </c>
      <c r="K328" s="5">
        <f>_xlfn.XLOOKUP(D328,products!A:A,products!D:D,,0)</f>
        <v>1</v>
      </c>
      <c r="L328" s="5">
        <f>_xlfn.XLOOKUP(D328,products!A:A,products!E:E,,0)</f>
        <v>8.9499999999999993</v>
      </c>
      <c r="M328">
        <f t="shared" si="15"/>
        <v>44.75</v>
      </c>
      <c r="N328" t="str">
        <f t="shared" si="16"/>
        <v>Robusta</v>
      </c>
      <c r="O328" t="str">
        <f t="shared" si="17"/>
        <v>Dark</v>
      </c>
      <c r="P328" t="str">
        <f>_xlfn.XLOOKUP(Coffee_shop[[#This Row],[Customer ID]],customers!A:A,customers!I:I,,0)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_xlfn.XLOOKUP(C329,customers!A:A,customers!C:C,,0)</f>
        <v>balldridge93@yandex.ru</v>
      </c>
      <c r="H329" s="2" t="str">
        <f>_xlfn.XLOOKUP(C329,customers!A:A,customers!G:G,,0)</f>
        <v>United States</v>
      </c>
      <c r="I329" t="str">
        <f>_xlfn.XLOOKUP(D329,products!A:A,products!B:B,,0)</f>
        <v>Rob</v>
      </c>
      <c r="J329" t="str">
        <f>_xlfn.XLOOKUP(D329,products!A:A,products!C:C,,0)</f>
        <v>D</v>
      </c>
      <c r="K329" s="5">
        <f>_xlfn.XLOOKUP(D329,products!A:A,products!D:D,,0)</f>
        <v>1</v>
      </c>
      <c r="L329" s="5">
        <f>_xlfn.XLOOKUP(D329,products!A:A,products!E:E,,0)</f>
        <v>8.9499999999999993</v>
      </c>
      <c r="M329">
        <f t="shared" si="15"/>
        <v>44.75</v>
      </c>
      <c r="N329" t="str">
        <f t="shared" si="16"/>
        <v>Robusta</v>
      </c>
      <c r="O329" t="str">
        <f t="shared" si="17"/>
        <v>Dark</v>
      </c>
      <c r="P329" t="str">
        <f>_xlfn.XLOOKUP(Coffee_shop[[#This Row],[Customer ID]],customers!A:A,customers!I:I,,0)</f>
        <v>Yes</v>
      </c>
    </row>
    <row r="330" spans="1:16" x14ac:dyDescent="0.3">
      <c r="A330" s="2" t="s">
        <v>2341</v>
      </c>
      <c r="B330" s="3">
        <v>43620</v>
      </c>
      <c r="C330" s="2" t="s">
        <v>2342</v>
      </c>
      <c r="D330" t="s">
        <v>6161</v>
      </c>
      <c r="E330" s="2">
        <v>4</v>
      </c>
      <c r="F330" s="2" t="str">
        <f>_xlfn.XLOOKUP(C330,customers!$A$1:$A$1001,customers!$B$1:$B$1001,,0)</f>
        <v>Homer Dulany</v>
      </c>
      <c r="G330" s="2">
        <f>_xlfn.XLOOKUP(C330,customers!A:A,customers!C:C,,0)</f>
        <v>0</v>
      </c>
      <c r="H330" s="2" t="str">
        <f>_xlfn.XLOOKUP(C330,customers!A:A,customers!G:G,,0)</f>
        <v>United States</v>
      </c>
      <c r="I330" t="str">
        <f>_xlfn.XLOOKUP(D330,products!A:A,products!B:B,,0)</f>
        <v>Lib</v>
      </c>
      <c r="J330" t="str">
        <f>_xlfn.XLOOKUP(D330,products!A:A,products!C:C,,0)</f>
        <v>L</v>
      </c>
      <c r="K330" s="5">
        <f>_xlfn.XLOOKUP(D330,products!A:A,products!D:D,,0)</f>
        <v>0.5</v>
      </c>
      <c r="L330" s="5">
        <f>_xlfn.XLOOKUP(D330,products!A:A,products!E:E,,0)</f>
        <v>9.51</v>
      </c>
      <c r="M330">
        <f t="shared" si="15"/>
        <v>38.04</v>
      </c>
      <c r="N330" t="str">
        <f t="shared" si="16"/>
        <v>Libarica</v>
      </c>
      <c r="O330" t="str">
        <f t="shared" si="17"/>
        <v>Light</v>
      </c>
      <c r="P330" t="str">
        <f>_xlfn.XLOOKUP(Coffee_shop[[#This Row],[Customer ID]],customers!A:A,customers!I:I,,0)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_xlfn.XLOOKUP(C331,customers!A:A,customers!C:C,,0)</f>
        <v>lgoodger95@guardian.co.uk</v>
      </c>
      <c r="H331" s="2" t="str">
        <f>_xlfn.XLOOKUP(C331,customers!A:A,customers!G:G,,0)</f>
        <v>United States</v>
      </c>
      <c r="I331" t="str">
        <f>_xlfn.XLOOKUP(D331,products!A:A,products!B:B,,0)</f>
        <v>Rob</v>
      </c>
      <c r="J331" t="str">
        <f>_xlfn.XLOOKUP(D331,products!A:A,products!C:C,,0)</f>
        <v>D</v>
      </c>
      <c r="K331" s="5">
        <f>_xlfn.XLOOKUP(D331,products!A:A,products!D:D,,0)</f>
        <v>0.5</v>
      </c>
      <c r="L331" s="5">
        <f>_xlfn.XLOOKUP(D331,products!A:A,products!E:E,,0)</f>
        <v>5.3699999999999992</v>
      </c>
      <c r="M331">
        <f t="shared" si="15"/>
        <v>21.479999999999997</v>
      </c>
      <c r="N331" t="str">
        <f t="shared" si="16"/>
        <v>Robusta</v>
      </c>
      <c r="O331" t="str">
        <f t="shared" si="17"/>
        <v>Dark</v>
      </c>
      <c r="P331" t="str">
        <f>_xlfn.XLOOKUP(Coffee_shop[[#This Row],[Customer ID]],customers!A:A,customers!I:I,,0)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_xlfn.XLOOKUP(C332,customers!A:A,customers!C:C,,0)</f>
        <v>smcmillian8t@csmonitor.com</v>
      </c>
      <c r="H332" s="2" t="str">
        <f>_xlfn.XLOOKUP(C332,customers!A:A,customers!G:G,,0)</f>
        <v>United States</v>
      </c>
      <c r="I332" t="str">
        <f>_xlfn.XLOOKUP(D332,products!A:A,products!B:B,,0)</f>
        <v>Rob</v>
      </c>
      <c r="J332" t="str">
        <f>_xlfn.XLOOKUP(D332,products!A:A,products!C:C,,0)</f>
        <v>D</v>
      </c>
      <c r="K332" s="5">
        <f>_xlfn.XLOOKUP(D332,products!A:A,products!D:D,,0)</f>
        <v>0.5</v>
      </c>
      <c r="L332" s="5">
        <f>_xlfn.XLOOKUP(D332,products!A:A,products!E:E,,0)</f>
        <v>5.3699999999999992</v>
      </c>
      <c r="M332">
        <f t="shared" si="15"/>
        <v>16.11</v>
      </c>
      <c r="N332" t="str">
        <f t="shared" si="16"/>
        <v>Robusta</v>
      </c>
      <c r="O332" t="str">
        <f t="shared" si="17"/>
        <v>Dark</v>
      </c>
      <c r="P332" t="str">
        <f>_xlfn.XLOOKUP(Coffee_shop[[#This Row],[Customer ID]],customers!A:A,customers!I:I,,0)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_xlfn.XLOOKUP(C333,customers!A:A,customers!C:C,,0)</f>
        <v>cdrewett97@wikipedia.org</v>
      </c>
      <c r="H333" s="2" t="str">
        <f>_xlfn.XLOOKUP(C333,customers!A:A,customers!G:G,,0)</f>
        <v>United States</v>
      </c>
      <c r="I333" t="str">
        <f>_xlfn.XLOOKUP(D333,products!A:A,products!B:B,,0)</f>
        <v>Rob</v>
      </c>
      <c r="J333" t="str">
        <f>_xlfn.XLOOKUP(D333,products!A:A,products!C:C,,0)</f>
        <v>M</v>
      </c>
      <c r="K333" s="5">
        <f>_xlfn.XLOOKUP(D333,products!A:A,products!D:D,,0)</f>
        <v>2.5</v>
      </c>
      <c r="L333" s="5">
        <f>_xlfn.XLOOKUP(D333,products!A:A,products!E:E,,0)</f>
        <v>22.884999999999998</v>
      </c>
      <c r="M333">
        <f t="shared" si="15"/>
        <v>22.884999999999998</v>
      </c>
      <c r="N333" t="str">
        <f t="shared" si="16"/>
        <v>Robusta</v>
      </c>
      <c r="O333" t="str">
        <f t="shared" si="17"/>
        <v>Medium</v>
      </c>
      <c r="P333" t="str">
        <f>_xlfn.XLOOKUP(Coffee_shop[[#This Row],[Customer ID]],customers!A:A,customers!I:I,,0)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_xlfn.XLOOKUP(C334,customers!A:A,customers!C:C,,0)</f>
        <v>qparsons98@blogtalkradio.com</v>
      </c>
      <c r="H334" s="2" t="str">
        <f>_xlfn.XLOOKUP(C334,customers!A:A,customers!G:G,,0)</f>
        <v>United States</v>
      </c>
      <c r="I334" t="str">
        <f>_xlfn.XLOOKUP(D334,products!A:A,products!B:B,,0)</f>
        <v>Ara</v>
      </c>
      <c r="J334" t="str">
        <f>_xlfn.XLOOKUP(D334,products!A:A,products!C:C,,0)</f>
        <v>D</v>
      </c>
      <c r="K334" s="5">
        <f>_xlfn.XLOOKUP(D334,products!A:A,products!D:D,,0)</f>
        <v>0.5</v>
      </c>
      <c r="L334" s="5">
        <f>_xlfn.XLOOKUP(D334,products!A:A,products!E:E,,0)</f>
        <v>5.97</v>
      </c>
      <c r="M334">
        <f t="shared" si="15"/>
        <v>17.91</v>
      </c>
      <c r="N334" t="str">
        <f t="shared" si="16"/>
        <v>Arabica</v>
      </c>
      <c r="O334" t="str">
        <f t="shared" si="17"/>
        <v>Dark</v>
      </c>
      <c r="P334" t="str">
        <f>_xlfn.XLOOKUP(Coffee_shop[[#This Row],[Customer ID]],customers!A:A,customers!I:I,,0)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_xlfn.XLOOKUP(C335,customers!A:A,customers!C:C,,0)</f>
        <v>vceely99@auda.org.au</v>
      </c>
      <c r="H335" s="2" t="str">
        <f>_xlfn.XLOOKUP(C335,customers!A:A,customers!G:G,,0)</f>
        <v>United States</v>
      </c>
      <c r="I335" t="str">
        <f>_xlfn.XLOOKUP(D335,products!A:A,products!B:B,,0)</f>
        <v>Rob</v>
      </c>
      <c r="J335" t="str">
        <f>_xlfn.XLOOKUP(D335,products!A:A,products!C:C,,0)</f>
        <v>M</v>
      </c>
      <c r="K335" s="5">
        <f>_xlfn.XLOOKUP(D335,products!A:A,products!D:D,,0)</f>
        <v>0.5</v>
      </c>
      <c r="L335" s="5">
        <f>_xlfn.XLOOKUP(D335,products!A:A,products!E:E,,0)</f>
        <v>5.97</v>
      </c>
      <c r="M335">
        <f t="shared" si="15"/>
        <v>23.88</v>
      </c>
      <c r="N335" t="str">
        <f t="shared" si="16"/>
        <v>Robusta</v>
      </c>
      <c r="O335" t="str">
        <f t="shared" si="17"/>
        <v>Medium</v>
      </c>
      <c r="P335" t="str">
        <f>_xlfn.XLOOKUP(Coffee_shop[[#This Row],[Customer ID]],customers!A:A,customers!I:I,,0)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_xlfn.XLOOKUP(C336,customers!A:A,customers!C:C,,0)</f>
        <v>0</v>
      </c>
      <c r="H336" s="2" t="str">
        <f>_xlfn.XLOOKUP(C336,customers!A:A,customers!G:G,,0)</f>
        <v>United States</v>
      </c>
      <c r="I336" t="str">
        <f>_xlfn.XLOOKUP(D336,products!A:A,products!B:B,,0)</f>
        <v>Rob</v>
      </c>
      <c r="J336" t="str">
        <f>_xlfn.XLOOKUP(D336,products!A:A,products!C:C,,0)</f>
        <v>L</v>
      </c>
      <c r="K336" s="5">
        <f>_xlfn.XLOOKUP(D336,products!A:A,products!D:D,,0)</f>
        <v>1</v>
      </c>
      <c r="L336" s="5">
        <f>_xlfn.XLOOKUP(D336,products!A:A,products!E:E,,0)</f>
        <v>11.95</v>
      </c>
      <c r="M336">
        <f t="shared" si="15"/>
        <v>59.75</v>
      </c>
      <c r="N336" t="str">
        <f t="shared" si="16"/>
        <v>Robusta</v>
      </c>
      <c r="O336" t="str">
        <f t="shared" si="17"/>
        <v>Light</v>
      </c>
      <c r="P336" t="str">
        <f>_xlfn.XLOOKUP(Coffee_shop[[#This Row],[Customer ID]],customers!A:A,customers!I:I,,0)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_xlfn.XLOOKUP(C337,customers!A:A,customers!C:C,,0)</f>
        <v>cvasiliev9b@discuz.net</v>
      </c>
      <c r="H337" s="2" t="str">
        <f>_xlfn.XLOOKUP(C337,customers!A:A,customers!G:G,,0)</f>
        <v>United States</v>
      </c>
      <c r="I337" t="str">
        <f>_xlfn.XLOOKUP(D337,products!A:A,products!B:B,,0)</f>
        <v>Lib</v>
      </c>
      <c r="J337" t="str">
        <f>_xlfn.XLOOKUP(D337,products!A:A,products!C:C,,0)</f>
        <v>L</v>
      </c>
      <c r="K337" s="5">
        <f>_xlfn.XLOOKUP(D337,products!A:A,products!D:D,,0)</f>
        <v>0.2</v>
      </c>
      <c r="L337" s="5">
        <f>_xlfn.XLOOKUP(D337,products!A:A,products!E:E,,0)</f>
        <v>4.7549999999999999</v>
      </c>
      <c r="M337">
        <f t="shared" si="15"/>
        <v>28.53</v>
      </c>
      <c r="N337" t="str">
        <f t="shared" si="16"/>
        <v>Libarica</v>
      </c>
      <c r="O337" t="str">
        <f t="shared" si="17"/>
        <v>Light</v>
      </c>
      <c r="P337" t="str">
        <f>_xlfn.XLOOKUP(Coffee_shop[[#This Row],[Customer ID]],customers!A:A,customers!I:I,,0)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_xlfn.XLOOKUP(C338,customers!A:A,customers!C:C,,0)</f>
        <v>tomoylan9c@liveinternet.ru</v>
      </c>
      <c r="H338" s="2" t="str">
        <f>_xlfn.XLOOKUP(C338,customers!A:A,customers!G:G,,0)</f>
        <v>United Kingdom</v>
      </c>
      <c r="I338" t="str">
        <f>_xlfn.XLOOKUP(D338,products!A:A,products!B:B,,0)</f>
        <v>Ara</v>
      </c>
      <c r="J338" t="str">
        <f>_xlfn.XLOOKUP(D338,products!A:A,products!C:C,,0)</f>
        <v>M</v>
      </c>
      <c r="K338" s="5">
        <f>_xlfn.XLOOKUP(D338,products!A:A,products!D:D,,0)</f>
        <v>1</v>
      </c>
      <c r="L338" s="5">
        <f>_xlfn.XLOOKUP(D338,products!A:A,products!E:E,,0)</f>
        <v>11.25</v>
      </c>
      <c r="M338">
        <f t="shared" si="15"/>
        <v>45</v>
      </c>
      <c r="N338" t="str">
        <f t="shared" si="16"/>
        <v>Arabica</v>
      </c>
      <c r="O338" t="str">
        <f t="shared" si="17"/>
        <v>Medium</v>
      </c>
      <c r="P338" t="str">
        <f>_xlfn.XLOOKUP(Coffee_shop[[#This Row],[Customer ID]],customers!A:A,customers!I:I,,0)</f>
        <v>No</v>
      </c>
    </row>
    <row r="339" spans="1:16" x14ac:dyDescent="0.3">
      <c r="A339" s="2" t="s">
        <v>2391</v>
      </c>
      <c r="B339" s="3">
        <v>44472</v>
      </c>
      <c r="C339" s="2" t="s">
        <v>2331</v>
      </c>
      <c r="D339" t="s">
        <v>6185</v>
      </c>
      <c r="E339" s="2">
        <v>2</v>
      </c>
      <c r="F339" s="2" t="str">
        <f>_xlfn.XLOOKUP(C339,customers!$A$1:$A$1001,customers!$B$1:$B$1001,,0)</f>
        <v>Flynn Antony</v>
      </c>
      <c r="G339" s="2">
        <f>_xlfn.XLOOKUP(C339,customers!A:A,customers!C:C,,0)</f>
        <v>0</v>
      </c>
      <c r="H339" s="2" t="str">
        <f>_xlfn.XLOOKUP(C339,customers!A:A,customers!G:G,,0)</f>
        <v>United States</v>
      </c>
      <c r="I339" t="str">
        <f>_xlfn.XLOOKUP(D339,products!A:A,products!B:B,,0)</f>
        <v>Exc</v>
      </c>
      <c r="J339" t="str">
        <f>_xlfn.XLOOKUP(D339,products!A:A,products!C:C,,0)</f>
        <v>D</v>
      </c>
      <c r="K339" s="5">
        <f>_xlfn.XLOOKUP(D339,products!A:A,products!D:D,,0)</f>
        <v>2.5</v>
      </c>
      <c r="L339" s="5">
        <f>_xlfn.XLOOKUP(D339,products!A:A,products!E:E,,0)</f>
        <v>27.945</v>
      </c>
      <c r="M339">
        <f t="shared" si="15"/>
        <v>55.89</v>
      </c>
      <c r="N339" t="str">
        <f t="shared" si="16"/>
        <v>Excelsa</v>
      </c>
      <c r="O339" t="str">
        <f t="shared" si="17"/>
        <v>Dark</v>
      </c>
      <c r="P339" t="str">
        <f>_xlfn.XLOOKUP(Coffee_shop[[#This Row],[Customer ID]],customers!A:A,customers!I:I,,0)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5">
        <f>_xlfn.XLOOKUP(D340,products!A:A,products!D:D,,0)</f>
        <v>1</v>
      </c>
      <c r="L340" s="5">
        <f>_xlfn.XLOOKUP(D340,products!A:A,products!E:E,,0)</f>
        <v>14.85</v>
      </c>
      <c r="M340">
        <f t="shared" si="15"/>
        <v>59.4</v>
      </c>
      <c r="N340" t="str">
        <f t="shared" si="16"/>
        <v>Excelsa</v>
      </c>
      <c r="O340" t="str">
        <f t="shared" si="17"/>
        <v>Light</v>
      </c>
      <c r="P340" t="str">
        <f>_xlfn.XLOOKUP(Coffee_shop[[#This Row],[Customer ID]],customers!A:A,customers!I:I,,0)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_xlfn.XLOOKUP(C341,customers!A:A,customers!C:C,,0)</f>
        <v>erasmus9f@techcrunch.com</v>
      </c>
      <c r="H341" s="2" t="str">
        <f>_xlfn.XLOOKUP(C341,customers!A:A,customers!G:G,,0)</f>
        <v>United States</v>
      </c>
      <c r="I341" t="str">
        <f>_xlfn.XLOOKUP(D341,products!A:A,products!B:B,,0)</f>
        <v>Exc</v>
      </c>
      <c r="J341" t="str">
        <f>_xlfn.XLOOKUP(D341,products!A:A,products!C:C,,0)</f>
        <v>D</v>
      </c>
      <c r="K341" s="5">
        <f>_xlfn.XLOOKUP(D341,products!A:A,products!D:D,,0)</f>
        <v>0.2</v>
      </c>
      <c r="L341" s="5">
        <f>_xlfn.XLOOKUP(D341,products!A:A,products!E:E,,0)</f>
        <v>3.645</v>
      </c>
      <c r="M341">
        <f t="shared" si="15"/>
        <v>7.29</v>
      </c>
      <c r="N341" t="str">
        <f t="shared" si="16"/>
        <v>Excelsa</v>
      </c>
      <c r="O341" t="str">
        <f t="shared" si="17"/>
        <v>Dark</v>
      </c>
      <c r="P341" t="str">
        <f>_xlfn.XLOOKUP(Coffee_shop[[#This Row],[Customer ID]],customers!A:A,customers!I:I,,0)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_xlfn.XLOOKUP(C342,customers!A:A,customers!C:C,,0)</f>
        <v>wgiorgioni9g@wikipedia.org</v>
      </c>
      <c r="H342" s="2" t="str">
        <f>_xlfn.XLOOKUP(C342,customers!A:A,customers!G:G,,0)</f>
        <v>United States</v>
      </c>
      <c r="I342" t="str">
        <f>_xlfn.XLOOKUP(D342,products!A:A,products!B:B,,0)</f>
        <v>Exc</v>
      </c>
      <c r="J342" t="str">
        <f>_xlfn.XLOOKUP(D342,products!A:A,products!C:C,,0)</f>
        <v>D</v>
      </c>
      <c r="K342" s="5">
        <f>_xlfn.XLOOKUP(D342,products!A:A,products!D:D,,0)</f>
        <v>0.5</v>
      </c>
      <c r="L342" s="5">
        <f>_xlfn.XLOOKUP(D342,products!A:A,products!E:E,,0)</f>
        <v>7.29</v>
      </c>
      <c r="M342">
        <f t="shared" si="15"/>
        <v>7.29</v>
      </c>
      <c r="N342" t="str">
        <f t="shared" si="16"/>
        <v>Excelsa</v>
      </c>
      <c r="O342" t="str">
        <f t="shared" si="17"/>
        <v>Dark</v>
      </c>
      <c r="P342" t="str">
        <f>_xlfn.XLOOKUP(Coffee_shop[[#This Row],[Customer ID]],customers!A:A,customers!I:I,,0)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_xlfn.XLOOKUP(C343,customers!A:A,customers!C:C,,0)</f>
        <v>lscargle9h@myspace.com</v>
      </c>
      <c r="H343" s="2" t="str">
        <f>_xlfn.XLOOKUP(C343,customers!A:A,customers!G:G,,0)</f>
        <v>United States</v>
      </c>
      <c r="I343" t="str">
        <f>_xlfn.XLOOKUP(D343,products!A:A,products!B:B,,0)</f>
        <v>Exc</v>
      </c>
      <c r="J343" t="str">
        <f>_xlfn.XLOOKUP(D343,products!A:A,products!C:C,,0)</f>
        <v>L</v>
      </c>
      <c r="K343" s="5">
        <f>_xlfn.XLOOKUP(D343,products!A:A,products!D:D,,0)</f>
        <v>0.5</v>
      </c>
      <c r="L343" s="5">
        <f>_xlfn.XLOOKUP(D343,products!A:A,products!E:E,,0)</f>
        <v>8.91</v>
      </c>
      <c r="M343">
        <f t="shared" si="15"/>
        <v>17.82</v>
      </c>
      <c r="N343" t="str">
        <f t="shared" si="16"/>
        <v>Excelsa</v>
      </c>
      <c r="O343" t="str">
        <f t="shared" si="17"/>
        <v>Light</v>
      </c>
      <c r="P343" t="str">
        <f>_xlfn.XLOOKUP(Coffee_shop[[#This Row],[Customer ID]],customers!A:A,customers!I:I,,0)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_xlfn.XLOOKUP(C344,customers!A:A,customers!C:C,,0)</f>
        <v>lscargle9h@myspace.com</v>
      </c>
      <c r="H344" s="2" t="str">
        <f>_xlfn.XLOOKUP(C344,customers!A:A,customers!G:G,,0)</f>
        <v>United States</v>
      </c>
      <c r="I344" t="str">
        <f>_xlfn.XLOOKUP(D344,products!A:A,products!B:B,,0)</f>
        <v>Lib</v>
      </c>
      <c r="J344" t="str">
        <f>_xlfn.XLOOKUP(D344,products!A:A,products!C:C,,0)</f>
        <v>D</v>
      </c>
      <c r="K344" s="5">
        <f>_xlfn.XLOOKUP(D344,products!A:A,products!D:D,,0)</f>
        <v>0.5</v>
      </c>
      <c r="L344" s="5">
        <f>_xlfn.XLOOKUP(D344,products!A:A,products!E:E,,0)</f>
        <v>7.77</v>
      </c>
      <c r="M344">
        <f t="shared" si="15"/>
        <v>38.849999999999994</v>
      </c>
      <c r="N344" t="str">
        <f t="shared" si="16"/>
        <v>Libarica</v>
      </c>
      <c r="O344" t="str">
        <f t="shared" si="17"/>
        <v>Dark</v>
      </c>
      <c r="P344" t="str">
        <f>_xlfn.XLOOKUP(Coffee_shop[[#This Row],[Customer ID]],customers!A:A,customers!I:I,,0)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_xlfn.XLOOKUP(C345,customers!A:A,customers!C:C,,0)</f>
        <v>nclimance9j@europa.eu</v>
      </c>
      <c r="H345" s="2" t="str">
        <f>_xlfn.XLOOKUP(C345,customers!A:A,customers!G:G,,0)</f>
        <v>United States</v>
      </c>
      <c r="I345" t="str">
        <f>_xlfn.XLOOKUP(D345,products!A:A,products!B:B,,0)</f>
        <v>Rob</v>
      </c>
      <c r="J345" t="str">
        <f>_xlfn.XLOOKUP(D345,products!A:A,products!C:C,,0)</f>
        <v>D</v>
      </c>
      <c r="K345" s="5">
        <f>_xlfn.XLOOKUP(D345,products!A:A,products!D:D,,0)</f>
        <v>0.5</v>
      </c>
      <c r="L345" s="5">
        <f>_xlfn.XLOOKUP(D345,products!A:A,products!E:E,,0)</f>
        <v>5.3699999999999992</v>
      </c>
      <c r="M345">
        <f t="shared" si="15"/>
        <v>32.22</v>
      </c>
      <c r="N345" t="str">
        <f t="shared" si="16"/>
        <v>Robusta</v>
      </c>
      <c r="O345" t="str">
        <f t="shared" si="17"/>
        <v>Dark</v>
      </c>
      <c r="P345" t="str">
        <f>_xlfn.XLOOKUP(Coffee_shop[[#This Row],[Customer ID]],customers!A:A,customers!I:I,,0)</f>
        <v>No</v>
      </c>
    </row>
    <row r="346" spans="1:16" x14ac:dyDescent="0.3">
      <c r="A346" s="2" t="s">
        <v>2429</v>
      </c>
      <c r="B346" s="3">
        <v>44529</v>
      </c>
      <c r="C346" s="2" t="s">
        <v>2430</v>
      </c>
      <c r="D346" t="s">
        <v>6138</v>
      </c>
      <c r="E346" s="2">
        <v>2</v>
      </c>
      <c r="F346" s="2" t="str">
        <f>_xlfn.XLOOKUP(C346,customers!$A$1:$A$1001,customers!$B$1:$B$1001,,0)</f>
        <v>Catarina Donn</v>
      </c>
      <c r="G346" s="2">
        <f>_xlfn.XLOOKUP(C346,customers!A:A,customers!C:C,,0)</f>
        <v>0</v>
      </c>
      <c r="H346" s="2" t="str">
        <f>_xlfn.XLOOKUP(C346,customers!A:A,customers!G:G,,0)</f>
        <v>Ireland</v>
      </c>
      <c r="I346" t="str">
        <f>_xlfn.XLOOKUP(D346,products!A:A,products!B:B,,0)</f>
        <v>Rob</v>
      </c>
      <c r="J346" t="str">
        <f>_xlfn.XLOOKUP(D346,products!A:A,products!C:C,,0)</f>
        <v>M</v>
      </c>
      <c r="K346" s="5">
        <f>_xlfn.XLOOKUP(D346,products!A:A,products!D:D,,0)</f>
        <v>1</v>
      </c>
      <c r="L346" s="5">
        <f>_xlfn.XLOOKUP(D346,products!A:A,products!E:E,,0)</f>
        <v>9.9499999999999993</v>
      </c>
      <c r="M346">
        <f t="shared" si="15"/>
        <v>19.899999999999999</v>
      </c>
      <c r="N346" t="str">
        <f t="shared" si="16"/>
        <v>Robusta</v>
      </c>
      <c r="O346" t="str">
        <f t="shared" si="17"/>
        <v>Medium</v>
      </c>
      <c r="P346" t="str">
        <f>_xlfn.XLOOKUP(Coffee_shop[[#This Row],[Customer ID]],customers!A:A,customers!I:I,,0)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_xlfn.XLOOKUP(C347,customers!A:A,customers!C:C,,0)</f>
        <v>asnazle9l@oracle.com</v>
      </c>
      <c r="H347" s="2" t="str">
        <f>_xlfn.XLOOKUP(C347,customers!A:A,customers!G:G,,0)</f>
        <v>United States</v>
      </c>
      <c r="I347" t="str">
        <f>_xlfn.XLOOKUP(D347,products!A:A,products!B:B,,0)</f>
        <v>Rob</v>
      </c>
      <c r="J347" t="str">
        <f>_xlfn.XLOOKUP(D347,products!A:A,products!C:C,,0)</f>
        <v>L</v>
      </c>
      <c r="K347" s="5">
        <f>_xlfn.XLOOKUP(D347,products!A:A,products!D:D,,0)</f>
        <v>1</v>
      </c>
      <c r="L347" s="5">
        <f>_xlfn.XLOOKUP(D347,products!A:A,products!E:E,,0)</f>
        <v>11.95</v>
      </c>
      <c r="M347">
        <f t="shared" si="15"/>
        <v>59.75</v>
      </c>
      <c r="N347" t="str">
        <f t="shared" si="16"/>
        <v>Robusta</v>
      </c>
      <c r="O347" t="str">
        <f t="shared" si="17"/>
        <v>Light</v>
      </c>
      <c r="P347" t="str">
        <f>_xlfn.XLOOKUP(Coffee_shop[[#This Row],[Customer ID]],customers!A:A,customers!I:I,,0)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_xlfn.XLOOKUP(C348,customers!A:A,customers!C:C,,0)</f>
        <v>rworg9m@arstechnica.com</v>
      </c>
      <c r="H348" s="2" t="str">
        <f>_xlfn.XLOOKUP(C348,customers!A:A,customers!G:G,,0)</f>
        <v>United States</v>
      </c>
      <c r="I348" t="str">
        <f>_xlfn.XLOOKUP(D348,products!A:A,products!B:B,,0)</f>
        <v>Ara</v>
      </c>
      <c r="J348" t="str">
        <f>_xlfn.XLOOKUP(D348,products!A:A,products!C:C,,0)</f>
        <v>L</v>
      </c>
      <c r="K348" s="5">
        <f>_xlfn.XLOOKUP(D348,products!A:A,products!D:D,,0)</f>
        <v>0.5</v>
      </c>
      <c r="L348" s="5">
        <f>_xlfn.XLOOKUP(D348,products!A:A,products!E:E,,0)</f>
        <v>7.77</v>
      </c>
      <c r="M348">
        <f t="shared" si="15"/>
        <v>23.31</v>
      </c>
      <c r="N348" t="str">
        <f t="shared" si="16"/>
        <v>Arabica</v>
      </c>
      <c r="O348" t="str">
        <f t="shared" si="17"/>
        <v>Light</v>
      </c>
      <c r="P348" t="str">
        <f>_xlfn.XLOOKUP(Coffee_shop[[#This Row],[Customer ID]],customers!A:A,customers!I:I,,0)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_xlfn.XLOOKUP(C349,customers!A:A,customers!C:C,,0)</f>
        <v>ldanes9n@umn.edu</v>
      </c>
      <c r="H349" s="2" t="str">
        <f>_xlfn.XLOOKUP(C349,customers!A:A,customers!G:G,,0)</f>
        <v>United States</v>
      </c>
      <c r="I349" t="str">
        <f>_xlfn.XLOOKUP(D349,products!A:A,products!B:B,,0)</f>
        <v>Lib</v>
      </c>
      <c r="J349" t="str">
        <f>_xlfn.XLOOKUP(D349,products!A:A,products!C:C,,0)</f>
        <v>M</v>
      </c>
      <c r="K349" s="5">
        <f>_xlfn.XLOOKUP(D349,products!A:A,products!D:D,,0)</f>
        <v>1</v>
      </c>
      <c r="L349" s="5">
        <f>_xlfn.XLOOKUP(D349,products!A:A,products!E:E,,0)</f>
        <v>14.55</v>
      </c>
      <c r="M349">
        <f t="shared" si="15"/>
        <v>43.650000000000006</v>
      </c>
      <c r="N349" t="str">
        <f t="shared" si="16"/>
        <v>Libarica</v>
      </c>
      <c r="O349" t="str">
        <f t="shared" si="17"/>
        <v>Medium</v>
      </c>
      <c r="P349" t="str">
        <f>_xlfn.XLOOKUP(Coffee_shop[[#This Row],[Customer ID]],customers!A:A,customers!I:I,,0)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_xlfn.XLOOKUP(C350,customers!A:A,customers!C:C,,0)</f>
        <v>skeynd9o@narod.ru</v>
      </c>
      <c r="H350" s="2" t="str">
        <f>_xlfn.XLOOKUP(C350,customers!A:A,customers!G:G,,0)</f>
        <v>United States</v>
      </c>
      <c r="I350" t="str">
        <f>_xlfn.XLOOKUP(D350,products!A:A,products!B:B,,0)</f>
        <v>Exc</v>
      </c>
      <c r="J350" t="str">
        <f>_xlfn.XLOOKUP(D350,products!A:A,products!C:C,,0)</f>
        <v>L</v>
      </c>
      <c r="K350" s="5">
        <f>_xlfn.XLOOKUP(D350,products!A:A,products!D:D,,0)</f>
        <v>2.5</v>
      </c>
      <c r="L350" s="5">
        <f>_xlfn.XLOOKUP(D350,products!A:A,products!E:E,,0)</f>
        <v>34.154999999999994</v>
      </c>
      <c r="M350">
        <f t="shared" si="15"/>
        <v>204.92999999999995</v>
      </c>
      <c r="N350" t="str">
        <f t="shared" si="16"/>
        <v>Excelsa</v>
      </c>
      <c r="O350" t="str">
        <f t="shared" si="17"/>
        <v>Light</v>
      </c>
      <c r="P350" t="str">
        <f>_xlfn.XLOOKUP(Coffee_shop[[#This Row],[Customer ID]],customers!A:A,customers!I:I,,0)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_xlfn.XLOOKUP(C351,customers!A:A,customers!C:C,,0)</f>
        <v>ddaveridge9p@arstechnica.com</v>
      </c>
      <c r="H351" s="2" t="str">
        <f>_xlfn.XLOOKUP(C351,customers!A:A,customers!G:G,,0)</f>
        <v>United States</v>
      </c>
      <c r="I351" t="str">
        <f>_xlfn.XLOOKUP(D351,products!A:A,products!B:B,,0)</f>
        <v>Rob</v>
      </c>
      <c r="J351" t="str">
        <f>_xlfn.XLOOKUP(D351,products!A:A,products!C:C,,0)</f>
        <v>L</v>
      </c>
      <c r="K351" s="5">
        <f>_xlfn.XLOOKUP(D351,products!A:A,products!D:D,,0)</f>
        <v>0.2</v>
      </c>
      <c r="L351" s="5">
        <f>_xlfn.XLOOKUP(D351,products!A:A,products!E:E,,0)</f>
        <v>3.5849999999999995</v>
      </c>
      <c r="M351">
        <f t="shared" si="15"/>
        <v>14.339999999999998</v>
      </c>
      <c r="N351" t="str">
        <f t="shared" si="16"/>
        <v>Robusta</v>
      </c>
      <c r="O351" t="str">
        <f t="shared" si="17"/>
        <v>Light</v>
      </c>
      <c r="P351" t="str">
        <f>_xlfn.XLOOKUP(Coffee_shop[[#This Row],[Customer ID]],customers!A:A,customers!I:I,,0)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_xlfn.XLOOKUP(C352,customers!A:A,customers!C:C,,0)</f>
        <v>jawdry9q@utexas.edu</v>
      </c>
      <c r="H352" s="2" t="str">
        <f>_xlfn.XLOOKUP(C352,customers!A:A,customers!G:G,,0)</f>
        <v>United States</v>
      </c>
      <c r="I352" t="str">
        <f>_xlfn.XLOOKUP(D352,products!A:A,products!B:B,,0)</f>
        <v>Ara</v>
      </c>
      <c r="J352" t="str">
        <f>_xlfn.XLOOKUP(D352,products!A:A,products!C:C,,0)</f>
        <v>D</v>
      </c>
      <c r="K352" s="5">
        <f>_xlfn.XLOOKUP(D352,products!A:A,products!D:D,,0)</f>
        <v>0.5</v>
      </c>
      <c r="L352" s="5">
        <f>_xlfn.XLOOKUP(D352,products!A:A,products!E:E,,0)</f>
        <v>5.97</v>
      </c>
      <c r="M352">
        <f t="shared" si="15"/>
        <v>23.88</v>
      </c>
      <c r="N352" t="str">
        <f t="shared" si="16"/>
        <v>Arabica</v>
      </c>
      <c r="O352" t="str">
        <f t="shared" si="17"/>
        <v>Dark</v>
      </c>
      <c r="P352" t="str">
        <f>_xlfn.XLOOKUP(Coffee_shop[[#This Row],[Customer ID]],customers!A:A,customers!I:I,,0)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_xlfn.XLOOKUP(C353,customers!A:A,customers!C:C,,0)</f>
        <v>eryles9r@fastcompany.com</v>
      </c>
      <c r="H353" s="2" t="str">
        <f>_xlfn.XLOOKUP(C353,customers!A:A,customers!G:G,,0)</f>
        <v>United States</v>
      </c>
      <c r="I353" t="str">
        <f>_xlfn.XLOOKUP(D353,products!A:A,products!B:B,,0)</f>
        <v>Ara</v>
      </c>
      <c r="J353" t="str">
        <f>_xlfn.XLOOKUP(D353,products!A:A,products!C:C,,0)</f>
        <v>M</v>
      </c>
      <c r="K353" s="5">
        <f>_xlfn.XLOOKUP(D353,products!A:A,products!D:D,,0)</f>
        <v>1</v>
      </c>
      <c r="L353" s="5">
        <f>_xlfn.XLOOKUP(D353,products!A:A,products!E:E,,0)</f>
        <v>11.25</v>
      </c>
      <c r="M353">
        <f t="shared" si="15"/>
        <v>22.5</v>
      </c>
      <c r="N353" t="str">
        <f t="shared" si="16"/>
        <v>Arabica</v>
      </c>
      <c r="O353" t="str">
        <f t="shared" si="17"/>
        <v>Medium</v>
      </c>
      <c r="P353" t="str">
        <f>_xlfn.XLOOKUP(Coffee_shop[[#This Row],[Customer ID]],customers!A:A,customers!I:I,,0)</f>
        <v>No</v>
      </c>
    </row>
    <row r="354" spans="1:16" x14ac:dyDescent="0.3">
      <c r="A354" s="2" t="s">
        <v>2476</v>
      </c>
      <c r="B354" s="3">
        <v>43984</v>
      </c>
      <c r="C354" s="2" t="s">
        <v>2331</v>
      </c>
      <c r="D354" t="s">
        <v>6144</v>
      </c>
      <c r="E354" s="2">
        <v>5</v>
      </c>
      <c r="F354" s="2" t="str">
        <f>_xlfn.XLOOKUP(C354,customers!$A$1:$A$1001,customers!$B$1:$B$1001,,0)</f>
        <v>Flynn Antony</v>
      </c>
      <c r="G354" s="2">
        <f>_xlfn.XLOOKUP(C354,customers!A:A,customers!C:C,,0)</f>
        <v>0</v>
      </c>
      <c r="H354" s="2" t="str">
        <f>_xlfn.XLOOKUP(C354,customers!A:A,customers!G:G,,0)</f>
        <v>United States</v>
      </c>
      <c r="I354" t="str">
        <f>_xlfn.XLOOKUP(D354,products!A:A,products!B:B,,0)</f>
        <v>Exc</v>
      </c>
      <c r="J354" t="str">
        <f>_xlfn.XLOOKUP(D354,products!A:A,products!C:C,,0)</f>
        <v>D</v>
      </c>
      <c r="K354" s="5">
        <f>_xlfn.XLOOKUP(D354,products!A:A,products!D:D,,0)</f>
        <v>0.5</v>
      </c>
      <c r="L354" s="5">
        <f>_xlfn.XLOOKUP(D354,products!A:A,products!E:E,,0)</f>
        <v>7.29</v>
      </c>
      <c r="M354">
        <f t="shared" si="15"/>
        <v>36.450000000000003</v>
      </c>
      <c r="N354" t="str">
        <f t="shared" si="16"/>
        <v>Excelsa</v>
      </c>
      <c r="O354" t="str">
        <f t="shared" si="17"/>
        <v>Dark</v>
      </c>
      <c r="P354" t="str">
        <f>_xlfn.XLOOKUP(Coffee_shop[[#This Row],[Customer ID]],customers!A:A,customers!I:I,,0)</f>
        <v>No</v>
      </c>
    </row>
    <row r="355" spans="1:16" x14ac:dyDescent="0.3">
      <c r="A355" s="2" t="s">
        <v>2482</v>
      </c>
      <c r="B355" s="3">
        <v>43860</v>
      </c>
      <c r="C355" s="2" t="s">
        <v>2483</v>
      </c>
      <c r="D355" t="s">
        <v>6157</v>
      </c>
      <c r="E355" s="2">
        <v>4</v>
      </c>
      <c r="F355" s="2" t="str">
        <f>_xlfn.XLOOKUP(C355,customers!$A$1:$A$1001,customers!$B$1:$B$1001,,0)</f>
        <v>Maitilde Boxill</v>
      </c>
      <c r="G355" s="2">
        <f>_xlfn.XLOOKUP(C355,customers!A:A,customers!C:C,,0)</f>
        <v>0</v>
      </c>
      <c r="H355" s="2" t="str">
        <f>_xlfn.XLOOKUP(C355,customers!A:A,customers!G:G,,0)</f>
        <v>United States</v>
      </c>
      <c r="I355" t="str">
        <f>_xlfn.XLOOKUP(D355,products!A:A,products!B:B,,0)</f>
        <v>Ara</v>
      </c>
      <c r="J355" t="str">
        <f>_xlfn.XLOOKUP(D355,products!A:A,products!C:C,,0)</f>
        <v>M</v>
      </c>
      <c r="K355" s="5">
        <f>_xlfn.XLOOKUP(D355,products!A:A,products!D:D,,0)</f>
        <v>0.5</v>
      </c>
      <c r="L355" s="5">
        <f>_xlfn.XLOOKUP(D355,products!A:A,products!E:E,,0)</f>
        <v>6.75</v>
      </c>
      <c r="M355">
        <f t="shared" si="15"/>
        <v>27</v>
      </c>
      <c r="N355" t="str">
        <f t="shared" si="16"/>
        <v>Arabica</v>
      </c>
      <c r="O355" t="str">
        <f t="shared" si="17"/>
        <v>Medium</v>
      </c>
      <c r="P355" t="str">
        <f>_xlfn.XLOOKUP(Coffee_shop[[#This Row],[Customer ID]],customers!A:A,customers!I:I,,0)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_xlfn.XLOOKUP(C356,customers!A:A,customers!C:C,,0)</f>
        <v>jcaldicott9u@usda.gov</v>
      </c>
      <c r="H356" s="2" t="str">
        <f>_xlfn.XLOOKUP(C356,customers!A:A,customers!G:G,,0)</f>
        <v>United States</v>
      </c>
      <c r="I356" t="str">
        <f>_xlfn.XLOOKUP(D356,products!A:A,products!B:B,,0)</f>
        <v>Ara</v>
      </c>
      <c r="J356" t="str">
        <f>_xlfn.XLOOKUP(D356,products!A:A,products!C:C,,0)</f>
        <v>M</v>
      </c>
      <c r="K356" s="5">
        <f>_xlfn.XLOOKUP(D356,products!A:A,products!D:D,,0)</f>
        <v>2.5</v>
      </c>
      <c r="L356" s="5">
        <f>_xlfn.XLOOKUP(D356,products!A:A,products!E:E,,0)</f>
        <v>25.874999999999996</v>
      </c>
      <c r="M356">
        <f t="shared" si="15"/>
        <v>155.24999999999997</v>
      </c>
      <c r="N356" t="str">
        <f t="shared" si="16"/>
        <v>Arabica</v>
      </c>
      <c r="O356" t="str">
        <f t="shared" si="17"/>
        <v>Medium</v>
      </c>
      <c r="P356" t="str">
        <f>_xlfn.XLOOKUP(Coffee_shop[[#This Row],[Customer ID]],customers!A:A,customers!I:I,,0)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_xlfn.XLOOKUP(C357,customers!A:A,customers!C:C,,0)</f>
        <v>mvedmore9v@a8.net</v>
      </c>
      <c r="H357" s="2" t="str">
        <f>_xlfn.XLOOKUP(C357,customers!A:A,customers!G:G,,0)</f>
        <v>United States</v>
      </c>
      <c r="I357" t="str">
        <f>_xlfn.XLOOKUP(D357,products!A:A,products!B:B,,0)</f>
        <v>Ara</v>
      </c>
      <c r="J357" t="str">
        <f>_xlfn.XLOOKUP(D357,products!A:A,products!C:C,,0)</f>
        <v>D</v>
      </c>
      <c r="K357" s="5">
        <f>_xlfn.XLOOKUP(D357,products!A:A,products!D:D,,0)</f>
        <v>2.5</v>
      </c>
      <c r="L357" s="5">
        <f>_xlfn.XLOOKUP(D357,products!A:A,products!E:E,,0)</f>
        <v>22.884999999999998</v>
      </c>
      <c r="M357">
        <f t="shared" si="15"/>
        <v>114.42499999999998</v>
      </c>
      <c r="N357" t="str">
        <f t="shared" si="16"/>
        <v>Arabica</v>
      </c>
      <c r="O357" t="str">
        <f t="shared" si="17"/>
        <v>Dark</v>
      </c>
      <c r="P357" t="str">
        <f>_xlfn.XLOOKUP(Coffee_shop[[#This Row],[Customer ID]],customers!A:A,customers!I:I,,0)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_xlfn.XLOOKUP(C358,customers!A:A,customers!C:C,,0)</f>
        <v>wromao9w@chronoengine.com</v>
      </c>
      <c r="H358" s="2" t="str">
        <f>_xlfn.XLOOKUP(C358,customers!A:A,customers!G:G,,0)</f>
        <v>United States</v>
      </c>
      <c r="I358" t="str">
        <f>_xlfn.XLOOKUP(D358,products!A:A,products!B:B,,0)</f>
        <v>Lib</v>
      </c>
      <c r="J358" t="str">
        <f>_xlfn.XLOOKUP(D358,products!A:A,products!C:C,,0)</f>
        <v>D</v>
      </c>
      <c r="K358" s="5">
        <f>_xlfn.XLOOKUP(D358,products!A:A,products!D:D,,0)</f>
        <v>1</v>
      </c>
      <c r="L358" s="5">
        <f>_xlfn.XLOOKUP(D358,products!A:A,products!E:E,,0)</f>
        <v>12.95</v>
      </c>
      <c r="M358">
        <f t="shared" si="15"/>
        <v>51.8</v>
      </c>
      <c r="N358" t="str">
        <f t="shared" si="16"/>
        <v>Libarica</v>
      </c>
      <c r="O358" t="str">
        <f t="shared" si="17"/>
        <v>Dark</v>
      </c>
      <c r="P358" t="str">
        <f>_xlfn.XLOOKUP(Coffee_shop[[#This Row],[Customer ID]],customers!A:A,customers!I:I,,0)</f>
        <v>Yes</v>
      </c>
    </row>
    <row r="359" spans="1:16" x14ac:dyDescent="0.3">
      <c r="A359" s="2" t="s">
        <v>2504</v>
      </c>
      <c r="B359" s="3">
        <v>44448</v>
      </c>
      <c r="C359" s="2" t="s">
        <v>2505</v>
      </c>
      <c r="D359" t="s">
        <v>6175</v>
      </c>
      <c r="E359" s="2">
        <v>6</v>
      </c>
      <c r="F359" s="2" t="str">
        <f>_xlfn.XLOOKUP(C359,customers!$A$1:$A$1001,customers!$B$1:$B$1001,,0)</f>
        <v>Enriqueta Ixor</v>
      </c>
      <c r="G359" s="2">
        <f>_xlfn.XLOOKUP(C359,customers!A:A,customers!C:C,,0)</f>
        <v>0</v>
      </c>
      <c r="H359" s="2" t="str">
        <f>_xlfn.XLOOKUP(C359,customers!A:A,customers!G:G,,0)</f>
        <v>United States</v>
      </c>
      <c r="I359" t="str">
        <f>_xlfn.XLOOKUP(D359,products!A:A,products!B:B,,0)</f>
        <v>Ara</v>
      </c>
      <c r="J359" t="str">
        <f>_xlfn.XLOOKUP(D359,products!A:A,products!C:C,,0)</f>
        <v>M</v>
      </c>
      <c r="K359" s="5">
        <f>_xlfn.XLOOKUP(D359,products!A:A,products!D:D,,0)</f>
        <v>2.5</v>
      </c>
      <c r="L359" s="5">
        <f>_xlfn.XLOOKUP(D359,products!A:A,products!E:E,,0)</f>
        <v>25.874999999999996</v>
      </c>
      <c r="M359">
        <f t="shared" si="15"/>
        <v>155.24999999999997</v>
      </c>
      <c r="N359" t="str">
        <f t="shared" si="16"/>
        <v>Arabica</v>
      </c>
      <c r="O359" t="str">
        <f t="shared" si="17"/>
        <v>Medium</v>
      </c>
      <c r="P359" t="str">
        <f>_xlfn.XLOOKUP(Coffee_shop[[#This Row],[Customer ID]],customers!A:A,customers!I:I,,0)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_xlfn.XLOOKUP(C360,customers!A:A,customers!C:C,,0)</f>
        <v>tcotmore9y@amazonaws.com</v>
      </c>
      <c r="H360" s="2" t="str">
        <f>_xlfn.XLOOKUP(C360,customers!A:A,customers!G:G,,0)</f>
        <v>United States</v>
      </c>
      <c r="I360" t="str">
        <f>_xlfn.XLOOKUP(D360,products!A:A,products!B:B,,0)</f>
        <v>Ara</v>
      </c>
      <c r="J360" t="str">
        <f>_xlfn.XLOOKUP(D360,products!A:A,products!C:C,,0)</f>
        <v>L</v>
      </c>
      <c r="K360" s="5">
        <f>_xlfn.XLOOKUP(D360,products!A:A,products!D:D,,0)</f>
        <v>2.5</v>
      </c>
      <c r="L360" s="5">
        <f>_xlfn.XLOOKUP(D360,products!A:A,products!E:E,,0)</f>
        <v>29.784999999999997</v>
      </c>
      <c r="M360">
        <f t="shared" si="15"/>
        <v>29.784999999999997</v>
      </c>
      <c r="N360" t="str">
        <f t="shared" si="16"/>
        <v>Arabica</v>
      </c>
      <c r="O360" t="str">
        <f t="shared" si="17"/>
        <v>Light</v>
      </c>
      <c r="P360" t="str">
        <f>_xlfn.XLOOKUP(Coffee_shop[[#This Row],[Customer ID]],customers!A:A,customers!I:I,,0)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_xlfn.XLOOKUP(C361,customers!A:A,customers!C:C,,0)</f>
        <v>yskipsey9z@spotify.com</v>
      </c>
      <c r="H361" s="2" t="str">
        <f>_xlfn.XLOOKUP(C361,customers!A:A,customers!G:G,,0)</f>
        <v>United Kingdom</v>
      </c>
      <c r="I361" t="str">
        <f>_xlfn.XLOOKUP(D361,products!A:A,products!B:B,,0)</f>
        <v>Rob</v>
      </c>
      <c r="J361" t="str">
        <f>_xlfn.XLOOKUP(D361,products!A:A,products!C:C,,0)</f>
        <v>L</v>
      </c>
      <c r="K361" s="5">
        <f>_xlfn.XLOOKUP(D361,products!A:A,products!D:D,,0)</f>
        <v>0.2</v>
      </c>
      <c r="L361" s="5">
        <f>_xlfn.XLOOKUP(D361,products!A:A,products!E:E,,0)</f>
        <v>3.5849999999999995</v>
      </c>
      <c r="M361">
        <f t="shared" si="15"/>
        <v>21.509999999999998</v>
      </c>
      <c r="N361" t="str">
        <f t="shared" si="16"/>
        <v>Robusta</v>
      </c>
      <c r="O361" t="str">
        <f t="shared" si="17"/>
        <v>Light</v>
      </c>
      <c r="P361" t="str">
        <f>_xlfn.XLOOKUP(Coffee_shop[[#This Row],[Customer ID]],customers!A:A,customers!I:I,,0)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_xlfn.XLOOKUP(C362,customers!A:A,customers!C:C,,0)</f>
        <v>ncorpsa0@gmpg.org</v>
      </c>
      <c r="H362" s="2" t="str">
        <f>_xlfn.XLOOKUP(C362,customers!A:A,customers!G:G,,0)</f>
        <v>United States</v>
      </c>
      <c r="I362" t="str">
        <f>_xlfn.XLOOKUP(D362,products!A:A,products!B:B,,0)</f>
        <v>Rob</v>
      </c>
      <c r="J362" t="str">
        <f>_xlfn.XLOOKUP(D362,products!A:A,products!C:C,,0)</f>
        <v>D</v>
      </c>
      <c r="K362" s="5">
        <f>_xlfn.XLOOKUP(D362,products!A:A,products!D:D,,0)</f>
        <v>2.5</v>
      </c>
      <c r="L362" s="5">
        <f>_xlfn.XLOOKUP(D362,products!A:A,products!E:E,,0)</f>
        <v>20.584999999999997</v>
      </c>
      <c r="M362">
        <f t="shared" si="15"/>
        <v>41.169999999999995</v>
      </c>
      <c r="N362" t="str">
        <f t="shared" si="16"/>
        <v>Robusta</v>
      </c>
      <c r="O362" t="str">
        <f t="shared" si="17"/>
        <v>Dark</v>
      </c>
      <c r="P362" t="str">
        <f>_xlfn.XLOOKUP(Coffee_shop[[#This Row],[Customer ID]],customers!A:A,customers!I:I,,0)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_xlfn.XLOOKUP(C363,customers!A:A,customers!C:C,,0)</f>
        <v>ncorpsa0@gmpg.org</v>
      </c>
      <c r="H363" s="2" t="str">
        <f>_xlfn.XLOOKUP(C363,customers!A:A,customers!G:G,,0)</f>
        <v>United States</v>
      </c>
      <c r="I363" t="str">
        <f>_xlfn.XLOOKUP(D363,products!A:A,products!B:B,,0)</f>
        <v>Rob</v>
      </c>
      <c r="J363" t="str">
        <f>_xlfn.XLOOKUP(D363,products!A:A,products!C:C,,0)</f>
        <v>M</v>
      </c>
      <c r="K363" s="5">
        <f>_xlfn.XLOOKUP(D363,products!A:A,products!D:D,,0)</f>
        <v>0.5</v>
      </c>
      <c r="L363" s="5">
        <f>_xlfn.XLOOKUP(D363,products!A:A,products!E:E,,0)</f>
        <v>5.97</v>
      </c>
      <c r="M363">
        <f t="shared" si="15"/>
        <v>5.97</v>
      </c>
      <c r="N363" t="str">
        <f t="shared" si="16"/>
        <v>Robusta</v>
      </c>
      <c r="O363" t="str">
        <f t="shared" si="17"/>
        <v>Medium</v>
      </c>
      <c r="P363" t="str">
        <f>_xlfn.XLOOKUP(Coffee_shop[[#This Row],[Customer ID]],customers!A:A,customers!I:I,,0)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_xlfn.XLOOKUP(C364,customers!A:A,customers!C:C,,0)</f>
        <v>fbabbera2@stanford.edu</v>
      </c>
      <c r="H364" s="2" t="str">
        <f>_xlfn.XLOOKUP(C364,customers!A:A,customers!G:G,,0)</f>
        <v>United States</v>
      </c>
      <c r="I364" t="str">
        <f>_xlfn.XLOOKUP(D364,products!A:A,products!B:B,,0)</f>
        <v>Exc</v>
      </c>
      <c r="J364" t="str">
        <f>_xlfn.XLOOKUP(D364,products!A:A,products!C:C,,0)</f>
        <v>L</v>
      </c>
      <c r="K364" s="5">
        <f>_xlfn.XLOOKUP(D364,products!A:A,products!D:D,,0)</f>
        <v>1</v>
      </c>
      <c r="L364" s="5">
        <f>_xlfn.XLOOKUP(D364,products!A:A,products!E:E,,0)</f>
        <v>14.85</v>
      </c>
      <c r="M364">
        <f t="shared" si="15"/>
        <v>74.25</v>
      </c>
      <c r="N364" t="str">
        <f t="shared" si="16"/>
        <v>Excelsa</v>
      </c>
      <c r="O364" t="str">
        <f t="shared" si="17"/>
        <v>Light</v>
      </c>
      <c r="P364" t="str">
        <f>_xlfn.XLOOKUP(Coffee_shop[[#This Row],[Customer ID]],customers!A:A,customers!I:I,,0)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_xlfn.XLOOKUP(C365,customers!A:A,customers!C:C,,0)</f>
        <v>kloxtona3@opensource.org</v>
      </c>
      <c r="H365" s="2" t="str">
        <f>_xlfn.XLOOKUP(C365,customers!A:A,customers!G:G,,0)</f>
        <v>United States</v>
      </c>
      <c r="I365" t="str">
        <f>_xlfn.XLOOKUP(D365,products!A:A,products!B:B,,0)</f>
        <v>Lib</v>
      </c>
      <c r="J365" t="str">
        <f>_xlfn.XLOOKUP(D365,products!A:A,products!C:C,,0)</f>
        <v>M</v>
      </c>
      <c r="K365" s="5">
        <f>_xlfn.XLOOKUP(D365,products!A:A,products!D:D,,0)</f>
        <v>1</v>
      </c>
      <c r="L365" s="5">
        <f>_xlfn.XLOOKUP(D365,products!A:A,products!E:E,,0)</f>
        <v>14.55</v>
      </c>
      <c r="M365">
        <f t="shared" si="15"/>
        <v>87.300000000000011</v>
      </c>
      <c r="N365" t="str">
        <f t="shared" si="16"/>
        <v>Libarica</v>
      </c>
      <c r="O365" t="str">
        <f t="shared" si="17"/>
        <v>Medium</v>
      </c>
      <c r="P365" t="str">
        <f>_xlfn.XLOOKUP(Coffee_shop[[#This Row],[Customer ID]],customers!A:A,customers!I:I,,0)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_xlfn.XLOOKUP(C366,customers!A:A,customers!C:C,,0)</f>
        <v>ptoffula4@posterous.com</v>
      </c>
      <c r="H366" s="2" t="str">
        <f>_xlfn.XLOOKUP(C366,customers!A:A,customers!G:G,,0)</f>
        <v>United States</v>
      </c>
      <c r="I366" t="str">
        <f>_xlfn.XLOOKUP(D366,products!A:A,products!B:B,,0)</f>
        <v>Exc</v>
      </c>
      <c r="J366" t="str">
        <f>_xlfn.XLOOKUP(D366,products!A:A,products!C:C,,0)</f>
        <v>D</v>
      </c>
      <c r="K366" s="5">
        <f>_xlfn.XLOOKUP(D366,products!A:A,products!D:D,,0)</f>
        <v>1</v>
      </c>
      <c r="L366" s="5">
        <f>_xlfn.XLOOKUP(D366,products!A:A,products!E:E,,0)</f>
        <v>12.15</v>
      </c>
      <c r="M366">
        <f t="shared" si="15"/>
        <v>72.900000000000006</v>
      </c>
      <c r="N366" t="str">
        <f t="shared" si="16"/>
        <v>Excelsa</v>
      </c>
      <c r="O366" t="str">
        <f t="shared" si="17"/>
        <v>Dark</v>
      </c>
      <c r="P366" t="str">
        <f>_xlfn.XLOOKUP(Coffee_shop[[#This Row],[Customer ID]],customers!A:A,customers!I:I,,0)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_xlfn.XLOOKUP(C367,customers!A:A,customers!C:C,,0)</f>
        <v>cgwinnetta5@behance.net</v>
      </c>
      <c r="H367" s="2" t="str">
        <f>_xlfn.XLOOKUP(C367,customers!A:A,customers!G:G,,0)</f>
        <v>United States</v>
      </c>
      <c r="I367" t="str">
        <f>_xlfn.XLOOKUP(D367,products!A:A,products!B:B,,0)</f>
        <v>Lib</v>
      </c>
      <c r="J367" t="str">
        <f>_xlfn.XLOOKUP(D367,products!A:A,products!C:C,,0)</f>
        <v>D</v>
      </c>
      <c r="K367" s="5">
        <f>_xlfn.XLOOKUP(D367,products!A:A,products!D:D,,0)</f>
        <v>0.5</v>
      </c>
      <c r="L367" s="5">
        <f>_xlfn.XLOOKUP(D367,products!A:A,products!E:E,,0)</f>
        <v>7.77</v>
      </c>
      <c r="M367">
        <f t="shared" si="15"/>
        <v>7.77</v>
      </c>
      <c r="N367" t="str">
        <f t="shared" si="16"/>
        <v>Libarica</v>
      </c>
      <c r="O367" t="str">
        <f t="shared" si="17"/>
        <v>Dark</v>
      </c>
      <c r="P367" t="str">
        <f>_xlfn.XLOOKUP(Coffee_shop[[#This Row],[Customer ID]],customers!A:A,customers!I:I,,0)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_xlfn.XLOOKUP(C368,customers!A:A,customers!C:C,,0)</f>
        <v>0</v>
      </c>
      <c r="H368" s="2" t="str">
        <f>_xlfn.XLOOKUP(C368,customers!A:A,customers!G:G,,0)</f>
        <v>United States</v>
      </c>
      <c r="I368" t="str">
        <f>_xlfn.XLOOKUP(D368,products!A:A,products!B:B,,0)</f>
        <v>Exc</v>
      </c>
      <c r="J368" t="str">
        <f>_xlfn.XLOOKUP(D368,products!A:A,products!C:C,,0)</f>
        <v>D</v>
      </c>
      <c r="K368" s="5">
        <f>_xlfn.XLOOKUP(D368,products!A:A,products!D:D,,0)</f>
        <v>0.5</v>
      </c>
      <c r="L368" s="5">
        <f>_xlfn.XLOOKUP(D368,products!A:A,products!E:E,,0)</f>
        <v>7.29</v>
      </c>
      <c r="M368">
        <f t="shared" si="15"/>
        <v>43.74</v>
      </c>
      <c r="N368" t="str">
        <f t="shared" si="16"/>
        <v>Excelsa</v>
      </c>
      <c r="O368" t="str">
        <f t="shared" si="17"/>
        <v>Dark</v>
      </c>
      <c r="P368" t="str">
        <f>_xlfn.XLOOKUP(Coffee_shop[[#This Row],[Customer ID]],customers!A:A,customers!I:I,,0)</f>
        <v>No</v>
      </c>
    </row>
    <row r="369" spans="1:16" x14ac:dyDescent="0.3">
      <c r="A369" s="2" t="s">
        <v>2559</v>
      </c>
      <c r="B369" s="3">
        <v>44393</v>
      </c>
      <c r="C369" s="2" t="s">
        <v>2560</v>
      </c>
      <c r="D369" t="s">
        <v>6159</v>
      </c>
      <c r="E369" s="2">
        <v>2</v>
      </c>
      <c r="F369" s="2" t="str">
        <f>_xlfn.XLOOKUP(C369,customers!$A$1:$A$1001,customers!$B$1:$B$1001,,0)</f>
        <v>Silvio Iorizzi</v>
      </c>
      <c r="G369" s="2">
        <f>_xlfn.XLOOKUP(C369,customers!A:A,customers!C:C,,0)</f>
        <v>0</v>
      </c>
      <c r="H369" s="2" t="str">
        <f>_xlfn.XLOOKUP(C369,customers!A:A,customers!G:G,,0)</f>
        <v>United States</v>
      </c>
      <c r="I369" t="str">
        <f>_xlfn.XLOOKUP(D369,products!A:A,products!B:B,,0)</f>
        <v>Lib</v>
      </c>
      <c r="J369" t="str">
        <f>_xlfn.XLOOKUP(D369,products!A:A,products!C:C,,0)</f>
        <v>M</v>
      </c>
      <c r="K369" s="5">
        <f>_xlfn.XLOOKUP(D369,products!A:A,products!D:D,,0)</f>
        <v>0.2</v>
      </c>
      <c r="L369" s="5">
        <f>_xlfn.XLOOKUP(D369,products!A:A,products!E:E,,0)</f>
        <v>4.3650000000000002</v>
      </c>
      <c r="M369">
        <f t="shared" si="15"/>
        <v>8.73</v>
      </c>
      <c r="N369" t="str">
        <f t="shared" si="16"/>
        <v>Libarica</v>
      </c>
      <c r="O369" t="str">
        <f t="shared" si="17"/>
        <v>Medium</v>
      </c>
      <c r="P369" t="str">
        <f>_xlfn.XLOOKUP(Coffee_shop[[#This Row],[Customer ID]],customers!A:A,customers!I:I,,0)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_xlfn.XLOOKUP(C370,customers!A:A,customers!C:C,,0)</f>
        <v>lflaoniera8@wordpress.org</v>
      </c>
      <c r="H370" s="2" t="str">
        <f>_xlfn.XLOOKUP(C370,customers!A:A,customers!G:G,,0)</f>
        <v>United States</v>
      </c>
      <c r="I370" t="str">
        <f>_xlfn.XLOOKUP(D370,products!A:A,products!B:B,,0)</f>
        <v>Exc</v>
      </c>
      <c r="J370" t="str">
        <f>_xlfn.XLOOKUP(D370,products!A:A,products!C:C,,0)</f>
        <v>M</v>
      </c>
      <c r="K370" s="5">
        <f>_xlfn.XLOOKUP(D370,products!A:A,products!D:D,,0)</f>
        <v>2.5</v>
      </c>
      <c r="L370" s="5">
        <f>_xlfn.XLOOKUP(D370,products!A:A,products!E:E,,0)</f>
        <v>31.624999999999996</v>
      </c>
      <c r="M370">
        <f t="shared" si="15"/>
        <v>63.249999999999993</v>
      </c>
      <c r="N370" t="str">
        <f t="shared" si="16"/>
        <v>Excelsa</v>
      </c>
      <c r="O370" t="str">
        <f t="shared" si="17"/>
        <v>Medium</v>
      </c>
      <c r="P370" t="str">
        <f>_xlfn.XLOOKUP(Coffee_shop[[#This Row],[Customer ID]],customers!A:A,customers!I:I,,0)</f>
        <v>No</v>
      </c>
    </row>
    <row r="371" spans="1:16" x14ac:dyDescent="0.3">
      <c r="A371" s="2" t="s">
        <v>2569</v>
      </c>
      <c r="B371" s="3">
        <v>43500</v>
      </c>
      <c r="C371" s="2" t="s">
        <v>2570</v>
      </c>
      <c r="D371" t="s">
        <v>6176</v>
      </c>
      <c r="E371" s="2">
        <v>1</v>
      </c>
      <c r="F371" s="2" t="str">
        <f>_xlfn.XLOOKUP(C371,customers!$A$1:$A$1001,customers!$B$1:$B$1001,,0)</f>
        <v>Abba Pummell</v>
      </c>
      <c r="G371" s="2">
        <f>_xlfn.XLOOKUP(C371,customers!A:A,customers!C:C,,0)</f>
        <v>0</v>
      </c>
      <c r="H371" s="2" t="str">
        <f>_xlfn.XLOOKUP(C371,customers!A:A,customers!G:G,,0)</f>
        <v>United States</v>
      </c>
      <c r="I371" t="str">
        <f>_xlfn.XLOOKUP(D371,products!A:A,products!B:B,,0)</f>
        <v>Exc</v>
      </c>
      <c r="J371" t="str">
        <f>_xlfn.XLOOKUP(D371,products!A:A,products!C:C,,0)</f>
        <v>L</v>
      </c>
      <c r="K371" s="5">
        <f>_xlfn.XLOOKUP(D371,products!A:A,products!D:D,,0)</f>
        <v>0.5</v>
      </c>
      <c r="L371" s="5">
        <f>_xlfn.XLOOKUP(D371,products!A:A,products!E:E,,0)</f>
        <v>8.91</v>
      </c>
      <c r="M371">
        <f t="shared" si="15"/>
        <v>8.91</v>
      </c>
      <c r="N371" t="str">
        <f t="shared" si="16"/>
        <v>Excelsa</v>
      </c>
      <c r="O371" t="str">
        <f t="shared" si="17"/>
        <v>Light</v>
      </c>
      <c r="P371" t="str">
        <f>_xlfn.XLOOKUP(Coffee_shop[[#This Row],[Customer ID]],customers!A:A,customers!I:I,,0)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_xlfn.XLOOKUP(C372,customers!A:A,customers!C:C,,0)</f>
        <v>ccatchesideaa@macromedia.com</v>
      </c>
      <c r="H372" s="2" t="str">
        <f>_xlfn.XLOOKUP(C372,customers!A:A,customers!G:G,,0)</f>
        <v>United States</v>
      </c>
      <c r="I372" t="str">
        <f>_xlfn.XLOOKUP(D372,products!A:A,products!B:B,,0)</f>
        <v>Exc</v>
      </c>
      <c r="J372" t="str">
        <f>_xlfn.XLOOKUP(D372,products!A:A,products!C:C,,0)</f>
        <v>D</v>
      </c>
      <c r="K372" s="5">
        <f>_xlfn.XLOOKUP(D372,products!A:A,products!D:D,,0)</f>
        <v>1</v>
      </c>
      <c r="L372" s="5">
        <f>_xlfn.XLOOKUP(D372,products!A:A,products!E:E,,0)</f>
        <v>12.15</v>
      </c>
      <c r="M372">
        <f t="shared" si="15"/>
        <v>24.3</v>
      </c>
      <c r="N372" t="str">
        <f t="shared" si="16"/>
        <v>Excelsa</v>
      </c>
      <c r="O372" t="str">
        <f t="shared" si="17"/>
        <v>Dark</v>
      </c>
      <c r="P372" t="str">
        <f>_xlfn.XLOOKUP(Coffee_shop[[#This Row],[Customer ID]],customers!A:A,customers!I:I,,0)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_xlfn.XLOOKUP(C373,customers!A:A,customers!C:C,,0)</f>
        <v>cgibbonsonab@accuweather.com</v>
      </c>
      <c r="H373" s="2" t="str">
        <f>_xlfn.XLOOKUP(C373,customers!A:A,customers!G:G,,0)</f>
        <v>United States</v>
      </c>
      <c r="I373" t="str">
        <f>_xlfn.XLOOKUP(D373,products!A:A,products!B:B,,0)</f>
        <v>Ara</v>
      </c>
      <c r="J373" t="str">
        <f>_xlfn.XLOOKUP(D373,products!A:A,products!C:C,,0)</f>
        <v>L</v>
      </c>
      <c r="K373" s="5">
        <f>_xlfn.XLOOKUP(D373,products!A:A,products!D:D,,0)</f>
        <v>0.5</v>
      </c>
      <c r="L373" s="5">
        <f>_xlfn.XLOOKUP(D373,products!A:A,products!E:E,,0)</f>
        <v>7.77</v>
      </c>
      <c r="M373">
        <f t="shared" si="15"/>
        <v>46.62</v>
      </c>
      <c r="N373" t="str">
        <f t="shared" si="16"/>
        <v>Arabica</v>
      </c>
      <c r="O373" t="str">
        <f t="shared" si="17"/>
        <v>Light</v>
      </c>
      <c r="P373" t="str">
        <f>_xlfn.XLOOKUP(Coffee_shop[[#This Row],[Customer ID]],customers!A:A,customers!I:I,,0)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_xlfn.XLOOKUP(C374,customers!A:A,customers!C:C,,0)</f>
        <v>tfarraac@behance.net</v>
      </c>
      <c r="H374" s="2" t="str">
        <f>_xlfn.XLOOKUP(C374,customers!A:A,customers!G:G,,0)</f>
        <v>United States</v>
      </c>
      <c r="I374" t="str">
        <f>_xlfn.XLOOKUP(D374,products!A:A,products!B:B,,0)</f>
        <v>Rob</v>
      </c>
      <c r="J374" t="str">
        <f>_xlfn.XLOOKUP(D374,products!A:A,products!C:C,,0)</f>
        <v>L</v>
      </c>
      <c r="K374" s="5">
        <f>_xlfn.XLOOKUP(D374,products!A:A,products!D:D,,0)</f>
        <v>0.5</v>
      </c>
      <c r="L374" s="5">
        <f>_xlfn.XLOOKUP(D374,products!A:A,products!E:E,,0)</f>
        <v>7.169999999999999</v>
      </c>
      <c r="M374">
        <f t="shared" si="15"/>
        <v>43.019999999999996</v>
      </c>
      <c r="N374" t="str">
        <f t="shared" si="16"/>
        <v>Robusta</v>
      </c>
      <c r="O374" t="str">
        <f t="shared" si="17"/>
        <v>Light</v>
      </c>
      <c r="P374" t="str">
        <f>_xlfn.XLOOKUP(Coffee_shop[[#This Row],[Customer ID]],customers!A:A,customers!I:I,,0)</f>
        <v>No</v>
      </c>
    </row>
    <row r="375" spans="1:16" x14ac:dyDescent="0.3">
      <c r="A375" s="2" t="s">
        <v>2591</v>
      </c>
      <c r="B375" s="3">
        <v>44742</v>
      </c>
      <c r="C375" s="2" t="s">
        <v>2592</v>
      </c>
      <c r="D375" t="s">
        <v>6158</v>
      </c>
      <c r="E375" s="2">
        <v>3</v>
      </c>
      <c r="F375" s="2" t="str">
        <f>_xlfn.XLOOKUP(C375,customers!$A$1:$A$1001,customers!$B$1:$B$1001,,0)</f>
        <v>Corney Curme</v>
      </c>
      <c r="G375" s="2">
        <f>_xlfn.XLOOKUP(C375,customers!A:A,customers!C:C,,0)</f>
        <v>0</v>
      </c>
      <c r="H375" s="2" t="str">
        <f>_xlfn.XLOOKUP(C375,customers!A:A,customers!G:G,,0)</f>
        <v>Ireland</v>
      </c>
      <c r="I375" t="str">
        <f>_xlfn.XLOOKUP(D375,products!A:A,products!B:B,,0)</f>
        <v>Ara</v>
      </c>
      <c r="J375" t="str">
        <f>_xlfn.XLOOKUP(D375,products!A:A,products!C:C,,0)</f>
        <v>D</v>
      </c>
      <c r="K375" s="5">
        <f>_xlfn.XLOOKUP(D375,products!A:A,products!D:D,,0)</f>
        <v>0.5</v>
      </c>
      <c r="L375" s="5">
        <f>_xlfn.XLOOKUP(D375,products!A:A,products!E:E,,0)</f>
        <v>5.97</v>
      </c>
      <c r="M375">
        <f t="shared" si="15"/>
        <v>17.91</v>
      </c>
      <c r="N375" t="str">
        <f t="shared" si="16"/>
        <v>Arabica</v>
      </c>
      <c r="O375" t="str">
        <f t="shared" si="17"/>
        <v>Dark</v>
      </c>
      <c r="P375" t="str">
        <f>_xlfn.XLOOKUP(Coffee_shop[[#This Row],[Customer ID]],customers!A:A,customers!I:I,,0)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_xlfn.XLOOKUP(C376,customers!A:A,customers!C:C,,0)</f>
        <v>gbamfieldae@yellowpages.com</v>
      </c>
      <c r="H376" s="2" t="str">
        <f>_xlfn.XLOOKUP(C376,customers!A:A,customers!G:G,,0)</f>
        <v>United States</v>
      </c>
      <c r="I376" t="str">
        <f>_xlfn.XLOOKUP(D376,products!A:A,products!B:B,,0)</f>
        <v>Lib</v>
      </c>
      <c r="J376" t="str">
        <f>_xlfn.XLOOKUP(D376,products!A:A,products!C:C,,0)</f>
        <v>L</v>
      </c>
      <c r="K376" s="5">
        <f>_xlfn.XLOOKUP(D376,products!A:A,products!D:D,,0)</f>
        <v>0.5</v>
      </c>
      <c r="L376" s="5">
        <f>_xlfn.XLOOKUP(D376,products!A:A,products!E:E,,0)</f>
        <v>9.51</v>
      </c>
      <c r="M376">
        <f t="shared" si="15"/>
        <v>38.04</v>
      </c>
      <c r="N376" t="str">
        <f t="shared" si="16"/>
        <v>Libarica</v>
      </c>
      <c r="O376" t="str">
        <f t="shared" si="17"/>
        <v>Light</v>
      </c>
      <c r="P376" t="str">
        <f>_xlfn.XLOOKUP(Coffee_shop[[#This Row],[Customer ID]],customers!A:A,customers!I:I,,0)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_xlfn.XLOOKUP(C377,customers!A:A,customers!C:C,,0)</f>
        <v>whollingdaleaf@about.me</v>
      </c>
      <c r="H377" s="2" t="str">
        <f>_xlfn.XLOOKUP(C377,customers!A:A,customers!G:G,,0)</f>
        <v>United States</v>
      </c>
      <c r="I377" t="str">
        <f>_xlfn.XLOOKUP(D377,products!A:A,products!B:B,,0)</f>
        <v>Ara</v>
      </c>
      <c r="J377" t="str">
        <f>_xlfn.XLOOKUP(D377,products!A:A,products!C:C,,0)</f>
        <v>M</v>
      </c>
      <c r="K377" s="5">
        <f>_xlfn.XLOOKUP(D377,products!A:A,products!D:D,,0)</f>
        <v>0.2</v>
      </c>
      <c r="L377" s="5">
        <f>_xlfn.XLOOKUP(D377,products!A:A,products!E:E,,0)</f>
        <v>3.375</v>
      </c>
      <c r="M377">
        <f t="shared" si="15"/>
        <v>6.75</v>
      </c>
      <c r="N377" t="str">
        <f t="shared" si="16"/>
        <v>Arabica</v>
      </c>
      <c r="O377" t="str">
        <f t="shared" si="17"/>
        <v>Medium</v>
      </c>
      <c r="P377" t="str">
        <f>_xlfn.XLOOKUP(Coffee_shop[[#This Row],[Customer ID]],customers!A:A,customers!I:I,,0)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_xlfn.XLOOKUP(C378,customers!A:A,customers!C:C,,0)</f>
        <v>jdeag@xrea.com</v>
      </c>
      <c r="H378" s="2" t="str">
        <f>_xlfn.XLOOKUP(C378,customers!A:A,customers!G:G,,0)</f>
        <v>United States</v>
      </c>
      <c r="I378" t="str">
        <f>_xlfn.XLOOKUP(D378,products!A:A,products!B:B,,0)</f>
        <v>Rob</v>
      </c>
      <c r="J378" t="str">
        <f>_xlfn.XLOOKUP(D378,products!A:A,products!C:C,,0)</f>
        <v>M</v>
      </c>
      <c r="K378" s="5">
        <f>_xlfn.XLOOKUP(D378,products!A:A,products!D:D,,0)</f>
        <v>0.5</v>
      </c>
      <c r="L378" s="5">
        <f>_xlfn.XLOOKUP(D378,products!A:A,products!E:E,,0)</f>
        <v>5.97</v>
      </c>
      <c r="M378">
        <f t="shared" si="15"/>
        <v>5.97</v>
      </c>
      <c r="N378" t="str">
        <f t="shared" si="16"/>
        <v>Robusta</v>
      </c>
      <c r="O378" t="str">
        <f t="shared" si="17"/>
        <v>Medium</v>
      </c>
      <c r="P378" t="str">
        <f>_xlfn.XLOOKUP(Coffee_shop[[#This Row],[Customer ID]],customers!A:A,customers!I:I,,0)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_xlfn.XLOOKUP(C379,customers!A:A,customers!C:C,,0)</f>
        <v>vskulletah@tinyurl.com</v>
      </c>
      <c r="H379" s="2" t="str">
        <f>_xlfn.XLOOKUP(C379,customers!A:A,customers!G:G,,0)</f>
        <v>Ireland</v>
      </c>
      <c r="I379" t="str">
        <f>_xlfn.XLOOKUP(D379,products!A:A,products!B:B,,0)</f>
        <v>Rob</v>
      </c>
      <c r="J379" t="str">
        <f>_xlfn.XLOOKUP(D379,products!A:A,products!C:C,,0)</f>
        <v>D</v>
      </c>
      <c r="K379" s="5">
        <f>_xlfn.XLOOKUP(D379,products!A:A,products!D:D,,0)</f>
        <v>0.2</v>
      </c>
      <c r="L379" s="5">
        <f>_xlfn.XLOOKUP(D379,products!A:A,products!E:E,,0)</f>
        <v>2.6849999999999996</v>
      </c>
      <c r="M379">
        <f t="shared" si="15"/>
        <v>8.0549999999999997</v>
      </c>
      <c r="N379" t="str">
        <f t="shared" si="16"/>
        <v>Robusta</v>
      </c>
      <c r="O379" t="str">
        <f t="shared" si="17"/>
        <v>Dark</v>
      </c>
      <c r="P379" t="str">
        <f>_xlfn.XLOOKUP(Coffee_shop[[#This Row],[Customer ID]],customers!A:A,customers!I:I,,0)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_xlfn.XLOOKUP(C380,customers!A:A,customers!C:C,,0)</f>
        <v>jrudeforthai@wunderground.com</v>
      </c>
      <c r="H380" s="2" t="str">
        <f>_xlfn.XLOOKUP(C380,customers!A:A,customers!G:G,,0)</f>
        <v>Ireland</v>
      </c>
      <c r="I380" t="str">
        <f>_xlfn.XLOOKUP(D380,products!A:A,products!B:B,,0)</f>
        <v>Ara</v>
      </c>
      <c r="J380" t="str">
        <f>_xlfn.XLOOKUP(D380,products!A:A,products!C:C,,0)</f>
        <v>L</v>
      </c>
      <c r="K380" s="5">
        <f>_xlfn.XLOOKUP(D380,products!A:A,products!D:D,,0)</f>
        <v>0.5</v>
      </c>
      <c r="L380" s="5">
        <f>_xlfn.XLOOKUP(D380,products!A:A,products!E:E,,0)</f>
        <v>7.77</v>
      </c>
      <c r="M380">
        <f t="shared" si="15"/>
        <v>23.31</v>
      </c>
      <c r="N380" t="str">
        <f t="shared" si="16"/>
        <v>Arabica</v>
      </c>
      <c r="O380" t="str">
        <f t="shared" si="17"/>
        <v>Light</v>
      </c>
      <c r="P380" t="str">
        <f>_xlfn.XLOOKUP(Coffee_shop[[#This Row],[Customer ID]],customers!A:A,customers!I:I,,0)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_xlfn.XLOOKUP(C381,customers!A:A,customers!C:C,,0)</f>
        <v>atomaszewskiaj@answers.com</v>
      </c>
      <c r="H381" s="2" t="str">
        <f>_xlfn.XLOOKUP(C381,customers!A:A,customers!G:G,,0)</f>
        <v>United Kingdom</v>
      </c>
      <c r="I381" t="str">
        <f>_xlfn.XLOOKUP(D381,products!A:A,products!B:B,,0)</f>
        <v>Rob</v>
      </c>
      <c r="J381" t="str">
        <f>_xlfn.XLOOKUP(D381,products!A:A,products!C:C,,0)</f>
        <v>L</v>
      </c>
      <c r="K381" s="5">
        <f>_xlfn.XLOOKUP(D381,products!A:A,products!D:D,,0)</f>
        <v>0.5</v>
      </c>
      <c r="L381" s="5">
        <f>_xlfn.XLOOKUP(D381,products!A:A,products!E:E,,0)</f>
        <v>7.169999999999999</v>
      </c>
      <c r="M381">
        <f t="shared" si="15"/>
        <v>43.019999999999996</v>
      </c>
      <c r="N381" t="str">
        <f t="shared" si="16"/>
        <v>Robusta</v>
      </c>
      <c r="O381" t="str">
        <f t="shared" si="17"/>
        <v>Light</v>
      </c>
      <c r="P381" t="str">
        <f>_xlfn.XLOOKUP(Coffee_shop[[#This Row],[Customer ID]],customers!A:A,customers!I:I,,0)</f>
        <v>Yes</v>
      </c>
    </row>
    <row r="382" spans="1:16" x14ac:dyDescent="0.3">
      <c r="A382" s="2" t="s">
        <v>2632</v>
      </c>
      <c r="B382" s="3">
        <v>44249</v>
      </c>
      <c r="C382" s="2" t="s">
        <v>2331</v>
      </c>
      <c r="D382" t="s">
        <v>6169</v>
      </c>
      <c r="E382" s="2">
        <v>3</v>
      </c>
      <c r="F382" s="2" t="str">
        <f>_xlfn.XLOOKUP(C382,customers!$A$1:$A$1001,customers!$B$1:$B$1001,,0)</f>
        <v>Flynn Antony</v>
      </c>
      <c r="G382" s="2">
        <f>_xlfn.XLOOKUP(C382,customers!A:A,customers!C:C,,0)</f>
        <v>0</v>
      </c>
      <c r="H382" s="2" t="str">
        <f>_xlfn.XLOOKUP(C382,customers!A:A,customers!G:G,,0)</f>
        <v>United States</v>
      </c>
      <c r="I382" t="str">
        <f>_xlfn.XLOOKUP(D382,products!A:A,products!B:B,,0)</f>
        <v>Lib</v>
      </c>
      <c r="J382" t="str">
        <f>_xlfn.XLOOKUP(D382,products!A:A,products!C:C,,0)</f>
        <v>D</v>
      </c>
      <c r="K382" s="5">
        <f>_xlfn.XLOOKUP(D382,products!A:A,products!D:D,,0)</f>
        <v>0.5</v>
      </c>
      <c r="L382" s="5">
        <f>_xlfn.XLOOKUP(D382,products!A:A,products!E:E,,0)</f>
        <v>7.77</v>
      </c>
      <c r="M382">
        <f t="shared" si="15"/>
        <v>23.31</v>
      </c>
      <c r="N382" t="str">
        <f t="shared" si="16"/>
        <v>Libarica</v>
      </c>
      <c r="O382" t="str">
        <f t="shared" si="17"/>
        <v>Dark</v>
      </c>
      <c r="P382" t="str">
        <f>_xlfn.XLOOKUP(Coffee_shop[[#This Row],[Customer ID]],customers!A:A,customers!I:I,,0)</f>
        <v>No</v>
      </c>
    </row>
    <row r="383" spans="1:16" x14ac:dyDescent="0.3">
      <c r="A383" s="2" t="s">
        <v>2638</v>
      </c>
      <c r="B383" s="3">
        <v>44646</v>
      </c>
      <c r="C383" s="2" t="s">
        <v>2639</v>
      </c>
      <c r="D383" t="s">
        <v>6154</v>
      </c>
      <c r="E383" s="2">
        <v>5</v>
      </c>
      <c r="F383" s="2" t="str">
        <f>_xlfn.XLOOKUP(C383,customers!$A$1:$A$1001,customers!$B$1:$B$1001,,0)</f>
        <v>Pren Bess</v>
      </c>
      <c r="G383" s="2" t="str">
        <f>_xlfn.XLOOKUP(C383,customers!A:A,customers!C:C,,0)</f>
        <v>pbessal@qq.com</v>
      </c>
      <c r="H383" s="2" t="str">
        <f>_xlfn.XLOOKUP(C383,customers!A:A,customers!G:G,,0)</f>
        <v>United States</v>
      </c>
      <c r="I383" t="str">
        <f>_xlfn.XLOOKUP(D383,products!A:A,products!B:B,,0)</f>
        <v>Ara</v>
      </c>
      <c r="J383" t="str">
        <f>_xlfn.XLOOKUP(D383,products!A:A,products!C:C,,0)</f>
        <v>D</v>
      </c>
      <c r="K383" s="5">
        <f>_xlfn.XLOOKUP(D383,products!A:A,products!D:D,,0)</f>
        <v>0.2</v>
      </c>
      <c r="L383" s="5">
        <f>_xlfn.XLOOKUP(D383,products!A:A,products!E:E,,0)</f>
        <v>2.9849999999999999</v>
      </c>
      <c r="M383">
        <f t="shared" si="15"/>
        <v>14.924999999999999</v>
      </c>
      <c r="N383" t="str">
        <f t="shared" si="16"/>
        <v>Arabica</v>
      </c>
      <c r="O383" t="str">
        <f t="shared" si="17"/>
        <v>Dark</v>
      </c>
      <c r="P383" t="str">
        <f>_xlfn.XLOOKUP(Coffee_shop[[#This Row],[Customer ID]],customers!A:A,customers!I:I,,0)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_xlfn.XLOOKUP(C384,customers!A:A,customers!C:C,,0)</f>
        <v>ewindressam@marketwatch.com</v>
      </c>
      <c r="H384" s="2" t="str">
        <f>_xlfn.XLOOKUP(C384,customers!A:A,customers!G:G,,0)</f>
        <v>United States</v>
      </c>
      <c r="I384" t="str">
        <f>_xlfn.XLOOKUP(D384,products!A:A,products!B:B,,0)</f>
        <v>Exc</v>
      </c>
      <c r="J384" t="str">
        <f>_xlfn.XLOOKUP(D384,products!A:A,products!C:C,,0)</f>
        <v>D</v>
      </c>
      <c r="K384" s="5">
        <f>_xlfn.XLOOKUP(D384,products!A:A,products!D:D,,0)</f>
        <v>0.5</v>
      </c>
      <c r="L384" s="5">
        <f>_xlfn.XLOOKUP(D384,products!A:A,products!E:E,,0)</f>
        <v>7.29</v>
      </c>
      <c r="M384">
        <f t="shared" si="15"/>
        <v>21.87</v>
      </c>
      <c r="N384" t="str">
        <f t="shared" si="16"/>
        <v>Excelsa</v>
      </c>
      <c r="O384" t="str">
        <f t="shared" si="17"/>
        <v>Dark</v>
      </c>
      <c r="P384" t="str">
        <f>_xlfn.XLOOKUP(Coffee_shop[[#This Row],[Customer ID]],customers!A:A,customers!I:I,,0)</f>
        <v>No</v>
      </c>
    </row>
    <row r="385" spans="1:16" x14ac:dyDescent="0.3">
      <c r="A385" s="2" t="s">
        <v>2650</v>
      </c>
      <c r="B385" s="3">
        <v>43586</v>
      </c>
      <c r="C385" s="2" t="s">
        <v>2651</v>
      </c>
      <c r="D385" t="s">
        <v>6176</v>
      </c>
      <c r="E385" s="2">
        <v>6</v>
      </c>
      <c r="F385" s="2" t="str">
        <f>_xlfn.XLOOKUP(C385,customers!$A$1:$A$1001,customers!$B$1:$B$1001,,0)</f>
        <v>Marty Kidstoun</v>
      </c>
      <c r="G385" s="2">
        <f>_xlfn.XLOOKUP(C385,customers!A:A,customers!C:C,,0)</f>
        <v>0</v>
      </c>
      <c r="H385" s="2" t="str">
        <f>_xlfn.XLOOKUP(C385,customers!A:A,customers!G:G,,0)</f>
        <v>United States</v>
      </c>
      <c r="I385" t="str">
        <f>_xlfn.XLOOKUP(D385,products!A:A,products!B:B,,0)</f>
        <v>Exc</v>
      </c>
      <c r="J385" t="str">
        <f>_xlfn.XLOOKUP(D385,products!A:A,products!C:C,,0)</f>
        <v>L</v>
      </c>
      <c r="K385" s="5">
        <f>_xlfn.XLOOKUP(D385,products!A:A,products!D:D,,0)</f>
        <v>0.5</v>
      </c>
      <c r="L385" s="5">
        <f>_xlfn.XLOOKUP(D385,products!A:A,products!E:E,,0)</f>
        <v>8.91</v>
      </c>
      <c r="M385">
        <f t="shared" si="15"/>
        <v>53.46</v>
      </c>
      <c r="N385" t="str">
        <f t="shared" si="16"/>
        <v>Excelsa</v>
      </c>
      <c r="O385" t="str">
        <f t="shared" si="17"/>
        <v>Light</v>
      </c>
      <c r="P385" t="str">
        <f>_xlfn.XLOOKUP(Coffee_shop[[#This Row],[Customer ID]],customers!A:A,customers!I:I,,0)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_xlfn.XLOOKUP(C386,customers!A:A,customers!C:C,,0)</f>
        <v>0</v>
      </c>
      <c r="H386" s="2" t="str">
        <f>_xlfn.XLOOKUP(C386,customers!A:A,customers!G:G,,0)</f>
        <v>United States</v>
      </c>
      <c r="I386" t="str">
        <f>_xlfn.XLOOKUP(D386,products!A:A,products!B:B,,0)</f>
        <v>Ara</v>
      </c>
      <c r="J386" t="str">
        <f>_xlfn.XLOOKUP(D386,products!A:A,products!C:C,,0)</f>
        <v>L</v>
      </c>
      <c r="K386" s="5">
        <f>_xlfn.XLOOKUP(D386,products!A:A,products!D:D,,0)</f>
        <v>2.5</v>
      </c>
      <c r="L386" s="5">
        <f>_xlfn.XLOOKUP(D386,products!A:A,products!E:E,,0)</f>
        <v>29.784999999999997</v>
      </c>
      <c r="M386">
        <f t="shared" si="15"/>
        <v>119.13999999999999</v>
      </c>
      <c r="N386" t="str">
        <f t="shared" si="16"/>
        <v>Arabica</v>
      </c>
      <c r="O386" t="str">
        <f t="shared" si="17"/>
        <v>Light</v>
      </c>
      <c r="P386" t="str">
        <f>_xlfn.XLOOKUP(Coffee_shop[[#This Row],[Customer ID]],customers!A:A,customers!I:I,,0)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_xlfn.XLOOKUP(C387,customers!A:A,customers!C:C,,0)</f>
        <v>vbaumadierap@google.cn</v>
      </c>
      <c r="H387" s="2" t="str">
        <f>_xlfn.XLOOKUP(C387,customers!A:A,customers!G:G,,0)</f>
        <v>United States</v>
      </c>
      <c r="I387" t="str">
        <f>_xlfn.XLOOKUP(D387,products!A:A,products!B:B,,0)</f>
        <v>Lib</v>
      </c>
      <c r="J387" t="str">
        <f>_xlfn.XLOOKUP(D387,products!A:A,products!C:C,,0)</f>
        <v>M</v>
      </c>
      <c r="K387" s="5">
        <f>_xlfn.XLOOKUP(D387,products!A:A,products!D:D,,0)</f>
        <v>0.5</v>
      </c>
      <c r="L387" s="5">
        <f>_xlfn.XLOOKUP(D387,products!A:A,products!E:E,,0)</f>
        <v>8.73</v>
      </c>
      <c r="M387">
        <f t="shared" ref="M387:M450" si="18">L387*E387</f>
        <v>43.650000000000006</v>
      </c>
      <c r="N387" t="str">
        <f t="shared" ref="N387:N450" si="19">IF(I387="Rob","Robusta",IF(I387="Exc","Excelsa",IF(I387="Ara","Arabica",IF(I387="Lib","Libarica"))))</f>
        <v>Libarica</v>
      </c>
      <c r="O387" t="str">
        <f t="shared" ref="O387:O450" si="20">IF(J387="M","Medium",IF(J387="L","Light",IF(J387="D","Dark"," ")))</f>
        <v>Medium</v>
      </c>
      <c r="P387" t="str">
        <f>_xlfn.XLOOKUP(Coffee_shop[[#This Row],[Customer ID]],customers!A:A,customers!I:I,,0)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_xlfn.XLOOKUP(C388,customers!A:A,customers!C:C,,0)</f>
        <v>0</v>
      </c>
      <c r="H388" s="2" t="str">
        <f>_xlfn.XLOOKUP(C388,customers!A:A,customers!G:G,,0)</f>
        <v>United States</v>
      </c>
      <c r="I388" t="str">
        <f>_xlfn.XLOOKUP(D388,products!A:A,products!B:B,,0)</f>
        <v>Ara</v>
      </c>
      <c r="J388" t="str">
        <f>_xlfn.XLOOKUP(D388,products!A:A,products!C:C,,0)</f>
        <v>D</v>
      </c>
      <c r="K388" s="5">
        <f>_xlfn.XLOOKUP(D388,products!A:A,products!D:D,,0)</f>
        <v>0.2</v>
      </c>
      <c r="L388" s="5">
        <f>_xlfn.XLOOKUP(D388,products!A:A,products!E:E,,0)</f>
        <v>2.9849999999999999</v>
      </c>
      <c r="M388">
        <f t="shared" si="18"/>
        <v>17.91</v>
      </c>
      <c r="N388" t="str">
        <f t="shared" si="19"/>
        <v>Arabica</v>
      </c>
      <c r="O388" t="str">
        <f t="shared" si="20"/>
        <v>Dark</v>
      </c>
      <c r="P388" t="str">
        <f>_xlfn.XLOOKUP(Coffee_shop[[#This Row],[Customer ID]],customers!A:A,customers!I:I,,0)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_xlfn.XLOOKUP(C389,customers!A:A,customers!C:C,,0)</f>
        <v>sweldsar@wired.com</v>
      </c>
      <c r="H389" s="2" t="str">
        <f>_xlfn.XLOOKUP(C389,customers!A:A,customers!G:G,,0)</f>
        <v>United States</v>
      </c>
      <c r="I389" t="str">
        <f>_xlfn.XLOOKUP(D389,products!A:A,products!B:B,,0)</f>
        <v>Exc</v>
      </c>
      <c r="J389" t="str">
        <f>_xlfn.XLOOKUP(D389,products!A:A,products!C:C,,0)</f>
        <v>L</v>
      </c>
      <c r="K389" s="5">
        <f>_xlfn.XLOOKUP(D389,products!A:A,products!D:D,,0)</f>
        <v>1</v>
      </c>
      <c r="L389" s="5">
        <f>_xlfn.XLOOKUP(D389,products!A:A,products!E:E,,0)</f>
        <v>14.85</v>
      </c>
      <c r="M389">
        <f t="shared" si="18"/>
        <v>74.25</v>
      </c>
      <c r="N389" t="str">
        <f t="shared" si="19"/>
        <v>Excelsa</v>
      </c>
      <c r="O389" t="str">
        <f t="shared" si="20"/>
        <v>Light</v>
      </c>
      <c r="P389" t="str">
        <f>_xlfn.XLOOKUP(Coffee_shop[[#This Row],[Customer ID]],customers!A:A,customers!I:I,,0)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_xlfn.XLOOKUP(C390,customers!A:A,customers!C:C,,0)</f>
        <v>msarvaras@artisteer.com</v>
      </c>
      <c r="H390" s="2" t="str">
        <f>_xlfn.XLOOKUP(C390,customers!A:A,customers!G:G,,0)</f>
        <v>United States</v>
      </c>
      <c r="I390" t="str">
        <f>_xlfn.XLOOKUP(D390,products!A:A,products!B:B,,0)</f>
        <v>Lib</v>
      </c>
      <c r="J390" t="str">
        <f>_xlfn.XLOOKUP(D390,products!A:A,products!C:C,,0)</f>
        <v>D</v>
      </c>
      <c r="K390" s="5">
        <f>_xlfn.XLOOKUP(D390,products!A:A,products!D:D,,0)</f>
        <v>0.2</v>
      </c>
      <c r="L390" s="5">
        <f>_xlfn.XLOOKUP(D390,products!A:A,products!E:E,,0)</f>
        <v>3.8849999999999998</v>
      </c>
      <c r="M390">
        <f t="shared" si="18"/>
        <v>11.654999999999999</v>
      </c>
      <c r="N390" t="str">
        <f t="shared" si="19"/>
        <v>Libarica</v>
      </c>
      <c r="O390" t="str">
        <f t="shared" si="20"/>
        <v>Dark</v>
      </c>
      <c r="P390" t="str">
        <f>_xlfn.XLOOKUP(Coffee_shop[[#This Row],[Customer ID]],customers!A:A,customers!I:I,,0)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_xlfn.XLOOKUP(C391,customers!A:A,customers!C:C,,0)</f>
        <v>ahavickat@nsw.gov.au</v>
      </c>
      <c r="H391" s="2" t="str">
        <f>_xlfn.XLOOKUP(C391,customers!A:A,customers!G:G,,0)</f>
        <v>United States</v>
      </c>
      <c r="I391" t="str">
        <f>_xlfn.XLOOKUP(D391,products!A:A,products!B:B,,0)</f>
        <v>Lib</v>
      </c>
      <c r="J391" t="str">
        <f>_xlfn.XLOOKUP(D391,products!A:A,products!C:C,,0)</f>
        <v>D</v>
      </c>
      <c r="K391" s="5">
        <f>_xlfn.XLOOKUP(D391,products!A:A,products!D:D,,0)</f>
        <v>0.5</v>
      </c>
      <c r="L391" s="5">
        <f>_xlfn.XLOOKUP(D391,products!A:A,products!E:E,,0)</f>
        <v>7.77</v>
      </c>
      <c r="M391">
        <f t="shared" si="18"/>
        <v>23.31</v>
      </c>
      <c r="N391" t="str">
        <f t="shared" si="19"/>
        <v>Libarica</v>
      </c>
      <c r="O391" t="str">
        <f t="shared" si="20"/>
        <v>Dark</v>
      </c>
      <c r="P391" t="str">
        <f>_xlfn.XLOOKUP(Coffee_shop[[#This Row],[Customer ID]],customers!A:A,customers!I:I,,0)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_xlfn.XLOOKUP(C392,customers!A:A,customers!C:C,,0)</f>
        <v>sdivinyau@ask.com</v>
      </c>
      <c r="H392" s="2" t="str">
        <f>_xlfn.XLOOKUP(C392,customers!A:A,customers!G:G,,0)</f>
        <v>United States</v>
      </c>
      <c r="I392" t="str">
        <f>_xlfn.XLOOKUP(D392,products!A:A,products!B:B,,0)</f>
        <v>Exc</v>
      </c>
      <c r="J392" t="str">
        <f>_xlfn.XLOOKUP(D392,products!A:A,products!C:C,,0)</f>
        <v>D</v>
      </c>
      <c r="K392" s="5">
        <f>_xlfn.XLOOKUP(D392,products!A:A,products!D:D,,0)</f>
        <v>0.5</v>
      </c>
      <c r="L392" s="5">
        <f>_xlfn.XLOOKUP(D392,products!A:A,products!E:E,,0)</f>
        <v>7.29</v>
      </c>
      <c r="M392">
        <f t="shared" si="18"/>
        <v>14.58</v>
      </c>
      <c r="N392" t="str">
        <f t="shared" si="19"/>
        <v>Excelsa</v>
      </c>
      <c r="O392" t="str">
        <f t="shared" si="20"/>
        <v>Dark</v>
      </c>
      <c r="P392" t="str">
        <f>_xlfn.XLOOKUP(Coffee_shop[[#This Row],[Customer ID]],customers!A:A,customers!I:I,,0)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_xlfn.XLOOKUP(C393,customers!A:A,customers!C:C,,0)</f>
        <v>inorquoyav@businessweek.com</v>
      </c>
      <c r="H393" s="2" t="str">
        <f>_xlfn.XLOOKUP(C393,customers!A:A,customers!G:G,,0)</f>
        <v>United States</v>
      </c>
      <c r="I393" t="str">
        <f>_xlfn.XLOOKUP(D393,products!A:A,products!B:B,,0)</f>
        <v>Ara</v>
      </c>
      <c r="J393" t="str">
        <f>_xlfn.XLOOKUP(D393,products!A:A,products!C:C,,0)</f>
        <v>M</v>
      </c>
      <c r="K393" s="5">
        <f>_xlfn.XLOOKUP(D393,products!A:A,products!D:D,,0)</f>
        <v>0.5</v>
      </c>
      <c r="L393" s="5">
        <f>_xlfn.XLOOKUP(D393,products!A:A,products!E:E,,0)</f>
        <v>6.75</v>
      </c>
      <c r="M393">
        <f t="shared" si="18"/>
        <v>13.5</v>
      </c>
      <c r="N393" t="str">
        <f t="shared" si="19"/>
        <v>Arabica</v>
      </c>
      <c r="O393" t="str">
        <f t="shared" si="20"/>
        <v>Medium</v>
      </c>
      <c r="P393" t="str">
        <f>_xlfn.XLOOKUP(Coffee_shop[[#This Row],[Customer ID]],customers!A:A,customers!I:I,,0)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_xlfn.XLOOKUP(C394,customers!A:A,customers!C:C,,0)</f>
        <v>aiddisonaw@usa.gov</v>
      </c>
      <c r="H394" s="2" t="str">
        <f>_xlfn.XLOOKUP(C394,customers!A:A,customers!G:G,,0)</f>
        <v>United States</v>
      </c>
      <c r="I394" t="str">
        <f>_xlfn.XLOOKUP(D394,products!A:A,products!B:B,,0)</f>
        <v>Exc</v>
      </c>
      <c r="J394" t="str">
        <f>_xlfn.XLOOKUP(D394,products!A:A,products!C:C,,0)</f>
        <v>L</v>
      </c>
      <c r="K394" s="5">
        <f>_xlfn.XLOOKUP(D394,products!A:A,products!D:D,,0)</f>
        <v>1</v>
      </c>
      <c r="L394" s="5">
        <f>_xlfn.XLOOKUP(D394,products!A:A,products!E:E,,0)</f>
        <v>14.85</v>
      </c>
      <c r="M394">
        <f t="shared" si="18"/>
        <v>89.1</v>
      </c>
      <c r="N394" t="str">
        <f t="shared" si="19"/>
        <v>Excelsa</v>
      </c>
      <c r="O394" t="str">
        <f t="shared" si="20"/>
        <v>Light</v>
      </c>
      <c r="P394" t="str">
        <f>_xlfn.XLOOKUP(Coffee_shop[[#This Row],[Customer ID]],customers!A:A,customers!I:I,,0)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_xlfn.XLOOKUP(C395,customers!A:A,customers!C:C,,0)</f>
        <v>aiddisonaw@usa.gov</v>
      </c>
      <c r="H395" s="2" t="str">
        <f>_xlfn.XLOOKUP(C395,customers!A:A,customers!G:G,,0)</f>
        <v>United States</v>
      </c>
      <c r="I395" t="str">
        <f>_xlfn.XLOOKUP(D395,products!A:A,products!B:B,,0)</f>
        <v>Ara</v>
      </c>
      <c r="J395" t="str">
        <f>_xlfn.XLOOKUP(D395,products!A:A,products!C:C,,0)</f>
        <v>L</v>
      </c>
      <c r="K395" s="5">
        <f>_xlfn.XLOOKUP(D395,products!A:A,products!D:D,,0)</f>
        <v>0.2</v>
      </c>
      <c r="L395" s="5">
        <f>_xlfn.XLOOKUP(D395,products!A:A,products!E:E,,0)</f>
        <v>3.8849999999999998</v>
      </c>
      <c r="M395">
        <f t="shared" si="18"/>
        <v>3.8849999999999998</v>
      </c>
      <c r="N395" t="str">
        <f t="shared" si="19"/>
        <v>Arabica</v>
      </c>
      <c r="O395" t="str">
        <f t="shared" si="20"/>
        <v>Light</v>
      </c>
      <c r="P395" t="str">
        <f>_xlfn.XLOOKUP(Coffee_shop[[#This Row],[Customer ID]],customers!A:A,customers!I:I,,0)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_xlfn.XLOOKUP(C396,customers!A:A,customers!C:C,,0)</f>
        <v>rlongfielday@bluehost.com</v>
      </c>
      <c r="H396" s="2" t="str">
        <f>_xlfn.XLOOKUP(C396,customers!A:A,customers!G:G,,0)</f>
        <v>United States</v>
      </c>
      <c r="I396" t="str">
        <f>_xlfn.XLOOKUP(D396,products!A:A,products!B:B,,0)</f>
        <v>Rob</v>
      </c>
      <c r="J396" t="str">
        <f>_xlfn.XLOOKUP(D396,products!A:A,products!C:C,,0)</f>
        <v>L</v>
      </c>
      <c r="K396" s="5">
        <f>_xlfn.XLOOKUP(D396,products!A:A,products!D:D,,0)</f>
        <v>2.5</v>
      </c>
      <c r="L396" s="5">
        <f>_xlfn.XLOOKUP(D396,products!A:A,products!E:E,,0)</f>
        <v>27.484999999999996</v>
      </c>
      <c r="M396">
        <f t="shared" si="18"/>
        <v>109.93999999999998</v>
      </c>
      <c r="N396" t="str">
        <f t="shared" si="19"/>
        <v>Robusta</v>
      </c>
      <c r="O396" t="str">
        <f t="shared" si="20"/>
        <v>Light</v>
      </c>
      <c r="P396" t="str">
        <f>_xlfn.XLOOKUP(Coffee_shop[[#This Row],[Customer ID]],customers!A:A,customers!I:I,,0)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_xlfn.XLOOKUP(C397,customers!A:A,customers!C:C,,0)</f>
        <v>gkislingburyaz@samsung.com</v>
      </c>
      <c r="H397" s="2" t="str">
        <f>_xlfn.XLOOKUP(C397,customers!A:A,customers!G:G,,0)</f>
        <v>United States</v>
      </c>
      <c r="I397" t="str">
        <f>_xlfn.XLOOKUP(D397,products!A:A,products!B:B,,0)</f>
        <v>Lib</v>
      </c>
      <c r="J397" t="str">
        <f>_xlfn.XLOOKUP(D397,products!A:A,products!C:C,,0)</f>
        <v>D</v>
      </c>
      <c r="K397" s="5">
        <f>_xlfn.XLOOKUP(D397,products!A:A,products!D:D,,0)</f>
        <v>0.5</v>
      </c>
      <c r="L397" s="5">
        <f>_xlfn.XLOOKUP(D397,products!A:A,products!E:E,,0)</f>
        <v>7.77</v>
      </c>
      <c r="M397">
        <f t="shared" si="18"/>
        <v>46.62</v>
      </c>
      <c r="N397" t="str">
        <f t="shared" si="19"/>
        <v>Libarica</v>
      </c>
      <c r="O397" t="str">
        <f t="shared" si="20"/>
        <v>Dark</v>
      </c>
      <c r="P397" t="str">
        <f>_xlfn.XLOOKUP(Coffee_shop[[#This Row],[Customer ID]],customers!A:A,customers!I:I,,0)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_xlfn.XLOOKUP(C398,customers!A:A,customers!C:C,,0)</f>
        <v>xgibbonsb0@artisteer.com</v>
      </c>
      <c r="H398" s="2" t="str">
        <f>_xlfn.XLOOKUP(C398,customers!A:A,customers!G:G,,0)</f>
        <v>United States</v>
      </c>
      <c r="I398" t="str">
        <f>_xlfn.XLOOKUP(D398,products!A:A,products!B:B,,0)</f>
        <v>Ara</v>
      </c>
      <c r="J398" t="str">
        <f>_xlfn.XLOOKUP(D398,products!A:A,products!C:C,,0)</f>
        <v>L</v>
      </c>
      <c r="K398" s="5">
        <f>_xlfn.XLOOKUP(D398,products!A:A,products!D:D,,0)</f>
        <v>0.5</v>
      </c>
      <c r="L398" s="5">
        <f>_xlfn.XLOOKUP(D398,products!A:A,products!E:E,,0)</f>
        <v>7.77</v>
      </c>
      <c r="M398">
        <f t="shared" si="18"/>
        <v>38.849999999999994</v>
      </c>
      <c r="N398" t="str">
        <f t="shared" si="19"/>
        <v>Arabica</v>
      </c>
      <c r="O398" t="str">
        <f t="shared" si="20"/>
        <v>Light</v>
      </c>
      <c r="P398" t="str">
        <f>_xlfn.XLOOKUP(Coffee_shop[[#This Row],[Customer ID]],customers!A:A,customers!I:I,,0)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_xlfn.XLOOKUP(C399,customers!A:A,customers!C:C,,0)</f>
        <v>fparresb1@imageshack.us</v>
      </c>
      <c r="H399" s="2" t="str">
        <f>_xlfn.XLOOKUP(C399,customers!A:A,customers!G:G,,0)</f>
        <v>United States</v>
      </c>
      <c r="I399" t="str">
        <f>_xlfn.XLOOKUP(D399,products!A:A,products!B:B,,0)</f>
        <v>Lib</v>
      </c>
      <c r="J399" t="str">
        <f>_xlfn.XLOOKUP(D399,products!A:A,products!C:C,,0)</f>
        <v>D</v>
      </c>
      <c r="K399" s="5">
        <f>_xlfn.XLOOKUP(D399,products!A:A,products!D:D,,0)</f>
        <v>0.5</v>
      </c>
      <c r="L399" s="5">
        <f>_xlfn.XLOOKUP(D399,products!A:A,products!E:E,,0)</f>
        <v>7.77</v>
      </c>
      <c r="M399">
        <f t="shared" si="18"/>
        <v>31.08</v>
      </c>
      <c r="N399" t="str">
        <f t="shared" si="19"/>
        <v>Libarica</v>
      </c>
      <c r="O399" t="str">
        <f t="shared" si="20"/>
        <v>Dark</v>
      </c>
      <c r="P399" t="str">
        <f>_xlfn.XLOOKUP(Coffee_shop[[#This Row],[Customer ID]],customers!A:A,customers!I:I,,0)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_xlfn.XLOOKUP(C400,customers!A:A,customers!C:C,,0)</f>
        <v>gsibrayb2@wsj.com</v>
      </c>
      <c r="H400" s="2" t="str">
        <f>_xlfn.XLOOKUP(C400,customers!A:A,customers!G:G,,0)</f>
        <v>United States</v>
      </c>
      <c r="I400" t="str">
        <f>_xlfn.XLOOKUP(D400,products!A:A,products!B:B,,0)</f>
        <v>Ara</v>
      </c>
      <c r="J400" t="str">
        <f>_xlfn.XLOOKUP(D400,products!A:A,products!C:C,,0)</f>
        <v>D</v>
      </c>
      <c r="K400" s="5">
        <f>_xlfn.XLOOKUP(D400,products!A:A,products!D:D,,0)</f>
        <v>0.2</v>
      </c>
      <c r="L400" s="5">
        <f>_xlfn.XLOOKUP(D400,products!A:A,products!E:E,,0)</f>
        <v>2.9849999999999999</v>
      </c>
      <c r="M400">
        <f t="shared" si="18"/>
        <v>17.91</v>
      </c>
      <c r="N400" t="str">
        <f t="shared" si="19"/>
        <v>Arabica</v>
      </c>
      <c r="O400" t="str">
        <f t="shared" si="20"/>
        <v>Dark</v>
      </c>
      <c r="P400" t="str">
        <f>_xlfn.XLOOKUP(Coffee_shop[[#This Row],[Customer ID]],customers!A:A,customers!I:I,,0)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_xlfn.XLOOKUP(C401,customers!A:A,customers!C:C,,0)</f>
        <v>ihotchkinb3@mit.edu</v>
      </c>
      <c r="H401" s="2" t="str">
        <f>_xlfn.XLOOKUP(C401,customers!A:A,customers!G:G,,0)</f>
        <v>United Kingdom</v>
      </c>
      <c r="I401" t="str">
        <f>_xlfn.XLOOKUP(D401,products!A:A,products!B:B,,0)</f>
        <v>Exc</v>
      </c>
      <c r="J401" t="str">
        <f>_xlfn.XLOOKUP(D401,products!A:A,products!C:C,,0)</f>
        <v>D</v>
      </c>
      <c r="K401" s="5">
        <f>_xlfn.XLOOKUP(D401,products!A:A,products!D:D,,0)</f>
        <v>2.5</v>
      </c>
      <c r="L401" s="5">
        <f>_xlfn.XLOOKUP(D401,products!A:A,products!E:E,,0)</f>
        <v>27.945</v>
      </c>
      <c r="M401">
        <f t="shared" si="18"/>
        <v>167.67000000000002</v>
      </c>
      <c r="N401" t="str">
        <f t="shared" si="19"/>
        <v>Excelsa</v>
      </c>
      <c r="O401" t="str">
        <f t="shared" si="20"/>
        <v>Dark</v>
      </c>
      <c r="P401" t="str">
        <f>_xlfn.XLOOKUP(Coffee_shop[[#This Row],[Customer ID]],customers!A:A,customers!I:I,,0)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_xlfn.XLOOKUP(C402,customers!A:A,customers!C:C,,0)</f>
        <v>nbroadberrieb4@gnu.org</v>
      </c>
      <c r="H402" s="2" t="str">
        <f>_xlfn.XLOOKUP(C402,customers!A:A,customers!G:G,,0)</f>
        <v>United States</v>
      </c>
      <c r="I402" t="str">
        <f>_xlfn.XLOOKUP(D402,products!A:A,products!B:B,,0)</f>
        <v>Lib</v>
      </c>
      <c r="J402" t="str">
        <f>_xlfn.XLOOKUP(D402,products!A:A,products!C:C,,0)</f>
        <v>L</v>
      </c>
      <c r="K402" s="5">
        <f>_xlfn.XLOOKUP(D402,products!A:A,products!D:D,,0)</f>
        <v>1</v>
      </c>
      <c r="L402" s="5">
        <f>_xlfn.XLOOKUP(D402,products!A:A,products!E:E,,0)</f>
        <v>15.85</v>
      </c>
      <c r="M402">
        <f t="shared" si="18"/>
        <v>63.4</v>
      </c>
      <c r="N402" t="str">
        <f t="shared" si="19"/>
        <v>Libarica</v>
      </c>
      <c r="O402" t="str">
        <f t="shared" si="20"/>
        <v>Light</v>
      </c>
      <c r="P402" t="str">
        <f>_xlfn.XLOOKUP(Coffee_shop[[#This Row],[Customer ID]],customers!A:A,customers!I:I,,0)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_xlfn.XLOOKUP(C403,customers!A:A,customers!C:C,,0)</f>
        <v>rpithcockb5@yellowbook.com</v>
      </c>
      <c r="H403" s="2" t="str">
        <f>_xlfn.XLOOKUP(C403,customers!A:A,customers!G:G,,0)</f>
        <v>United States</v>
      </c>
      <c r="I403" t="str">
        <f>_xlfn.XLOOKUP(D403,products!A:A,products!B:B,,0)</f>
        <v>Lib</v>
      </c>
      <c r="J403" t="str">
        <f>_xlfn.XLOOKUP(D403,products!A:A,products!C:C,,0)</f>
        <v>M</v>
      </c>
      <c r="K403" s="5">
        <f>_xlfn.XLOOKUP(D403,products!A:A,products!D:D,,0)</f>
        <v>0.2</v>
      </c>
      <c r="L403" s="5">
        <f>_xlfn.XLOOKUP(D403,products!A:A,products!E:E,,0)</f>
        <v>4.3650000000000002</v>
      </c>
      <c r="M403">
        <f t="shared" si="18"/>
        <v>8.73</v>
      </c>
      <c r="N403" t="str">
        <f t="shared" si="19"/>
        <v>Libarica</v>
      </c>
      <c r="O403" t="str">
        <f t="shared" si="20"/>
        <v>Medium</v>
      </c>
      <c r="P403" t="str">
        <f>_xlfn.XLOOKUP(Coffee_shop[[#This Row],[Customer ID]],customers!A:A,customers!I:I,,0)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_xlfn.XLOOKUP(C404,customers!A:A,customers!C:C,,0)</f>
        <v>gcroysdaleb6@nih.gov</v>
      </c>
      <c r="H404" s="2" t="str">
        <f>_xlfn.XLOOKUP(C404,customers!A:A,customers!G:G,,0)</f>
        <v>United States</v>
      </c>
      <c r="I404" t="str">
        <f>_xlfn.XLOOKUP(D404,products!A:A,products!B:B,,0)</f>
        <v>Rob</v>
      </c>
      <c r="J404" t="str">
        <f>_xlfn.XLOOKUP(D404,products!A:A,products!C:C,,0)</f>
        <v>D</v>
      </c>
      <c r="K404" s="5">
        <f>_xlfn.XLOOKUP(D404,products!A:A,products!D:D,,0)</f>
        <v>1</v>
      </c>
      <c r="L404" s="5">
        <f>_xlfn.XLOOKUP(D404,products!A:A,products!E:E,,0)</f>
        <v>8.9499999999999993</v>
      </c>
      <c r="M404">
        <f t="shared" si="18"/>
        <v>26.849999999999998</v>
      </c>
      <c r="N404" t="str">
        <f t="shared" si="19"/>
        <v>Robusta</v>
      </c>
      <c r="O404" t="str">
        <f t="shared" si="20"/>
        <v>Dark</v>
      </c>
      <c r="P404" t="str">
        <f>_xlfn.XLOOKUP(Coffee_shop[[#This Row],[Customer ID]],customers!A:A,customers!I:I,,0)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_xlfn.XLOOKUP(C405,customers!A:A,customers!C:C,,0)</f>
        <v>bgozzettb7@github.com</v>
      </c>
      <c r="H405" s="2" t="str">
        <f>_xlfn.XLOOKUP(C405,customers!A:A,customers!G:G,,0)</f>
        <v>United States</v>
      </c>
      <c r="I405" t="str">
        <f>_xlfn.XLOOKUP(D405,products!A:A,products!B:B,,0)</f>
        <v>Lib</v>
      </c>
      <c r="J405" t="str">
        <f>_xlfn.XLOOKUP(D405,products!A:A,products!C:C,,0)</f>
        <v>L</v>
      </c>
      <c r="K405" s="5">
        <f>_xlfn.XLOOKUP(D405,products!A:A,products!D:D,,0)</f>
        <v>0.2</v>
      </c>
      <c r="L405" s="5">
        <f>_xlfn.XLOOKUP(D405,products!A:A,products!E:E,,0)</f>
        <v>4.7549999999999999</v>
      </c>
      <c r="M405">
        <f t="shared" si="18"/>
        <v>9.51</v>
      </c>
      <c r="N405" t="str">
        <f t="shared" si="19"/>
        <v>Libarica</v>
      </c>
      <c r="O405" t="str">
        <f t="shared" si="20"/>
        <v>Light</v>
      </c>
      <c r="P405" t="str">
        <f>_xlfn.XLOOKUP(Coffee_shop[[#This Row],[Customer ID]],customers!A:A,customers!I:I,,0)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_xlfn.XLOOKUP(C406,customers!A:A,customers!C:C,,0)</f>
        <v>tcraggsb8@house.gov</v>
      </c>
      <c r="H406" s="2" t="str">
        <f>_xlfn.XLOOKUP(C406,customers!A:A,customers!G:G,,0)</f>
        <v>Ireland</v>
      </c>
      <c r="I406" t="str">
        <f>_xlfn.XLOOKUP(D406,products!A:A,products!B:B,,0)</f>
        <v>Ara</v>
      </c>
      <c r="J406" t="str">
        <f>_xlfn.XLOOKUP(D406,products!A:A,products!C:C,,0)</f>
        <v>D</v>
      </c>
      <c r="K406" s="5">
        <f>_xlfn.XLOOKUP(D406,products!A:A,products!D:D,,0)</f>
        <v>1</v>
      </c>
      <c r="L406" s="5">
        <f>_xlfn.XLOOKUP(D406,products!A:A,products!E:E,,0)</f>
        <v>9.9499999999999993</v>
      </c>
      <c r="M406">
        <f t="shared" si="18"/>
        <v>39.799999999999997</v>
      </c>
      <c r="N406" t="str">
        <f t="shared" si="19"/>
        <v>Arabica</v>
      </c>
      <c r="O406" t="str">
        <f t="shared" si="20"/>
        <v>Dark</v>
      </c>
      <c r="P406" t="str">
        <f>_xlfn.XLOOKUP(Coffee_shop[[#This Row],[Customer ID]],customers!A:A,customers!I:I,,0)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_xlfn.XLOOKUP(C407,customers!A:A,customers!C:C,,0)</f>
        <v>lcullrfordb9@xing.com</v>
      </c>
      <c r="H407" s="2" t="str">
        <f>_xlfn.XLOOKUP(C407,customers!A:A,customers!G:G,,0)</f>
        <v>United States</v>
      </c>
      <c r="I407" t="str">
        <f>_xlfn.XLOOKUP(D407,products!A:A,products!B:B,,0)</f>
        <v>Exc</v>
      </c>
      <c r="J407" t="str">
        <f>_xlfn.XLOOKUP(D407,products!A:A,products!C:C,,0)</f>
        <v>M</v>
      </c>
      <c r="K407" s="5">
        <f>_xlfn.XLOOKUP(D407,products!A:A,products!D:D,,0)</f>
        <v>0.5</v>
      </c>
      <c r="L407" s="5">
        <f>_xlfn.XLOOKUP(D407,products!A:A,products!E:E,,0)</f>
        <v>8.25</v>
      </c>
      <c r="M407">
        <f t="shared" si="18"/>
        <v>24.75</v>
      </c>
      <c r="N407" t="str">
        <f t="shared" si="19"/>
        <v>Excelsa</v>
      </c>
      <c r="O407" t="str">
        <f t="shared" si="20"/>
        <v>Medium</v>
      </c>
      <c r="P407" t="str">
        <f>_xlfn.XLOOKUP(Coffee_shop[[#This Row],[Customer ID]],customers!A:A,customers!I:I,,0)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_xlfn.XLOOKUP(C408,customers!A:A,customers!C:C,,0)</f>
        <v>arizonba@xing.com</v>
      </c>
      <c r="H408" s="2" t="str">
        <f>_xlfn.XLOOKUP(C408,customers!A:A,customers!G:G,,0)</f>
        <v>United States</v>
      </c>
      <c r="I408" t="str">
        <f>_xlfn.XLOOKUP(D408,products!A:A,products!B:B,,0)</f>
        <v>Exc</v>
      </c>
      <c r="J408" t="str">
        <f>_xlfn.XLOOKUP(D408,products!A:A,products!C:C,,0)</f>
        <v>M</v>
      </c>
      <c r="K408" s="5">
        <f>_xlfn.XLOOKUP(D408,products!A:A,products!D:D,,0)</f>
        <v>1</v>
      </c>
      <c r="L408" s="5">
        <f>_xlfn.XLOOKUP(D408,products!A:A,products!E:E,,0)</f>
        <v>13.75</v>
      </c>
      <c r="M408">
        <f t="shared" si="18"/>
        <v>68.75</v>
      </c>
      <c r="N408" t="str">
        <f t="shared" si="19"/>
        <v>Excelsa</v>
      </c>
      <c r="O408" t="str">
        <f t="shared" si="20"/>
        <v>Medium</v>
      </c>
      <c r="P408" t="str">
        <f>_xlfn.XLOOKUP(Coffee_shop[[#This Row],[Customer ID]],customers!A:A,customers!I:I,,0)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_xlfn.XLOOKUP(C409,customers!A:A,customers!C:C,,0)</f>
        <v>0</v>
      </c>
      <c r="H409" s="2" t="str">
        <f>_xlfn.XLOOKUP(C409,customers!A:A,customers!G:G,,0)</f>
        <v>Ireland</v>
      </c>
      <c r="I409" t="str">
        <f>_xlfn.XLOOKUP(D409,products!A:A,products!B:B,,0)</f>
        <v>Exc</v>
      </c>
      <c r="J409" t="str">
        <f>_xlfn.XLOOKUP(D409,products!A:A,products!C:C,,0)</f>
        <v>M</v>
      </c>
      <c r="K409" s="5">
        <f>_xlfn.XLOOKUP(D409,products!A:A,products!D:D,,0)</f>
        <v>0.5</v>
      </c>
      <c r="L409" s="5">
        <f>_xlfn.XLOOKUP(D409,products!A:A,products!E:E,,0)</f>
        <v>8.25</v>
      </c>
      <c r="M409">
        <f t="shared" si="18"/>
        <v>49.5</v>
      </c>
      <c r="N409" t="str">
        <f t="shared" si="19"/>
        <v>Excelsa</v>
      </c>
      <c r="O409" t="str">
        <f t="shared" si="20"/>
        <v>Medium</v>
      </c>
      <c r="P409" t="str">
        <f>_xlfn.XLOOKUP(Coffee_shop[[#This Row],[Customer ID]],customers!A:A,customers!I:I,,0)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_xlfn.XLOOKUP(C410,customers!A:A,customers!C:C,,0)</f>
        <v>fmiellbc@spiegel.de</v>
      </c>
      <c r="H410" s="2" t="str">
        <f>_xlfn.XLOOKUP(C410,customers!A:A,customers!G:G,,0)</f>
        <v>United States</v>
      </c>
      <c r="I410" t="str">
        <f>_xlfn.XLOOKUP(D410,products!A:A,products!B:B,,0)</f>
        <v>Ara</v>
      </c>
      <c r="J410" t="str">
        <f>_xlfn.XLOOKUP(D410,products!A:A,products!C:C,,0)</f>
        <v>M</v>
      </c>
      <c r="K410" s="5">
        <f>_xlfn.XLOOKUP(D410,products!A:A,products!D:D,,0)</f>
        <v>2.5</v>
      </c>
      <c r="L410" s="5">
        <f>_xlfn.XLOOKUP(D410,products!A:A,products!E:E,,0)</f>
        <v>25.874999999999996</v>
      </c>
      <c r="M410">
        <f t="shared" si="18"/>
        <v>51.749999999999993</v>
      </c>
      <c r="N410" t="str">
        <f t="shared" si="19"/>
        <v>Arabica</v>
      </c>
      <c r="O410" t="str">
        <f t="shared" si="20"/>
        <v>Medium</v>
      </c>
      <c r="P410" t="str">
        <f>_xlfn.XLOOKUP(Coffee_shop[[#This Row],[Customer ID]],customers!A:A,customers!I:I,,0)</f>
        <v>Yes</v>
      </c>
    </row>
    <row r="411" spans="1:16" x14ac:dyDescent="0.3">
      <c r="A411" s="2" t="s">
        <v>2798</v>
      </c>
      <c r="B411" s="3">
        <v>44203</v>
      </c>
      <c r="C411" s="2" t="s">
        <v>2799</v>
      </c>
      <c r="D411" t="s">
        <v>6170</v>
      </c>
      <c r="E411" s="2">
        <v>3</v>
      </c>
      <c r="F411" s="2" t="str">
        <f>_xlfn.XLOOKUP(C411,customers!$A$1:$A$1001,customers!$B$1:$B$1001,,0)</f>
        <v>Hamish Skeech</v>
      </c>
      <c r="G411" s="2">
        <f>_xlfn.XLOOKUP(C411,customers!A:A,customers!C:C,,0)</f>
        <v>0</v>
      </c>
      <c r="H411" s="2" t="str">
        <f>_xlfn.XLOOKUP(C411,customers!A:A,customers!G:G,,0)</f>
        <v>Ireland</v>
      </c>
      <c r="I411" t="str">
        <f>_xlfn.XLOOKUP(D411,products!A:A,products!B:B,,0)</f>
        <v>Lib</v>
      </c>
      <c r="J411" t="str">
        <f>_xlfn.XLOOKUP(D411,products!A:A,products!C:C,,0)</f>
        <v>L</v>
      </c>
      <c r="K411" s="5">
        <f>_xlfn.XLOOKUP(D411,products!A:A,products!D:D,,0)</f>
        <v>1</v>
      </c>
      <c r="L411" s="5">
        <f>_xlfn.XLOOKUP(D411,products!A:A,products!E:E,,0)</f>
        <v>15.85</v>
      </c>
      <c r="M411">
        <f t="shared" si="18"/>
        <v>47.55</v>
      </c>
      <c r="N411" t="str">
        <f t="shared" si="19"/>
        <v>Libarica</v>
      </c>
      <c r="O411" t="str">
        <f t="shared" si="20"/>
        <v>Light</v>
      </c>
      <c r="P411" t="str">
        <f>_xlfn.XLOOKUP(Coffee_shop[[#This Row],[Customer ID]],customers!A:A,customers!I:I,,0)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_xlfn.XLOOKUP(C412,customers!A:A,customers!C:C,,0)</f>
        <v>0</v>
      </c>
      <c r="H412" s="2" t="str">
        <f>_xlfn.XLOOKUP(C412,customers!A:A,customers!G:G,,0)</f>
        <v>United States</v>
      </c>
      <c r="I412" t="str">
        <f>_xlfn.XLOOKUP(D412,products!A:A,products!B:B,,0)</f>
        <v>Ara</v>
      </c>
      <c r="J412" t="str">
        <f>_xlfn.XLOOKUP(D412,products!A:A,products!C:C,,0)</f>
        <v>L</v>
      </c>
      <c r="K412" s="5">
        <f>_xlfn.XLOOKUP(D412,products!A:A,products!D:D,,0)</f>
        <v>0.2</v>
      </c>
      <c r="L412" s="5">
        <f>_xlfn.XLOOKUP(D412,products!A:A,products!E:E,,0)</f>
        <v>3.8849999999999998</v>
      </c>
      <c r="M412">
        <f t="shared" si="18"/>
        <v>15.54</v>
      </c>
      <c r="N412" t="str">
        <f t="shared" si="19"/>
        <v>Arabica</v>
      </c>
      <c r="O412" t="str">
        <f t="shared" si="20"/>
        <v>Light</v>
      </c>
      <c r="P412" t="str">
        <f>_xlfn.XLOOKUP(Coffee_shop[[#This Row],[Customer ID]],customers!A:A,customers!I:I,,0)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_xlfn.XLOOKUP(C413,customers!A:A,customers!C:C,,0)</f>
        <v>0</v>
      </c>
      <c r="H413" s="2" t="str">
        <f>_xlfn.XLOOKUP(C413,customers!A:A,customers!G:G,,0)</f>
        <v>United States</v>
      </c>
      <c r="I413" t="str">
        <f>_xlfn.XLOOKUP(D413,products!A:A,products!B:B,,0)</f>
        <v>Lib</v>
      </c>
      <c r="J413" t="str">
        <f>_xlfn.XLOOKUP(D413,products!A:A,products!C:C,,0)</f>
        <v>M</v>
      </c>
      <c r="K413" s="5">
        <f>_xlfn.XLOOKUP(D413,products!A:A,products!D:D,,0)</f>
        <v>1</v>
      </c>
      <c r="L413" s="5">
        <f>_xlfn.XLOOKUP(D413,products!A:A,products!E:E,,0)</f>
        <v>14.55</v>
      </c>
      <c r="M413">
        <f t="shared" si="18"/>
        <v>87.300000000000011</v>
      </c>
      <c r="N413" t="str">
        <f t="shared" si="19"/>
        <v>Libarica</v>
      </c>
      <c r="O413" t="str">
        <f t="shared" si="20"/>
        <v>Medium</v>
      </c>
      <c r="P413" t="str">
        <f>_xlfn.XLOOKUP(Coffee_shop[[#This Row],[Customer ID]],customers!A:A,customers!I:I,,0)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_xlfn.XLOOKUP(C414,customers!A:A,customers!C:C,,0)</f>
        <v>0</v>
      </c>
      <c r="H414" s="2" t="str">
        <f>_xlfn.XLOOKUP(C414,customers!A:A,customers!G:G,,0)</f>
        <v>United States</v>
      </c>
      <c r="I414" t="str">
        <f>_xlfn.XLOOKUP(D414,products!A:A,products!B:B,,0)</f>
        <v>Ara</v>
      </c>
      <c r="J414" t="str">
        <f>_xlfn.XLOOKUP(D414,products!A:A,products!C:C,,0)</f>
        <v>M</v>
      </c>
      <c r="K414" s="5">
        <f>_xlfn.XLOOKUP(D414,products!A:A,products!D:D,,0)</f>
        <v>1</v>
      </c>
      <c r="L414" s="5">
        <f>_xlfn.XLOOKUP(D414,products!A:A,products!E:E,,0)</f>
        <v>11.25</v>
      </c>
      <c r="M414">
        <f t="shared" si="18"/>
        <v>56.25</v>
      </c>
      <c r="N414" t="str">
        <f t="shared" si="19"/>
        <v>Arabica</v>
      </c>
      <c r="O414" t="str">
        <f t="shared" si="20"/>
        <v>Medium</v>
      </c>
      <c r="P414" t="str">
        <f>_xlfn.XLOOKUP(Coffee_shop[[#This Row],[Customer ID]],customers!A:A,customers!I:I,,0)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_xlfn.XLOOKUP(C415,customers!A:A,customers!C:C,,0)</f>
        <v>wspringallbh@jugem.jp</v>
      </c>
      <c r="H415" s="2" t="str">
        <f>_xlfn.XLOOKUP(C415,customers!A:A,customers!G:G,,0)</f>
        <v>United States</v>
      </c>
      <c r="I415" t="str">
        <f>_xlfn.XLOOKUP(D415,products!A:A,products!B:B,,0)</f>
        <v>Lib</v>
      </c>
      <c r="J415" t="str">
        <f>_xlfn.XLOOKUP(D415,products!A:A,products!C:C,,0)</f>
        <v>L</v>
      </c>
      <c r="K415" s="5">
        <f>_xlfn.XLOOKUP(D415,products!A:A,products!D:D,,0)</f>
        <v>2.5</v>
      </c>
      <c r="L415" s="5">
        <f>_xlfn.XLOOKUP(D415,products!A:A,products!E:E,,0)</f>
        <v>36.454999999999998</v>
      </c>
      <c r="M415">
        <f t="shared" si="18"/>
        <v>36.454999999999998</v>
      </c>
      <c r="N415" t="str">
        <f t="shared" si="19"/>
        <v>Libarica</v>
      </c>
      <c r="O415" t="str">
        <f t="shared" si="20"/>
        <v>Light</v>
      </c>
      <c r="P415" t="str">
        <f>_xlfn.XLOOKUP(Coffee_shop[[#This Row],[Customer ID]],customers!A:A,customers!I:I,,0)</f>
        <v>Yes</v>
      </c>
    </row>
    <row r="416" spans="1:16" x14ac:dyDescent="0.3">
      <c r="A416" s="2" t="s">
        <v>2824</v>
      </c>
      <c r="B416" s="3">
        <v>43802</v>
      </c>
      <c r="C416" s="2" t="s">
        <v>2825</v>
      </c>
      <c r="D416" t="s">
        <v>6178</v>
      </c>
      <c r="E416" s="2">
        <v>3</v>
      </c>
      <c r="F416" s="2" t="str">
        <f>_xlfn.XLOOKUP(C416,customers!$A$1:$A$1001,customers!$B$1:$B$1001,,0)</f>
        <v>Kiri Avramow</v>
      </c>
      <c r="G416" s="2">
        <f>_xlfn.XLOOKUP(C416,customers!A:A,customers!C:C,,0)</f>
        <v>0</v>
      </c>
      <c r="H416" s="2" t="str">
        <f>_xlfn.XLOOKUP(C416,customers!A:A,customers!G:G,,0)</f>
        <v>United States</v>
      </c>
      <c r="I416" t="str">
        <f>_xlfn.XLOOKUP(D416,products!A:A,products!B:B,,0)</f>
        <v>Rob</v>
      </c>
      <c r="J416" t="str">
        <f>_xlfn.XLOOKUP(D416,products!A:A,products!C:C,,0)</f>
        <v>L</v>
      </c>
      <c r="K416" s="5">
        <f>_xlfn.XLOOKUP(D416,products!A:A,products!D:D,,0)</f>
        <v>0.2</v>
      </c>
      <c r="L416" s="5">
        <f>_xlfn.XLOOKUP(D416,products!A:A,products!E:E,,0)</f>
        <v>3.5849999999999995</v>
      </c>
      <c r="M416">
        <f t="shared" si="18"/>
        <v>10.754999999999999</v>
      </c>
      <c r="N416" t="str">
        <f t="shared" si="19"/>
        <v>Robusta</v>
      </c>
      <c r="O416" t="str">
        <f t="shared" si="20"/>
        <v>Light</v>
      </c>
      <c r="P416" t="str">
        <f>_xlfn.XLOOKUP(Coffee_shop[[#This Row],[Customer ID]],customers!A:A,customers!I:I,,0)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_xlfn.XLOOKUP(C417,customers!A:A,customers!C:C,,0)</f>
        <v>ghawkyensbj@census.gov</v>
      </c>
      <c r="H417" s="2" t="str">
        <f>_xlfn.XLOOKUP(C417,customers!A:A,customers!G:G,,0)</f>
        <v>United States</v>
      </c>
      <c r="I417" t="str">
        <f>_xlfn.XLOOKUP(D417,products!A:A,products!B:B,,0)</f>
        <v>Rob</v>
      </c>
      <c r="J417" t="str">
        <f>_xlfn.XLOOKUP(D417,products!A:A,products!C:C,,0)</f>
        <v>M</v>
      </c>
      <c r="K417" s="5">
        <f>_xlfn.XLOOKUP(D417,products!A:A,products!D:D,,0)</f>
        <v>0.2</v>
      </c>
      <c r="L417" s="5">
        <f>_xlfn.XLOOKUP(D417,products!A:A,products!E:E,,0)</f>
        <v>2.9849999999999999</v>
      </c>
      <c r="M417">
        <f t="shared" si="18"/>
        <v>8.9550000000000001</v>
      </c>
      <c r="N417" t="str">
        <f t="shared" si="19"/>
        <v>Robusta</v>
      </c>
      <c r="O417" t="str">
        <f t="shared" si="20"/>
        <v>Medium</v>
      </c>
      <c r="P417" t="str">
        <f>_xlfn.XLOOKUP(Coffee_shop[[#This Row],[Customer ID]],customers!A:A,customers!I:I,,0)</f>
        <v>No</v>
      </c>
    </row>
    <row r="418" spans="1:16" x14ac:dyDescent="0.3">
      <c r="A418" s="2" t="s">
        <v>2834</v>
      </c>
      <c r="B418" s="3">
        <v>43901</v>
      </c>
      <c r="C418" s="2" t="s">
        <v>2835</v>
      </c>
      <c r="D418" t="s">
        <v>6180</v>
      </c>
      <c r="E418" s="2">
        <v>3</v>
      </c>
      <c r="F418" s="2" t="str">
        <f>_xlfn.XLOOKUP(C418,customers!$A$1:$A$1001,customers!$B$1:$B$1001,,0)</f>
        <v>Reggis Pracy</v>
      </c>
      <c r="G418" s="2">
        <f>_xlfn.XLOOKUP(C418,customers!A:A,customers!C:C,,0)</f>
        <v>0</v>
      </c>
      <c r="H418" s="2" t="str">
        <f>_xlfn.XLOOKUP(C418,customers!A:A,customers!G:G,,0)</f>
        <v>United States</v>
      </c>
      <c r="I418" t="str">
        <f>_xlfn.XLOOKUP(D418,products!A:A,products!B:B,,0)</f>
        <v>Ara</v>
      </c>
      <c r="J418" t="str">
        <f>_xlfn.XLOOKUP(D418,products!A:A,products!C:C,,0)</f>
        <v>L</v>
      </c>
      <c r="K418" s="5">
        <f>_xlfn.XLOOKUP(D418,products!A:A,products!D:D,,0)</f>
        <v>0.5</v>
      </c>
      <c r="L418" s="5">
        <f>_xlfn.XLOOKUP(D418,products!A:A,products!E:E,,0)</f>
        <v>7.77</v>
      </c>
      <c r="M418">
        <f t="shared" si="18"/>
        <v>23.31</v>
      </c>
      <c r="N418" t="str">
        <f t="shared" si="19"/>
        <v>Arabica</v>
      </c>
      <c r="O418" t="str">
        <f t="shared" si="20"/>
        <v>Light</v>
      </c>
      <c r="P418" t="str">
        <f>_xlfn.XLOOKUP(Coffee_shop[[#This Row],[Customer ID]],customers!A:A,customers!I:I,,0)</f>
        <v>Yes</v>
      </c>
    </row>
    <row r="419" spans="1:16" x14ac:dyDescent="0.3">
      <c r="A419" s="2" t="s">
        <v>2839</v>
      </c>
      <c r="B419" s="3">
        <v>44457</v>
      </c>
      <c r="C419" s="2" t="s">
        <v>2840</v>
      </c>
      <c r="D419" t="s">
        <v>6182</v>
      </c>
      <c r="E419" s="2">
        <v>1</v>
      </c>
      <c r="F419" s="2" t="str">
        <f>_xlfn.XLOOKUP(C419,customers!$A$1:$A$1001,customers!$B$1:$B$1001,,0)</f>
        <v>Paula Denis</v>
      </c>
      <c r="G419" s="2">
        <f>_xlfn.XLOOKUP(C419,customers!A:A,customers!C:C,,0)</f>
        <v>0</v>
      </c>
      <c r="H419" s="2" t="str">
        <f>_xlfn.XLOOKUP(C419,customers!A:A,customers!G:G,,0)</f>
        <v>United States</v>
      </c>
      <c r="I419" t="str">
        <f>_xlfn.XLOOKUP(D419,products!A:A,products!B:B,,0)</f>
        <v>Ara</v>
      </c>
      <c r="J419" t="str">
        <f>_xlfn.XLOOKUP(D419,products!A:A,products!C:C,,0)</f>
        <v>L</v>
      </c>
      <c r="K419" s="5">
        <f>_xlfn.XLOOKUP(D419,products!A:A,products!D:D,,0)</f>
        <v>2.5</v>
      </c>
      <c r="L419" s="5">
        <f>_xlfn.XLOOKUP(D419,products!A:A,products!E:E,,0)</f>
        <v>29.784999999999997</v>
      </c>
      <c r="M419">
        <f t="shared" si="18"/>
        <v>29.784999999999997</v>
      </c>
      <c r="N419" t="str">
        <f t="shared" si="19"/>
        <v>Arabica</v>
      </c>
      <c r="O419" t="str">
        <f t="shared" si="20"/>
        <v>Light</v>
      </c>
      <c r="P419" t="str">
        <f>_xlfn.XLOOKUP(Coffee_shop[[#This Row],[Customer ID]],customers!A:A,customers!I:I,,0)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_xlfn.XLOOKUP(C420,customers!A:A,customers!C:C,,0)</f>
        <v>bmcgilvrabm@so-net.ne.jp</v>
      </c>
      <c r="H420" s="2" t="str">
        <f>_xlfn.XLOOKUP(C420,customers!A:A,customers!G:G,,0)</f>
        <v>United States</v>
      </c>
      <c r="I420" t="str">
        <f>_xlfn.XLOOKUP(D420,products!A:A,products!B:B,,0)</f>
        <v>Ara</v>
      </c>
      <c r="J420" t="str">
        <f>_xlfn.XLOOKUP(D420,products!A:A,products!C:C,,0)</f>
        <v>L</v>
      </c>
      <c r="K420" s="5">
        <f>_xlfn.XLOOKUP(D420,products!A:A,products!D:D,,0)</f>
        <v>2.5</v>
      </c>
      <c r="L420" s="5">
        <f>_xlfn.XLOOKUP(D420,products!A:A,products!E:E,,0)</f>
        <v>29.784999999999997</v>
      </c>
      <c r="M420">
        <f t="shared" si="18"/>
        <v>148.92499999999998</v>
      </c>
      <c r="N420" t="str">
        <f t="shared" si="19"/>
        <v>Arabica</v>
      </c>
      <c r="O420" t="str">
        <f t="shared" si="20"/>
        <v>Light</v>
      </c>
      <c r="P420" t="str">
        <f>_xlfn.XLOOKUP(Coffee_shop[[#This Row],[Customer ID]],customers!A:A,customers!I:I,,0)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_xlfn.XLOOKUP(C421,customers!A:A,customers!C:C,,0)</f>
        <v>adanzeybn@github.com</v>
      </c>
      <c r="H421" s="2" t="str">
        <f>_xlfn.XLOOKUP(C421,customers!A:A,customers!G:G,,0)</f>
        <v>United States</v>
      </c>
      <c r="I421" t="str">
        <f>_xlfn.XLOOKUP(D421,products!A:A,products!B:B,,0)</f>
        <v>Lib</v>
      </c>
      <c r="J421" t="str">
        <f>_xlfn.XLOOKUP(D421,products!A:A,products!C:C,,0)</f>
        <v>M</v>
      </c>
      <c r="K421" s="5">
        <f>_xlfn.XLOOKUP(D421,products!A:A,products!D:D,,0)</f>
        <v>0.5</v>
      </c>
      <c r="L421" s="5">
        <f>_xlfn.XLOOKUP(D421,products!A:A,products!E:E,,0)</f>
        <v>8.73</v>
      </c>
      <c r="M421">
        <f t="shared" si="18"/>
        <v>8.73</v>
      </c>
      <c r="N421" t="str">
        <f t="shared" si="19"/>
        <v>Libarica</v>
      </c>
      <c r="O421" t="str">
        <f t="shared" si="20"/>
        <v>Medium</v>
      </c>
      <c r="P421" t="str">
        <f>_xlfn.XLOOKUP(Coffee_shop[[#This Row],[Customer ID]],customers!A:A,customers!I:I,,0)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_xlfn.XLOOKUP(C422,customers!A:A,customers!C:C,,0)</f>
        <v>tfarraac@behance.net</v>
      </c>
      <c r="H422" s="2" t="str">
        <f>_xlfn.XLOOKUP(C422,customers!A:A,customers!G:G,,0)</f>
        <v>United States</v>
      </c>
      <c r="I422" t="str">
        <f>_xlfn.XLOOKUP(D422,products!A:A,products!B:B,,0)</f>
        <v>Lib</v>
      </c>
      <c r="J422" t="str">
        <f>_xlfn.XLOOKUP(D422,products!A:A,products!C:C,,0)</f>
        <v>D</v>
      </c>
      <c r="K422" s="5">
        <f>_xlfn.XLOOKUP(D422,products!A:A,products!D:D,,0)</f>
        <v>0.5</v>
      </c>
      <c r="L422" s="5">
        <f>_xlfn.XLOOKUP(D422,products!A:A,products!E:E,,0)</f>
        <v>7.77</v>
      </c>
      <c r="M422">
        <f t="shared" si="18"/>
        <v>31.08</v>
      </c>
      <c r="N422" t="str">
        <f t="shared" si="19"/>
        <v>Libarica</v>
      </c>
      <c r="O422" t="str">
        <f t="shared" si="20"/>
        <v>Dark</v>
      </c>
      <c r="P422" t="str">
        <f>_xlfn.XLOOKUP(Coffee_shop[[#This Row],[Customer ID]],customers!A:A,customers!I:I,,0)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_xlfn.XLOOKUP(C423,customers!A:A,customers!C:C,,0)</f>
        <v>tfarraac@behance.net</v>
      </c>
      <c r="H423" s="2" t="str">
        <f>_xlfn.XLOOKUP(C423,customers!A:A,customers!G:G,,0)</f>
        <v>United States</v>
      </c>
      <c r="I423" t="str">
        <f>_xlfn.XLOOKUP(D423,products!A:A,products!B:B,,0)</f>
        <v>Ara</v>
      </c>
      <c r="J423" t="str">
        <f>_xlfn.XLOOKUP(D423,products!A:A,products!C:C,,0)</f>
        <v>D</v>
      </c>
      <c r="K423" s="5">
        <f>_xlfn.XLOOKUP(D423,products!A:A,products!D:D,,0)</f>
        <v>2.5</v>
      </c>
      <c r="L423" s="5">
        <f>_xlfn.XLOOKUP(D423,products!A:A,products!E:E,,0)</f>
        <v>22.884999999999998</v>
      </c>
      <c r="M423">
        <f t="shared" si="18"/>
        <v>137.31</v>
      </c>
      <c r="N423" t="str">
        <f t="shared" si="19"/>
        <v>Arabica</v>
      </c>
      <c r="O423" t="str">
        <f t="shared" si="20"/>
        <v>Dark</v>
      </c>
      <c r="P423" t="str">
        <f>_xlfn.XLOOKUP(Coffee_shop[[#This Row],[Customer ID]],customers!A:A,customers!I:I,,0)</f>
        <v>No</v>
      </c>
    </row>
    <row r="424" spans="1:16" x14ac:dyDescent="0.3">
      <c r="A424" s="2" t="s">
        <v>2866</v>
      </c>
      <c r="B424" s="3">
        <v>43868</v>
      </c>
      <c r="C424" s="2" t="s">
        <v>2867</v>
      </c>
      <c r="D424" t="s">
        <v>6158</v>
      </c>
      <c r="E424" s="2">
        <v>5</v>
      </c>
      <c r="F424" s="2" t="str">
        <f>_xlfn.XLOOKUP(C424,customers!$A$1:$A$1001,customers!$B$1:$B$1001,,0)</f>
        <v>Nevins Glowacz</v>
      </c>
      <c r="G424" s="2">
        <f>_xlfn.XLOOKUP(C424,customers!A:A,customers!C:C,,0)</f>
        <v>0</v>
      </c>
      <c r="H424" s="2" t="str">
        <f>_xlfn.XLOOKUP(C424,customers!A:A,customers!G:G,,0)</f>
        <v>United States</v>
      </c>
      <c r="I424" t="str">
        <f>_xlfn.XLOOKUP(D424,products!A:A,products!B:B,,0)</f>
        <v>Ara</v>
      </c>
      <c r="J424" t="str">
        <f>_xlfn.XLOOKUP(D424,products!A:A,products!C:C,,0)</f>
        <v>D</v>
      </c>
      <c r="K424" s="5">
        <f>_xlfn.XLOOKUP(D424,products!A:A,products!D:D,,0)</f>
        <v>0.5</v>
      </c>
      <c r="L424" s="5">
        <f>_xlfn.XLOOKUP(D424,products!A:A,products!E:E,,0)</f>
        <v>5.97</v>
      </c>
      <c r="M424">
        <f t="shared" si="18"/>
        <v>29.849999999999998</v>
      </c>
      <c r="N424" t="str">
        <f t="shared" si="19"/>
        <v>Arabica</v>
      </c>
      <c r="O424" t="str">
        <f t="shared" si="20"/>
        <v>Dark</v>
      </c>
      <c r="P424" t="str">
        <f>_xlfn.XLOOKUP(Coffee_shop[[#This Row],[Customer ID]],customers!A:A,customers!I:I,,0)</f>
        <v>No</v>
      </c>
    </row>
    <row r="425" spans="1:16" x14ac:dyDescent="0.3">
      <c r="A425" s="2" t="s">
        <v>2871</v>
      </c>
      <c r="B425" s="3">
        <v>44183</v>
      </c>
      <c r="C425" s="2" t="s">
        <v>2872</v>
      </c>
      <c r="D425" t="s">
        <v>6146</v>
      </c>
      <c r="E425" s="2">
        <v>3</v>
      </c>
      <c r="F425" s="2" t="str">
        <f>_xlfn.XLOOKUP(C425,customers!$A$1:$A$1001,customers!$B$1:$B$1001,,0)</f>
        <v>Adelice Isabell</v>
      </c>
      <c r="G425" s="2">
        <f>_xlfn.XLOOKUP(C425,customers!A:A,customers!C:C,,0)</f>
        <v>0</v>
      </c>
      <c r="H425" s="2" t="str">
        <f>_xlfn.XLOOKUP(C425,customers!A:A,customers!G:G,,0)</f>
        <v>United States</v>
      </c>
      <c r="I425" t="str">
        <f>_xlfn.XLOOKUP(D425,products!A:A,products!B:B,,0)</f>
        <v>Rob</v>
      </c>
      <c r="J425" t="str">
        <f>_xlfn.XLOOKUP(D425,products!A:A,products!C:C,,0)</f>
        <v>M</v>
      </c>
      <c r="K425" s="5">
        <f>_xlfn.XLOOKUP(D425,products!A:A,products!D:D,,0)</f>
        <v>0.5</v>
      </c>
      <c r="L425" s="5">
        <f>_xlfn.XLOOKUP(D425,products!A:A,products!E:E,,0)</f>
        <v>5.97</v>
      </c>
      <c r="M425">
        <f t="shared" si="18"/>
        <v>17.91</v>
      </c>
      <c r="N425" t="str">
        <f t="shared" si="19"/>
        <v>Robusta</v>
      </c>
      <c r="O425" t="str">
        <f t="shared" si="20"/>
        <v>Medium</v>
      </c>
      <c r="P425" t="str">
        <f>_xlfn.XLOOKUP(Coffee_shop[[#This Row],[Customer ID]],customers!A:A,customers!I:I,,0)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_xlfn.XLOOKUP(C426,customers!A:A,customers!C:C,,0)</f>
        <v>ydombrellbs@dedecms.com</v>
      </c>
      <c r="H426" s="2" t="str">
        <f>_xlfn.XLOOKUP(C426,customers!A:A,customers!G:G,,0)</f>
        <v>United States</v>
      </c>
      <c r="I426" t="str">
        <f>_xlfn.XLOOKUP(D426,products!A:A,products!B:B,,0)</f>
        <v>Exc</v>
      </c>
      <c r="J426" t="str">
        <f>_xlfn.XLOOKUP(D426,products!A:A,products!C:C,,0)</f>
        <v>L</v>
      </c>
      <c r="K426" s="5">
        <f>_xlfn.XLOOKUP(D426,products!A:A,products!D:D,,0)</f>
        <v>0.5</v>
      </c>
      <c r="L426" s="5">
        <f>_xlfn.XLOOKUP(D426,products!A:A,products!E:E,,0)</f>
        <v>8.91</v>
      </c>
      <c r="M426">
        <f t="shared" si="18"/>
        <v>26.73</v>
      </c>
      <c r="N426" t="str">
        <f t="shared" si="19"/>
        <v>Excelsa</v>
      </c>
      <c r="O426" t="str">
        <f t="shared" si="20"/>
        <v>Light</v>
      </c>
      <c r="P426" t="str">
        <f>_xlfn.XLOOKUP(Coffee_shop[[#This Row],[Customer ID]],customers!A:A,customers!I:I,,0)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_xlfn.XLOOKUP(C427,customers!A:A,customers!C:C,,0)</f>
        <v>adarthbt@t.co</v>
      </c>
      <c r="H427" s="2" t="str">
        <f>_xlfn.XLOOKUP(C427,customers!A:A,customers!G:G,,0)</f>
        <v>United States</v>
      </c>
      <c r="I427" t="str">
        <f>_xlfn.XLOOKUP(D427,products!A:A,products!B:B,,0)</f>
        <v>Rob</v>
      </c>
      <c r="J427" t="str">
        <f>_xlfn.XLOOKUP(D427,products!A:A,products!C:C,,0)</f>
        <v>D</v>
      </c>
      <c r="K427" s="5">
        <f>_xlfn.XLOOKUP(D427,products!A:A,products!D:D,,0)</f>
        <v>1</v>
      </c>
      <c r="L427" s="5">
        <f>_xlfn.XLOOKUP(D427,products!A:A,products!E:E,,0)</f>
        <v>8.9499999999999993</v>
      </c>
      <c r="M427">
        <f t="shared" si="18"/>
        <v>17.899999999999999</v>
      </c>
      <c r="N427" t="str">
        <f t="shared" si="19"/>
        <v>Robusta</v>
      </c>
      <c r="O427" t="str">
        <f t="shared" si="20"/>
        <v>Dark</v>
      </c>
      <c r="P427" t="str">
        <f>_xlfn.XLOOKUP(Coffee_shop[[#This Row],[Customer ID]],customers!A:A,customers!I:I,,0)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_xlfn.XLOOKUP(C428,customers!A:A,customers!C:C,,0)</f>
        <v>mdarrigoebu@hud.gov</v>
      </c>
      <c r="H428" s="2" t="str">
        <f>_xlfn.XLOOKUP(C428,customers!A:A,customers!G:G,,0)</f>
        <v>Ireland</v>
      </c>
      <c r="I428" t="str">
        <f>_xlfn.XLOOKUP(D428,products!A:A,products!B:B,,0)</f>
        <v>Rob</v>
      </c>
      <c r="J428" t="str">
        <f>_xlfn.XLOOKUP(D428,products!A:A,products!C:C,,0)</f>
        <v>L</v>
      </c>
      <c r="K428" s="5">
        <f>_xlfn.XLOOKUP(D428,products!A:A,products!D:D,,0)</f>
        <v>0.2</v>
      </c>
      <c r="L428" s="5">
        <f>_xlfn.XLOOKUP(D428,products!A:A,products!E:E,,0)</f>
        <v>3.5849999999999995</v>
      </c>
      <c r="M428">
        <f t="shared" si="18"/>
        <v>14.339999999999998</v>
      </c>
      <c r="N428" t="str">
        <f t="shared" si="19"/>
        <v>Robusta</v>
      </c>
      <c r="O428" t="str">
        <f t="shared" si="20"/>
        <v>Light</v>
      </c>
      <c r="P428" t="str">
        <f>_xlfn.XLOOKUP(Coffee_shop[[#This Row],[Customer ID]],customers!A:A,customers!I:I,,0)</f>
        <v>Yes</v>
      </c>
    </row>
    <row r="429" spans="1:16" x14ac:dyDescent="0.3">
      <c r="A429" s="2" t="s">
        <v>2894</v>
      </c>
      <c r="B429" s="3">
        <v>44224</v>
      </c>
      <c r="C429" s="2" t="s">
        <v>2895</v>
      </c>
      <c r="D429" t="s">
        <v>6175</v>
      </c>
      <c r="E429" s="2">
        <v>3</v>
      </c>
      <c r="F429" s="2" t="str">
        <f>_xlfn.XLOOKUP(C429,customers!$A$1:$A$1001,customers!$B$1:$B$1001,,0)</f>
        <v>Kynthia Berick</v>
      </c>
      <c r="G429" s="2">
        <f>_xlfn.XLOOKUP(C429,customers!A:A,customers!C:C,,0)</f>
        <v>0</v>
      </c>
      <c r="H429" s="2" t="str">
        <f>_xlfn.XLOOKUP(C429,customers!A:A,customers!G:G,,0)</f>
        <v>United States</v>
      </c>
      <c r="I429" t="str">
        <f>_xlfn.XLOOKUP(D429,products!A:A,products!B:B,,0)</f>
        <v>Ara</v>
      </c>
      <c r="J429" t="str">
        <f>_xlfn.XLOOKUP(D429,products!A:A,products!C:C,,0)</f>
        <v>M</v>
      </c>
      <c r="K429" s="5">
        <f>_xlfn.XLOOKUP(D429,products!A:A,products!D:D,,0)</f>
        <v>2.5</v>
      </c>
      <c r="L429" s="5">
        <f>_xlfn.XLOOKUP(D429,products!A:A,products!E:E,,0)</f>
        <v>25.874999999999996</v>
      </c>
      <c r="M429">
        <f t="shared" si="18"/>
        <v>77.624999999999986</v>
      </c>
      <c r="N429" t="str">
        <f t="shared" si="19"/>
        <v>Arabica</v>
      </c>
      <c r="O429" t="str">
        <f t="shared" si="20"/>
        <v>Medium</v>
      </c>
      <c r="P429" t="str">
        <f>_xlfn.XLOOKUP(Coffee_shop[[#This Row],[Customer ID]],customers!A:A,customers!I:I,,0)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_xlfn.XLOOKUP(C430,customers!A:A,customers!C:C,,0)</f>
        <v>mackrillbw@bandcamp.com</v>
      </c>
      <c r="H430" s="2" t="str">
        <f>_xlfn.XLOOKUP(C430,customers!A:A,customers!G:G,,0)</f>
        <v>United States</v>
      </c>
      <c r="I430" t="str">
        <f>_xlfn.XLOOKUP(D430,products!A:A,products!B:B,,0)</f>
        <v>Rob</v>
      </c>
      <c r="J430" t="str">
        <f>_xlfn.XLOOKUP(D430,products!A:A,products!C:C,,0)</f>
        <v>L</v>
      </c>
      <c r="K430" s="5">
        <f>_xlfn.XLOOKUP(D430,products!A:A,products!D:D,,0)</f>
        <v>1</v>
      </c>
      <c r="L430" s="5">
        <f>_xlfn.XLOOKUP(D430,products!A:A,products!E:E,,0)</f>
        <v>11.95</v>
      </c>
      <c r="M430">
        <f t="shared" si="18"/>
        <v>59.75</v>
      </c>
      <c r="N430" t="str">
        <f t="shared" si="19"/>
        <v>Robusta</v>
      </c>
      <c r="O430" t="str">
        <f t="shared" si="20"/>
        <v>Light</v>
      </c>
      <c r="P430" t="str">
        <f>_xlfn.XLOOKUP(Coffee_shop[[#This Row],[Customer ID]],customers!A:A,customers!I:I,,0)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_xlfn.XLOOKUP(C431,customers!A:A,customers!C:C,,0)</f>
        <v>tfarraac@behance.net</v>
      </c>
      <c r="H431" s="2" t="str">
        <f>_xlfn.XLOOKUP(C431,customers!A:A,customers!G:G,,0)</f>
        <v>United States</v>
      </c>
      <c r="I431" t="str">
        <f>_xlfn.XLOOKUP(D431,products!A:A,products!B:B,,0)</f>
        <v>Ara</v>
      </c>
      <c r="J431" t="str">
        <f>_xlfn.XLOOKUP(D431,products!A:A,products!C:C,,0)</f>
        <v>L</v>
      </c>
      <c r="K431" s="5">
        <f>_xlfn.XLOOKUP(D431,products!A:A,products!D:D,,0)</f>
        <v>1</v>
      </c>
      <c r="L431" s="5">
        <f>_xlfn.XLOOKUP(D431,products!A:A,products!E:E,,0)</f>
        <v>12.95</v>
      </c>
      <c r="M431">
        <f t="shared" si="18"/>
        <v>77.699999999999989</v>
      </c>
      <c r="N431" t="str">
        <f t="shared" si="19"/>
        <v>Arabica</v>
      </c>
      <c r="O431" t="str">
        <f t="shared" si="20"/>
        <v>Light</v>
      </c>
      <c r="P431" t="str">
        <f>_xlfn.XLOOKUP(Coffee_shop[[#This Row],[Customer ID]],customers!A:A,customers!I:I,,0)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_xlfn.XLOOKUP(C432,customers!A:A,customers!C:C,,0)</f>
        <v>mkippenby@dion.ne.jp</v>
      </c>
      <c r="H432" s="2" t="str">
        <f>_xlfn.XLOOKUP(C432,customers!A:A,customers!G:G,,0)</f>
        <v>United States</v>
      </c>
      <c r="I432" t="str">
        <f>_xlfn.XLOOKUP(D432,products!A:A,products!B:B,,0)</f>
        <v>Rob</v>
      </c>
      <c r="J432" t="str">
        <f>_xlfn.XLOOKUP(D432,products!A:A,products!C:C,,0)</f>
        <v>D</v>
      </c>
      <c r="K432" s="5">
        <f>_xlfn.XLOOKUP(D432,products!A:A,products!D:D,,0)</f>
        <v>0.2</v>
      </c>
      <c r="L432" s="5">
        <f>_xlfn.XLOOKUP(D432,products!A:A,products!E:E,,0)</f>
        <v>2.6849999999999996</v>
      </c>
      <c r="M432">
        <f t="shared" si="18"/>
        <v>5.3699999999999992</v>
      </c>
      <c r="N432" t="str">
        <f t="shared" si="19"/>
        <v>Robusta</v>
      </c>
      <c r="O432" t="str">
        <f t="shared" si="20"/>
        <v>Dark</v>
      </c>
      <c r="P432" t="str">
        <f>_xlfn.XLOOKUP(Coffee_shop[[#This Row],[Customer ID]],customers!A:A,customers!I:I,,0)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_xlfn.XLOOKUP(C433,customers!A:A,customers!C:C,,0)</f>
        <v>wransonbz@ted.com</v>
      </c>
      <c r="H433" s="2" t="str">
        <f>_xlfn.XLOOKUP(C433,customers!A:A,customers!G:G,,0)</f>
        <v>Ireland</v>
      </c>
      <c r="I433" t="str">
        <f>_xlfn.XLOOKUP(D433,products!A:A,products!B:B,,0)</f>
        <v>Exc</v>
      </c>
      <c r="J433" t="str">
        <f>_xlfn.XLOOKUP(D433,products!A:A,products!C:C,,0)</f>
        <v>D</v>
      </c>
      <c r="K433" s="5">
        <f>_xlfn.XLOOKUP(D433,products!A:A,products!D:D,,0)</f>
        <v>2.5</v>
      </c>
      <c r="L433" s="5">
        <f>_xlfn.XLOOKUP(D433,products!A:A,products!E:E,,0)</f>
        <v>27.945</v>
      </c>
      <c r="M433">
        <f t="shared" si="18"/>
        <v>83.835000000000008</v>
      </c>
      <c r="N433" t="str">
        <f t="shared" si="19"/>
        <v>Excelsa</v>
      </c>
      <c r="O433" t="str">
        <f t="shared" si="20"/>
        <v>Dark</v>
      </c>
      <c r="P433" t="str">
        <f>_xlfn.XLOOKUP(Coffee_shop[[#This Row],[Customer ID]],customers!A:A,customers!I:I,,0)</f>
        <v>Yes</v>
      </c>
    </row>
    <row r="434" spans="1:16" x14ac:dyDescent="0.3">
      <c r="A434" s="2" t="s">
        <v>2923</v>
      </c>
      <c r="B434" s="3">
        <v>43808</v>
      </c>
      <c r="C434" s="2" t="s">
        <v>2924</v>
      </c>
      <c r="D434" t="s">
        <v>6155</v>
      </c>
      <c r="E434" s="2">
        <v>2</v>
      </c>
      <c r="F434" s="2" t="str">
        <f>_xlfn.XLOOKUP(C434,customers!$A$1:$A$1001,customers!$B$1:$B$1001,,0)</f>
        <v>Rod Gowdie</v>
      </c>
      <c r="G434" s="2">
        <f>_xlfn.XLOOKUP(C434,customers!A:A,customers!C:C,,0)</f>
        <v>0</v>
      </c>
      <c r="H434" s="2" t="str">
        <f>_xlfn.XLOOKUP(C434,customers!A:A,customers!G:G,,0)</f>
        <v>United States</v>
      </c>
      <c r="I434" t="str">
        <f>_xlfn.XLOOKUP(D434,products!A:A,products!B:B,,0)</f>
        <v>Ara</v>
      </c>
      <c r="J434" t="str">
        <f>_xlfn.XLOOKUP(D434,products!A:A,products!C:C,,0)</f>
        <v>M</v>
      </c>
      <c r="K434" s="5">
        <f>_xlfn.XLOOKUP(D434,products!A:A,products!D:D,,0)</f>
        <v>1</v>
      </c>
      <c r="L434" s="5">
        <f>_xlfn.XLOOKUP(D434,products!A:A,products!E:E,,0)</f>
        <v>11.25</v>
      </c>
      <c r="M434">
        <f t="shared" si="18"/>
        <v>22.5</v>
      </c>
      <c r="N434" t="str">
        <f t="shared" si="19"/>
        <v>Arabica</v>
      </c>
      <c r="O434" t="str">
        <f t="shared" si="20"/>
        <v>Medium</v>
      </c>
      <c r="P434" t="str">
        <f>_xlfn.XLOOKUP(Coffee_shop[[#This Row],[Customer ID]],customers!A:A,customers!I:I,,0)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_xlfn.XLOOKUP(C435,customers!A:A,customers!C:C,,0)</f>
        <v>lrignoldc1@miibeian.gov.cn</v>
      </c>
      <c r="H435" s="2" t="str">
        <f>_xlfn.XLOOKUP(C435,customers!A:A,customers!G:G,,0)</f>
        <v>United States</v>
      </c>
      <c r="I435" t="str">
        <f>_xlfn.XLOOKUP(D435,products!A:A,products!B:B,,0)</f>
        <v>Lib</v>
      </c>
      <c r="J435" t="str">
        <f>_xlfn.XLOOKUP(D435,products!A:A,products!C:C,,0)</f>
        <v>M</v>
      </c>
      <c r="K435" s="5">
        <f>_xlfn.XLOOKUP(D435,products!A:A,products!D:D,,0)</f>
        <v>2.5</v>
      </c>
      <c r="L435" s="5">
        <f>_xlfn.XLOOKUP(D435,products!A:A,products!E:E,,0)</f>
        <v>33.464999999999996</v>
      </c>
      <c r="M435">
        <f t="shared" si="18"/>
        <v>200.78999999999996</v>
      </c>
      <c r="N435" t="str">
        <f t="shared" si="19"/>
        <v>Libarica</v>
      </c>
      <c r="O435" t="str">
        <f t="shared" si="20"/>
        <v>Medium</v>
      </c>
      <c r="P435" t="str">
        <f>_xlfn.XLOOKUP(Coffee_shop[[#This Row],[Customer ID]],customers!A:A,customers!I:I,,0)</f>
        <v>Yes</v>
      </c>
    </row>
    <row r="436" spans="1:16" x14ac:dyDescent="0.3">
      <c r="A436" s="2" t="s">
        <v>2934</v>
      </c>
      <c r="B436" s="3">
        <v>43807</v>
      </c>
      <c r="C436" s="2" t="s">
        <v>2935</v>
      </c>
      <c r="D436" t="s">
        <v>6155</v>
      </c>
      <c r="E436" s="2">
        <v>6</v>
      </c>
      <c r="F436" s="2" t="str">
        <f>_xlfn.XLOOKUP(C436,customers!$A$1:$A$1001,customers!$B$1:$B$1001,,0)</f>
        <v>Nevsa Fields</v>
      </c>
      <c r="G436" s="2">
        <f>_xlfn.XLOOKUP(C436,customers!A:A,customers!C:C,,0)</f>
        <v>0</v>
      </c>
      <c r="H436" s="2" t="str">
        <f>_xlfn.XLOOKUP(C436,customers!A:A,customers!G:G,,0)</f>
        <v>United States</v>
      </c>
      <c r="I436" t="str">
        <f>_xlfn.XLOOKUP(D436,products!A:A,products!B:B,,0)</f>
        <v>Ara</v>
      </c>
      <c r="J436" t="str">
        <f>_xlfn.XLOOKUP(D436,products!A:A,products!C:C,,0)</f>
        <v>M</v>
      </c>
      <c r="K436" s="5">
        <f>_xlfn.XLOOKUP(D436,products!A:A,products!D:D,,0)</f>
        <v>1</v>
      </c>
      <c r="L436" s="5">
        <f>_xlfn.XLOOKUP(D436,products!A:A,products!E:E,,0)</f>
        <v>11.25</v>
      </c>
      <c r="M436">
        <f t="shared" si="18"/>
        <v>67.5</v>
      </c>
      <c r="N436" t="str">
        <f t="shared" si="19"/>
        <v>Arabica</v>
      </c>
      <c r="O436" t="str">
        <f t="shared" si="20"/>
        <v>Medium</v>
      </c>
      <c r="P436" t="str">
        <f>_xlfn.XLOOKUP(Coffee_shop[[#This Row],[Customer ID]],customers!A:A,customers!I:I,,0)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_xlfn.XLOOKUP(C437,customers!A:A,customers!C:C,,0)</f>
        <v>crowthornc3@msn.com</v>
      </c>
      <c r="H437" s="2" t="str">
        <f>_xlfn.XLOOKUP(C437,customers!A:A,customers!G:G,,0)</f>
        <v>United States</v>
      </c>
      <c r="I437" t="str">
        <f>_xlfn.XLOOKUP(D437,products!A:A,products!B:B,,0)</f>
        <v>Exc</v>
      </c>
      <c r="J437" t="str">
        <f>_xlfn.XLOOKUP(D437,products!A:A,products!C:C,,0)</f>
        <v>M</v>
      </c>
      <c r="K437" s="5">
        <f>_xlfn.XLOOKUP(D437,products!A:A,products!D:D,,0)</f>
        <v>0.5</v>
      </c>
      <c r="L437" s="5">
        <f>_xlfn.XLOOKUP(D437,products!A:A,products!E:E,,0)</f>
        <v>8.25</v>
      </c>
      <c r="M437">
        <f t="shared" si="18"/>
        <v>8.25</v>
      </c>
      <c r="N437" t="str">
        <f t="shared" si="19"/>
        <v>Excelsa</v>
      </c>
      <c r="O437" t="str">
        <f t="shared" si="20"/>
        <v>Medium</v>
      </c>
      <c r="P437" t="str">
        <f>_xlfn.XLOOKUP(Coffee_shop[[#This Row],[Customer ID]],customers!A:A,customers!I:I,,0)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_xlfn.XLOOKUP(C438,customers!A:A,customers!C:C,,0)</f>
        <v>orylandc4@deviantart.com</v>
      </c>
      <c r="H438" s="2" t="str">
        <f>_xlfn.XLOOKUP(C438,customers!A:A,customers!G:G,,0)</f>
        <v>United States</v>
      </c>
      <c r="I438" t="str">
        <f>_xlfn.XLOOKUP(D438,products!A:A,products!B:B,,0)</f>
        <v>Lib</v>
      </c>
      <c r="J438" t="str">
        <f>_xlfn.XLOOKUP(D438,products!A:A,products!C:C,,0)</f>
        <v>L</v>
      </c>
      <c r="K438" s="5">
        <f>_xlfn.XLOOKUP(D438,products!A:A,products!D:D,,0)</f>
        <v>0.2</v>
      </c>
      <c r="L438" s="5">
        <f>_xlfn.XLOOKUP(D438,products!A:A,products!E:E,,0)</f>
        <v>4.7549999999999999</v>
      </c>
      <c r="M438">
        <f t="shared" si="18"/>
        <v>9.51</v>
      </c>
      <c r="N438" t="str">
        <f t="shared" si="19"/>
        <v>Libarica</v>
      </c>
      <c r="O438" t="str">
        <f t="shared" si="20"/>
        <v>Light</v>
      </c>
      <c r="P438" t="str">
        <f>_xlfn.XLOOKUP(Coffee_shop[[#This Row],[Customer ID]],customers!A:A,customers!I:I,,0)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_xlfn.XLOOKUP(C439,customers!A:A,customers!C:C,,0)</f>
        <v>0</v>
      </c>
      <c r="H439" s="2" t="str">
        <f>_xlfn.XLOOKUP(C439,customers!A:A,customers!G:G,,0)</f>
        <v>United States</v>
      </c>
      <c r="I439" t="str">
        <f>_xlfn.XLOOKUP(D439,products!A:A,products!B:B,,0)</f>
        <v>Lib</v>
      </c>
      <c r="J439" t="str">
        <f>_xlfn.XLOOKUP(D439,products!A:A,products!C:C,,0)</f>
        <v>D</v>
      </c>
      <c r="K439" s="5">
        <f>_xlfn.XLOOKUP(D439,products!A:A,products!D:D,,0)</f>
        <v>2.5</v>
      </c>
      <c r="L439" s="5">
        <f>_xlfn.XLOOKUP(D439,products!A:A,products!E:E,,0)</f>
        <v>29.784999999999997</v>
      </c>
      <c r="M439">
        <f t="shared" si="18"/>
        <v>29.784999999999997</v>
      </c>
      <c r="N439" t="str">
        <f t="shared" si="19"/>
        <v>Libarica</v>
      </c>
      <c r="O439" t="str">
        <f t="shared" si="20"/>
        <v>Dark</v>
      </c>
      <c r="P439" t="str">
        <f>_xlfn.XLOOKUP(Coffee_shop[[#This Row],[Customer ID]],customers!A:A,customers!I:I,,0)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_xlfn.XLOOKUP(C440,customers!A:A,customers!C:C,,0)</f>
        <v>msesonck@census.gov</v>
      </c>
      <c r="H440" s="2" t="str">
        <f>_xlfn.XLOOKUP(C440,customers!A:A,customers!G:G,,0)</f>
        <v>United States</v>
      </c>
      <c r="I440" t="str">
        <f>_xlfn.XLOOKUP(D440,products!A:A,products!B:B,,0)</f>
        <v>Lib</v>
      </c>
      <c r="J440" t="str">
        <f>_xlfn.XLOOKUP(D440,products!A:A,products!C:C,,0)</f>
        <v>D</v>
      </c>
      <c r="K440" s="5">
        <f>_xlfn.XLOOKUP(D440,products!A:A,products!D:D,,0)</f>
        <v>0.5</v>
      </c>
      <c r="L440" s="5">
        <f>_xlfn.XLOOKUP(D440,products!A:A,products!E:E,,0)</f>
        <v>7.77</v>
      </c>
      <c r="M440">
        <f t="shared" si="18"/>
        <v>15.54</v>
      </c>
      <c r="N440" t="str">
        <f t="shared" si="19"/>
        <v>Libarica</v>
      </c>
      <c r="O440" t="str">
        <f t="shared" si="20"/>
        <v>Dark</v>
      </c>
      <c r="P440" t="str">
        <f>_xlfn.XLOOKUP(Coffee_shop[[#This Row],[Customer ID]],customers!A:A,customers!I:I,,0)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_xlfn.XLOOKUP(C441,customers!A:A,customers!C:C,,0)</f>
        <v>craglessc7@webmd.com</v>
      </c>
      <c r="H441" s="2" t="str">
        <f>_xlfn.XLOOKUP(C441,customers!A:A,customers!G:G,,0)</f>
        <v>Ireland</v>
      </c>
      <c r="I441" t="str">
        <f>_xlfn.XLOOKUP(D441,products!A:A,products!B:B,,0)</f>
        <v>Exc</v>
      </c>
      <c r="J441" t="str">
        <f>_xlfn.XLOOKUP(D441,products!A:A,products!C:C,,0)</f>
        <v>L</v>
      </c>
      <c r="K441" s="5">
        <f>_xlfn.XLOOKUP(D441,products!A:A,products!D:D,,0)</f>
        <v>0.5</v>
      </c>
      <c r="L441" s="5">
        <f>_xlfn.XLOOKUP(D441,products!A:A,products!E:E,,0)</f>
        <v>8.91</v>
      </c>
      <c r="M441">
        <f t="shared" si="18"/>
        <v>35.64</v>
      </c>
      <c r="N441" t="str">
        <f t="shared" si="19"/>
        <v>Excelsa</v>
      </c>
      <c r="O441" t="str">
        <f t="shared" si="20"/>
        <v>Light</v>
      </c>
      <c r="P441" t="str">
        <f>_xlfn.XLOOKUP(Coffee_shop[[#This Row],[Customer ID]],customers!A:A,customers!I:I,,0)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_xlfn.XLOOKUP(C442,customers!A:A,customers!C:C,,0)</f>
        <v>fhollowsc8@blogtalkradio.com</v>
      </c>
      <c r="H442" s="2" t="str">
        <f>_xlfn.XLOOKUP(C442,customers!A:A,customers!G:G,,0)</f>
        <v>United States</v>
      </c>
      <c r="I442" t="str">
        <f>_xlfn.XLOOKUP(D442,products!A:A,products!B:B,,0)</f>
        <v>Ara</v>
      </c>
      <c r="J442" t="str">
        <f>_xlfn.XLOOKUP(D442,products!A:A,products!C:C,,0)</f>
        <v>M</v>
      </c>
      <c r="K442" s="5">
        <f>_xlfn.XLOOKUP(D442,products!A:A,products!D:D,,0)</f>
        <v>2.5</v>
      </c>
      <c r="L442" s="5">
        <f>_xlfn.XLOOKUP(D442,products!A:A,products!E:E,,0)</f>
        <v>25.874999999999996</v>
      </c>
      <c r="M442">
        <f t="shared" si="18"/>
        <v>103.49999999999999</v>
      </c>
      <c r="N442" t="str">
        <f t="shared" si="19"/>
        <v>Arabica</v>
      </c>
      <c r="O442" t="str">
        <f t="shared" si="20"/>
        <v>Medium</v>
      </c>
      <c r="P442" t="str">
        <f>_xlfn.XLOOKUP(Coffee_shop[[#This Row],[Customer ID]],customers!A:A,customers!I:I,,0)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_xlfn.XLOOKUP(C443,customers!A:A,customers!C:C,,0)</f>
        <v>llathleiffc9@nationalgeographic.com</v>
      </c>
      <c r="H443" s="2" t="str">
        <f>_xlfn.XLOOKUP(C443,customers!A:A,customers!G:G,,0)</f>
        <v>Ireland</v>
      </c>
      <c r="I443" t="str">
        <f>_xlfn.XLOOKUP(D443,products!A:A,products!B:B,,0)</f>
        <v>Exc</v>
      </c>
      <c r="J443" t="str">
        <f>_xlfn.XLOOKUP(D443,products!A:A,products!C:C,,0)</f>
        <v>D</v>
      </c>
      <c r="K443" s="5">
        <f>_xlfn.XLOOKUP(D443,products!A:A,products!D:D,,0)</f>
        <v>1</v>
      </c>
      <c r="L443" s="5">
        <f>_xlfn.XLOOKUP(D443,products!A:A,products!E:E,,0)</f>
        <v>12.15</v>
      </c>
      <c r="M443">
        <f t="shared" si="18"/>
        <v>36.450000000000003</v>
      </c>
      <c r="N443" t="str">
        <f t="shared" si="19"/>
        <v>Excelsa</v>
      </c>
      <c r="O443" t="str">
        <f t="shared" si="20"/>
        <v>Dark</v>
      </c>
      <c r="P443" t="str">
        <f>_xlfn.XLOOKUP(Coffee_shop[[#This Row],[Customer ID]],customers!A:A,customers!I:I,,0)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_xlfn.XLOOKUP(C444,customers!A:A,customers!C:C,,0)</f>
        <v>kheadsca@jalbum.net</v>
      </c>
      <c r="H444" s="2" t="str">
        <f>_xlfn.XLOOKUP(C444,customers!A:A,customers!G:G,,0)</f>
        <v>United States</v>
      </c>
      <c r="I444" t="str">
        <f>_xlfn.XLOOKUP(D444,products!A:A,products!B:B,,0)</f>
        <v>Rob</v>
      </c>
      <c r="J444" t="str">
        <f>_xlfn.XLOOKUP(D444,products!A:A,products!C:C,,0)</f>
        <v>L</v>
      </c>
      <c r="K444" s="5">
        <f>_xlfn.XLOOKUP(D444,products!A:A,products!D:D,,0)</f>
        <v>0.5</v>
      </c>
      <c r="L444" s="5">
        <f>_xlfn.XLOOKUP(D444,products!A:A,products!E:E,,0)</f>
        <v>7.169999999999999</v>
      </c>
      <c r="M444">
        <f t="shared" si="18"/>
        <v>35.849999999999994</v>
      </c>
      <c r="N444" t="str">
        <f t="shared" si="19"/>
        <v>Robusta</v>
      </c>
      <c r="O444" t="str">
        <f t="shared" si="20"/>
        <v>Light</v>
      </c>
      <c r="P444" t="str">
        <f>_xlfn.XLOOKUP(Coffee_shop[[#This Row],[Customer ID]],customers!A:A,customers!I:I,,0)</f>
        <v>No</v>
      </c>
    </row>
    <row r="445" spans="1:16" x14ac:dyDescent="0.3">
      <c r="A445" s="2" t="s">
        <v>2986</v>
      </c>
      <c r="B445" s="3">
        <v>44250</v>
      </c>
      <c r="C445" s="2" t="s">
        <v>2987</v>
      </c>
      <c r="D445" t="s">
        <v>6184</v>
      </c>
      <c r="E445" s="2">
        <v>5</v>
      </c>
      <c r="F445" s="2" t="str">
        <f>_xlfn.XLOOKUP(C445,customers!$A$1:$A$1001,customers!$B$1:$B$1001,,0)</f>
        <v>Theo Bowne</v>
      </c>
      <c r="G445" s="2" t="str">
        <f>_xlfn.XLOOKUP(C445,customers!A:A,customers!C:C,,0)</f>
        <v>tbownecb@unicef.org</v>
      </c>
      <c r="H445" s="2" t="str">
        <f>_xlfn.XLOOKUP(C445,customers!A:A,customers!G:G,,0)</f>
        <v>Ireland</v>
      </c>
      <c r="I445" t="str">
        <f>_xlfn.XLOOKUP(D445,products!A:A,products!B:B,,0)</f>
        <v>Exc</v>
      </c>
      <c r="J445" t="str">
        <f>_xlfn.XLOOKUP(D445,products!A:A,products!C:C,,0)</f>
        <v>L</v>
      </c>
      <c r="K445" s="5">
        <f>_xlfn.XLOOKUP(D445,products!A:A,products!D:D,,0)</f>
        <v>0.2</v>
      </c>
      <c r="L445" s="5">
        <f>_xlfn.XLOOKUP(D445,products!A:A,products!E:E,,0)</f>
        <v>4.4550000000000001</v>
      </c>
      <c r="M445">
        <f t="shared" si="18"/>
        <v>22.274999999999999</v>
      </c>
      <c r="N445" t="str">
        <f t="shared" si="19"/>
        <v>Excelsa</v>
      </c>
      <c r="O445" t="str">
        <f t="shared" si="20"/>
        <v>Light</v>
      </c>
      <c r="P445" t="str">
        <f>_xlfn.XLOOKUP(Coffee_shop[[#This Row],[Customer ID]],customers!A:A,customers!I:I,,0)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_xlfn.XLOOKUP(C446,customers!A:A,customers!C:C,,0)</f>
        <v>rjacquemardcc@acquirethisname.com</v>
      </c>
      <c r="H446" s="2" t="str">
        <f>_xlfn.XLOOKUP(C446,customers!A:A,customers!G:G,,0)</f>
        <v>Ireland</v>
      </c>
      <c r="I446" t="str">
        <f>_xlfn.XLOOKUP(D446,products!A:A,products!B:B,,0)</f>
        <v>Exc</v>
      </c>
      <c r="J446" t="str">
        <f>_xlfn.XLOOKUP(D446,products!A:A,products!C:C,,0)</f>
        <v>M</v>
      </c>
      <c r="K446" s="5">
        <f>_xlfn.XLOOKUP(D446,products!A:A,products!D:D,,0)</f>
        <v>0.2</v>
      </c>
      <c r="L446" s="5">
        <f>_xlfn.XLOOKUP(D446,products!A:A,products!E:E,,0)</f>
        <v>4.125</v>
      </c>
      <c r="M446">
        <f t="shared" si="18"/>
        <v>24.75</v>
      </c>
      <c r="N446" t="str">
        <f t="shared" si="19"/>
        <v>Excelsa</v>
      </c>
      <c r="O446" t="str">
        <f t="shared" si="20"/>
        <v>Medium</v>
      </c>
      <c r="P446" t="str">
        <f>_xlfn.XLOOKUP(Coffee_shop[[#This Row],[Customer ID]],customers!A:A,customers!I:I,,0)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_xlfn.XLOOKUP(C447,customers!A:A,customers!C:C,,0)</f>
        <v>kwarmancd@printfriendly.com</v>
      </c>
      <c r="H447" s="2" t="str">
        <f>_xlfn.XLOOKUP(C447,customers!A:A,customers!G:G,,0)</f>
        <v>Ireland</v>
      </c>
      <c r="I447" t="str">
        <f>_xlfn.XLOOKUP(D447,products!A:A,products!B:B,,0)</f>
        <v>Lib</v>
      </c>
      <c r="J447" t="str">
        <f>_xlfn.XLOOKUP(D447,products!A:A,products!C:C,,0)</f>
        <v>M</v>
      </c>
      <c r="K447" s="5">
        <f>_xlfn.XLOOKUP(D447,products!A:A,products!D:D,,0)</f>
        <v>2.5</v>
      </c>
      <c r="L447" s="5">
        <f>_xlfn.XLOOKUP(D447,products!A:A,products!E:E,,0)</f>
        <v>33.464999999999996</v>
      </c>
      <c r="M447">
        <f t="shared" si="18"/>
        <v>66.929999999999993</v>
      </c>
      <c r="N447" t="str">
        <f t="shared" si="19"/>
        <v>Libarica</v>
      </c>
      <c r="O447" t="str">
        <f t="shared" si="20"/>
        <v>Medium</v>
      </c>
      <c r="P447" t="str">
        <f>_xlfn.XLOOKUP(Coffee_shop[[#This Row],[Customer ID]],customers!A:A,customers!I:I,,0)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_xlfn.XLOOKUP(C448,customers!A:A,customers!C:C,,0)</f>
        <v>wcholomince@about.com</v>
      </c>
      <c r="H448" s="2" t="str">
        <f>_xlfn.XLOOKUP(C448,customers!A:A,customers!G:G,,0)</f>
        <v>United Kingdom</v>
      </c>
      <c r="I448" t="str">
        <f>_xlfn.XLOOKUP(D448,products!A:A,products!B:B,,0)</f>
        <v>Lib</v>
      </c>
      <c r="J448" t="str">
        <f>_xlfn.XLOOKUP(D448,products!A:A,products!C:C,,0)</f>
        <v>M</v>
      </c>
      <c r="K448" s="5">
        <f>_xlfn.XLOOKUP(D448,products!A:A,products!D:D,,0)</f>
        <v>0.5</v>
      </c>
      <c r="L448" s="5">
        <f>_xlfn.XLOOKUP(D448,products!A:A,products!E:E,,0)</f>
        <v>8.73</v>
      </c>
      <c r="M448">
        <f t="shared" si="18"/>
        <v>8.73</v>
      </c>
      <c r="N448" t="str">
        <f t="shared" si="19"/>
        <v>Libarica</v>
      </c>
      <c r="O448" t="str">
        <f t="shared" si="20"/>
        <v>Medium</v>
      </c>
      <c r="P448" t="str">
        <f>_xlfn.XLOOKUP(Coffee_shop[[#This Row],[Customer ID]],customers!A:A,customers!I:I,,0)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_xlfn.XLOOKUP(C449,customers!A:A,customers!C:C,,0)</f>
        <v>abraidmancf@census.gov</v>
      </c>
      <c r="H449" s="2" t="str">
        <f>_xlfn.XLOOKUP(C449,customers!A:A,customers!G:G,,0)</f>
        <v>United States</v>
      </c>
      <c r="I449" t="str">
        <f>_xlfn.XLOOKUP(D449,products!A:A,products!B:B,,0)</f>
        <v>Rob</v>
      </c>
      <c r="J449" t="str">
        <f>_xlfn.XLOOKUP(D449,products!A:A,products!C:C,,0)</f>
        <v>M</v>
      </c>
      <c r="K449" s="5">
        <f>_xlfn.XLOOKUP(D449,products!A:A,products!D:D,,0)</f>
        <v>0.5</v>
      </c>
      <c r="L449" s="5">
        <f>_xlfn.XLOOKUP(D449,products!A:A,products!E:E,,0)</f>
        <v>5.97</v>
      </c>
      <c r="M449">
        <f t="shared" si="18"/>
        <v>17.91</v>
      </c>
      <c r="N449" t="str">
        <f t="shared" si="19"/>
        <v>Robusta</v>
      </c>
      <c r="O449" t="str">
        <f t="shared" si="20"/>
        <v>Medium</v>
      </c>
      <c r="P449" t="str">
        <f>_xlfn.XLOOKUP(Coffee_shop[[#This Row],[Customer ID]],customers!A:A,customers!I:I,,0)</f>
        <v>No</v>
      </c>
    </row>
    <row r="450" spans="1:16" x14ac:dyDescent="0.3">
      <c r="A450" s="2" t="s">
        <v>3015</v>
      </c>
      <c r="B450" s="3">
        <v>44718</v>
      </c>
      <c r="C450" s="2" t="s">
        <v>3016</v>
      </c>
      <c r="D450" t="s">
        <v>6173</v>
      </c>
      <c r="E450" s="2">
        <v>1</v>
      </c>
      <c r="F450" s="2" t="str">
        <f>_xlfn.XLOOKUP(C450,customers!$A$1:$A$1001,customers!$B$1:$B$1001,,0)</f>
        <v>Pru Durban</v>
      </c>
      <c r="G450" s="2" t="str">
        <f>_xlfn.XLOOKUP(C450,customers!A:A,customers!C:C,,0)</f>
        <v>pdurbancg@symantec.com</v>
      </c>
      <c r="H450" s="2" t="str">
        <f>_xlfn.XLOOKUP(C450,customers!A:A,customers!G:G,,0)</f>
        <v>Ireland</v>
      </c>
      <c r="I450" t="str">
        <f>_xlfn.XLOOKUP(D450,products!A:A,products!B:B,,0)</f>
        <v>Rob</v>
      </c>
      <c r="J450" t="str">
        <f>_xlfn.XLOOKUP(D450,products!A:A,products!C:C,,0)</f>
        <v>L</v>
      </c>
      <c r="K450" s="5">
        <f>_xlfn.XLOOKUP(D450,products!A:A,products!D:D,,0)</f>
        <v>0.5</v>
      </c>
      <c r="L450" s="5">
        <f>_xlfn.XLOOKUP(D450,products!A:A,products!E:E,,0)</f>
        <v>7.169999999999999</v>
      </c>
      <c r="M450">
        <f t="shared" si="18"/>
        <v>7.169999999999999</v>
      </c>
      <c r="N450" t="str">
        <f t="shared" si="19"/>
        <v>Robusta</v>
      </c>
      <c r="O450" t="str">
        <f t="shared" si="20"/>
        <v>Light</v>
      </c>
      <c r="P450" t="str">
        <f>_xlfn.XLOOKUP(Coffee_shop[[#This Row],[Customer ID]],customers!A:A,customers!I:I,,0)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_xlfn.XLOOKUP(C451,customers!A:A,customers!C:C,,0)</f>
        <v>aharroldch@miibeian.gov.cn</v>
      </c>
      <c r="H451" s="2" t="str">
        <f>_xlfn.XLOOKUP(C451,customers!A:A,customers!G:G,,0)</f>
        <v>United States</v>
      </c>
      <c r="I451" t="str">
        <f>_xlfn.XLOOKUP(D451,products!A:A,products!B:B,,0)</f>
        <v>Rob</v>
      </c>
      <c r="J451" t="str">
        <f>_xlfn.XLOOKUP(D451,products!A:A,products!C:C,,0)</f>
        <v>D</v>
      </c>
      <c r="K451" s="5">
        <f>_xlfn.XLOOKUP(D451,products!A:A,products!D:D,,0)</f>
        <v>0.2</v>
      </c>
      <c r="L451" s="5">
        <f>_xlfn.XLOOKUP(D451,products!A:A,products!E:E,,0)</f>
        <v>2.6849999999999996</v>
      </c>
      <c r="M451">
        <f t="shared" ref="M451:M514" si="21">L451*E451</f>
        <v>5.3699999999999992</v>
      </c>
      <c r="N451" t="str">
        <f t="shared" ref="N451:N514" si="22">IF(I451="Rob","Robusta",IF(I451="Exc","Excelsa",IF(I451="Ara","Arabica",IF(I451="Lib","Libarica"))))</f>
        <v>Robusta</v>
      </c>
      <c r="O451" t="str">
        <f t="shared" ref="O451:O514" si="23">IF(J451="M","Medium",IF(J451="L","Light",IF(J451="D","Dark"," ")))</f>
        <v>Dark</v>
      </c>
      <c r="P451" t="str">
        <f>_xlfn.XLOOKUP(Coffee_shop[[#This Row],[Customer ID]],customers!A:A,customers!I:I,,0)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_xlfn.XLOOKUP(C452,customers!A:A,customers!C:C,,0)</f>
        <v>spamphilonci@mlb.com</v>
      </c>
      <c r="H452" s="2" t="str">
        <f>_xlfn.XLOOKUP(C452,customers!A:A,customers!G:G,,0)</f>
        <v>Ireland</v>
      </c>
      <c r="I452" t="str">
        <f>_xlfn.XLOOKUP(D452,products!A:A,products!B:B,,0)</f>
        <v>Lib</v>
      </c>
      <c r="J452" t="str">
        <f>_xlfn.XLOOKUP(D452,products!A:A,products!C:C,,0)</f>
        <v>L</v>
      </c>
      <c r="K452" s="5">
        <f>_xlfn.XLOOKUP(D452,products!A:A,products!D:D,,0)</f>
        <v>0.2</v>
      </c>
      <c r="L452" s="5">
        <f>_xlfn.XLOOKUP(D452,products!A:A,products!E:E,,0)</f>
        <v>4.7549999999999999</v>
      </c>
      <c r="M452">
        <f t="shared" si="21"/>
        <v>23.774999999999999</v>
      </c>
      <c r="N452" t="str">
        <f t="shared" si="22"/>
        <v>Libarica</v>
      </c>
      <c r="O452" t="str">
        <f t="shared" si="23"/>
        <v>Light</v>
      </c>
      <c r="P452" t="str">
        <f>_xlfn.XLOOKUP(Coffee_shop[[#This Row],[Customer ID]],customers!A:A,customers!I:I,,0)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_xlfn.XLOOKUP(C453,customers!A:A,customers!C:C,,0)</f>
        <v>mspurdencj@exblog.jp</v>
      </c>
      <c r="H453" s="2" t="str">
        <f>_xlfn.XLOOKUP(C453,customers!A:A,customers!G:G,,0)</f>
        <v>United States</v>
      </c>
      <c r="I453" t="str">
        <f>_xlfn.XLOOKUP(D453,products!A:A,products!B:B,,0)</f>
        <v>Rob</v>
      </c>
      <c r="J453" t="str">
        <f>_xlfn.XLOOKUP(D453,products!A:A,products!C:C,,0)</f>
        <v>D</v>
      </c>
      <c r="K453" s="5">
        <f>_xlfn.XLOOKUP(D453,products!A:A,products!D:D,,0)</f>
        <v>2.5</v>
      </c>
      <c r="L453" s="5">
        <f>_xlfn.XLOOKUP(D453,products!A:A,products!E:E,,0)</f>
        <v>20.584999999999997</v>
      </c>
      <c r="M453">
        <f t="shared" si="21"/>
        <v>41.169999999999995</v>
      </c>
      <c r="N453" t="str">
        <f t="shared" si="22"/>
        <v>Robusta</v>
      </c>
      <c r="O453" t="str">
        <f t="shared" si="23"/>
        <v>Dark</v>
      </c>
      <c r="P453" t="str">
        <f>_xlfn.XLOOKUP(Coffee_shop[[#This Row],[Customer ID]],customers!A:A,customers!I:I,,0)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_xlfn.XLOOKUP(C454,customers!A:A,customers!C:C,,0)</f>
        <v>msesonck@census.gov</v>
      </c>
      <c r="H454" s="2" t="str">
        <f>_xlfn.XLOOKUP(C454,customers!A:A,customers!G:G,,0)</f>
        <v>United States</v>
      </c>
      <c r="I454" t="str">
        <f>_xlfn.XLOOKUP(D454,products!A:A,products!B:B,,0)</f>
        <v>Ara</v>
      </c>
      <c r="J454" t="str">
        <f>_xlfn.XLOOKUP(D454,products!A:A,products!C:C,,0)</f>
        <v>L</v>
      </c>
      <c r="K454" s="5">
        <f>_xlfn.XLOOKUP(D454,products!A:A,products!D:D,,0)</f>
        <v>0.2</v>
      </c>
      <c r="L454" s="5">
        <f>_xlfn.XLOOKUP(D454,products!A:A,products!E:E,,0)</f>
        <v>3.8849999999999998</v>
      </c>
      <c r="M454">
        <f t="shared" si="21"/>
        <v>11.654999999999999</v>
      </c>
      <c r="N454" t="str">
        <f t="shared" si="22"/>
        <v>Arabica</v>
      </c>
      <c r="O454" t="str">
        <f t="shared" si="23"/>
        <v>Light</v>
      </c>
      <c r="P454" t="str">
        <f>_xlfn.XLOOKUP(Coffee_shop[[#This Row],[Customer ID]],customers!A:A,customers!I:I,,0)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_xlfn.XLOOKUP(C455,customers!A:A,customers!C:C,,0)</f>
        <v>npirronecl@weibo.com</v>
      </c>
      <c r="H455" s="2" t="str">
        <f>_xlfn.XLOOKUP(C455,customers!A:A,customers!G:G,,0)</f>
        <v>United States</v>
      </c>
      <c r="I455" t="str">
        <f>_xlfn.XLOOKUP(D455,products!A:A,products!B:B,,0)</f>
        <v>Lib</v>
      </c>
      <c r="J455" t="str">
        <f>_xlfn.XLOOKUP(D455,products!A:A,products!C:C,,0)</f>
        <v>L</v>
      </c>
      <c r="K455" s="5">
        <f>_xlfn.XLOOKUP(D455,products!A:A,products!D:D,,0)</f>
        <v>0.5</v>
      </c>
      <c r="L455" s="5">
        <f>_xlfn.XLOOKUP(D455,products!A:A,products!E:E,,0)</f>
        <v>9.51</v>
      </c>
      <c r="M455">
        <f t="shared" si="21"/>
        <v>38.04</v>
      </c>
      <c r="N455" t="str">
        <f t="shared" si="22"/>
        <v>Libarica</v>
      </c>
      <c r="O455" t="str">
        <f t="shared" si="23"/>
        <v>Light</v>
      </c>
      <c r="P455" t="str">
        <f>_xlfn.XLOOKUP(Coffee_shop[[#This Row],[Customer ID]],customers!A:A,customers!I:I,,0)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_xlfn.XLOOKUP(C456,customers!A:A,customers!C:C,,0)</f>
        <v>rcawleycm@yellowbook.com</v>
      </c>
      <c r="H456" s="2" t="str">
        <f>_xlfn.XLOOKUP(C456,customers!A:A,customers!G:G,,0)</f>
        <v>Ireland</v>
      </c>
      <c r="I456" t="str">
        <f>_xlfn.XLOOKUP(D456,products!A:A,products!B:B,,0)</f>
        <v>Rob</v>
      </c>
      <c r="J456" t="str">
        <f>_xlfn.XLOOKUP(D456,products!A:A,products!C:C,,0)</f>
        <v>D</v>
      </c>
      <c r="K456" s="5">
        <f>_xlfn.XLOOKUP(D456,products!A:A,products!D:D,,0)</f>
        <v>2.5</v>
      </c>
      <c r="L456" s="5">
        <f>_xlfn.XLOOKUP(D456,products!A:A,products!E:E,,0)</f>
        <v>20.584999999999997</v>
      </c>
      <c r="M456">
        <f t="shared" si="21"/>
        <v>82.339999999999989</v>
      </c>
      <c r="N456" t="str">
        <f t="shared" si="22"/>
        <v>Robusta</v>
      </c>
      <c r="O456" t="str">
        <f t="shared" si="23"/>
        <v>Dark</v>
      </c>
      <c r="P456" t="str">
        <f>_xlfn.XLOOKUP(Coffee_shop[[#This Row],[Customer ID]],customers!A:A,customers!I:I,,0)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_xlfn.XLOOKUP(C457,customers!A:A,customers!C:C,,0)</f>
        <v>sbarribalcn@microsoft.com</v>
      </c>
      <c r="H457" s="2" t="str">
        <f>_xlfn.XLOOKUP(C457,customers!A:A,customers!G:G,,0)</f>
        <v>Ireland</v>
      </c>
      <c r="I457" t="str">
        <f>_xlfn.XLOOKUP(D457,products!A:A,products!B:B,,0)</f>
        <v>Lib</v>
      </c>
      <c r="J457" t="str">
        <f>_xlfn.XLOOKUP(D457,products!A:A,products!C:C,,0)</f>
        <v>L</v>
      </c>
      <c r="K457" s="5">
        <f>_xlfn.XLOOKUP(D457,products!A:A,products!D:D,,0)</f>
        <v>0.2</v>
      </c>
      <c r="L457" s="5">
        <f>_xlfn.XLOOKUP(D457,products!A:A,products!E:E,,0)</f>
        <v>4.7549999999999999</v>
      </c>
      <c r="M457">
        <f t="shared" si="21"/>
        <v>9.51</v>
      </c>
      <c r="N457" t="str">
        <f t="shared" si="22"/>
        <v>Libarica</v>
      </c>
      <c r="O457" t="str">
        <f t="shared" si="23"/>
        <v>Light</v>
      </c>
      <c r="P457" t="str">
        <f>_xlfn.XLOOKUP(Coffee_shop[[#This Row],[Customer ID]],customers!A:A,customers!I:I,,0)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_xlfn.XLOOKUP(C458,customers!A:A,customers!C:C,,0)</f>
        <v>aadamidesco@bizjournals.com</v>
      </c>
      <c r="H458" s="2" t="str">
        <f>_xlfn.XLOOKUP(C458,customers!A:A,customers!G:G,,0)</f>
        <v>United Kingdom</v>
      </c>
      <c r="I458" t="str">
        <f>_xlfn.XLOOKUP(D458,products!A:A,products!B:B,,0)</f>
        <v>Rob</v>
      </c>
      <c r="J458" t="str">
        <f>_xlfn.XLOOKUP(D458,products!A:A,products!C:C,,0)</f>
        <v>D</v>
      </c>
      <c r="K458" s="5">
        <f>_xlfn.XLOOKUP(D458,products!A:A,products!D:D,,0)</f>
        <v>2.5</v>
      </c>
      <c r="L458" s="5">
        <f>_xlfn.XLOOKUP(D458,products!A:A,products!E:E,,0)</f>
        <v>20.584999999999997</v>
      </c>
      <c r="M458">
        <f t="shared" si="21"/>
        <v>41.169999999999995</v>
      </c>
      <c r="N458" t="str">
        <f t="shared" si="22"/>
        <v>Robusta</v>
      </c>
      <c r="O458" t="str">
        <f t="shared" si="23"/>
        <v>Dark</v>
      </c>
      <c r="P458" t="str">
        <f>_xlfn.XLOOKUP(Coffee_shop[[#This Row],[Customer ID]],customers!A:A,customers!I:I,,0)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_xlfn.XLOOKUP(C459,customers!A:A,customers!C:C,,0)</f>
        <v>cthowescp@craigslist.org</v>
      </c>
      <c r="H459" s="2" t="str">
        <f>_xlfn.XLOOKUP(C459,customers!A:A,customers!G:G,,0)</f>
        <v>United States</v>
      </c>
      <c r="I459" t="str">
        <f>_xlfn.XLOOKUP(D459,products!A:A,products!B:B,,0)</f>
        <v>Lib</v>
      </c>
      <c r="J459" t="str">
        <f>_xlfn.XLOOKUP(D459,products!A:A,products!C:C,,0)</f>
        <v>L</v>
      </c>
      <c r="K459" s="5">
        <f>_xlfn.XLOOKUP(D459,products!A:A,products!D:D,,0)</f>
        <v>0.5</v>
      </c>
      <c r="L459" s="5">
        <f>_xlfn.XLOOKUP(D459,products!A:A,products!E:E,,0)</f>
        <v>9.51</v>
      </c>
      <c r="M459">
        <f t="shared" si="21"/>
        <v>47.55</v>
      </c>
      <c r="N459" t="str">
        <f t="shared" si="22"/>
        <v>Libarica</v>
      </c>
      <c r="O459" t="str">
        <f t="shared" si="23"/>
        <v>Light</v>
      </c>
      <c r="P459" t="str">
        <f>_xlfn.XLOOKUP(Coffee_shop[[#This Row],[Customer ID]],customers!A:A,customers!I:I,,0)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_xlfn.XLOOKUP(C460,customers!A:A,customers!C:C,,0)</f>
        <v>rwillowaycq@admin.ch</v>
      </c>
      <c r="H460" s="2" t="str">
        <f>_xlfn.XLOOKUP(C460,customers!A:A,customers!G:G,,0)</f>
        <v>United States</v>
      </c>
      <c r="I460" t="str">
        <f>_xlfn.XLOOKUP(D460,products!A:A,products!B:B,,0)</f>
        <v>Ara</v>
      </c>
      <c r="J460" t="str">
        <f>_xlfn.XLOOKUP(D460,products!A:A,products!C:C,,0)</f>
        <v>M</v>
      </c>
      <c r="K460" s="5">
        <f>_xlfn.XLOOKUP(D460,products!A:A,products!D:D,,0)</f>
        <v>1</v>
      </c>
      <c r="L460" s="5">
        <f>_xlfn.XLOOKUP(D460,products!A:A,products!E:E,,0)</f>
        <v>11.25</v>
      </c>
      <c r="M460">
        <f t="shared" si="21"/>
        <v>45</v>
      </c>
      <c r="N460" t="str">
        <f t="shared" si="22"/>
        <v>Arabica</v>
      </c>
      <c r="O460" t="str">
        <f t="shared" si="23"/>
        <v>Medium</v>
      </c>
      <c r="P460" t="str">
        <f>_xlfn.XLOOKUP(Coffee_shop[[#This Row],[Customer ID]],customers!A:A,customers!I:I,,0)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_xlfn.XLOOKUP(C461,customers!A:A,customers!C:C,,0)</f>
        <v>aelwincr@privacy.gov.au</v>
      </c>
      <c r="H461" s="2" t="str">
        <f>_xlfn.XLOOKUP(C461,customers!A:A,customers!G:G,,0)</f>
        <v>United States</v>
      </c>
      <c r="I461" t="str">
        <f>_xlfn.XLOOKUP(D461,products!A:A,products!B:B,,0)</f>
        <v>Lib</v>
      </c>
      <c r="J461" t="str">
        <f>_xlfn.XLOOKUP(D461,products!A:A,products!C:C,,0)</f>
        <v>L</v>
      </c>
      <c r="K461" s="5">
        <f>_xlfn.XLOOKUP(D461,products!A:A,products!D:D,,0)</f>
        <v>0.2</v>
      </c>
      <c r="L461" s="5">
        <f>_xlfn.XLOOKUP(D461,products!A:A,products!E:E,,0)</f>
        <v>4.7549999999999999</v>
      </c>
      <c r="M461">
        <f t="shared" si="21"/>
        <v>23.774999999999999</v>
      </c>
      <c r="N461" t="str">
        <f t="shared" si="22"/>
        <v>Libarica</v>
      </c>
      <c r="O461" t="str">
        <f t="shared" si="23"/>
        <v>Light</v>
      </c>
      <c r="P461" t="str">
        <f>_xlfn.XLOOKUP(Coffee_shop[[#This Row],[Customer ID]],customers!A:A,customers!I:I,,0)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_xlfn.XLOOKUP(C462,customers!A:A,customers!C:C,,0)</f>
        <v>abilbrookcs@booking.com</v>
      </c>
      <c r="H462" s="2" t="str">
        <f>_xlfn.XLOOKUP(C462,customers!A:A,customers!G:G,,0)</f>
        <v>Ireland</v>
      </c>
      <c r="I462" t="str">
        <f>_xlfn.XLOOKUP(D462,products!A:A,products!B:B,,0)</f>
        <v>Rob</v>
      </c>
      <c r="J462" t="str">
        <f>_xlfn.XLOOKUP(D462,products!A:A,products!C:C,,0)</f>
        <v>D</v>
      </c>
      <c r="K462" s="5">
        <f>_xlfn.XLOOKUP(D462,products!A:A,products!D:D,,0)</f>
        <v>0.5</v>
      </c>
      <c r="L462" s="5">
        <f>_xlfn.XLOOKUP(D462,products!A:A,products!E:E,,0)</f>
        <v>5.3699999999999992</v>
      </c>
      <c r="M462">
        <f t="shared" si="21"/>
        <v>16.11</v>
      </c>
      <c r="N462" t="str">
        <f t="shared" si="22"/>
        <v>Robusta</v>
      </c>
      <c r="O462" t="str">
        <f t="shared" si="23"/>
        <v>Dark</v>
      </c>
      <c r="P462" t="str">
        <f>_xlfn.XLOOKUP(Coffee_shop[[#This Row],[Customer ID]],customers!A:A,customers!I:I,,0)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_xlfn.XLOOKUP(C463,customers!A:A,customers!C:C,,0)</f>
        <v>rmckallct@sakura.ne.jp</v>
      </c>
      <c r="H463" s="2" t="str">
        <f>_xlfn.XLOOKUP(C463,customers!A:A,customers!G:G,,0)</f>
        <v>United Kingdom</v>
      </c>
      <c r="I463" t="str">
        <f>_xlfn.XLOOKUP(D463,products!A:A,products!B:B,,0)</f>
        <v>Rob</v>
      </c>
      <c r="J463" t="str">
        <f>_xlfn.XLOOKUP(D463,products!A:A,products!C:C,,0)</f>
        <v>D</v>
      </c>
      <c r="K463" s="5">
        <f>_xlfn.XLOOKUP(D463,products!A:A,products!D:D,,0)</f>
        <v>0.2</v>
      </c>
      <c r="L463" s="5">
        <f>_xlfn.XLOOKUP(D463,products!A:A,products!E:E,,0)</f>
        <v>2.6849999999999996</v>
      </c>
      <c r="M463">
        <f t="shared" si="21"/>
        <v>10.739999999999998</v>
      </c>
      <c r="N463" t="str">
        <f t="shared" si="22"/>
        <v>Robusta</v>
      </c>
      <c r="O463" t="str">
        <f t="shared" si="23"/>
        <v>Dark</v>
      </c>
      <c r="P463" t="str">
        <f>_xlfn.XLOOKUP(Coffee_shop[[#This Row],[Customer ID]],customers!A:A,customers!I:I,,0)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_xlfn.XLOOKUP(C464,customers!A:A,customers!C:C,,0)</f>
        <v>bdailecu@vistaprint.com</v>
      </c>
      <c r="H464" s="2" t="str">
        <f>_xlfn.XLOOKUP(C464,customers!A:A,customers!G:G,,0)</f>
        <v>United States</v>
      </c>
      <c r="I464" t="str">
        <f>_xlfn.XLOOKUP(D464,products!A:A,products!B:B,,0)</f>
        <v>Ara</v>
      </c>
      <c r="J464" t="str">
        <f>_xlfn.XLOOKUP(D464,products!A:A,products!C:C,,0)</f>
        <v>D</v>
      </c>
      <c r="K464" s="5">
        <f>_xlfn.XLOOKUP(D464,products!A:A,products!D:D,,0)</f>
        <v>1</v>
      </c>
      <c r="L464" s="5">
        <f>_xlfn.XLOOKUP(D464,products!A:A,products!E:E,,0)</f>
        <v>9.9499999999999993</v>
      </c>
      <c r="M464">
        <f t="shared" si="21"/>
        <v>49.75</v>
      </c>
      <c r="N464" t="str">
        <f t="shared" si="22"/>
        <v>Arabica</v>
      </c>
      <c r="O464" t="str">
        <f t="shared" si="23"/>
        <v>Dark</v>
      </c>
      <c r="P464" t="str">
        <f>_xlfn.XLOOKUP(Coffee_shop[[#This Row],[Customer ID]],customers!A:A,customers!I:I,,0)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_xlfn.XLOOKUP(C465,customers!A:A,customers!C:C,,0)</f>
        <v>atrehernecv@state.tx.us</v>
      </c>
      <c r="H465" s="2" t="str">
        <f>_xlfn.XLOOKUP(C465,customers!A:A,customers!G:G,,0)</f>
        <v>Ireland</v>
      </c>
      <c r="I465" t="str">
        <f>_xlfn.XLOOKUP(D465,products!A:A,products!B:B,,0)</f>
        <v>Exc</v>
      </c>
      <c r="J465" t="str">
        <f>_xlfn.XLOOKUP(D465,products!A:A,products!C:C,,0)</f>
        <v>M</v>
      </c>
      <c r="K465" s="5">
        <f>_xlfn.XLOOKUP(D465,products!A:A,products!D:D,,0)</f>
        <v>1</v>
      </c>
      <c r="L465" s="5">
        <f>_xlfn.XLOOKUP(D465,products!A:A,products!E:E,,0)</f>
        <v>13.75</v>
      </c>
      <c r="M465">
        <f t="shared" si="21"/>
        <v>27.5</v>
      </c>
      <c r="N465" t="str">
        <f t="shared" si="22"/>
        <v>Excelsa</v>
      </c>
      <c r="O465" t="str">
        <f t="shared" si="23"/>
        <v>Medium</v>
      </c>
      <c r="P465" t="str">
        <f>_xlfn.XLOOKUP(Coffee_shop[[#This Row],[Customer ID]],customers!A:A,customers!I:I,,0)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_xlfn.XLOOKUP(C466,customers!A:A,customers!C:C,,0)</f>
        <v>abrentnallcw@biglobe.ne.jp</v>
      </c>
      <c r="H466" s="2" t="str">
        <f>_xlfn.XLOOKUP(C466,customers!A:A,customers!G:G,,0)</f>
        <v>United Kingdom</v>
      </c>
      <c r="I466" t="str">
        <f>_xlfn.XLOOKUP(D466,products!A:A,products!B:B,,0)</f>
        <v>Lib</v>
      </c>
      <c r="J466" t="str">
        <f>_xlfn.XLOOKUP(D466,products!A:A,products!C:C,,0)</f>
        <v>D</v>
      </c>
      <c r="K466" s="5">
        <f>_xlfn.XLOOKUP(D466,products!A:A,products!D:D,,0)</f>
        <v>2.5</v>
      </c>
      <c r="L466" s="5">
        <f>_xlfn.XLOOKUP(D466,products!A:A,products!E:E,,0)</f>
        <v>29.784999999999997</v>
      </c>
      <c r="M466">
        <f t="shared" si="21"/>
        <v>119.13999999999999</v>
      </c>
      <c r="N466" t="str">
        <f t="shared" si="22"/>
        <v>Libarica</v>
      </c>
      <c r="O466" t="str">
        <f t="shared" si="23"/>
        <v>Dark</v>
      </c>
      <c r="P466" t="str">
        <f>_xlfn.XLOOKUP(Coffee_shop[[#This Row],[Customer ID]],customers!A:A,customers!I:I,,0)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_xlfn.XLOOKUP(C467,customers!A:A,customers!C:C,,0)</f>
        <v>ddrinkallcx@psu.edu</v>
      </c>
      <c r="H467" s="2" t="str">
        <f>_xlfn.XLOOKUP(C467,customers!A:A,customers!G:G,,0)</f>
        <v>United States</v>
      </c>
      <c r="I467" t="str">
        <f>_xlfn.XLOOKUP(D467,products!A:A,products!B:B,,0)</f>
        <v>Rob</v>
      </c>
      <c r="J467" t="str">
        <f>_xlfn.XLOOKUP(D467,products!A:A,products!C:C,,0)</f>
        <v>D</v>
      </c>
      <c r="K467" s="5">
        <f>_xlfn.XLOOKUP(D467,products!A:A,products!D:D,,0)</f>
        <v>2.5</v>
      </c>
      <c r="L467" s="5">
        <f>_xlfn.XLOOKUP(D467,products!A:A,products!E:E,,0)</f>
        <v>20.584999999999997</v>
      </c>
      <c r="M467">
        <f t="shared" si="21"/>
        <v>20.584999999999997</v>
      </c>
      <c r="N467" t="str">
        <f t="shared" si="22"/>
        <v>Robusta</v>
      </c>
      <c r="O467" t="str">
        <f t="shared" si="23"/>
        <v>Dark</v>
      </c>
      <c r="P467" t="str">
        <f>_xlfn.XLOOKUP(Coffee_shop[[#This Row],[Customer ID]],customers!A:A,customers!I:I,,0)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_xlfn.XLOOKUP(C468,customers!A:A,customers!C:C,,0)</f>
        <v>dkornelcy@cyberchimps.com</v>
      </c>
      <c r="H468" s="2" t="str">
        <f>_xlfn.XLOOKUP(C468,customers!A:A,customers!G:G,,0)</f>
        <v>United States</v>
      </c>
      <c r="I468" t="str">
        <f>_xlfn.XLOOKUP(D468,products!A:A,products!B:B,,0)</f>
        <v>Ara</v>
      </c>
      <c r="J468" t="str">
        <f>_xlfn.XLOOKUP(D468,products!A:A,products!C:C,,0)</f>
        <v>D</v>
      </c>
      <c r="K468" s="5">
        <f>_xlfn.XLOOKUP(D468,products!A:A,products!D:D,,0)</f>
        <v>0.2</v>
      </c>
      <c r="L468" s="5">
        <f>_xlfn.XLOOKUP(D468,products!A:A,products!E:E,,0)</f>
        <v>2.9849999999999999</v>
      </c>
      <c r="M468">
        <f t="shared" si="21"/>
        <v>8.9550000000000001</v>
      </c>
      <c r="N468" t="str">
        <f t="shared" si="22"/>
        <v>Arabica</v>
      </c>
      <c r="O468" t="str">
        <f t="shared" si="23"/>
        <v>Dark</v>
      </c>
      <c r="P468" t="str">
        <f>_xlfn.XLOOKUP(Coffee_shop[[#This Row],[Customer ID]],customers!A:A,customers!I:I,,0)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_xlfn.XLOOKUP(C469,customers!A:A,customers!C:C,,0)</f>
        <v>rlequeuxcz@newyorker.com</v>
      </c>
      <c r="H469" s="2" t="str">
        <f>_xlfn.XLOOKUP(C469,customers!A:A,customers!G:G,,0)</f>
        <v>United States</v>
      </c>
      <c r="I469" t="str">
        <f>_xlfn.XLOOKUP(D469,products!A:A,products!B:B,,0)</f>
        <v>Ara</v>
      </c>
      <c r="J469" t="str">
        <f>_xlfn.XLOOKUP(D469,products!A:A,products!C:C,,0)</f>
        <v>D</v>
      </c>
      <c r="K469" s="5">
        <f>_xlfn.XLOOKUP(D469,products!A:A,products!D:D,,0)</f>
        <v>0.5</v>
      </c>
      <c r="L469" s="5">
        <f>_xlfn.XLOOKUP(D469,products!A:A,products!E:E,,0)</f>
        <v>5.97</v>
      </c>
      <c r="M469">
        <f t="shared" si="21"/>
        <v>5.97</v>
      </c>
      <c r="N469" t="str">
        <f t="shared" si="22"/>
        <v>Arabica</v>
      </c>
      <c r="O469" t="str">
        <f t="shared" si="23"/>
        <v>Dark</v>
      </c>
      <c r="P469" t="str">
        <f>_xlfn.XLOOKUP(Coffee_shop[[#This Row],[Customer ID]],customers!A:A,customers!I:I,,0)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_xlfn.XLOOKUP(C470,customers!A:A,customers!C:C,,0)</f>
        <v>jmccaulld0@parallels.com</v>
      </c>
      <c r="H470" s="2" t="str">
        <f>_xlfn.XLOOKUP(C470,customers!A:A,customers!G:G,,0)</f>
        <v>United States</v>
      </c>
      <c r="I470" t="str">
        <f>_xlfn.XLOOKUP(D470,products!A:A,products!B:B,,0)</f>
        <v>Exc</v>
      </c>
      <c r="J470" t="str">
        <f>_xlfn.XLOOKUP(D470,products!A:A,products!C:C,,0)</f>
        <v>M</v>
      </c>
      <c r="K470" s="5">
        <f>_xlfn.XLOOKUP(D470,products!A:A,products!D:D,,0)</f>
        <v>1</v>
      </c>
      <c r="L470" s="5">
        <f>_xlfn.XLOOKUP(D470,products!A:A,products!E:E,,0)</f>
        <v>13.75</v>
      </c>
      <c r="M470">
        <f t="shared" si="21"/>
        <v>41.25</v>
      </c>
      <c r="N470" t="str">
        <f t="shared" si="22"/>
        <v>Excelsa</v>
      </c>
      <c r="O470" t="str">
        <f t="shared" si="23"/>
        <v>Medium</v>
      </c>
      <c r="P470" t="str">
        <f>_xlfn.XLOOKUP(Coffee_shop[[#This Row],[Customer ID]],customers!A:A,customers!I:I,,0)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_xlfn.XLOOKUP(C471,customers!A:A,customers!C:C,,0)</f>
        <v>abrashda@plala.or.jp</v>
      </c>
      <c r="H471" s="2" t="str">
        <f>_xlfn.XLOOKUP(C471,customers!A:A,customers!G:G,,0)</f>
        <v>United States</v>
      </c>
      <c r="I471" t="str">
        <f>_xlfn.XLOOKUP(D471,products!A:A,products!B:B,,0)</f>
        <v>Exc</v>
      </c>
      <c r="J471" t="str">
        <f>_xlfn.XLOOKUP(D471,products!A:A,products!C:C,,0)</f>
        <v>L</v>
      </c>
      <c r="K471" s="5">
        <f>_xlfn.XLOOKUP(D471,products!A:A,products!D:D,,0)</f>
        <v>0.2</v>
      </c>
      <c r="L471" s="5">
        <f>_xlfn.XLOOKUP(D471,products!A:A,products!E:E,,0)</f>
        <v>4.4550000000000001</v>
      </c>
      <c r="M471">
        <f t="shared" si="21"/>
        <v>22.274999999999999</v>
      </c>
      <c r="N471" t="str">
        <f t="shared" si="22"/>
        <v>Excelsa</v>
      </c>
      <c r="O471" t="str">
        <f t="shared" si="23"/>
        <v>Light</v>
      </c>
      <c r="P471" t="str">
        <f>_xlfn.XLOOKUP(Coffee_shop[[#This Row],[Customer ID]],customers!A:A,customers!I:I,,0)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_xlfn.XLOOKUP(C472,customers!A:A,customers!C:C,,0)</f>
        <v>ahutchinsond2@imgur.com</v>
      </c>
      <c r="H472" s="2" t="str">
        <f>_xlfn.XLOOKUP(C472,customers!A:A,customers!G:G,,0)</f>
        <v>United States</v>
      </c>
      <c r="I472" t="str">
        <f>_xlfn.XLOOKUP(D472,products!A:A,products!B:B,,0)</f>
        <v>Ara</v>
      </c>
      <c r="J472" t="str">
        <f>_xlfn.XLOOKUP(D472,products!A:A,products!C:C,,0)</f>
        <v>M</v>
      </c>
      <c r="K472" s="5">
        <f>_xlfn.XLOOKUP(D472,products!A:A,products!D:D,,0)</f>
        <v>0.5</v>
      </c>
      <c r="L472" s="5">
        <f>_xlfn.XLOOKUP(D472,products!A:A,products!E:E,,0)</f>
        <v>6.75</v>
      </c>
      <c r="M472">
        <f t="shared" si="21"/>
        <v>6.75</v>
      </c>
      <c r="N472" t="str">
        <f t="shared" si="22"/>
        <v>Arabica</v>
      </c>
      <c r="O472" t="str">
        <f t="shared" si="23"/>
        <v>Medium</v>
      </c>
      <c r="P472" t="str">
        <f>_xlfn.XLOOKUP(Coffee_shop[[#This Row],[Customer ID]],customers!A:A,customers!I:I,,0)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_xlfn.XLOOKUP(C473,customers!A:A,customers!C:C,,0)</f>
        <v>0</v>
      </c>
      <c r="H473" s="2" t="str">
        <f>_xlfn.XLOOKUP(C473,customers!A:A,customers!G:G,,0)</f>
        <v>United States</v>
      </c>
      <c r="I473" t="str">
        <f>_xlfn.XLOOKUP(D473,products!A:A,products!B:B,,0)</f>
        <v>Lib</v>
      </c>
      <c r="J473" t="str">
        <f>_xlfn.XLOOKUP(D473,products!A:A,products!C:C,,0)</f>
        <v>M</v>
      </c>
      <c r="K473" s="5">
        <f>_xlfn.XLOOKUP(D473,products!A:A,products!D:D,,0)</f>
        <v>2.5</v>
      </c>
      <c r="L473" s="5">
        <f>_xlfn.XLOOKUP(D473,products!A:A,products!E:E,,0)</f>
        <v>33.464999999999996</v>
      </c>
      <c r="M473">
        <f t="shared" si="21"/>
        <v>133.85999999999999</v>
      </c>
      <c r="N473" t="str">
        <f t="shared" si="22"/>
        <v>Libarica</v>
      </c>
      <c r="O473" t="str">
        <f t="shared" si="23"/>
        <v>Medium</v>
      </c>
      <c r="P473" t="str">
        <f>_xlfn.XLOOKUP(Coffee_shop[[#This Row],[Customer ID]],customers!A:A,customers!I:I,,0)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_xlfn.XLOOKUP(C474,customers!A:A,customers!C:C,,0)</f>
        <v>rdriversd4@hexun.com</v>
      </c>
      <c r="H474" s="2" t="str">
        <f>_xlfn.XLOOKUP(C474,customers!A:A,customers!G:G,,0)</f>
        <v>United States</v>
      </c>
      <c r="I474" t="str">
        <f>_xlfn.XLOOKUP(D474,products!A:A,products!B:B,,0)</f>
        <v>Ara</v>
      </c>
      <c r="J474" t="str">
        <f>_xlfn.XLOOKUP(D474,products!A:A,products!C:C,,0)</f>
        <v>D</v>
      </c>
      <c r="K474" s="5">
        <f>_xlfn.XLOOKUP(D474,products!A:A,products!D:D,,0)</f>
        <v>0.2</v>
      </c>
      <c r="L474" s="5">
        <f>_xlfn.XLOOKUP(D474,products!A:A,products!E:E,,0)</f>
        <v>2.9849999999999999</v>
      </c>
      <c r="M474">
        <f t="shared" si="21"/>
        <v>5.97</v>
      </c>
      <c r="N474" t="str">
        <f t="shared" si="22"/>
        <v>Arabica</v>
      </c>
      <c r="O474" t="str">
        <f t="shared" si="23"/>
        <v>Dark</v>
      </c>
      <c r="P474" t="str">
        <f>_xlfn.XLOOKUP(Coffee_shop[[#This Row],[Customer ID]],customers!A:A,customers!I:I,,0)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_xlfn.XLOOKUP(C475,customers!A:A,customers!C:C,,0)</f>
        <v>hzeald5@google.de</v>
      </c>
      <c r="H475" s="2" t="str">
        <f>_xlfn.XLOOKUP(C475,customers!A:A,customers!G:G,,0)</f>
        <v>United States</v>
      </c>
      <c r="I475" t="str">
        <f>_xlfn.XLOOKUP(D475,products!A:A,products!B:B,,0)</f>
        <v>Ara</v>
      </c>
      <c r="J475" t="str">
        <f>_xlfn.XLOOKUP(D475,products!A:A,products!C:C,,0)</f>
        <v>L</v>
      </c>
      <c r="K475" s="5">
        <f>_xlfn.XLOOKUP(D475,products!A:A,products!D:D,,0)</f>
        <v>1</v>
      </c>
      <c r="L475" s="5">
        <f>_xlfn.XLOOKUP(D475,products!A:A,products!E:E,,0)</f>
        <v>12.95</v>
      </c>
      <c r="M475">
        <f t="shared" si="21"/>
        <v>25.9</v>
      </c>
      <c r="N475" t="str">
        <f t="shared" si="22"/>
        <v>Arabica</v>
      </c>
      <c r="O475" t="str">
        <f t="shared" si="23"/>
        <v>Light</v>
      </c>
      <c r="P475" t="str">
        <f>_xlfn.XLOOKUP(Coffee_shop[[#This Row],[Customer ID]],customers!A:A,customers!I:I,,0)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_xlfn.XLOOKUP(C476,customers!A:A,customers!C:C,,0)</f>
        <v>gsmallcombed6@ucla.edu</v>
      </c>
      <c r="H476" s="2" t="str">
        <f>_xlfn.XLOOKUP(C476,customers!A:A,customers!G:G,,0)</f>
        <v>Ireland</v>
      </c>
      <c r="I476" t="str">
        <f>_xlfn.XLOOKUP(D476,products!A:A,products!B:B,,0)</f>
        <v>Exc</v>
      </c>
      <c r="J476" t="str">
        <f>_xlfn.XLOOKUP(D476,products!A:A,products!C:C,,0)</f>
        <v>M</v>
      </c>
      <c r="K476" s="5">
        <f>_xlfn.XLOOKUP(D476,products!A:A,products!D:D,,0)</f>
        <v>2.5</v>
      </c>
      <c r="L476" s="5">
        <f>_xlfn.XLOOKUP(D476,products!A:A,products!E:E,,0)</f>
        <v>31.624999999999996</v>
      </c>
      <c r="M476">
        <f t="shared" si="21"/>
        <v>31.624999999999996</v>
      </c>
      <c r="N476" t="str">
        <f t="shared" si="22"/>
        <v>Excelsa</v>
      </c>
      <c r="O476" t="str">
        <f t="shared" si="23"/>
        <v>Medium</v>
      </c>
      <c r="P476" t="str">
        <f>_xlfn.XLOOKUP(Coffee_shop[[#This Row],[Customer ID]],customers!A:A,customers!I:I,,0)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_xlfn.XLOOKUP(C477,customers!A:A,customers!C:C,,0)</f>
        <v>ddibleyd7@feedburner.com</v>
      </c>
      <c r="H477" s="2" t="str">
        <f>_xlfn.XLOOKUP(C477,customers!A:A,customers!G:G,,0)</f>
        <v>United States</v>
      </c>
      <c r="I477" t="str">
        <f>_xlfn.XLOOKUP(D477,products!A:A,products!B:B,,0)</f>
        <v>Lib</v>
      </c>
      <c r="J477" t="str">
        <f>_xlfn.XLOOKUP(D477,products!A:A,products!C:C,,0)</f>
        <v>M</v>
      </c>
      <c r="K477" s="5">
        <f>_xlfn.XLOOKUP(D477,products!A:A,products!D:D,,0)</f>
        <v>0.2</v>
      </c>
      <c r="L477" s="5">
        <f>_xlfn.XLOOKUP(D477,products!A:A,products!E:E,,0)</f>
        <v>4.3650000000000002</v>
      </c>
      <c r="M477">
        <f t="shared" si="21"/>
        <v>8.73</v>
      </c>
      <c r="N477" t="str">
        <f t="shared" si="22"/>
        <v>Libarica</v>
      </c>
      <c r="O477" t="str">
        <f t="shared" si="23"/>
        <v>Medium</v>
      </c>
      <c r="P477" t="str">
        <f>_xlfn.XLOOKUP(Coffee_shop[[#This Row],[Customer ID]],customers!A:A,customers!I:I,,0)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_xlfn.XLOOKUP(C478,customers!A:A,customers!C:C,,0)</f>
        <v>gdimitrioud8@chronoengine.com</v>
      </c>
      <c r="H478" s="2" t="str">
        <f>_xlfn.XLOOKUP(C478,customers!A:A,customers!G:G,,0)</f>
        <v>United States</v>
      </c>
      <c r="I478" t="str">
        <f>_xlfn.XLOOKUP(D478,products!A:A,products!B:B,,0)</f>
        <v>Exc</v>
      </c>
      <c r="J478" t="str">
        <f>_xlfn.XLOOKUP(D478,products!A:A,products!C:C,,0)</f>
        <v>L</v>
      </c>
      <c r="K478" s="5">
        <f>_xlfn.XLOOKUP(D478,products!A:A,products!D:D,,0)</f>
        <v>0.2</v>
      </c>
      <c r="L478" s="5">
        <f>_xlfn.XLOOKUP(D478,products!A:A,products!E:E,,0)</f>
        <v>4.4550000000000001</v>
      </c>
      <c r="M478">
        <f t="shared" si="21"/>
        <v>26.73</v>
      </c>
      <c r="N478" t="str">
        <f t="shared" si="22"/>
        <v>Excelsa</v>
      </c>
      <c r="O478" t="str">
        <f t="shared" si="23"/>
        <v>Light</v>
      </c>
      <c r="P478" t="str">
        <f>_xlfn.XLOOKUP(Coffee_shop[[#This Row],[Customer ID]],customers!A:A,customers!I:I,,0)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_xlfn.XLOOKUP(C479,customers!A:A,customers!C:C,,0)</f>
        <v>fflanagand9@woothemes.com</v>
      </c>
      <c r="H479" s="2" t="str">
        <f>_xlfn.XLOOKUP(C479,customers!A:A,customers!G:G,,0)</f>
        <v>United States</v>
      </c>
      <c r="I479" t="str">
        <f>_xlfn.XLOOKUP(D479,products!A:A,products!B:B,,0)</f>
        <v>Lib</v>
      </c>
      <c r="J479" t="str">
        <f>_xlfn.XLOOKUP(D479,products!A:A,products!C:C,,0)</f>
        <v>M</v>
      </c>
      <c r="K479" s="5">
        <f>_xlfn.XLOOKUP(D479,products!A:A,products!D:D,,0)</f>
        <v>0.2</v>
      </c>
      <c r="L479" s="5">
        <f>_xlfn.XLOOKUP(D479,products!A:A,products!E:E,,0)</f>
        <v>4.3650000000000002</v>
      </c>
      <c r="M479">
        <f t="shared" si="21"/>
        <v>26.19</v>
      </c>
      <c r="N479" t="str">
        <f t="shared" si="22"/>
        <v>Libarica</v>
      </c>
      <c r="O479" t="str">
        <f t="shared" si="23"/>
        <v>Medium</v>
      </c>
      <c r="P479" t="str">
        <f>_xlfn.XLOOKUP(Coffee_shop[[#This Row],[Customer ID]],customers!A:A,customers!I:I,,0)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_xlfn.XLOOKUP(C480,customers!A:A,customers!C:C,,0)</f>
        <v>abrashda@plala.or.jp</v>
      </c>
      <c r="H480" s="2" t="str">
        <f>_xlfn.XLOOKUP(C480,customers!A:A,customers!G:G,,0)</f>
        <v>United States</v>
      </c>
      <c r="I480" t="str">
        <f>_xlfn.XLOOKUP(D480,products!A:A,products!B:B,,0)</f>
        <v>Rob</v>
      </c>
      <c r="J480" t="str">
        <f>_xlfn.XLOOKUP(D480,products!A:A,products!C:C,,0)</f>
        <v>D</v>
      </c>
      <c r="K480" s="5">
        <f>_xlfn.XLOOKUP(D480,products!A:A,products!D:D,,0)</f>
        <v>1</v>
      </c>
      <c r="L480" s="5">
        <f>_xlfn.XLOOKUP(D480,products!A:A,products!E:E,,0)</f>
        <v>8.9499999999999993</v>
      </c>
      <c r="M480">
        <f t="shared" si="21"/>
        <v>53.699999999999996</v>
      </c>
      <c r="N480" t="str">
        <f t="shared" si="22"/>
        <v>Robusta</v>
      </c>
      <c r="O480" t="str">
        <f t="shared" si="23"/>
        <v>Dark</v>
      </c>
      <c r="P480" t="str">
        <f>_xlfn.XLOOKUP(Coffee_shop[[#This Row],[Customer ID]],customers!A:A,customers!I:I,,0)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_xlfn.XLOOKUP(C481,customers!A:A,customers!C:C,,0)</f>
        <v>abrashda@plala.or.jp</v>
      </c>
      <c r="H481" s="2" t="str">
        <f>_xlfn.XLOOKUP(C481,customers!A:A,customers!G:G,,0)</f>
        <v>United States</v>
      </c>
      <c r="I481" t="str">
        <f>_xlfn.XLOOKUP(D481,products!A:A,products!B:B,,0)</f>
        <v>Exc</v>
      </c>
      <c r="J481" t="str">
        <f>_xlfn.XLOOKUP(D481,products!A:A,products!C:C,,0)</f>
        <v>M</v>
      </c>
      <c r="K481" s="5">
        <f>_xlfn.XLOOKUP(D481,products!A:A,products!D:D,,0)</f>
        <v>2.5</v>
      </c>
      <c r="L481" s="5">
        <f>_xlfn.XLOOKUP(D481,products!A:A,products!E:E,,0)</f>
        <v>31.624999999999996</v>
      </c>
      <c r="M481">
        <f t="shared" si="21"/>
        <v>126.49999999999999</v>
      </c>
      <c r="N481" t="str">
        <f t="shared" si="22"/>
        <v>Excelsa</v>
      </c>
      <c r="O481" t="str">
        <f t="shared" si="23"/>
        <v>Medium</v>
      </c>
      <c r="P481" t="str">
        <f>_xlfn.XLOOKUP(Coffee_shop[[#This Row],[Customer ID]],customers!A:A,customers!I:I,,0)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_xlfn.XLOOKUP(C482,customers!A:A,customers!C:C,,0)</f>
        <v>abrashda@plala.or.jp</v>
      </c>
      <c r="H482" s="2" t="str">
        <f>_xlfn.XLOOKUP(C482,customers!A:A,customers!G:G,,0)</f>
        <v>United States</v>
      </c>
      <c r="I482" t="str">
        <f>_xlfn.XLOOKUP(D482,products!A:A,products!B:B,,0)</f>
        <v>Exc</v>
      </c>
      <c r="J482" t="str">
        <f>_xlfn.XLOOKUP(D482,products!A:A,products!C:C,,0)</f>
        <v>M</v>
      </c>
      <c r="K482" s="5">
        <f>_xlfn.XLOOKUP(D482,products!A:A,products!D:D,,0)</f>
        <v>0.2</v>
      </c>
      <c r="L482" s="5">
        <f>_xlfn.XLOOKUP(D482,products!A:A,products!E:E,,0)</f>
        <v>4.125</v>
      </c>
      <c r="M482">
        <f t="shared" si="21"/>
        <v>4.125</v>
      </c>
      <c r="N482" t="str">
        <f t="shared" si="22"/>
        <v>Excelsa</v>
      </c>
      <c r="O482" t="str">
        <f t="shared" si="23"/>
        <v>Medium</v>
      </c>
      <c r="P482" t="str">
        <f>_xlfn.XLOOKUP(Coffee_shop[[#This Row],[Customer ID]],customers!A:A,customers!I:I,,0)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_xlfn.XLOOKUP(C483,customers!A:A,customers!C:C,,0)</f>
        <v>nizhakovdd@aol.com</v>
      </c>
      <c r="H483" s="2" t="str">
        <f>_xlfn.XLOOKUP(C483,customers!A:A,customers!G:G,,0)</f>
        <v>United Kingdom</v>
      </c>
      <c r="I483" t="str">
        <f>_xlfn.XLOOKUP(D483,products!A:A,products!B:B,,0)</f>
        <v>Rob</v>
      </c>
      <c r="J483" t="str">
        <f>_xlfn.XLOOKUP(D483,products!A:A,products!C:C,,0)</f>
        <v>L</v>
      </c>
      <c r="K483" s="5">
        <f>_xlfn.XLOOKUP(D483,products!A:A,products!D:D,,0)</f>
        <v>1</v>
      </c>
      <c r="L483" s="5">
        <f>_xlfn.XLOOKUP(D483,products!A:A,products!E:E,,0)</f>
        <v>11.95</v>
      </c>
      <c r="M483">
        <f t="shared" si="21"/>
        <v>23.9</v>
      </c>
      <c r="N483" t="str">
        <f t="shared" si="22"/>
        <v>Robusta</v>
      </c>
      <c r="O483" t="str">
        <f t="shared" si="23"/>
        <v>Light</v>
      </c>
      <c r="P483" t="str">
        <f>_xlfn.XLOOKUP(Coffee_shop[[#This Row],[Customer ID]],customers!A:A,customers!I:I,,0)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_xlfn.XLOOKUP(C484,customers!A:A,customers!C:C,,0)</f>
        <v>skeetsde@answers.com</v>
      </c>
      <c r="H484" s="2" t="str">
        <f>_xlfn.XLOOKUP(C484,customers!A:A,customers!G:G,,0)</f>
        <v>United States</v>
      </c>
      <c r="I484" t="str">
        <f>_xlfn.XLOOKUP(D484,products!A:A,products!B:B,,0)</f>
        <v>Exc</v>
      </c>
      <c r="J484" t="str">
        <f>_xlfn.XLOOKUP(D484,products!A:A,products!C:C,,0)</f>
        <v>D</v>
      </c>
      <c r="K484" s="5">
        <f>_xlfn.XLOOKUP(D484,products!A:A,products!D:D,,0)</f>
        <v>2.5</v>
      </c>
      <c r="L484" s="5">
        <f>_xlfn.XLOOKUP(D484,products!A:A,products!E:E,,0)</f>
        <v>27.945</v>
      </c>
      <c r="M484">
        <f t="shared" si="21"/>
        <v>139.72499999999999</v>
      </c>
      <c r="N484" t="str">
        <f t="shared" si="22"/>
        <v>Excelsa</v>
      </c>
      <c r="O484" t="str">
        <f t="shared" si="23"/>
        <v>Dark</v>
      </c>
      <c r="P484" t="str">
        <f>_xlfn.XLOOKUP(Coffee_shop[[#This Row],[Customer ID]],customers!A:A,customers!I:I,,0)</f>
        <v>Yes</v>
      </c>
    </row>
    <row r="485" spans="1:16" x14ac:dyDescent="0.3">
      <c r="A485" s="2" t="s">
        <v>3220</v>
      </c>
      <c r="B485" s="3">
        <v>43790</v>
      </c>
      <c r="C485" s="2" t="s">
        <v>3221</v>
      </c>
      <c r="D485" t="s">
        <v>6165</v>
      </c>
      <c r="E485" s="2">
        <v>2</v>
      </c>
      <c r="F485" s="2" t="str">
        <f>_xlfn.XLOOKUP(C485,customers!$A$1:$A$1001,customers!$B$1:$B$1001,,0)</f>
        <v>Orion Dyott</v>
      </c>
      <c r="G485" s="2">
        <f>_xlfn.XLOOKUP(C485,customers!A:A,customers!C:C,,0)</f>
        <v>0</v>
      </c>
      <c r="H485" s="2" t="str">
        <f>_xlfn.XLOOKUP(C485,customers!A:A,customers!G:G,,0)</f>
        <v>United States</v>
      </c>
      <c r="I485" t="str">
        <f>_xlfn.XLOOKUP(D485,products!A:A,products!B:B,,0)</f>
        <v>Lib</v>
      </c>
      <c r="J485" t="str">
        <f>_xlfn.XLOOKUP(D485,products!A:A,products!C:C,,0)</f>
        <v>D</v>
      </c>
      <c r="K485" s="5">
        <f>_xlfn.XLOOKUP(D485,products!A:A,products!D:D,,0)</f>
        <v>2.5</v>
      </c>
      <c r="L485" s="5">
        <f>_xlfn.XLOOKUP(D485,products!A:A,products!E:E,,0)</f>
        <v>29.784999999999997</v>
      </c>
      <c r="M485">
        <f t="shared" si="21"/>
        <v>59.569999999999993</v>
      </c>
      <c r="N485" t="str">
        <f t="shared" si="22"/>
        <v>Libarica</v>
      </c>
      <c r="O485" t="str">
        <f t="shared" si="23"/>
        <v>Dark</v>
      </c>
      <c r="P485" t="str">
        <f>_xlfn.XLOOKUP(Coffee_shop[[#This Row],[Customer ID]],customers!A:A,customers!I:I,,0)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_xlfn.XLOOKUP(C486,customers!A:A,customers!C:C,,0)</f>
        <v>kcakedg@huffingtonpost.com</v>
      </c>
      <c r="H486" s="2" t="str">
        <f>_xlfn.XLOOKUP(C486,customers!A:A,customers!G:G,,0)</f>
        <v>United States</v>
      </c>
      <c r="I486" t="str">
        <f>_xlfn.XLOOKUP(D486,products!A:A,products!B:B,,0)</f>
        <v>Lib</v>
      </c>
      <c r="J486" t="str">
        <f>_xlfn.XLOOKUP(D486,products!A:A,products!C:C,,0)</f>
        <v>L</v>
      </c>
      <c r="K486" s="5">
        <f>_xlfn.XLOOKUP(D486,products!A:A,products!D:D,,0)</f>
        <v>0.5</v>
      </c>
      <c r="L486" s="5">
        <f>_xlfn.XLOOKUP(D486,products!A:A,products!E:E,,0)</f>
        <v>9.51</v>
      </c>
      <c r="M486">
        <f t="shared" si="21"/>
        <v>57.06</v>
      </c>
      <c r="N486" t="str">
        <f t="shared" si="22"/>
        <v>Libarica</v>
      </c>
      <c r="O486" t="str">
        <f t="shared" si="23"/>
        <v>Light</v>
      </c>
      <c r="P486" t="str">
        <f>_xlfn.XLOOKUP(Coffee_shop[[#This Row],[Customer ID]],customers!A:A,customers!I:I,,0)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_xlfn.XLOOKUP(C487,customers!A:A,customers!C:C,,0)</f>
        <v>mhanseddh@instagram.com</v>
      </c>
      <c r="H487" s="2" t="str">
        <f>_xlfn.XLOOKUP(C487,customers!A:A,customers!G:G,,0)</f>
        <v>Ireland</v>
      </c>
      <c r="I487" t="str">
        <f>_xlfn.XLOOKUP(D487,products!A:A,products!B:B,,0)</f>
        <v>Rob</v>
      </c>
      <c r="J487" t="str">
        <f>_xlfn.XLOOKUP(D487,products!A:A,products!C:C,,0)</f>
        <v>L</v>
      </c>
      <c r="K487" s="5">
        <f>_xlfn.XLOOKUP(D487,products!A:A,products!D:D,,0)</f>
        <v>0.2</v>
      </c>
      <c r="L487" s="5">
        <f>_xlfn.XLOOKUP(D487,products!A:A,products!E:E,,0)</f>
        <v>3.5849999999999995</v>
      </c>
      <c r="M487">
        <f t="shared" si="21"/>
        <v>21.509999999999998</v>
      </c>
      <c r="N487" t="str">
        <f t="shared" si="22"/>
        <v>Robusta</v>
      </c>
      <c r="O487" t="str">
        <f t="shared" si="23"/>
        <v>Light</v>
      </c>
      <c r="P487" t="str">
        <f>_xlfn.XLOOKUP(Coffee_shop[[#This Row],[Customer ID]],customers!A:A,customers!I:I,,0)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_xlfn.XLOOKUP(C488,customers!A:A,customers!C:C,,0)</f>
        <v>fkienleindi@trellian.com</v>
      </c>
      <c r="H488" s="2" t="str">
        <f>_xlfn.XLOOKUP(C488,customers!A:A,customers!G:G,,0)</f>
        <v>Ireland</v>
      </c>
      <c r="I488" t="str">
        <f>_xlfn.XLOOKUP(D488,products!A:A,products!B:B,,0)</f>
        <v>Lib</v>
      </c>
      <c r="J488" t="str">
        <f>_xlfn.XLOOKUP(D488,products!A:A,products!C:C,,0)</f>
        <v>M</v>
      </c>
      <c r="K488" s="5">
        <f>_xlfn.XLOOKUP(D488,products!A:A,products!D:D,,0)</f>
        <v>0.5</v>
      </c>
      <c r="L488" s="5">
        <f>_xlfn.XLOOKUP(D488,products!A:A,products!E:E,,0)</f>
        <v>8.73</v>
      </c>
      <c r="M488">
        <f t="shared" si="21"/>
        <v>52.38</v>
      </c>
      <c r="N488" t="str">
        <f t="shared" si="22"/>
        <v>Libarica</v>
      </c>
      <c r="O488" t="str">
        <f t="shared" si="23"/>
        <v>Medium</v>
      </c>
      <c r="P488" t="str">
        <f>_xlfn.XLOOKUP(Coffee_shop[[#This Row],[Customer ID]],customers!A:A,customers!I:I,,0)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_xlfn.XLOOKUP(C489,customers!A:A,customers!C:C,,0)</f>
        <v>kegglestonedj@sphinn.com</v>
      </c>
      <c r="H489" s="2" t="str">
        <f>_xlfn.XLOOKUP(C489,customers!A:A,customers!G:G,,0)</f>
        <v>Ireland</v>
      </c>
      <c r="I489" t="str">
        <f>_xlfn.XLOOKUP(D489,products!A:A,products!B:B,,0)</f>
        <v>Exc</v>
      </c>
      <c r="J489" t="str">
        <f>_xlfn.XLOOKUP(D489,products!A:A,products!C:C,,0)</f>
        <v>D</v>
      </c>
      <c r="K489" s="5">
        <f>_xlfn.XLOOKUP(D489,products!A:A,products!D:D,,0)</f>
        <v>1</v>
      </c>
      <c r="L489" s="5">
        <f>_xlfn.XLOOKUP(D489,products!A:A,products!E:E,,0)</f>
        <v>12.15</v>
      </c>
      <c r="M489">
        <f t="shared" si="21"/>
        <v>72.900000000000006</v>
      </c>
      <c r="N489" t="str">
        <f t="shared" si="22"/>
        <v>Excelsa</v>
      </c>
      <c r="O489" t="str">
        <f t="shared" si="23"/>
        <v>Dark</v>
      </c>
      <c r="P489" t="str">
        <f>_xlfn.XLOOKUP(Coffee_shop[[#This Row],[Customer ID]],customers!A:A,customers!I:I,,0)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_xlfn.XLOOKUP(C490,customers!A:A,customers!C:C,,0)</f>
        <v>bsemkinsdk@unc.edu</v>
      </c>
      <c r="H490" s="2" t="str">
        <f>_xlfn.XLOOKUP(C490,customers!A:A,customers!G:G,,0)</f>
        <v>Ireland</v>
      </c>
      <c r="I490" t="str">
        <f>_xlfn.XLOOKUP(D490,products!A:A,products!B:B,,0)</f>
        <v>Rob</v>
      </c>
      <c r="J490" t="str">
        <f>_xlfn.XLOOKUP(D490,products!A:A,products!C:C,,0)</f>
        <v>M</v>
      </c>
      <c r="K490" s="5">
        <f>_xlfn.XLOOKUP(D490,products!A:A,products!D:D,,0)</f>
        <v>0.2</v>
      </c>
      <c r="L490" s="5">
        <f>_xlfn.XLOOKUP(D490,products!A:A,products!E:E,,0)</f>
        <v>2.9849999999999999</v>
      </c>
      <c r="M490">
        <f t="shared" si="21"/>
        <v>14.924999999999999</v>
      </c>
      <c r="N490" t="str">
        <f t="shared" si="22"/>
        <v>Robusta</v>
      </c>
      <c r="O490" t="str">
        <f t="shared" si="23"/>
        <v>Medium</v>
      </c>
      <c r="P490" t="str">
        <f>_xlfn.XLOOKUP(Coffee_shop[[#This Row],[Customer ID]],customers!A:A,customers!I:I,,0)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_xlfn.XLOOKUP(C491,customers!A:A,customers!C:C,,0)</f>
        <v>slorenzettidl@is.gd</v>
      </c>
      <c r="H491" s="2" t="str">
        <f>_xlfn.XLOOKUP(C491,customers!A:A,customers!G:G,,0)</f>
        <v>United States</v>
      </c>
      <c r="I491" t="str">
        <f>_xlfn.XLOOKUP(D491,products!A:A,products!B:B,,0)</f>
        <v>Lib</v>
      </c>
      <c r="J491" t="str">
        <f>_xlfn.XLOOKUP(D491,products!A:A,products!C:C,,0)</f>
        <v>L</v>
      </c>
      <c r="K491" s="5">
        <f>_xlfn.XLOOKUP(D491,products!A:A,products!D:D,,0)</f>
        <v>1</v>
      </c>
      <c r="L491" s="5">
        <f>_xlfn.XLOOKUP(D491,products!A:A,products!E:E,,0)</f>
        <v>15.85</v>
      </c>
      <c r="M491">
        <f t="shared" si="21"/>
        <v>95.1</v>
      </c>
      <c r="N491" t="str">
        <f t="shared" si="22"/>
        <v>Libarica</v>
      </c>
      <c r="O491" t="str">
        <f t="shared" si="23"/>
        <v>Light</v>
      </c>
      <c r="P491" t="str">
        <f>_xlfn.XLOOKUP(Coffee_shop[[#This Row],[Customer ID]],customers!A:A,customers!I:I,,0)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_xlfn.XLOOKUP(C492,customers!A:A,customers!C:C,,0)</f>
        <v>bgiannazzidm@apple.com</v>
      </c>
      <c r="H492" s="2" t="str">
        <f>_xlfn.XLOOKUP(C492,customers!A:A,customers!G:G,,0)</f>
        <v>United States</v>
      </c>
      <c r="I492" t="str">
        <f>_xlfn.XLOOKUP(D492,products!A:A,products!B:B,,0)</f>
        <v>Lib</v>
      </c>
      <c r="J492" t="str">
        <f>_xlfn.XLOOKUP(D492,products!A:A,products!C:C,,0)</f>
        <v>D</v>
      </c>
      <c r="K492" s="5">
        <f>_xlfn.XLOOKUP(D492,products!A:A,products!D:D,,0)</f>
        <v>0.5</v>
      </c>
      <c r="L492" s="5">
        <f>_xlfn.XLOOKUP(D492,products!A:A,products!E:E,,0)</f>
        <v>7.77</v>
      </c>
      <c r="M492">
        <f t="shared" si="21"/>
        <v>15.54</v>
      </c>
      <c r="N492" t="str">
        <f t="shared" si="22"/>
        <v>Libarica</v>
      </c>
      <c r="O492" t="str">
        <f t="shared" si="23"/>
        <v>Dark</v>
      </c>
      <c r="P492" t="str">
        <f>_xlfn.XLOOKUP(Coffee_shop[[#This Row],[Customer ID]],customers!A:A,customers!I:I,,0)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_xlfn.XLOOKUP(C493,customers!A:A,customers!C:C,,0)</f>
        <v>0</v>
      </c>
      <c r="H493" s="2" t="str">
        <f>_xlfn.XLOOKUP(C493,customers!A:A,customers!G:G,,0)</f>
        <v>United States</v>
      </c>
      <c r="I493" t="str">
        <f>_xlfn.XLOOKUP(D493,products!A:A,products!B:B,,0)</f>
        <v>Lib</v>
      </c>
      <c r="J493" t="str">
        <f>_xlfn.XLOOKUP(D493,products!A:A,products!C:C,,0)</f>
        <v>D</v>
      </c>
      <c r="K493" s="5">
        <f>_xlfn.XLOOKUP(D493,products!A:A,products!D:D,,0)</f>
        <v>0.2</v>
      </c>
      <c r="L493" s="5">
        <f>_xlfn.XLOOKUP(D493,products!A:A,products!E:E,,0)</f>
        <v>3.8849999999999998</v>
      </c>
      <c r="M493">
        <f t="shared" si="21"/>
        <v>23.31</v>
      </c>
      <c r="N493" t="str">
        <f t="shared" si="22"/>
        <v>Libarica</v>
      </c>
      <c r="O493" t="str">
        <f t="shared" si="23"/>
        <v>Dark</v>
      </c>
      <c r="P493" t="str">
        <f>_xlfn.XLOOKUP(Coffee_shop[[#This Row],[Customer ID]],customers!A:A,customers!I:I,,0)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_xlfn.XLOOKUP(C494,customers!A:A,customers!C:C,,0)</f>
        <v>ulethbrigdo@hc360.com</v>
      </c>
      <c r="H494" s="2" t="str">
        <f>_xlfn.XLOOKUP(C494,customers!A:A,customers!G:G,,0)</f>
        <v>United States</v>
      </c>
      <c r="I494" t="str">
        <f>_xlfn.XLOOKUP(D494,products!A:A,products!B:B,,0)</f>
        <v>Exc</v>
      </c>
      <c r="J494" t="str">
        <f>_xlfn.XLOOKUP(D494,products!A:A,products!C:C,,0)</f>
        <v>M</v>
      </c>
      <c r="K494" s="5">
        <f>_xlfn.XLOOKUP(D494,products!A:A,products!D:D,,0)</f>
        <v>0.2</v>
      </c>
      <c r="L494" s="5">
        <f>_xlfn.XLOOKUP(D494,products!A:A,products!E:E,,0)</f>
        <v>4.125</v>
      </c>
      <c r="M494">
        <f t="shared" si="21"/>
        <v>4.125</v>
      </c>
      <c r="N494" t="str">
        <f t="shared" si="22"/>
        <v>Excelsa</v>
      </c>
      <c r="O494" t="str">
        <f t="shared" si="23"/>
        <v>Medium</v>
      </c>
      <c r="P494" t="str">
        <f>_xlfn.XLOOKUP(Coffee_shop[[#This Row],[Customer ID]],customers!A:A,customers!I:I,,0)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_xlfn.XLOOKUP(C495,customers!A:A,customers!C:C,,0)</f>
        <v>sfarnishdp@dmoz.org</v>
      </c>
      <c r="H495" s="2" t="str">
        <f>_xlfn.XLOOKUP(C495,customers!A:A,customers!G:G,,0)</f>
        <v>United Kingdom</v>
      </c>
      <c r="I495" t="str">
        <f>_xlfn.XLOOKUP(D495,products!A:A,products!B:B,,0)</f>
        <v>Rob</v>
      </c>
      <c r="J495" t="str">
        <f>_xlfn.XLOOKUP(D495,products!A:A,products!C:C,,0)</f>
        <v>M</v>
      </c>
      <c r="K495" s="5">
        <f>_xlfn.XLOOKUP(D495,products!A:A,products!D:D,,0)</f>
        <v>0.5</v>
      </c>
      <c r="L495" s="5">
        <f>_xlfn.XLOOKUP(D495,products!A:A,products!E:E,,0)</f>
        <v>5.97</v>
      </c>
      <c r="M495">
        <f t="shared" si="21"/>
        <v>35.82</v>
      </c>
      <c r="N495" t="str">
        <f t="shared" si="22"/>
        <v>Robusta</v>
      </c>
      <c r="O495" t="str">
        <f t="shared" si="23"/>
        <v>Medium</v>
      </c>
      <c r="P495" t="str">
        <f>_xlfn.XLOOKUP(Coffee_shop[[#This Row],[Customer ID]],customers!A:A,customers!I:I,,0)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_xlfn.XLOOKUP(C496,customers!A:A,customers!C:C,,0)</f>
        <v>fjecockdq@unicef.org</v>
      </c>
      <c r="H496" s="2" t="str">
        <f>_xlfn.XLOOKUP(C496,customers!A:A,customers!G:G,,0)</f>
        <v>United States</v>
      </c>
      <c r="I496" t="str">
        <f>_xlfn.XLOOKUP(D496,products!A:A,products!B:B,,0)</f>
        <v>Lib</v>
      </c>
      <c r="J496" t="str">
        <f>_xlfn.XLOOKUP(D496,products!A:A,products!C:C,,0)</f>
        <v>L</v>
      </c>
      <c r="K496" s="5">
        <f>_xlfn.XLOOKUP(D496,products!A:A,products!D:D,,0)</f>
        <v>1</v>
      </c>
      <c r="L496" s="5">
        <f>_xlfn.XLOOKUP(D496,products!A:A,products!E:E,,0)</f>
        <v>15.85</v>
      </c>
      <c r="M496">
        <f t="shared" si="21"/>
        <v>31.7</v>
      </c>
      <c r="N496" t="str">
        <f t="shared" si="22"/>
        <v>Libarica</v>
      </c>
      <c r="O496" t="str">
        <f t="shared" si="23"/>
        <v>Light</v>
      </c>
      <c r="P496" t="str">
        <f>_xlfn.XLOOKUP(Coffee_shop[[#This Row],[Customer ID]],customers!A:A,customers!I:I,,0)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_xlfn.XLOOKUP(C497,customers!A:A,customers!C:C,,0)</f>
        <v>0</v>
      </c>
      <c r="H497" s="2" t="str">
        <f>_xlfn.XLOOKUP(C497,customers!A:A,customers!G:G,,0)</f>
        <v>United States</v>
      </c>
      <c r="I497" t="str">
        <f>_xlfn.XLOOKUP(D497,products!A:A,products!B:B,,0)</f>
        <v>Lib</v>
      </c>
      <c r="J497" t="str">
        <f>_xlfn.XLOOKUP(D497,products!A:A,products!C:C,,0)</f>
        <v>L</v>
      </c>
      <c r="K497" s="5">
        <f>_xlfn.XLOOKUP(D497,products!A:A,products!D:D,,0)</f>
        <v>1</v>
      </c>
      <c r="L497" s="5">
        <f>_xlfn.XLOOKUP(D497,products!A:A,products!E:E,,0)</f>
        <v>15.85</v>
      </c>
      <c r="M497">
        <f t="shared" si="21"/>
        <v>79.25</v>
      </c>
      <c r="N497" t="str">
        <f t="shared" si="22"/>
        <v>Libarica</v>
      </c>
      <c r="O497" t="str">
        <f t="shared" si="23"/>
        <v>Light</v>
      </c>
      <c r="P497" t="str">
        <f>_xlfn.XLOOKUP(Coffee_shop[[#This Row],[Customer ID]],customers!A:A,customers!I:I,,0)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_xlfn.XLOOKUP(C498,customers!A:A,customers!C:C,,0)</f>
        <v>hpallisterds@ning.com</v>
      </c>
      <c r="H498" s="2" t="str">
        <f>_xlfn.XLOOKUP(C498,customers!A:A,customers!G:G,,0)</f>
        <v>United States</v>
      </c>
      <c r="I498" t="str">
        <f>_xlfn.XLOOKUP(D498,products!A:A,products!B:B,,0)</f>
        <v>Exc</v>
      </c>
      <c r="J498" t="str">
        <f>_xlfn.XLOOKUP(D498,products!A:A,products!C:C,,0)</f>
        <v>D</v>
      </c>
      <c r="K498" s="5">
        <f>_xlfn.XLOOKUP(D498,products!A:A,products!D:D,,0)</f>
        <v>0.2</v>
      </c>
      <c r="L498" s="5">
        <f>_xlfn.XLOOKUP(D498,products!A:A,products!E:E,,0)</f>
        <v>3.645</v>
      </c>
      <c r="M498">
        <f t="shared" si="21"/>
        <v>10.935</v>
      </c>
      <c r="N498" t="str">
        <f t="shared" si="22"/>
        <v>Excelsa</v>
      </c>
      <c r="O498" t="str">
        <f t="shared" si="23"/>
        <v>Dark</v>
      </c>
      <c r="P498" t="str">
        <f>_xlfn.XLOOKUP(Coffee_shop[[#This Row],[Customer ID]],customers!A:A,customers!I:I,,0)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_xlfn.XLOOKUP(C499,customers!A:A,customers!C:C,,0)</f>
        <v>cmershdt@drupal.org</v>
      </c>
      <c r="H499" s="2" t="str">
        <f>_xlfn.XLOOKUP(C499,customers!A:A,customers!G:G,,0)</f>
        <v>Ireland</v>
      </c>
      <c r="I499" t="str">
        <f>_xlfn.XLOOKUP(D499,products!A:A,products!B:B,,0)</f>
        <v>Ara</v>
      </c>
      <c r="J499" t="str">
        <f>_xlfn.XLOOKUP(D499,products!A:A,products!C:C,,0)</f>
        <v>D</v>
      </c>
      <c r="K499" s="5">
        <f>_xlfn.XLOOKUP(D499,products!A:A,products!D:D,,0)</f>
        <v>1</v>
      </c>
      <c r="L499" s="5">
        <f>_xlfn.XLOOKUP(D499,products!A:A,products!E:E,,0)</f>
        <v>9.9499999999999993</v>
      </c>
      <c r="M499">
        <f t="shared" si="21"/>
        <v>39.799999999999997</v>
      </c>
      <c r="N499" t="str">
        <f t="shared" si="22"/>
        <v>Arabica</v>
      </c>
      <c r="O499" t="str">
        <f t="shared" si="23"/>
        <v>Dark</v>
      </c>
      <c r="P499" t="str">
        <f>_xlfn.XLOOKUP(Coffee_shop[[#This Row],[Customer ID]],customers!A:A,customers!I:I,,0)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_xlfn.XLOOKUP(C500,customers!A:A,customers!C:C,,0)</f>
        <v>murione5@alexa.com</v>
      </c>
      <c r="H500" s="2" t="str">
        <f>_xlfn.XLOOKUP(C500,customers!A:A,customers!G:G,,0)</f>
        <v>Ireland</v>
      </c>
      <c r="I500" t="str">
        <f>_xlfn.XLOOKUP(D500,products!A:A,products!B:B,,0)</f>
        <v>Rob</v>
      </c>
      <c r="J500" t="str">
        <f>_xlfn.XLOOKUP(D500,products!A:A,products!C:C,,0)</f>
        <v>M</v>
      </c>
      <c r="K500" s="5">
        <f>_xlfn.XLOOKUP(D500,products!A:A,products!D:D,,0)</f>
        <v>1</v>
      </c>
      <c r="L500" s="5">
        <f>_xlfn.XLOOKUP(D500,products!A:A,products!E:E,,0)</f>
        <v>9.9499999999999993</v>
      </c>
      <c r="M500">
        <f t="shared" si="21"/>
        <v>49.75</v>
      </c>
      <c r="N500" t="str">
        <f t="shared" si="22"/>
        <v>Robusta</v>
      </c>
      <c r="O500" t="str">
        <f t="shared" si="23"/>
        <v>Medium</v>
      </c>
      <c r="P500" t="str">
        <f>_xlfn.XLOOKUP(Coffee_shop[[#This Row],[Customer ID]],customers!A:A,customers!I:I,,0)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_xlfn.XLOOKUP(C501,customers!A:A,customers!C:C,,0)</f>
        <v>0</v>
      </c>
      <c r="H501" s="2" t="str">
        <f>_xlfn.XLOOKUP(C501,customers!A:A,customers!G:G,,0)</f>
        <v>Ireland</v>
      </c>
      <c r="I501" t="str">
        <f>_xlfn.XLOOKUP(D501,products!A:A,products!B:B,,0)</f>
        <v>Rob</v>
      </c>
      <c r="J501" t="str">
        <f>_xlfn.XLOOKUP(D501,products!A:A,products!C:C,,0)</f>
        <v>D</v>
      </c>
      <c r="K501" s="5">
        <f>_xlfn.XLOOKUP(D501,products!A:A,products!D:D,,0)</f>
        <v>0.2</v>
      </c>
      <c r="L501" s="5">
        <f>_xlfn.XLOOKUP(D501,products!A:A,products!E:E,,0)</f>
        <v>2.6849999999999996</v>
      </c>
      <c r="M501">
        <f t="shared" si="21"/>
        <v>8.0549999999999997</v>
      </c>
      <c r="N501" t="str">
        <f t="shared" si="22"/>
        <v>Robusta</v>
      </c>
      <c r="O501" t="str">
        <f t="shared" si="23"/>
        <v>Dark</v>
      </c>
      <c r="P501" t="str">
        <f>_xlfn.XLOOKUP(Coffee_shop[[#This Row],[Customer ID]],customers!A:A,customers!I:I,,0)</f>
        <v>Yes</v>
      </c>
    </row>
    <row r="502" spans="1:16" x14ac:dyDescent="0.3">
      <c r="A502" s="2" t="s">
        <v>3318</v>
      </c>
      <c r="B502" s="3">
        <v>44025</v>
      </c>
      <c r="C502" s="2" t="s">
        <v>3319</v>
      </c>
      <c r="D502" t="s">
        <v>6179</v>
      </c>
      <c r="E502" s="2">
        <v>4</v>
      </c>
      <c r="F502" s="2" t="str">
        <f>_xlfn.XLOOKUP(C502,customers!$A$1:$A$1001,customers!$B$1:$B$1001,,0)</f>
        <v>Alf Housaman</v>
      </c>
      <c r="G502" s="2">
        <f>_xlfn.XLOOKUP(C502,customers!A:A,customers!C:C,,0)</f>
        <v>0</v>
      </c>
      <c r="H502" s="2" t="str">
        <f>_xlfn.XLOOKUP(C502,customers!A:A,customers!G:G,,0)</f>
        <v>United States</v>
      </c>
      <c r="I502" t="str">
        <f>_xlfn.XLOOKUP(D502,products!A:A,products!B:B,,0)</f>
        <v>Rob</v>
      </c>
      <c r="J502" t="str">
        <f>_xlfn.XLOOKUP(D502,products!A:A,products!C:C,,0)</f>
        <v>L</v>
      </c>
      <c r="K502" s="5">
        <f>_xlfn.XLOOKUP(D502,products!A:A,products!D:D,,0)</f>
        <v>1</v>
      </c>
      <c r="L502" s="5">
        <f>_xlfn.XLOOKUP(D502,products!A:A,products!E:E,,0)</f>
        <v>11.95</v>
      </c>
      <c r="M502">
        <f t="shared" si="21"/>
        <v>47.8</v>
      </c>
      <c r="N502" t="str">
        <f t="shared" si="22"/>
        <v>Robusta</v>
      </c>
      <c r="O502" t="str">
        <f t="shared" si="23"/>
        <v>Light</v>
      </c>
      <c r="P502" t="str">
        <f>_xlfn.XLOOKUP(Coffee_shop[[#This Row],[Customer ID]],customers!A:A,customers!I:I,,0)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_xlfn.XLOOKUP(C503,customers!A:A,customers!C:C,,0)</f>
        <v>gduckerdx@patch.com</v>
      </c>
      <c r="H503" s="2" t="str">
        <f>_xlfn.XLOOKUP(C503,customers!A:A,customers!G:G,,0)</f>
        <v>United Kingdom</v>
      </c>
      <c r="I503" t="str">
        <f>_xlfn.XLOOKUP(D503,products!A:A,products!B:B,,0)</f>
        <v>Rob</v>
      </c>
      <c r="J503" t="str">
        <f>_xlfn.XLOOKUP(D503,products!A:A,products!C:C,,0)</f>
        <v>M</v>
      </c>
      <c r="K503" s="5">
        <f>_xlfn.XLOOKUP(D503,products!A:A,products!D:D,,0)</f>
        <v>0.2</v>
      </c>
      <c r="L503" s="5">
        <f>_xlfn.XLOOKUP(D503,products!A:A,products!E:E,,0)</f>
        <v>2.9849999999999999</v>
      </c>
      <c r="M503">
        <f t="shared" si="21"/>
        <v>11.94</v>
      </c>
      <c r="N503" t="str">
        <f t="shared" si="22"/>
        <v>Robusta</v>
      </c>
      <c r="O503" t="str">
        <f t="shared" si="23"/>
        <v>Medium</v>
      </c>
      <c r="P503" t="str">
        <f>_xlfn.XLOOKUP(Coffee_shop[[#This Row],[Customer ID]],customers!A:A,customers!I:I,,0)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_xlfn.XLOOKUP(C504,customers!A:A,customers!C:C,,0)</f>
        <v>gduckerdx@patch.com</v>
      </c>
      <c r="H504" s="2" t="str">
        <f>_xlfn.XLOOKUP(C504,customers!A:A,customers!G:G,,0)</f>
        <v>United Kingdom</v>
      </c>
      <c r="I504" t="str">
        <f>_xlfn.XLOOKUP(D504,products!A:A,products!B:B,,0)</f>
        <v>Exc</v>
      </c>
      <c r="J504" t="str">
        <f>_xlfn.XLOOKUP(D504,products!A:A,products!C:C,,0)</f>
        <v>M</v>
      </c>
      <c r="K504" s="5">
        <f>_xlfn.XLOOKUP(D504,products!A:A,products!D:D,,0)</f>
        <v>0.2</v>
      </c>
      <c r="L504" s="5">
        <f>_xlfn.XLOOKUP(D504,products!A:A,products!E:E,,0)</f>
        <v>4.125</v>
      </c>
      <c r="M504">
        <f t="shared" si="21"/>
        <v>16.5</v>
      </c>
      <c r="N504" t="str">
        <f t="shared" si="22"/>
        <v>Excelsa</v>
      </c>
      <c r="O504" t="str">
        <f t="shared" si="23"/>
        <v>Medium</v>
      </c>
      <c r="P504" t="str">
        <f>_xlfn.XLOOKUP(Coffee_shop[[#This Row],[Customer ID]],customers!A:A,customers!I:I,,0)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_xlfn.XLOOKUP(C505,customers!A:A,customers!C:C,,0)</f>
        <v>gduckerdx@patch.com</v>
      </c>
      <c r="H505" s="2" t="str">
        <f>_xlfn.XLOOKUP(C505,customers!A:A,customers!G:G,,0)</f>
        <v>United Kingdom</v>
      </c>
      <c r="I505" t="str">
        <f>_xlfn.XLOOKUP(D505,products!A:A,products!B:B,,0)</f>
        <v>Lib</v>
      </c>
      <c r="J505" t="str">
        <f>_xlfn.XLOOKUP(D505,products!A:A,products!C:C,,0)</f>
        <v>D</v>
      </c>
      <c r="K505" s="5">
        <f>_xlfn.XLOOKUP(D505,products!A:A,products!D:D,,0)</f>
        <v>1</v>
      </c>
      <c r="L505" s="5">
        <f>_xlfn.XLOOKUP(D505,products!A:A,products!E:E,,0)</f>
        <v>12.95</v>
      </c>
      <c r="M505">
        <f t="shared" si="21"/>
        <v>51.8</v>
      </c>
      <c r="N505" t="str">
        <f t="shared" si="22"/>
        <v>Libarica</v>
      </c>
      <c r="O505" t="str">
        <f t="shared" si="23"/>
        <v>Dark</v>
      </c>
      <c r="P505" t="str">
        <f>_xlfn.XLOOKUP(Coffee_shop[[#This Row],[Customer ID]],customers!A:A,customers!I:I,,0)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_xlfn.XLOOKUP(C506,customers!A:A,customers!C:C,,0)</f>
        <v>gduckerdx@patch.com</v>
      </c>
      <c r="H506" s="2" t="str">
        <f>_xlfn.XLOOKUP(C506,customers!A:A,customers!G:G,,0)</f>
        <v>United Kingdom</v>
      </c>
      <c r="I506" t="str">
        <f>_xlfn.XLOOKUP(D506,products!A:A,products!B:B,,0)</f>
        <v>Lib</v>
      </c>
      <c r="J506" t="str">
        <f>_xlfn.XLOOKUP(D506,products!A:A,products!C:C,,0)</f>
        <v>L</v>
      </c>
      <c r="K506" s="5">
        <f>_xlfn.XLOOKUP(D506,products!A:A,products!D:D,,0)</f>
        <v>0.2</v>
      </c>
      <c r="L506" s="5">
        <f>_xlfn.XLOOKUP(D506,products!A:A,products!E:E,,0)</f>
        <v>4.7549999999999999</v>
      </c>
      <c r="M506">
        <f t="shared" si="21"/>
        <v>14.265000000000001</v>
      </c>
      <c r="N506" t="str">
        <f t="shared" si="22"/>
        <v>Libarica</v>
      </c>
      <c r="O506" t="str">
        <f t="shared" si="23"/>
        <v>Light</v>
      </c>
      <c r="P506" t="str">
        <f>_xlfn.XLOOKUP(Coffee_shop[[#This Row],[Customer ID]],customers!A:A,customers!I:I,,0)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_xlfn.XLOOKUP(C507,customers!A:A,customers!C:C,,0)</f>
        <v>wstearleye1@census.gov</v>
      </c>
      <c r="H507" s="2" t="str">
        <f>_xlfn.XLOOKUP(C507,customers!A:A,customers!G:G,,0)</f>
        <v>United States</v>
      </c>
      <c r="I507" t="str">
        <f>_xlfn.XLOOKUP(D507,products!A:A,products!B:B,,0)</f>
        <v>Lib</v>
      </c>
      <c r="J507" t="str">
        <f>_xlfn.XLOOKUP(D507,products!A:A,products!C:C,,0)</f>
        <v>M</v>
      </c>
      <c r="K507" s="5">
        <f>_xlfn.XLOOKUP(D507,products!A:A,products!D:D,,0)</f>
        <v>0.2</v>
      </c>
      <c r="L507" s="5">
        <f>_xlfn.XLOOKUP(D507,products!A:A,products!E:E,,0)</f>
        <v>4.3650000000000002</v>
      </c>
      <c r="M507">
        <f t="shared" si="21"/>
        <v>26.19</v>
      </c>
      <c r="N507" t="str">
        <f t="shared" si="22"/>
        <v>Libarica</v>
      </c>
      <c r="O507" t="str">
        <f t="shared" si="23"/>
        <v>Medium</v>
      </c>
      <c r="P507" t="str">
        <f>_xlfn.XLOOKUP(Coffee_shop[[#This Row],[Customer ID]],customers!A:A,customers!I:I,,0)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_xlfn.XLOOKUP(C508,customers!A:A,customers!C:C,,0)</f>
        <v>dwincere2@marriott.com</v>
      </c>
      <c r="H508" s="2" t="str">
        <f>_xlfn.XLOOKUP(C508,customers!A:A,customers!G:G,,0)</f>
        <v>United States</v>
      </c>
      <c r="I508" t="str">
        <f>_xlfn.XLOOKUP(D508,products!A:A,products!B:B,,0)</f>
        <v>Ara</v>
      </c>
      <c r="J508" t="str">
        <f>_xlfn.XLOOKUP(D508,products!A:A,products!C:C,,0)</f>
        <v>L</v>
      </c>
      <c r="K508" s="5">
        <f>_xlfn.XLOOKUP(D508,products!A:A,products!D:D,,0)</f>
        <v>1</v>
      </c>
      <c r="L508" s="5">
        <f>_xlfn.XLOOKUP(D508,products!A:A,products!E:E,,0)</f>
        <v>12.95</v>
      </c>
      <c r="M508">
        <f t="shared" si="21"/>
        <v>25.9</v>
      </c>
      <c r="N508" t="str">
        <f t="shared" si="22"/>
        <v>Arabica</v>
      </c>
      <c r="O508" t="str">
        <f t="shared" si="23"/>
        <v>Light</v>
      </c>
      <c r="P508" t="str">
        <f>_xlfn.XLOOKUP(Coffee_shop[[#This Row],[Customer ID]],customers!A:A,customers!I:I,,0)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_xlfn.XLOOKUP(C509,customers!A:A,customers!C:C,,0)</f>
        <v>plyfielde3@baidu.com</v>
      </c>
      <c r="H509" s="2" t="str">
        <f>_xlfn.XLOOKUP(C509,customers!A:A,customers!G:G,,0)</f>
        <v>United States</v>
      </c>
      <c r="I509" t="str">
        <f>_xlfn.XLOOKUP(D509,products!A:A,products!B:B,,0)</f>
        <v>Ara</v>
      </c>
      <c r="J509" t="str">
        <f>_xlfn.XLOOKUP(D509,products!A:A,products!C:C,,0)</f>
        <v>L</v>
      </c>
      <c r="K509" s="5">
        <f>_xlfn.XLOOKUP(D509,products!A:A,products!D:D,,0)</f>
        <v>2.5</v>
      </c>
      <c r="L509" s="5">
        <f>_xlfn.XLOOKUP(D509,products!A:A,products!E:E,,0)</f>
        <v>29.784999999999997</v>
      </c>
      <c r="M509">
        <f t="shared" si="21"/>
        <v>89.35499999999999</v>
      </c>
      <c r="N509" t="str">
        <f t="shared" si="22"/>
        <v>Arabica</v>
      </c>
      <c r="O509" t="str">
        <f t="shared" si="23"/>
        <v>Light</v>
      </c>
      <c r="P509" t="str">
        <f>_xlfn.XLOOKUP(Coffee_shop[[#This Row],[Customer ID]],customers!A:A,customers!I:I,,0)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_xlfn.XLOOKUP(C510,customers!A:A,customers!C:C,,0)</f>
        <v>hperrise4@studiopress.com</v>
      </c>
      <c r="H510" s="2" t="str">
        <f>_xlfn.XLOOKUP(C510,customers!A:A,customers!G:G,,0)</f>
        <v>Ireland</v>
      </c>
      <c r="I510" t="str">
        <f>_xlfn.XLOOKUP(D510,products!A:A,products!B:B,,0)</f>
        <v>Lib</v>
      </c>
      <c r="J510" t="str">
        <f>_xlfn.XLOOKUP(D510,products!A:A,products!C:C,,0)</f>
        <v>D</v>
      </c>
      <c r="K510" s="5">
        <f>_xlfn.XLOOKUP(D510,products!A:A,products!D:D,,0)</f>
        <v>0.5</v>
      </c>
      <c r="L510" s="5">
        <f>_xlfn.XLOOKUP(D510,products!A:A,products!E:E,,0)</f>
        <v>7.77</v>
      </c>
      <c r="M510">
        <f t="shared" si="21"/>
        <v>46.62</v>
      </c>
      <c r="N510" t="str">
        <f t="shared" si="22"/>
        <v>Libarica</v>
      </c>
      <c r="O510" t="str">
        <f t="shared" si="23"/>
        <v>Dark</v>
      </c>
      <c r="P510" t="str">
        <f>_xlfn.XLOOKUP(Coffee_shop[[#This Row],[Customer ID]],customers!A:A,customers!I:I,,0)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_xlfn.XLOOKUP(C511,customers!A:A,customers!C:C,,0)</f>
        <v>murione5@alexa.com</v>
      </c>
      <c r="H511" s="2" t="str">
        <f>_xlfn.XLOOKUP(C511,customers!A:A,customers!G:G,,0)</f>
        <v>Ireland</v>
      </c>
      <c r="I511" t="str">
        <f>_xlfn.XLOOKUP(D511,products!A:A,products!B:B,,0)</f>
        <v>Ara</v>
      </c>
      <c r="J511" t="str">
        <f>_xlfn.XLOOKUP(D511,products!A:A,products!C:C,,0)</f>
        <v>D</v>
      </c>
      <c r="K511" s="5">
        <f>_xlfn.XLOOKUP(D511,products!A:A,products!D:D,,0)</f>
        <v>1</v>
      </c>
      <c r="L511" s="5">
        <f>_xlfn.XLOOKUP(D511,products!A:A,products!E:E,,0)</f>
        <v>9.9499999999999993</v>
      </c>
      <c r="M511">
        <f t="shared" si="21"/>
        <v>29.849999999999998</v>
      </c>
      <c r="N511" t="str">
        <f t="shared" si="22"/>
        <v>Arabica</v>
      </c>
      <c r="O511" t="str">
        <f t="shared" si="23"/>
        <v>Dark</v>
      </c>
      <c r="P511" t="str">
        <f>_xlfn.XLOOKUP(Coffee_shop[[#This Row],[Customer ID]],customers!A:A,customers!I:I,,0)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_xlfn.XLOOKUP(C512,customers!A:A,customers!C:C,,0)</f>
        <v>ckide6@narod.ru</v>
      </c>
      <c r="H512" s="2" t="str">
        <f>_xlfn.XLOOKUP(C512,customers!A:A,customers!G:G,,0)</f>
        <v>Ireland</v>
      </c>
      <c r="I512" t="str">
        <f>_xlfn.XLOOKUP(D512,products!A:A,products!B:B,,0)</f>
        <v>Rob</v>
      </c>
      <c r="J512" t="str">
        <f>_xlfn.XLOOKUP(D512,products!A:A,products!C:C,,0)</f>
        <v>L</v>
      </c>
      <c r="K512" s="5">
        <f>_xlfn.XLOOKUP(D512,products!A:A,products!D:D,,0)</f>
        <v>0.2</v>
      </c>
      <c r="L512" s="5">
        <f>_xlfn.XLOOKUP(D512,products!A:A,products!E:E,,0)</f>
        <v>3.5849999999999995</v>
      </c>
      <c r="M512">
        <f t="shared" si="21"/>
        <v>10.754999999999999</v>
      </c>
      <c r="N512" t="str">
        <f t="shared" si="22"/>
        <v>Robusta</v>
      </c>
      <c r="O512" t="str">
        <f t="shared" si="23"/>
        <v>Light</v>
      </c>
      <c r="P512" t="str">
        <f>_xlfn.XLOOKUP(Coffee_shop[[#This Row],[Customer ID]],customers!A:A,customers!I:I,,0)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_xlfn.XLOOKUP(C513,customers!A:A,customers!C:C,,0)</f>
        <v>cbeinee7@xinhuanet.com</v>
      </c>
      <c r="H513" s="2" t="str">
        <f>_xlfn.XLOOKUP(C513,customers!A:A,customers!G:G,,0)</f>
        <v>United States</v>
      </c>
      <c r="I513" t="str">
        <f>_xlfn.XLOOKUP(D513,products!A:A,products!B:B,,0)</f>
        <v>Ara</v>
      </c>
      <c r="J513" t="str">
        <f>_xlfn.XLOOKUP(D513,products!A:A,products!C:C,,0)</f>
        <v>M</v>
      </c>
      <c r="K513" s="5">
        <f>_xlfn.XLOOKUP(D513,products!A:A,products!D:D,,0)</f>
        <v>0.2</v>
      </c>
      <c r="L513" s="5">
        <f>_xlfn.XLOOKUP(D513,products!A:A,products!E:E,,0)</f>
        <v>3.375</v>
      </c>
      <c r="M513">
        <f t="shared" si="21"/>
        <v>13.5</v>
      </c>
      <c r="N513" t="str">
        <f t="shared" si="22"/>
        <v>Arabica</v>
      </c>
      <c r="O513" t="str">
        <f t="shared" si="23"/>
        <v>Medium</v>
      </c>
      <c r="P513" t="str">
        <f>_xlfn.XLOOKUP(Coffee_shop[[#This Row],[Customer ID]],customers!A:A,customers!I:I,,0)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_xlfn.XLOOKUP(C514,customers!A:A,customers!C:C,,0)</f>
        <v>cbakeupe8@globo.com</v>
      </c>
      <c r="H514" s="2" t="str">
        <f>_xlfn.XLOOKUP(C514,customers!A:A,customers!G:G,,0)</f>
        <v>United States</v>
      </c>
      <c r="I514" t="str">
        <f>_xlfn.XLOOKUP(D514,products!A:A,products!B:B,,0)</f>
        <v>Lib</v>
      </c>
      <c r="J514" t="str">
        <f>_xlfn.XLOOKUP(D514,products!A:A,products!C:C,,0)</f>
        <v>L</v>
      </c>
      <c r="K514" s="5">
        <f>_xlfn.XLOOKUP(D514,products!A:A,products!D:D,,0)</f>
        <v>1</v>
      </c>
      <c r="L514" s="5">
        <f>_xlfn.XLOOKUP(D514,products!A:A,products!E:E,,0)</f>
        <v>15.85</v>
      </c>
      <c r="M514">
        <f t="shared" si="21"/>
        <v>47.55</v>
      </c>
      <c r="N514" t="str">
        <f t="shared" si="22"/>
        <v>Libarica</v>
      </c>
      <c r="O514" t="str">
        <f t="shared" si="23"/>
        <v>Light</v>
      </c>
      <c r="P514" t="str">
        <f>_xlfn.XLOOKUP(Coffee_shop[[#This Row],[Customer ID]],customers!A:A,customers!I:I,,0)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_xlfn.XLOOKUP(C515,customers!A:A,customers!C:C,,0)</f>
        <v>nhelkine9@example.com</v>
      </c>
      <c r="H515" s="2" t="str">
        <f>_xlfn.XLOOKUP(C515,customers!A:A,customers!G:G,,0)</f>
        <v>United States</v>
      </c>
      <c r="I515" t="str">
        <f>_xlfn.XLOOKUP(D515,products!A:A,products!B:B,,0)</f>
        <v>Lib</v>
      </c>
      <c r="J515" t="str">
        <f>_xlfn.XLOOKUP(D515,products!A:A,products!C:C,,0)</f>
        <v>L</v>
      </c>
      <c r="K515" s="5">
        <f>_xlfn.XLOOKUP(D515,products!A:A,products!D:D,,0)</f>
        <v>1</v>
      </c>
      <c r="L515" s="5">
        <f>_xlfn.XLOOKUP(D515,products!A:A,products!E:E,,0)</f>
        <v>15.85</v>
      </c>
      <c r="M515">
        <f t="shared" ref="M515:M578" si="24">L515*E515</f>
        <v>79.25</v>
      </c>
      <c r="N515" t="str">
        <f t="shared" ref="N515:N578" si="25">IF(I515="Rob","Robusta",IF(I515="Exc","Excelsa",IF(I515="Ara","Arabica",IF(I515="Lib","Libarica"))))</f>
        <v>Libarica</v>
      </c>
      <c r="O515" t="str">
        <f t="shared" ref="O515:O578" si="26">IF(J515="M","Medium",IF(J515="L","Light",IF(J515="D","Dark"," ")))</f>
        <v>Light</v>
      </c>
      <c r="P515" t="str">
        <f>_xlfn.XLOOKUP(Coffee_shop[[#This Row],[Customer ID]],customers!A:A,customers!I:I,,0)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5">
        <f>_xlfn.XLOOKUP(D516,products!A:A,products!D:D,,0)</f>
        <v>0.2</v>
      </c>
      <c r="L516" s="5">
        <f>_xlfn.XLOOKUP(D516,products!A:A,products!E:E,,0)</f>
        <v>4.3650000000000002</v>
      </c>
      <c r="M516">
        <f t="shared" si="24"/>
        <v>26.19</v>
      </c>
      <c r="N516" t="str">
        <f t="shared" si="25"/>
        <v>Libarica</v>
      </c>
      <c r="O516" t="str">
        <f t="shared" si="26"/>
        <v>Medium</v>
      </c>
      <c r="P516" t="str">
        <f>_xlfn.XLOOKUP(Coffee_shop[[#This Row],[Customer ID]],customers!A:A,customers!I:I,,0)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_xlfn.XLOOKUP(C517,customers!A:A,customers!C:C,,0)</f>
        <v>ttilzeyeb@hostgator.com</v>
      </c>
      <c r="H517" s="2" t="str">
        <f>_xlfn.XLOOKUP(C517,customers!A:A,customers!G:G,,0)</f>
        <v>United States</v>
      </c>
      <c r="I517" t="str">
        <f>_xlfn.XLOOKUP(D517,products!A:A,products!B:B,,0)</f>
        <v>Rob</v>
      </c>
      <c r="J517" t="str">
        <f>_xlfn.XLOOKUP(D517,products!A:A,products!C:C,,0)</f>
        <v>L</v>
      </c>
      <c r="K517" s="5">
        <f>_xlfn.XLOOKUP(D517,products!A:A,products!D:D,,0)</f>
        <v>0.5</v>
      </c>
      <c r="L517" s="5">
        <f>_xlfn.XLOOKUP(D517,products!A:A,products!E:E,,0)</f>
        <v>7.169999999999999</v>
      </c>
      <c r="M517">
        <f t="shared" si="24"/>
        <v>21.509999999999998</v>
      </c>
      <c r="N517" t="str">
        <f t="shared" si="25"/>
        <v>Robusta</v>
      </c>
      <c r="O517" t="str">
        <f t="shared" si="26"/>
        <v>Light</v>
      </c>
      <c r="P517" t="str">
        <f>_xlfn.XLOOKUP(Coffee_shop[[#This Row],[Customer ID]],customers!A:A,customers!I:I,,0)</f>
        <v>No</v>
      </c>
    </row>
    <row r="518" spans="1:16" x14ac:dyDescent="0.3">
      <c r="A518" s="2" t="s">
        <v>3408</v>
      </c>
      <c r="B518" s="3">
        <v>44723</v>
      </c>
      <c r="C518" s="2" t="s">
        <v>3409</v>
      </c>
      <c r="D518" t="s">
        <v>6149</v>
      </c>
      <c r="E518" s="2">
        <v>5</v>
      </c>
      <c r="F518" s="2" t="str">
        <f>_xlfn.XLOOKUP(C518,customers!$A$1:$A$1001,customers!$B$1:$B$1001,,0)</f>
        <v>Cindra Burling</v>
      </c>
      <c r="G518" s="2">
        <f>_xlfn.XLOOKUP(C518,customers!A:A,customers!C:C,,0)</f>
        <v>0</v>
      </c>
      <c r="H518" s="2" t="str">
        <f>_xlfn.XLOOKUP(C518,customers!A:A,customers!G:G,,0)</f>
        <v>United States</v>
      </c>
      <c r="I518" t="str">
        <f>_xlfn.XLOOKUP(D518,products!A:A,products!B:B,,0)</f>
        <v>Rob</v>
      </c>
      <c r="J518" t="str">
        <f>_xlfn.XLOOKUP(D518,products!A:A,products!C:C,,0)</f>
        <v>D</v>
      </c>
      <c r="K518" s="5">
        <f>_xlfn.XLOOKUP(D518,products!A:A,products!D:D,,0)</f>
        <v>2.5</v>
      </c>
      <c r="L518" s="5">
        <f>_xlfn.XLOOKUP(D518,products!A:A,products!E:E,,0)</f>
        <v>20.584999999999997</v>
      </c>
      <c r="M518">
        <f t="shared" si="24"/>
        <v>102.92499999999998</v>
      </c>
      <c r="N518" t="str">
        <f t="shared" si="25"/>
        <v>Robusta</v>
      </c>
      <c r="O518" t="str">
        <f t="shared" si="26"/>
        <v>Dark</v>
      </c>
      <c r="P518" t="str">
        <f>_xlfn.XLOOKUP(Coffee_shop[[#This Row],[Customer ID]],customers!A:A,customers!I:I,,0)</f>
        <v>Yes</v>
      </c>
    </row>
    <row r="519" spans="1:16" x14ac:dyDescent="0.3">
      <c r="A519" s="2" t="s">
        <v>3413</v>
      </c>
      <c r="B519" s="3">
        <v>44678</v>
      </c>
      <c r="C519" s="2" t="s">
        <v>3414</v>
      </c>
      <c r="D519" t="s">
        <v>6150</v>
      </c>
      <c r="E519" s="2">
        <v>2</v>
      </c>
      <c r="F519" s="2" t="str">
        <f>_xlfn.XLOOKUP(C519,customers!$A$1:$A$1001,customers!$B$1:$B$1001,,0)</f>
        <v>Channa Belamy</v>
      </c>
      <c r="G519" s="2">
        <f>_xlfn.XLOOKUP(C519,customers!A:A,customers!C:C,,0)</f>
        <v>0</v>
      </c>
      <c r="H519" s="2" t="str">
        <f>_xlfn.XLOOKUP(C519,customers!A:A,customers!G:G,,0)</f>
        <v>United States</v>
      </c>
      <c r="I519" t="str">
        <f>_xlfn.XLOOKUP(D519,products!A:A,products!B:B,,0)</f>
        <v>Lib</v>
      </c>
      <c r="J519" t="str">
        <f>_xlfn.XLOOKUP(D519,products!A:A,products!C:C,,0)</f>
        <v>D</v>
      </c>
      <c r="K519" s="5">
        <f>_xlfn.XLOOKUP(D519,products!A:A,products!D:D,,0)</f>
        <v>0.2</v>
      </c>
      <c r="L519" s="5">
        <f>_xlfn.XLOOKUP(D519,products!A:A,products!E:E,,0)</f>
        <v>3.8849999999999998</v>
      </c>
      <c r="M519">
        <f t="shared" si="24"/>
        <v>7.77</v>
      </c>
      <c r="N519" t="str">
        <f t="shared" si="25"/>
        <v>Libarica</v>
      </c>
      <c r="O519" t="str">
        <f t="shared" si="26"/>
        <v>Dark</v>
      </c>
      <c r="P519" t="str">
        <f>_xlfn.XLOOKUP(Coffee_shop[[#This Row],[Customer ID]],customers!A:A,customers!I:I,,0)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_xlfn.XLOOKUP(C520,customers!A:A,customers!C:C,,0)</f>
        <v>kimortsee@alexa.com</v>
      </c>
      <c r="H520" s="2" t="str">
        <f>_xlfn.XLOOKUP(C520,customers!A:A,customers!G:G,,0)</f>
        <v>United States</v>
      </c>
      <c r="I520" t="str">
        <f>_xlfn.XLOOKUP(D520,products!A:A,products!B:B,,0)</f>
        <v>Exc</v>
      </c>
      <c r="J520" t="str">
        <f>_xlfn.XLOOKUP(D520,products!A:A,products!C:C,,0)</f>
        <v>D</v>
      </c>
      <c r="K520" s="5">
        <f>_xlfn.XLOOKUP(D520,products!A:A,products!D:D,,0)</f>
        <v>2.5</v>
      </c>
      <c r="L520" s="5">
        <f>_xlfn.XLOOKUP(D520,products!A:A,products!E:E,,0)</f>
        <v>27.945</v>
      </c>
      <c r="M520">
        <f t="shared" si="24"/>
        <v>139.72499999999999</v>
      </c>
      <c r="N520" t="str">
        <f t="shared" si="25"/>
        <v>Excelsa</v>
      </c>
      <c r="O520" t="str">
        <f t="shared" si="26"/>
        <v>Dark</v>
      </c>
      <c r="P520" t="str">
        <f>_xlfn.XLOOKUP(Coffee_shop[[#This Row],[Customer ID]],customers!A:A,customers!I:I,,0)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_xlfn.XLOOKUP(C521,customers!A:A,customers!C:C,,0)</f>
        <v>murione5@alexa.com</v>
      </c>
      <c r="H521" s="2" t="str">
        <f>_xlfn.XLOOKUP(C521,customers!A:A,customers!G:G,,0)</f>
        <v>Ireland</v>
      </c>
      <c r="I521" t="str">
        <f>_xlfn.XLOOKUP(D521,products!A:A,products!B:B,,0)</f>
        <v>Ara</v>
      </c>
      <c r="J521" t="str">
        <f>_xlfn.XLOOKUP(D521,products!A:A,products!C:C,,0)</f>
        <v>D</v>
      </c>
      <c r="K521" s="5">
        <f>_xlfn.XLOOKUP(D521,products!A:A,products!D:D,,0)</f>
        <v>0.5</v>
      </c>
      <c r="L521" s="5">
        <f>_xlfn.XLOOKUP(D521,products!A:A,products!E:E,,0)</f>
        <v>5.97</v>
      </c>
      <c r="M521">
        <f t="shared" si="24"/>
        <v>11.94</v>
      </c>
      <c r="N521" t="str">
        <f t="shared" si="25"/>
        <v>Arabica</v>
      </c>
      <c r="O521" t="str">
        <f t="shared" si="26"/>
        <v>Dark</v>
      </c>
      <c r="P521" t="str">
        <f>_xlfn.XLOOKUP(Coffee_shop[[#This Row],[Customer ID]],customers!A:A,customers!I:I,,0)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_xlfn.XLOOKUP(C522,customers!A:A,customers!C:C,,0)</f>
        <v>marmisteadeg@blogtalkradio.com</v>
      </c>
      <c r="H522" s="2" t="str">
        <f>_xlfn.XLOOKUP(C522,customers!A:A,customers!G:G,,0)</f>
        <v>United States</v>
      </c>
      <c r="I522" t="str">
        <f>_xlfn.XLOOKUP(D522,products!A:A,products!B:B,,0)</f>
        <v>Lib</v>
      </c>
      <c r="J522" t="str">
        <f>_xlfn.XLOOKUP(D522,products!A:A,products!C:C,,0)</f>
        <v>D</v>
      </c>
      <c r="K522" s="5">
        <f>_xlfn.XLOOKUP(D522,products!A:A,products!D:D,,0)</f>
        <v>0.2</v>
      </c>
      <c r="L522" s="5">
        <f>_xlfn.XLOOKUP(D522,products!A:A,products!E:E,,0)</f>
        <v>3.8849999999999998</v>
      </c>
      <c r="M522">
        <f t="shared" si="24"/>
        <v>3.8849999999999998</v>
      </c>
      <c r="N522" t="str">
        <f t="shared" si="25"/>
        <v>Libarica</v>
      </c>
      <c r="O522" t="str">
        <f t="shared" si="26"/>
        <v>Dark</v>
      </c>
      <c r="P522" t="str">
        <f>_xlfn.XLOOKUP(Coffee_shop[[#This Row],[Customer ID]],customers!A:A,customers!I:I,,0)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_xlfn.XLOOKUP(C523,customers!A:A,customers!C:C,,0)</f>
        <v>marmisteadeg@blogtalkradio.com</v>
      </c>
      <c r="H523" s="2" t="str">
        <f>_xlfn.XLOOKUP(C523,customers!A:A,customers!G:G,,0)</f>
        <v>United States</v>
      </c>
      <c r="I523" t="str">
        <f>_xlfn.XLOOKUP(D523,products!A:A,products!B:B,,0)</f>
        <v>Rob</v>
      </c>
      <c r="J523" t="str">
        <f>_xlfn.XLOOKUP(D523,products!A:A,products!C:C,,0)</f>
        <v>M</v>
      </c>
      <c r="K523" s="5">
        <f>_xlfn.XLOOKUP(D523,products!A:A,products!D:D,,0)</f>
        <v>1</v>
      </c>
      <c r="L523" s="5">
        <f>_xlfn.XLOOKUP(D523,products!A:A,products!E:E,,0)</f>
        <v>9.9499999999999993</v>
      </c>
      <c r="M523">
        <f t="shared" si="24"/>
        <v>39.799999999999997</v>
      </c>
      <c r="N523" t="str">
        <f t="shared" si="25"/>
        <v>Robusta</v>
      </c>
      <c r="O523" t="str">
        <f t="shared" si="26"/>
        <v>Medium</v>
      </c>
      <c r="P523" t="str">
        <f>_xlfn.XLOOKUP(Coffee_shop[[#This Row],[Customer ID]],customers!A:A,customers!I:I,,0)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_xlfn.XLOOKUP(C524,customers!A:A,customers!C:C,,0)</f>
        <v>vupstoneei@google.pl</v>
      </c>
      <c r="H524" s="2" t="str">
        <f>_xlfn.XLOOKUP(C524,customers!A:A,customers!G:G,,0)</f>
        <v>United States</v>
      </c>
      <c r="I524" t="str">
        <f>_xlfn.XLOOKUP(D524,products!A:A,products!B:B,,0)</f>
        <v>Rob</v>
      </c>
      <c r="J524" t="str">
        <f>_xlfn.XLOOKUP(D524,products!A:A,products!C:C,,0)</f>
        <v>M</v>
      </c>
      <c r="K524" s="5">
        <f>_xlfn.XLOOKUP(D524,products!A:A,products!D:D,,0)</f>
        <v>0.5</v>
      </c>
      <c r="L524" s="5">
        <f>_xlfn.XLOOKUP(D524,products!A:A,products!E:E,,0)</f>
        <v>5.97</v>
      </c>
      <c r="M524">
        <f t="shared" si="24"/>
        <v>29.849999999999998</v>
      </c>
      <c r="N524" t="str">
        <f t="shared" si="25"/>
        <v>Robusta</v>
      </c>
      <c r="O524" t="str">
        <f t="shared" si="26"/>
        <v>Medium</v>
      </c>
      <c r="P524" t="str">
        <f>_xlfn.XLOOKUP(Coffee_shop[[#This Row],[Customer ID]],customers!A:A,customers!I:I,,0)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_xlfn.XLOOKUP(C525,customers!A:A,customers!C:C,,0)</f>
        <v>bbeelbyej@rediff.com</v>
      </c>
      <c r="H525" s="2" t="str">
        <f>_xlfn.XLOOKUP(C525,customers!A:A,customers!G:G,,0)</f>
        <v>Ireland</v>
      </c>
      <c r="I525" t="str">
        <f>_xlfn.XLOOKUP(D525,products!A:A,products!B:B,,0)</f>
        <v>Lib</v>
      </c>
      <c r="J525" t="str">
        <f>_xlfn.XLOOKUP(D525,products!A:A,products!C:C,,0)</f>
        <v>D</v>
      </c>
      <c r="K525" s="5">
        <f>_xlfn.XLOOKUP(D525,products!A:A,products!D:D,,0)</f>
        <v>2.5</v>
      </c>
      <c r="L525" s="5">
        <f>_xlfn.XLOOKUP(D525,products!A:A,products!E:E,,0)</f>
        <v>29.784999999999997</v>
      </c>
      <c r="M525">
        <f t="shared" si="24"/>
        <v>29.784999999999997</v>
      </c>
      <c r="N525" t="str">
        <f t="shared" si="25"/>
        <v>Libarica</v>
      </c>
      <c r="O525" t="str">
        <f t="shared" si="26"/>
        <v>Dark</v>
      </c>
      <c r="P525" t="str">
        <f>_xlfn.XLOOKUP(Coffee_shop[[#This Row],[Customer ID]],customers!A:A,customers!I:I,,0)</f>
        <v>No</v>
      </c>
    </row>
    <row r="526" spans="1:16" x14ac:dyDescent="0.3">
      <c r="A526" s="2" t="s">
        <v>3453</v>
      </c>
      <c r="B526" s="3">
        <v>44255</v>
      </c>
      <c r="C526" s="2" t="s">
        <v>3454</v>
      </c>
      <c r="D526" t="s">
        <v>6164</v>
      </c>
      <c r="E526" s="2">
        <v>2</v>
      </c>
      <c r="F526" s="2" t="str">
        <f>_xlfn.XLOOKUP(C526,customers!$A$1:$A$1001,customers!$B$1:$B$1001,,0)</f>
        <v>Erny Stenyng</v>
      </c>
      <c r="G526" s="2">
        <f>_xlfn.XLOOKUP(C526,customers!A:A,customers!C:C,,0)</f>
        <v>0</v>
      </c>
      <c r="H526" s="2" t="str">
        <f>_xlfn.XLOOKUP(C526,customers!A:A,customers!G:G,,0)</f>
        <v>United States</v>
      </c>
      <c r="I526" t="str">
        <f>_xlfn.XLOOKUP(D526,products!A:A,products!B:B,,0)</f>
        <v>Lib</v>
      </c>
      <c r="J526" t="str">
        <f>_xlfn.XLOOKUP(D526,products!A:A,products!C:C,,0)</f>
        <v>L</v>
      </c>
      <c r="K526" s="5">
        <f>_xlfn.XLOOKUP(D526,products!A:A,products!D:D,,0)</f>
        <v>2.5</v>
      </c>
      <c r="L526" s="5">
        <f>_xlfn.XLOOKUP(D526,products!A:A,products!E:E,,0)</f>
        <v>36.454999999999998</v>
      </c>
      <c r="M526">
        <f t="shared" si="24"/>
        <v>72.91</v>
      </c>
      <c r="N526" t="str">
        <f t="shared" si="25"/>
        <v>Libarica</v>
      </c>
      <c r="O526" t="str">
        <f t="shared" si="26"/>
        <v>Light</v>
      </c>
      <c r="P526" t="str">
        <f>_xlfn.XLOOKUP(Coffee_shop[[#This Row],[Customer ID]],customers!A:A,customers!I:I,,0)</f>
        <v>No</v>
      </c>
    </row>
    <row r="527" spans="1:16" x14ac:dyDescent="0.3">
      <c r="A527" s="2" t="s">
        <v>3458</v>
      </c>
      <c r="B527" s="3">
        <v>44038</v>
      </c>
      <c r="C527" s="2" t="s">
        <v>3459</v>
      </c>
      <c r="D527" t="s">
        <v>6163</v>
      </c>
      <c r="E527" s="2">
        <v>5</v>
      </c>
      <c r="F527" s="2" t="str">
        <f>_xlfn.XLOOKUP(C527,customers!$A$1:$A$1001,customers!$B$1:$B$1001,,0)</f>
        <v>Edin Yantsurev</v>
      </c>
      <c r="G527" s="2">
        <f>_xlfn.XLOOKUP(C527,customers!A:A,customers!C:C,,0)</f>
        <v>0</v>
      </c>
      <c r="H527" s="2" t="str">
        <f>_xlfn.XLOOKUP(C527,customers!A:A,customers!G:G,,0)</f>
        <v>United States</v>
      </c>
      <c r="I527" t="str">
        <f>_xlfn.XLOOKUP(D527,products!A:A,products!B:B,,0)</f>
        <v>Rob</v>
      </c>
      <c r="J527" t="str">
        <f>_xlfn.XLOOKUP(D527,products!A:A,products!C:C,,0)</f>
        <v>D</v>
      </c>
      <c r="K527" s="5">
        <f>_xlfn.XLOOKUP(D527,products!A:A,products!D:D,,0)</f>
        <v>0.2</v>
      </c>
      <c r="L527" s="5">
        <f>_xlfn.XLOOKUP(D527,products!A:A,products!E:E,,0)</f>
        <v>2.6849999999999996</v>
      </c>
      <c r="M527">
        <f t="shared" si="24"/>
        <v>13.424999999999997</v>
      </c>
      <c r="N527" t="str">
        <f t="shared" si="25"/>
        <v>Robusta</v>
      </c>
      <c r="O527" t="str">
        <f t="shared" si="26"/>
        <v>Dark</v>
      </c>
      <c r="P527" t="str">
        <f>_xlfn.XLOOKUP(Coffee_shop[[#This Row],[Customer ID]],customers!A:A,customers!I:I,,0)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_xlfn.XLOOKUP(C528,customers!A:A,customers!C:C,,0)</f>
        <v>wspeechlyem@amazon.com</v>
      </c>
      <c r="H528" s="2" t="str">
        <f>_xlfn.XLOOKUP(C528,customers!A:A,customers!G:G,,0)</f>
        <v>United States</v>
      </c>
      <c r="I528" t="str">
        <f>_xlfn.XLOOKUP(D528,products!A:A,products!B:B,,0)</f>
        <v>Exc</v>
      </c>
      <c r="J528" t="str">
        <f>_xlfn.XLOOKUP(D528,products!A:A,products!C:C,,0)</f>
        <v>M</v>
      </c>
      <c r="K528" s="5">
        <f>_xlfn.XLOOKUP(D528,products!A:A,products!D:D,,0)</f>
        <v>2.5</v>
      </c>
      <c r="L528" s="5">
        <f>_xlfn.XLOOKUP(D528,products!A:A,products!E:E,,0)</f>
        <v>31.624999999999996</v>
      </c>
      <c r="M528">
        <f t="shared" si="24"/>
        <v>126.49999999999999</v>
      </c>
      <c r="N528" t="str">
        <f t="shared" si="25"/>
        <v>Excelsa</v>
      </c>
      <c r="O528" t="str">
        <f t="shared" si="26"/>
        <v>Medium</v>
      </c>
      <c r="P528" t="str">
        <f>_xlfn.XLOOKUP(Coffee_shop[[#This Row],[Customer ID]],customers!A:A,customers!I:I,,0)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_xlfn.XLOOKUP(C529,customers!A:A,customers!C:C,,0)</f>
        <v>iphillpoten@buzzfeed.com</v>
      </c>
      <c r="H529" s="2" t="str">
        <f>_xlfn.XLOOKUP(C529,customers!A:A,customers!G:G,,0)</f>
        <v>United Kingdom</v>
      </c>
      <c r="I529" t="str">
        <f>_xlfn.XLOOKUP(D529,products!A:A,products!B:B,,0)</f>
        <v>Exc</v>
      </c>
      <c r="J529" t="str">
        <f>_xlfn.XLOOKUP(D529,products!A:A,products!C:C,,0)</f>
        <v>M</v>
      </c>
      <c r="K529" s="5">
        <f>_xlfn.XLOOKUP(D529,products!A:A,products!D:D,,0)</f>
        <v>0.5</v>
      </c>
      <c r="L529" s="5">
        <f>_xlfn.XLOOKUP(D529,products!A:A,products!E:E,,0)</f>
        <v>8.25</v>
      </c>
      <c r="M529">
        <f t="shared" si="24"/>
        <v>41.25</v>
      </c>
      <c r="N529" t="str">
        <f t="shared" si="25"/>
        <v>Excelsa</v>
      </c>
      <c r="O529" t="str">
        <f t="shared" si="26"/>
        <v>Medium</v>
      </c>
      <c r="P529" t="str">
        <f>_xlfn.XLOOKUP(Coffee_shop[[#This Row],[Customer ID]],customers!A:A,customers!I:I,,0)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_xlfn.XLOOKUP(C530,customers!A:A,customers!C:C,,0)</f>
        <v>lpennaccieo@statcounter.com</v>
      </c>
      <c r="H530" s="2" t="str">
        <f>_xlfn.XLOOKUP(C530,customers!A:A,customers!G:G,,0)</f>
        <v>United States</v>
      </c>
      <c r="I530" t="str">
        <f>_xlfn.XLOOKUP(D530,products!A:A,products!B:B,,0)</f>
        <v>Exc</v>
      </c>
      <c r="J530" t="str">
        <f>_xlfn.XLOOKUP(D530,products!A:A,products!C:C,,0)</f>
        <v>L</v>
      </c>
      <c r="K530" s="5">
        <f>_xlfn.XLOOKUP(D530,products!A:A,products!D:D,,0)</f>
        <v>0.5</v>
      </c>
      <c r="L530" s="5">
        <f>_xlfn.XLOOKUP(D530,products!A:A,products!E:E,,0)</f>
        <v>8.91</v>
      </c>
      <c r="M530">
        <f t="shared" si="24"/>
        <v>53.46</v>
      </c>
      <c r="N530" t="str">
        <f t="shared" si="25"/>
        <v>Excelsa</v>
      </c>
      <c r="O530" t="str">
        <f t="shared" si="26"/>
        <v>Light</v>
      </c>
      <c r="P530" t="str">
        <f>_xlfn.XLOOKUP(Coffee_shop[[#This Row],[Customer ID]],customers!A:A,customers!I:I,,0)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_xlfn.XLOOKUP(C531,customers!A:A,customers!C:C,,0)</f>
        <v>sarpinep@moonfruit.com</v>
      </c>
      <c r="H531" s="2" t="str">
        <f>_xlfn.XLOOKUP(C531,customers!A:A,customers!G:G,,0)</f>
        <v>United States</v>
      </c>
      <c r="I531" t="str">
        <f>_xlfn.XLOOKUP(D531,products!A:A,products!B:B,,0)</f>
        <v>Rob</v>
      </c>
      <c r="J531" t="str">
        <f>_xlfn.XLOOKUP(D531,products!A:A,products!C:C,,0)</f>
        <v>M</v>
      </c>
      <c r="K531" s="5">
        <f>_xlfn.XLOOKUP(D531,products!A:A,products!D:D,,0)</f>
        <v>1</v>
      </c>
      <c r="L531" s="5">
        <f>_xlfn.XLOOKUP(D531,products!A:A,products!E:E,,0)</f>
        <v>9.9499999999999993</v>
      </c>
      <c r="M531">
        <f t="shared" si="24"/>
        <v>59.699999999999996</v>
      </c>
      <c r="N531" t="str">
        <f t="shared" si="25"/>
        <v>Robusta</v>
      </c>
      <c r="O531" t="str">
        <f t="shared" si="26"/>
        <v>Medium</v>
      </c>
      <c r="P531" t="str">
        <f>_xlfn.XLOOKUP(Coffee_shop[[#This Row],[Customer ID]],customers!A:A,customers!I:I,,0)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_xlfn.XLOOKUP(C532,customers!A:A,customers!C:C,,0)</f>
        <v>dfrieseq@cargocollective.com</v>
      </c>
      <c r="H532" s="2" t="str">
        <f>_xlfn.XLOOKUP(C532,customers!A:A,customers!G:G,,0)</f>
        <v>United States</v>
      </c>
      <c r="I532" t="str">
        <f>_xlfn.XLOOKUP(D532,products!A:A,products!B:B,,0)</f>
        <v>Rob</v>
      </c>
      <c r="J532" t="str">
        <f>_xlfn.XLOOKUP(D532,products!A:A,products!C:C,,0)</f>
        <v>M</v>
      </c>
      <c r="K532" s="5">
        <f>_xlfn.XLOOKUP(D532,products!A:A,products!D:D,,0)</f>
        <v>1</v>
      </c>
      <c r="L532" s="5">
        <f>_xlfn.XLOOKUP(D532,products!A:A,products!E:E,,0)</f>
        <v>9.9499999999999993</v>
      </c>
      <c r="M532">
        <f t="shared" si="24"/>
        <v>59.699999999999996</v>
      </c>
      <c r="N532" t="str">
        <f t="shared" si="25"/>
        <v>Robusta</v>
      </c>
      <c r="O532" t="str">
        <f t="shared" si="26"/>
        <v>Medium</v>
      </c>
      <c r="P532" t="str">
        <f>_xlfn.XLOOKUP(Coffee_shop[[#This Row],[Customer ID]],customers!A:A,customers!I:I,,0)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_xlfn.XLOOKUP(C533,customers!A:A,customers!C:C,,0)</f>
        <v>rsharerer@flavors.me</v>
      </c>
      <c r="H533" s="2" t="str">
        <f>_xlfn.XLOOKUP(C533,customers!A:A,customers!G:G,,0)</f>
        <v>United States</v>
      </c>
      <c r="I533" t="str">
        <f>_xlfn.XLOOKUP(D533,products!A:A,products!B:B,,0)</f>
        <v>Rob</v>
      </c>
      <c r="J533" t="str">
        <f>_xlfn.XLOOKUP(D533,products!A:A,products!C:C,,0)</f>
        <v>D</v>
      </c>
      <c r="K533" s="5">
        <f>_xlfn.XLOOKUP(D533,products!A:A,products!D:D,,0)</f>
        <v>1</v>
      </c>
      <c r="L533" s="5">
        <f>_xlfn.XLOOKUP(D533,products!A:A,products!E:E,,0)</f>
        <v>8.9499999999999993</v>
      </c>
      <c r="M533">
        <f t="shared" si="24"/>
        <v>44.75</v>
      </c>
      <c r="N533" t="str">
        <f t="shared" si="25"/>
        <v>Robusta</v>
      </c>
      <c r="O533" t="str">
        <f t="shared" si="26"/>
        <v>Dark</v>
      </c>
      <c r="P533" t="str">
        <f>_xlfn.XLOOKUP(Coffee_shop[[#This Row],[Customer ID]],customers!A:A,customers!I:I,,0)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_xlfn.XLOOKUP(C534,customers!A:A,customers!C:C,,0)</f>
        <v>nnasebyes@umich.edu</v>
      </c>
      <c r="H534" s="2" t="str">
        <f>_xlfn.XLOOKUP(C534,customers!A:A,customers!G:G,,0)</f>
        <v>United States</v>
      </c>
      <c r="I534" t="str">
        <f>_xlfn.XLOOKUP(D534,products!A:A,products!B:B,,0)</f>
        <v>Exc</v>
      </c>
      <c r="J534" t="str">
        <f>_xlfn.XLOOKUP(D534,products!A:A,products!C:C,,0)</f>
        <v>M</v>
      </c>
      <c r="K534" s="5">
        <f>_xlfn.XLOOKUP(D534,products!A:A,products!D:D,,0)</f>
        <v>0.5</v>
      </c>
      <c r="L534" s="5">
        <f>_xlfn.XLOOKUP(D534,products!A:A,products!E:E,,0)</f>
        <v>8.25</v>
      </c>
      <c r="M534">
        <f t="shared" si="24"/>
        <v>16.5</v>
      </c>
      <c r="N534" t="str">
        <f t="shared" si="25"/>
        <v>Excelsa</v>
      </c>
      <c r="O534" t="str">
        <f t="shared" si="26"/>
        <v>Medium</v>
      </c>
      <c r="P534" t="str">
        <f>_xlfn.XLOOKUP(Coffee_shop[[#This Row],[Customer ID]],customers!A:A,customers!I:I,,0)</f>
        <v>Yes</v>
      </c>
    </row>
    <row r="535" spans="1:16" x14ac:dyDescent="0.3">
      <c r="A535" s="2" t="s">
        <v>3505</v>
      </c>
      <c r="B535" s="3">
        <v>44724</v>
      </c>
      <c r="C535" s="2" t="s">
        <v>3506</v>
      </c>
      <c r="D535" t="s">
        <v>6172</v>
      </c>
      <c r="E535" s="2">
        <v>4</v>
      </c>
      <c r="F535" s="2" t="str">
        <f>_xlfn.XLOOKUP(C535,customers!$A$1:$A$1001,customers!$B$1:$B$1001,,0)</f>
        <v>Rea Offell</v>
      </c>
      <c r="G535" s="2">
        <f>_xlfn.XLOOKUP(C535,customers!A:A,customers!C:C,,0)</f>
        <v>0</v>
      </c>
      <c r="H535" s="2" t="str">
        <f>_xlfn.XLOOKUP(C535,customers!A:A,customers!G:G,,0)</f>
        <v>United States</v>
      </c>
      <c r="I535" t="str">
        <f>_xlfn.XLOOKUP(D535,products!A:A,products!B:B,,0)</f>
        <v>Rob</v>
      </c>
      <c r="J535" t="str">
        <f>_xlfn.XLOOKUP(D535,products!A:A,products!C:C,,0)</f>
        <v>D</v>
      </c>
      <c r="K535" s="5">
        <f>_xlfn.XLOOKUP(D535,products!A:A,products!D:D,,0)</f>
        <v>0.5</v>
      </c>
      <c r="L535" s="5">
        <f>_xlfn.XLOOKUP(D535,products!A:A,products!E:E,,0)</f>
        <v>5.3699999999999992</v>
      </c>
      <c r="M535">
        <f t="shared" si="24"/>
        <v>21.479999999999997</v>
      </c>
      <c r="N535" t="str">
        <f t="shared" si="25"/>
        <v>Robusta</v>
      </c>
      <c r="O535" t="str">
        <f t="shared" si="26"/>
        <v>Dark</v>
      </c>
      <c r="P535" t="str">
        <f>_xlfn.XLOOKUP(Coffee_shop[[#This Row],[Customer ID]],customers!A:A,customers!I:I,,0)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_xlfn.XLOOKUP(C536,customers!A:A,customers!C:C,,0)</f>
        <v>koculleneu@ca.gov</v>
      </c>
      <c r="H536" s="2" t="str">
        <f>_xlfn.XLOOKUP(C536,customers!A:A,customers!G:G,,0)</f>
        <v>Ireland</v>
      </c>
      <c r="I536" t="str">
        <f>_xlfn.XLOOKUP(D536,products!A:A,products!B:B,,0)</f>
        <v>Rob</v>
      </c>
      <c r="J536" t="str">
        <f>_xlfn.XLOOKUP(D536,products!A:A,products!C:C,,0)</f>
        <v>M</v>
      </c>
      <c r="K536" s="5">
        <f>_xlfn.XLOOKUP(D536,products!A:A,products!D:D,,0)</f>
        <v>2.5</v>
      </c>
      <c r="L536" s="5">
        <f>_xlfn.XLOOKUP(D536,products!A:A,products!E:E,,0)</f>
        <v>22.884999999999998</v>
      </c>
      <c r="M536">
        <f t="shared" si="24"/>
        <v>45.769999999999996</v>
      </c>
      <c r="N536" t="str">
        <f t="shared" si="25"/>
        <v>Robusta</v>
      </c>
      <c r="O536" t="str">
        <f t="shared" si="26"/>
        <v>Medium</v>
      </c>
      <c r="P536" t="str">
        <f>_xlfn.XLOOKUP(Coffee_shop[[#This Row],[Customer ID]],customers!A:A,customers!I:I,,0)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_xlfn.XLOOKUP(C537,customers!A:A,customers!C:C,,0)</f>
        <v>0</v>
      </c>
      <c r="H537" s="2" t="str">
        <f>_xlfn.XLOOKUP(C537,customers!A:A,customers!G:G,,0)</f>
        <v>Ireland</v>
      </c>
      <c r="I537" t="str">
        <f>_xlfn.XLOOKUP(D537,products!A:A,products!B:B,,0)</f>
        <v>Lib</v>
      </c>
      <c r="J537" t="str">
        <f>_xlfn.XLOOKUP(D537,products!A:A,products!C:C,,0)</f>
        <v>L</v>
      </c>
      <c r="K537" s="5">
        <f>_xlfn.XLOOKUP(D537,products!A:A,products!D:D,,0)</f>
        <v>0.2</v>
      </c>
      <c r="L537" s="5">
        <f>_xlfn.XLOOKUP(D537,products!A:A,products!E:E,,0)</f>
        <v>4.7549999999999999</v>
      </c>
      <c r="M537">
        <f t="shared" si="24"/>
        <v>9.51</v>
      </c>
      <c r="N537" t="str">
        <f t="shared" si="25"/>
        <v>Libarica</v>
      </c>
      <c r="O537" t="str">
        <f t="shared" si="26"/>
        <v>Light</v>
      </c>
      <c r="P537" t="str">
        <f>_xlfn.XLOOKUP(Coffee_shop[[#This Row],[Customer ID]],customers!A:A,customers!I:I,,0)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_xlfn.XLOOKUP(C538,customers!A:A,customers!C:C,,0)</f>
        <v>murione5@alexa.com</v>
      </c>
      <c r="H538" s="2" t="str">
        <f>_xlfn.XLOOKUP(C538,customers!A:A,customers!G:G,,0)</f>
        <v>Ireland</v>
      </c>
      <c r="I538" t="str">
        <f>_xlfn.XLOOKUP(D538,products!A:A,products!B:B,,0)</f>
        <v>Rob</v>
      </c>
      <c r="J538" t="str">
        <f>_xlfn.XLOOKUP(D538,products!A:A,products!C:C,,0)</f>
        <v>D</v>
      </c>
      <c r="K538" s="5">
        <f>_xlfn.XLOOKUP(D538,products!A:A,products!D:D,,0)</f>
        <v>0.2</v>
      </c>
      <c r="L538" s="5">
        <f>_xlfn.XLOOKUP(D538,products!A:A,products!E:E,,0)</f>
        <v>2.6849999999999996</v>
      </c>
      <c r="M538">
        <f t="shared" si="24"/>
        <v>8.0549999999999997</v>
      </c>
      <c r="N538" t="str">
        <f t="shared" si="25"/>
        <v>Robusta</v>
      </c>
      <c r="O538" t="str">
        <f t="shared" si="26"/>
        <v>Dark</v>
      </c>
      <c r="P538" t="str">
        <f>_xlfn.XLOOKUP(Coffee_shop[[#This Row],[Customer ID]],customers!A:A,customers!I:I,,0)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_xlfn.XLOOKUP(C539,customers!A:A,customers!C:C,,0)</f>
        <v>hbranganex@woothemes.com</v>
      </c>
      <c r="H539" s="2" t="str">
        <f>_xlfn.XLOOKUP(C539,customers!A:A,customers!G:G,,0)</f>
        <v>United States</v>
      </c>
      <c r="I539" t="str">
        <f>_xlfn.XLOOKUP(D539,products!A:A,products!B:B,,0)</f>
        <v>Exc</v>
      </c>
      <c r="J539" t="str">
        <f>_xlfn.XLOOKUP(D539,products!A:A,products!C:C,,0)</f>
        <v>D</v>
      </c>
      <c r="K539" s="5">
        <f>_xlfn.XLOOKUP(D539,products!A:A,products!D:D,,0)</f>
        <v>2.5</v>
      </c>
      <c r="L539" s="5">
        <f>_xlfn.XLOOKUP(D539,products!A:A,products!E:E,,0)</f>
        <v>27.945</v>
      </c>
      <c r="M539">
        <f t="shared" si="24"/>
        <v>111.78</v>
      </c>
      <c r="N539" t="str">
        <f t="shared" si="25"/>
        <v>Excelsa</v>
      </c>
      <c r="O539" t="str">
        <f t="shared" si="26"/>
        <v>Dark</v>
      </c>
      <c r="P539" t="str">
        <f>_xlfn.XLOOKUP(Coffee_shop[[#This Row],[Customer ID]],customers!A:A,customers!I:I,,0)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_xlfn.XLOOKUP(C540,customers!A:A,customers!C:C,,0)</f>
        <v>agallyoney@engadget.com</v>
      </c>
      <c r="H540" s="2" t="str">
        <f>_xlfn.XLOOKUP(C540,customers!A:A,customers!G:G,,0)</f>
        <v>United States</v>
      </c>
      <c r="I540" t="str">
        <f>_xlfn.XLOOKUP(D540,products!A:A,products!B:B,,0)</f>
        <v>Rob</v>
      </c>
      <c r="J540" t="str">
        <f>_xlfn.XLOOKUP(D540,products!A:A,products!C:C,,0)</f>
        <v>D</v>
      </c>
      <c r="K540" s="5">
        <f>_xlfn.XLOOKUP(D540,products!A:A,products!D:D,,0)</f>
        <v>0.2</v>
      </c>
      <c r="L540" s="5">
        <f>_xlfn.XLOOKUP(D540,products!A:A,products!E:E,,0)</f>
        <v>2.6849999999999996</v>
      </c>
      <c r="M540">
        <f t="shared" si="24"/>
        <v>10.739999999999998</v>
      </c>
      <c r="N540" t="str">
        <f t="shared" si="25"/>
        <v>Robusta</v>
      </c>
      <c r="O540" t="str">
        <f t="shared" si="26"/>
        <v>Dark</v>
      </c>
      <c r="P540" t="str">
        <f>_xlfn.XLOOKUP(Coffee_shop[[#This Row],[Customer ID]],customers!A:A,customers!I:I,,0)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_xlfn.XLOOKUP(C541,customers!A:A,customers!C:C,,0)</f>
        <v>bdomangeez@yahoo.co.jp</v>
      </c>
      <c r="H541" s="2" t="str">
        <f>_xlfn.XLOOKUP(C541,customers!A:A,customers!G:G,,0)</f>
        <v>United States</v>
      </c>
      <c r="I541" t="str">
        <f>_xlfn.XLOOKUP(D541,products!A:A,products!B:B,,0)</f>
        <v>Rob</v>
      </c>
      <c r="J541" t="str">
        <f>_xlfn.XLOOKUP(D541,products!A:A,products!C:C,,0)</f>
        <v>D</v>
      </c>
      <c r="K541" s="5">
        <f>_xlfn.XLOOKUP(D541,products!A:A,products!D:D,,0)</f>
        <v>0.5</v>
      </c>
      <c r="L541" s="5">
        <f>_xlfn.XLOOKUP(D541,products!A:A,products!E:E,,0)</f>
        <v>5.3699999999999992</v>
      </c>
      <c r="M541">
        <f t="shared" si="24"/>
        <v>26.849999999999994</v>
      </c>
      <c r="N541" t="str">
        <f t="shared" si="25"/>
        <v>Robusta</v>
      </c>
      <c r="O541" t="str">
        <f t="shared" si="26"/>
        <v>Dark</v>
      </c>
      <c r="P541" t="str">
        <f>_xlfn.XLOOKUP(Coffee_shop[[#This Row],[Customer ID]],customers!A:A,customers!I:I,,0)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_xlfn.XLOOKUP(C542,customers!A:A,customers!C:C,,0)</f>
        <v>koslerf0@gmpg.org</v>
      </c>
      <c r="H542" s="2" t="str">
        <f>_xlfn.XLOOKUP(C542,customers!A:A,customers!G:G,,0)</f>
        <v>United States</v>
      </c>
      <c r="I542" t="str">
        <f>_xlfn.XLOOKUP(D542,products!A:A,products!B:B,,0)</f>
        <v>Lib</v>
      </c>
      <c r="J542" t="str">
        <f>_xlfn.XLOOKUP(D542,products!A:A,products!C:C,,0)</f>
        <v>L</v>
      </c>
      <c r="K542" s="5">
        <f>_xlfn.XLOOKUP(D542,products!A:A,products!D:D,,0)</f>
        <v>1</v>
      </c>
      <c r="L542" s="5">
        <f>_xlfn.XLOOKUP(D542,products!A:A,products!E:E,,0)</f>
        <v>15.85</v>
      </c>
      <c r="M542">
        <f t="shared" si="24"/>
        <v>63.4</v>
      </c>
      <c r="N542" t="str">
        <f t="shared" si="25"/>
        <v>Libarica</v>
      </c>
      <c r="O542" t="str">
        <f t="shared" si="26"/>
        <v>Light</v>
      </c>
      <c r="P542" t="str">
        <f>_xlfn.XLOOKUP(Coffee_shop[[#This Row],[Customer ID]],customers!A:A,customers!I:I,,0)</f>
        <v>Yes</v>
      </c>
    </row>
    <row r="543" spans="1:16" x14ac:dyDescent="0.3">
      <c r="A543" s="2" t="s">
        <v>3548</v>
      </c>
      <c r="B543" s="3">
        <v>43750</v>
      </c>
      <c r="C543" s="2" t="s">
        <v>3549</v>
      </c>
      <c r="D543" t="s">
        <v>6168</v>
      </c>
      <c r="E543" s="2">
        <v>1</v>
      </c>
      <c r="F543" s="2" t="str">
        <f>_xlfn.XLOOKUP(C543,customers!$A$1:$A$1001,customers!$B$1:$B$1001,,0)</f>
        <v>Lora Dukes</v>
      </c>
      <c r="G543" s="2">
        <f>_xlfn.XLOOKUP(C543,customers!A:A,customers!C:C,,0)</f>
        <v>0</v>
      </c>
      <c r="H543" s="2" t="str">
        <f>_xlfn.XLOOKUP(C543,customers!A:A,customers!G:G,,0)</f>
        <v>Ireland</v>
      </c>
      <c r="I543" t="str">
        <f>_xlfn.XLOOKUP(D543,products!A:A,products!B:B,,0)</f>
        <v>Ara</v>
      </c>
      <c r="J543" t="str">
        <f>_xlfn.XLOOKUP(D543,products!A:A,products!C:C,,0)</f>
        <v>D</v>
      </c>
      <c r="K543" s="5">
        <f>_xlfn.XLOOKUP(D543,products!A:A,products!D:D,,0)</f>
        <v>2.5</v>
      </c>
      <c r="L543" s="5">
        <f>_xlfn.XLOOKUP(D543,products!A:A,products!E:E,,0)</f>
        <v>22.884999999999998</v>
      </c>
      <c r="M543">
        <f t="shared" si="24"/>
        <v>22.884999999999998</v>
      </c>
      <c r="N543" t="str">
        <f t="shared" si="25"/>
        <v>Arabica</v>
      </c>
      <c r="O543" t="str">
        <f t="shared" si="26"/>
        <v>Dark</v>
      </c>
      <c r="P543" t="str">
        <f>_xlfn.XLOOKUP(Coffee_shop[[#This Row],[Customer ID]],customers!A:A,customers!I:I,,0)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_xlfn.XLOOKUP(C544,customers!A:A,customers!C:C,,0)</f>
        <v>zpellettf2@dailymotion.com</v>
      </c>
      <c r="H544" s="2" t="str">
        <f>_xlfn.XLOOKUP(C544,customers!A:A,customers!G:G,,0)</f>
        <v>United States</v>
      </c>
      <c r="I544" t="str">
        <f>_xlfn.XLOOKUP(D544,products!A:A,products!B:B,,0)</f>
        <v>Ara</v>
      </c>
      <c r="J544" t="str">
        <f>_xlfn.XLOOKUP(D544,products!A:A,products!C:C,,0)</f>
        <v>M</v>
      </c>
      <c r="K544" s="5">
        <f>_xlfn.XLOOKUP(D544,products!A:A,products!D:D,,0)</f>
        <v>2.5</v>
      </c>
      <c r="L544" s="5">
        <f>_xlfn.XLOOKUP(D544,products!A:A,products!E:E,,0)</f>
        <v>25.874999999999996</v>
      </c>
      <c r="M544">
        <f t="shared" si="24"/>
        <v>103.49999999999999</v>
      </c>
      <c r="N544" t="str">
        <f t="shared" si="25"/>
        <v>Arabica</v>
      </c>
      <c r="O544" t="str">
        <f t="shared" si="26"/>
        <v>Medium</v>
      </c>
      <c r="P544" t="str">
        <f>_xlfn.XLOOKUP(Coffee_shop[[#This Row],[Customer ID]],customers!A:A,customers!I:I,,0)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_xlfn.XLOOKUP(C545,customers!A:A,customers!C:C,,0)</f>
        <v>isprakesf3@spiegel.de</v>
      </c>
      <c r="H545" s="2" t="str">
        <f>_xlfn.XLOOKUP(C545,customers!A:A,customers!G:G,,0)</f>
        <v>United States</v>
      </c>
      <c r="I545" t="str">
        <f>_xlfn.XLOOKUP(D545,products!A:A,products!B:B,,0)</f>
        <v>Rob</v>
      </c>
      <c r="J545" t="str">
        <f>_xlfn.XLOOKUP(D545,products!A:A,products!C:C,,0)</f>
        <v>L</v>
      </c>
      <c r="K545" s="5">
        <f>_xlfn.XLOOKUP(D545,products!A:A,products!D:D,,0)</f>
        <v>2.5</v>
      </c>
      <c r="L545" s="5">
        <f>_xlfn.XLOOKUP(D545,products!A:A,products!E:E,,0)</f>
        <v>27.484999999999996</v>
      </c>
      <c r="M545">
        <f t="shared" si="24"/>
        <v>54.969999999999992</v>
      </c>
      <c r="N545" t="str">
        <f t="shared" si="25"/>
        <v>Robusta</v>
      </c>
      <c r="O545" t="str">
        <f t="shared" si="26"/>
        <v>Light</v>
      </c>
      <c r="P545" t="str">
        <f>_xlfn.XLOOKUP(Coffee_shop[[#This Row],[Customer ID]],customers!A:A,customers!I:I,,0)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_xlfn.XLOOKUP(C546,customers!A:A,customers!C:C,,0)</f>
        <v>hfromantf4@ucsd.edu</v>
      </c>
      <c r="H546" s="2" t="str">
        <f>_xlfn.XLOOKUP(C546,customers!A:A,customers!G:G,,0)</f>
        <v>United States</v>
      </c>
      <c r="I546" t="str">
        <f>_xlfn.XLOOKUP(D546,products!A:A,products!B:B,,0)</f>
        <v>Ara</v>
      </c>
      <c r="J546" t="str">
        <f>_xlfn.XLOOKUP(D546,products!A:A,products!C:C,,0)</f>
        <v>L</v>
      </c>
      <c r="K546" s="5">
        <f>_xlfn.XLOOKUP(D546,products!A:A,products!D:D,,0)</f>
        <v>0.5</v>
      </c>
      <c r="L546" s="5">
        <f>_xlfn.XLOOKUP(D546,products!A:A,products!E:E,,0)</f>
        <v>7.77</v>
      </c>
      <c r="M546">
        <f t="shared" si="24"/>
        <v>15.54</v>
      </c>
      <c r="N546" t="str">
        <f t="shared" si="25"/>
        <v>Arabica</v>
      </c>
      <c r="O546" t="str">
        <f t="shared" si="26"/>
        <v>Light</v>
      </c>
      <c r="P546" t="str">
        <f>_xlfn.XLOOKUP(Coffee_shop[[#This Row],[Customer ID]],customers!A:A,customers!I:I,,0)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_xlfn.XLOOKUP(C547,customers!A:A,customers!C:C,,0)</f>
        <v>rflearf5@artisteer.com</v>
      </c>
      <c r="H547" s="2" t="str">
        <f>_xlfn.XLOOKUP(C547,customers!A:A,customers!G:G,,0)</f>
        <v>United Kingdom</v>
      </c>
      <c r="I547" t="str">
        <f>_xlfn.XLOOKUP(D547,products!A:A,products!B:B,,0)</f>
        <v>Lib</v>
      </c>
      <c r="J547" t="str">
        <f>_xlfn.XLOOKUP(D547,products!A:A,products!C:C,,0)</f>
        <v>D</v>
      </c>
      <c r="K547" s="5">
        <f>_xlfn.XLOOKUP(D547,products!A:A,products!D:D,,0)</f>
        <v>0.2</v>
      </c>
      <c r="L547" s="5">
        <f>_xlfn.XLOOKUP(D547,products!A:A,products!E:E,,0)</f>
        <v>3.8849999999999998</v>
      </c>
      <c r="M547">
        <f t="shared" si="24"/>
        <v>15.54</v>
      </c>
      <c r="N547" t="str">
        <f t="shared" si="25"/>
        <v>Libarica</v>
      </c>
      <c r="O547" t="str">
        <f t="shared" si="26"/>
        <v>Dark</v>
      </c>
      <c r="P547" t="str">
        <f>_xlfn.XLOOKUP(Coffee_shop[[#This Row],[Customer ID]],customers!A:A,customers!I:I,,0)</f>
        <v>No</v>
      </c>
    </row>
    <row r="548" spans="1:16" x14ac:dyDescent="0.3">
      <c r="A548" s="2" t="s">
        <v>3577</v>
      </c>
      <c r="B548" s="3">
        <v>44127</v>
      </c>
      <c r="C548" s="2" t="s">
        <v>3578</v>
      </c>
      <c r="D548" t="s">
        <v>6185</v>
      </c>
      <c r="E548" s="2">
        <v>3</v>
      </c>
      <c r="F548" s="2" t="str">
        <f>_xlfn.XLOOKUP(C548,customers!$A$1:$A$1001,customers!$B$1:$B$1001,,0)</f>
        <v>Dom Milella</v>
      </c>
      <c r="G548" s="2">
        <f>_xlfn.XLOOKUP(C548,customers!A:A,customers!C:C,,0)</f>
        <v>0</v>
      </c>
      <c r="H548" s="2" t="str">
        <f>_xlfn.XLOOKUP(C548,customers!A:A,customers!G:G,,0)</f>
        <v>Ireland</v>
      </c>
      <c r="I548" t="str">
        <f>_xlfn.XLOOKUP(D548,products!A:A,products!B:B,,0)</f>
        <v>Exc</v>
      </c>
      <c r="J548" t="str">
        <f>_xlfn.XLOOKUP(D548,products!A:A,products!C:C,,0)</f>
        <v>D</v>
      </c>
      <c r="K548" s="5">
        <f>_xlfn.XLOOKUP(D548,products!A:A,products!D:D,,0)</f>
        <v>2.5</v>
      </c>
      <c r="L548" s="5">
        <f>_xlfn.XLOOKUP(D548,products!A:A,products!E:E,,0)</f>
        <v>27.945</v>
      </c>
      <c r="M548">
        <f t="shared" si="24"/>
        <v>83.835000000000008</v>
      </c>
      <c r="N548" t="str">
        <f t="shared" si="25"/>
        <v>Excelsa</v>
      </c>
      <c r="O548" t="str">
        <f t="shared" si="26"/>
        <v>Dark</v>
      </c>
      <c r="P548" t="str">
        <f>_xlfn.XLOOKUP(Coffee_shop[[#This Row],[Customer ID]],customers!A:A,customers!I:I,,0)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_xlfn.XLOOKUP(C549,customers!A:A,customers!C:C,,0)</f>
        <v>wlightollersf9@baidu.com</v>
      </c>
      <c r="H549" s="2" t="str">
        <f>_xlfn.XLOOKUP(C549,customers!A:A,customers!G:G,,0)</f>
        <v>United States</v>
      </c>
      <c r="I549" t="str">
        <f>_xlfn.XLOOKUP(D549,products!A:A,products!B:B,,0)</f>
        <v>Rob</v>
      </c>
      <c r="J549" t="str">
        <f>_xlfn.XLOOKUP(D549,products!A:A,products!C:C,,0)</f>
        <v>L</v>
      </c>
      <c r="K549" s="5">
        <f>_xlfn.XLOOKUP(D549,products!A:A,products!D:D,,0)</f>
        <v>0.2</v>
      </c>
      <c r="L549" s="5">
        <f>_xlfn.XLOOKUP(D549,products!A:A,products!E:E,,0)</f>
        <v>3.5849999999999995</v>
      </c>
      <c r="M549">
        <f t="shared" si="24"/>
        <v>10.754999999999999</v>
      </c>
      <c r="N549" t="str">
        <f t="shared" si="25"/>
        <v>Robusta</v>
      </c>
      <c r="O549" t="str">
        <f t="shared" si="26"/>
        <v>Light</v>
      </c>
      <c r="P549" t="str">
        <f>_xlfn.XLOOKUP(Coffee_shop[[#This Row],[Customer ID]],customers!A:A,customers!I:I,,0)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_xlfn.XLOOKUP(C550,customers!A:A,customers!C:C,,0)</f>
        <v>bmundenf8@elpais.com</v>
      </c>
      <c r="H550" s="2" t="str">
        <f>_xlfn.XLOOKUP(C550,customers!A:A,customers!G:G,,0)</f>
        <v>United States</v>
      </c>
      <c r="I550" t="str">
        <f>_xlfn.XLOOKUP(D550,products!A:A,products!B:B,,0)</f>
        <v>Exc</v>
      </c>
      <c r="J550" t="str">
        <f>_xlfn.XLOOKUP(D550,products!A:A,products!C:C,,0)</f>
        <v>L</v>
      </c>
      <c r="K550" s="5">
        <f>_xlfn.XLOOKUP(D550,products!A:A,products!D:D,,0)</f>
        <v>0.2</v>
      </c>
      <c r="L550" s="5">
        <f>_xlfn.XLOOKUP(D550,products!A:A,products!E:E,,0)</f>
        <v>4.4550000000000001</v>
      </c>
      <c r="M550">
        <f t="shared" si="24"/>
        <v>13.365</v>
      </c>
      <c r="N550" t="str">
        <f t="shared" si="25"/>
        <v>Excelsa</v>
      </c>
      <c r="O550" t="str">
        <f t="shared" si="26"/>
        <v>Light</v>
      </c>
      <c r="P550" t="str">
        <f>_xlfn.XLOOKUP(Coffee_shop[[#This Row],[Customer ID]],customers!A:A,customers!I:I,,0)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_xlfn.XLOOKUP(C551,customers!A:A,customers!C:C,,0)</f>
        <v>wlightollersf9@baidu.com</v>
      </c>
      <c r="H551" s="2" t="str">
        <f>_xlfn.XLOOKUP(C551,customers!A:A,customers!G:G,,0)</f>
        <v>United States</v>
      </c>
      <c r="I551" t="str">
        <f>_xlfn.XLOOKUP(D551,products!A:A,products!B:B,,0)</f>
        <v>Exc</v>
      </c>
      <c r="J551" t="str">
        <f>_xlfn.XLOOKUP(D551,products!A:A,products!C:C,,0)</f>
        <v>L</v>
      </c>
      <c r="K551" s="5">
        <f>_xlfn.XLOOKUP(D551,products!A:A,products!D:D,,0)</f>
        <v>0.2</v>
      </c>
      <c r="L551" s="5">
        <f>_xlfn.XLOOKUP(D551,products!A:A,products!E:E,,0)</f>
        <v>4.4550000000000001</v>
      </c>
      <c r="M551">
        <f t="shared" si="24"/>
        <v>17.82</v>
      </c>
      <c r="N551" t="str">
        <f t="shared" si="25"/>
        <v>Excelsa</v>
      </c>
      <c r="O551" t="str">
        <f t="shared" si="26"/>
        <v>Light</v>
      </c>
      <c r="P551" t="str">
        <f>_xlfn.XLOOKUP(Coffee_shop[[#This Row],[Customer ID]],customers!A:A,customers!I:I,,0)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_xlfn.XLOOKUP(C552,customers!A:A,customers!C:C,,0)</f>
        <v>nbrakespearfa@rediff.com</v>
      </c>
      <c r="H552" s="2" t="str">
        <f>_xlfn.XLOOKUP(C552,customers!A:A,customers!G:G,,0)</f>
        <v>United States</v>
      </c>
      <c r="I552" t="str">
        <f>_xlfn.XLOOKUP(D552,products!A:A,products!B:B,,0)</f>
        <v>Lib</v>
      </c>
      <c r="J552" t="str">
        <f>_xlfn.XLOOKUP(D552,products!A:A,products!C:C,,0)</f>
        <v>D</v>
      </c>
      <c r="K552" s="5">
        <f>_xlfn.XLOOKUP(D552,products!A:A,products!D:D,,0)</f>
        <v>0.2</v>
      </c>
      <c r="L552" s="5">
        <f>_xlfn.XLOOKUP(D552,products!A:A,products!E:E,,0)</f>
        <v>3.8849999999999998</v>
      </c>
      <c r="M552">
        <f t="shared" si="24"/>
        <v>23.31</v>
      </c>
      <c r="N552" t="str">
        <f t="shared" si="25"/>
        <v>Libarica</v>
      </c>
      <c r="O552" t="str">
        <f t="shared" si="26"/>
        <v>Dark</v>
      </c>
      <c r="P552" t="str">
        <f>_xlfn.XLOOKUP(Coffee_shop[[#This Row],[Customer ID]],customers!A:A,customers!I:I,,0)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_xlfn.XLOOKUP(C553,customers!A:A,customers!C:C,,0)</f>
        <v>mglawsopfb@reverbnation.com</v>
      </c>
      <c r="H553" s="2" t="str">
        <f>_xlfn.XLOOKUP(C553,customers!A:A,customers!G:G,,0)</f>
        <v>United States</v>
      </c>
      <c r="I553" t="str">
        <f>_xlfn.XLOOKUP(D553,products!A:A,products!B:B,,0)</f>
        <v>Exc</v>
      </c>
      <c r="J553" t="str">
        <f>_xlfn.XLOOKUP(D553,products!A:A,products!C:C,,0)</f>
        <v>D</v>
      </c>
      <c r="K553" s="5">
        <f>_xlfn.XLOOKUP(D553,products!A:A,products!D:D,,0)</f>
        <v>0.2</v>
      </c>
      <c r="L553" s="5">
        <f>_xlfn.XLOOKUP(D553,products!A:A,products!E:E,,0)</f>
        <v>3.645</v>
      </c>
      <c r="M553">
        <f t="shared" si="24"/>
        <v>7.29</v>
      </c>
      <c r="N553" t="str">
        <f t="shared" si="25"/>
        <v>Excelsa</v>
      </c>
      <c r="O553" t="str">
        <f t="shared" si="26"/>
        <v>Dark</v>
      </c>
      <c r="P553" t="str">
        <f>_xlfn.XLOOKUP(Coffee_shop[[#This Row],[Customer ID]],customers!A:A,customers!I:I,,0)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_xlfn.XLOOKUP(C554,customers!A:A,customers!C:C,,0)</f>
        <v>galbertsfc@etsy.com</v>
      </c>
      <c r="H554" s="2" t="str">
        <f>_xlfn.XLOOKUP(C554,customers!A:A,customers!G:G,,0)</f>
        <v>United Kingdom</v>
      </c>
      <c r="I554" t="str">
        <f>_xlfn.XLOOKUP(D554,products!A:A,products!B:B,,0)</f>
        <v>Exc</v>
      </c>
      <c r="J554" t="str">
        <f>_xlfn.XLOOKUP(D554,products!A:A,products!C:C,,0)</f>
        <v>L</v>
      </c>
      <c r="K554" s="5">
        <f>_xlfn.XLOOKUP(D554,products!A:A,products!D:D,,0)</f>
        <v>0.2</v>
      </c>
      <c r="L554" s="5">
        <f>_xlfn.XLOOKUP(D554,products!A:A,products!E:E,,0)</f>
        <v>4.4550000000000001</v>
      </c>
      <c r="M554">
        <f t="shared" si="24"/>
        <v>17.82</v>
      </c>
      <c r="N554" t="str">
        <f t="shared" si="25"/>
        <v>Excelsa</v>
      </c>
      <c r="O554" t="str">
        <f t="shared" si="26"/>
        <v>Light</v>
      </c>
      <c r="P554" t="str">
        <f>_xlfn.XLOOKUP(Coffee_shop[[#This Row],[Customer ID]],customers!A:A,customers!I:I,,0)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_xlfn.XLOOKUP(C555,customers!A:A,customers!C:C,,0)</f>
        <v>vpolglasefd@about.me</v>
      </c>
      <c r="H555" s="2" t="str">
        <f>_xlfn.XLOOKUP(C555,customers!A:A,customers!G:G,,0)</f>
        <v>United States</v>
      </c>
      <c r="I555" t="str">
        <f>_xlfn.XLOOKUP(D555,products!A:A,products!B:B,,0)</f>
        <v>Exc</v>
      </c>
      <c r="J555" t="str">
        <f>_xlfn.XLOOKUP(D555,products!A:A,products!C:C,,0)</f>
        <v>M</v>
      </c>
      <c r="K555" s="5">
        <f>_xlfn.XLOOKUP(D555,products!A:A,products!D:D,,0)</f>
        <v>1</v>
      </c>
      <c r="L555" s="5">
        <f>_xlfn.XLOOKUP(D555,products!A:A,products!E:E,,0)</f>
        <v>13.75</v>
      </c>
      <c r="M555">
        <f t="shared" si="24"/>
        <v>68.75</v>
      </c>
      <c r="N555" t="str">
        <f t="shared" si="25"/>
        <v>Excelsa</v>
      </c>
      <c r="O555" t="str">
        <f t="shared" si="26"/>
        <v>Medium</v>
      </c>
      <c r="P555" t="str">
        <f>_xlfn.XLOOKUP(Coffee_shop[[#This Row],[Customer ID]],customers!A:A,customers!I:I,,0)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_xlfn.XLOOKUP(C556,customers!A:A,customers!C:C,,0)</f>
        <v>0</v>
      </c>
      <c r="H556" s="2" t="str">
        <f>_xlfn.XLOOKUP(C556,customers!A:A,customers!G:G,,0)</f>
        <v>United Kingdom</v>
      </c>
      <c r="I556" t="str">
        <f>_xlfn.XLOOKUP(D556,products!A:A,products!B:B,,0)</f>
        <v>Rob</v>
      </c>
      <c r="J556" t="str">
        <f>_xlfn.XLOOKUP(D556,products!A:A,products!C:C,,0)</f>
        <v>L</v>
      </c>
      <c r="K556" s="5">
        <f>_xlfn.XLOOKUP(D556,products!A:A,products!D:D,,0)</f>
        <v>2.5</v>
      </c>
      <c r="L556" s="5">
        <f>_xlfn.XLOOKUP(D556,products!A:A,products!E:E,,0)</f>
        <v>27.484999999999996</v>
      </c>
      <c r="M556">
        <f t="shared" si="24"/>
        <v>54.969999999999992</v>
      </c>
      <c r="N556" t="str">
        <f t="shared" si="25"/>
        <v>Robusta</v>
      </c>
      <c r="O556" t="str">
        <f t="shared" si="26"/>
        <v>Light</v>
      </c>
      <c r="P556" t="str">
        <f>_xlfn.XLOOKUP(Coffee_shop[[#This Row],[Customer ID]],customers!A:A,customers!I:I,,0)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_xlfn.XLOOKUP(C557,customers!A:A,customers!C:C,,0)</f>
        <v>sbuschff@so-net.ne.jp</v>
      </c>
      <c r="H557" s="2" t="str">
        <f>_xlfn.XLOOKUP(C557,customers!A:A,customers!G:G,,0)</f>
        <v>Ireland</v>
      </c>
      <c r="I557" t="str">
        <f>_xlfn.XLOOKUP(D557,products!A:A,products!B:B,,0)</f>
        <v>Exc</v>
      </c>
      <c r="J557" t="str">
        <f>_xlfn.XLOOKUP(D557,products!A:A,products!C:C,,0)</f>
        <v>M</v>
      </c>
      <c r="K557" s="5">
        <f>_xlfn.XLOOKUP(D557,products!A:A,products!D:D,,0)</f>
        <v>1</v>
      </c>
      <c r="L557" s="5">
        <f>_xlfn.XLOOKUP(D557,products!A:A,products!E:E,,0)</f>
        <v>13.75</v>
      </c>
      <c r="M557">
        <f t="shared" si="24"/>
        <v>82.5</v>
      </c>
      <c r="N557" t="str">
        <f t="shared" si="25"/>
        <v>Excelsa</v>
      </c>
      <c r="O557" t="str">
        <f t="shared" si="26"/>
        <v>Medium</v>
      </c>
      <c r="P557" t="str">
        <f>_xlfn.XLOOKUP(Coffee_shop[[#This Row],[Customer ID]],customers!A:A,customers!I:I,,0)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_xlfn.XLOOKUP(C558,customers!A:A,customers!C:C,,0)</f>
        <v>craisbeckfg@webnode.com</v>
      </c>
      <c r="H558" s="2" t="str">
        <f>_xlfn.XLOOKUP(C558,customers!A:A,customers!G:G,,0)</f>
        <v>United States</v>
      </c>
      <c r="I558" t="str">
        <f>_xlfn.XLOOKUP(D558,products!A:A,products!B:B,,0)</f>
        <v>Lib</v>
      </c>
      <c r="J558" t="str">
        <f>_xlfn.XLOOKUP(D558,products!A:A,products!C:C,,0)</f>
        <v>M</v>
      </c>
      <c r="K558" s="5">
        <f>_xlfn.XLOOKUP(D558,products!A:A,products!D:D,,0)</f>
        <v>0.2</v>
      </c>
      <c r="L558" s="5">
        <f>_xlfn.XLOOKUP(D558,products!A:A,products!E:E,,0)</f>
        <v>4.3650000000000002</v>
      </c>
      <c r="M558">
        <f t="shared" si="24"/>
        <v>8.73</v>
      </c>
      <c r="N558" t="str">
        <f t="shared" si="25"/>
        <v>Libarica</v>
      </c>
      <c r="O558" t="str">
        <f t="shared" si="26"/>
        <v>Medium</v>
      </c>
      <c r="P558" t="str">
        <f>_xlfn.XLOOKUP(Coffee_shop[[#This Row],[Customer ID]],customers!A:A,customers!I:I,,0)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_xlfn.XLOOKUP(C559,customers!A:A,customers!C:C,,0)</f>
        <v>murione5@alexa.com</v>
      </c>
      <c r="H559" s="2" t="str">
        <f>_xlfn.XLOOKUP(C559,customers!A:A,customers!G:G,,0)</f>
        <v>Ireland</v>
      </c>
      <c r="I559" t="str">
        <f>_xlfn.XLOOKUP(D559,products!A:A,products!B:B,,0)</f>
        <v>Exc</v>
      </c>
      <c r="J559" t="str">
        <f>_xlfn.XLOOKUP(D559,products!A:A,products!C:C,,0)</f>
        <v>L</v>
      </c>
      <c r="K559" s="5">
        <f>_xlfn.XLOOKUP(D559,products!A:A,products!D:D,,0)</f>
        <v>1</v>
      </c>
      <c r="L559" s="5">
        <f>_xlfn.XLOOKUP(D559,products!A:A,products!E:E,,0)</f>
        <v>14.85</v>
      </c>
      <c r="M559">
        <f t="shared" si="24"/>
        <v>59.4</v>
      </c>
      <c r="N559" t="str">
        <f t="shared" si="25"/>
        <v>Excelsa</v>
      </c>
      <c r="O559" t="str">
        <f t="shared" si="26"/>
        <v>Light</v>
      </c>
      <c r="P559" t="str">
        <f>_xlfn.XLOOKUP(Coffee_shop[[#This Row],[Customer ID]],customers!A:A,customers!I:I,,0)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_xlfn.XLOOKUP(C560,customers!A:A,customers!C:C,,0)</f>
        <v>0</v>
      </c>
      <c r="H560" s="2" t="str">
        <f>_xlfn.XLOOKUP(C560,customers!A:A,customers!G:G,,0)</f>
        <v>United States</v>
      </c>
      <c r="I560" t="str">
        <f>_xlfn.XLOOKUP(D560,products!A:A,products!B:B,,0)</f>
        <v>Lib</v>
      </c>
      <c r="J560" t="str">
        <f>_xlfn.XLOOKUP(D560,products!A:A,products!C:C,,0)</f>
        <v>D</v>
      </c>
      <c r="K560" s="5">
        <f>_xlfn.XLOOKUP(D560,products!A:A,products!D:D,,0)</f>
        <v>0.2</v>
      </c>
      <c r="L560" s="5">
        <f>_xlfn.XLOOKUP(D560,products!A:A,products!E:E,,0)</f>
        <v>3.8849999999999998</v>
      </c>
      <c r="M560">
        <f t="shared" si="24"/>
        <v>15.54</v>
      </c>
      <c r="N560" t="str">
        <f t="shared" si="25"/>
        <v>Libarica</v>
      </c>
      <c r="O560" t="str">
        <f t="shared" si="26"/>
        <v>Dark</v>
      </c>
      <c r="P560" t="str">
        <f>_xlfn.XLOOKUP(Coffee_shop[[#This Row],[Customer ID]],customers!A:A,customers!I:I,,0)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_xlfn.XLOOKUP(C561,customers!A:A,customers!C:C,,0)</f>
        <v>raynoldfj@ustream.tv</v>
      </c>
      <c r="H561" s="2" t="str">
        <f>_xlfn.XLOOKUP(C561,customers!A:A,customers!G:G,,0)</f>
        <v>United States</v>
      </c>
      <c r="I561" t="str">
        <f>_xlfn.XLOOKUP(D561,products!A:A,products!B:B,,0)</f>
        <v>Ara</v>
      </c>
      <c r="J561" t="str">
        <f>_xlfn.XLOOKUP(D561,products!A:A,products!C:C,,0)</f>
        <v>L</v>
      </c>
      <c r="K561" s="5">
        <f>_xlfn.XLOOKUP(D561,products!A:A,products!D:D,,0)</f>
        <v>1</v>
      </c>
      <c r="L561" s="5">
        <f>_xlfn.XLOOKUP(D561,products!A:A,products!E:E,,0)</f>
        <v>12.95</v>
      </c>
      <c r="M561">
        <f t="shared" si="24"/>
        <v>38.849999999999994</v>
      </c>
      <c r="N561" t="str">
        <f t="shared" si="25"/>
        <v>Arabica</v>
      </c>
      <c r="O561" t="str">
        <f t="shared" si="26"/>
        <v>Light</v>
      </c>
      <c r="P561" t="str">
        <f>_xlfn.XLOOKUP(Coffee_shop[[#This Row],[Customer ID]],customers!A:A,customers!I:I,,0)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_xlfn.XLOOKUP(C562,customers!A:A,customers!C:C,,0)</f>
        <v>0</v>
      </c>
      <c r="H562" s="2" t="str">
        <f>_xlfn.XLOOKUP(C562,customers!A:A,customers!G:G,,0)</f>
        <v>United States</v>
      </c>
      <c r="I562" t="str">
        <f>_xlfn.XLOOKUP(D562,products!A:A,products!B:B,,0)</f>
        <v>Exc</v>
      </c>
      <c r="J562" t="str">
        <f>_xlfn.XLOOKUP(D562,products!A:A,products!C:C,,0)</f>
        <v>M</v>
      </c>
      <c r="K562" s="5">
        <f>_xlfn.XLOOKUP(D562,products!A:A,products!D:D,,0)</f>
        <v>2.5</v>
      </c>
      <c r="L562" s="5">
        <f>_xlfn.XLOOKUP(D562,products!A:A,products!E:E,,0)</f>
        <v>31.624999999999996</v>
      </c>
      <c r="M562">
        <f t="shared" si="24"/>
        <v>189.74999999999997</v>
      </c>
      <c r="N562" t="str">
        <f t="shared" si="25"/>
        <v>Excelsa</v>
      </c>
      <c r="O562" t="str">
        <f t="shared" si="26"/>
        <v>Medium</v>
      </c>
      <c r="P562" t="str">
        <f>_xlfn.XLOOKUP(Coffee_shop[[#This Row],[Customer ID]],customers!A:A,customers!I:I,,0)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_xlfn.XLOOKUP(C563,customers!A:A,customers!C:C,,0)</f>
        <v>0</v>
      </c>
      <c r="H563" s="2" t="str">
        <f>_xlfn.XLOOKUP(C563,customers!A:A,customers!G:G,,0)</f>
        <v>Ireland</v>
      </c>
      <c r="I563" t="str">
        <f>_xlfn.XLOOKUP(D563,products!A:A,products!B:B,,0)</f>
        <v>Ara</v>
      </c>
      <c r="J563" t="str">
        <f>_xlfn.XLOOKUP(D563,products!A:A,products!C:C,,0)</f>
        <v>D</v>
      </c>
      <c r="K563" s="5">
        <f>_xlfn.XLOOKUP(D563,products!A:A,products!D:D,,0)</f>
        <v>0.2</v>
      </c>
      <c r="L563" s="5">
        <f>_xlfn.XLOOKUP(D563,products!A:A,products!E:E,,0)</f>
        <v>2.9849999999999999</v>
      </c>
      <c r="M563">
        <f t="shared" si="24"/>
        <v>17.91</v>
      </c>
      <c r="N563" t="str">
        <f t="shared" si="25"/>
        <v>Arabica</v>
      </c>
      <c r="O563" t="str">
        <f t="shared" si="26"/>
        <v>Dark</v>
      </c>
      <c r="P563" t="str">
        <f>_xlfn.XLOOKUP(Coffee_shop[[#This Row],[Customer ID]],customers!A:A,customers!I:I,,0)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_xlfn.XLOOKUP(C564,customers!A:A,customers!C:C,,0)</f>
        <v>bgrecefm@naver.com</v>
      </c>
      <c r="H564" s="2" t="str">
        <f>_xlfn.XLOOKUP(C564,customers!A:A,customers!G:G,,0)</f>
        <v>United Kingdom</v>
      </c>
      <c r="I564" t="str">
        <f>_xlfn.XLOOKUP(D564,products!A:A,products!B:B,,0)</f>
        <v>Lib</v>
      </c>
      <c r="J564" t="str">
        <f>_xlfn.XLOOKUP(D564,products!A:A,products!C:C,,0)</f>
        <v>L</v>
      </c>
      <c r="K564" s="5">
        <f>_xlfn.XLOOKUP(D564,products!A:A,products!D:D,,0)</f>
        <v>0.2</v>
      </c>
      <c r="L564" s="5">
        <f>_xlfn.XLOOKUP(D564,products!A:A,products!E:E,,0)</f>
        <v>4.7549999999999999</v>
      </c>
      <c r="M564">
        <f t="shared" si="24"/>
        <v>28.53</v>
      </c>
      <c r="N564" t="str">
        <f t="shared" si="25"/>
        <v>Libarica</v>
      </c>
      <c r="O564" t="str">
        <f t="shared" si="26"/>
        <v>Light</v>
      </c>
      <c r="P564" t="str">
        <f>_xlfn.XLOOKUP(Coffee_shop[[#This Row],[Customer ID]],customers!A:A,customers!I:I,,0)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_xlfn.XLOOKUP(C565,customers!A:A,customers!C:C,,0)</f>
        <v>dflintiffg1@e-recht24.de</v>
      </c>
      <c r="H565" s="2" t="str">
        <f>_xlfn.XLOOKUP(C565,customers!A:A,customers!G:G,,0)</f>
        <v>United Kingdom</v>
      </c>
      <c r="I565" t="str">
        <f>_xlfn.XLOOKUP(D565,products!A:A,products!B:B,,0)</f>
        <v>Exc</v>
      </c>
      <c r="J565" t="str">
        <f>_xlfn.XLOOKUP(D565,products!A:A,products!C:C,,0)</f>
        <v>M</v>
      </c>
      <c r="K565" s="5">
        <f>_xlfn.XLOOKUP(D565,products!A:A,products!D:D,,0)</f>
        <v>1</v>
      </c>
      <c r="L565" s="5">
        <f>_xlfn.XLOOKUP(D565,products!A:A,products!E:E,,0)</f>
        <v>13.75</v>
      </c>
      <c r="M565">
        <f t="shared" si="24"/>
        <v>82.5</v>
      </c>
      <c r="N565" t="str">
        <f t="shared" si="25"/>
        <v>Excelsa</v>
      </c>
      <c r="O565" t="str">
        <f t="shared" si="26"/>
        <v>Medium</v>
      </c>
      <c r="P565" t="str">
        <f>_xlfn.XLOOKUP(Coffee_shop[[#This Row],[Customer ID]],customers!A:A,customers!I:I,,0)</f>
        <v>No</v>
      </c>
    </row>
    <row r="566" spans="1:16" x14ac:dyDescent="0.3">
      <c r="A566" s="2" t="s">
        <v>3677</v>
      </c>
      <c r="B566" s="3">
        <v>43883</v>
      </c>
      <c r="C566" s="2" t="s">
        <v>3678</v>
      </c>
      <c r="D566" t="s">
        <v>6173</v>
      </c>
      <c r="E566" s="2">
        <v>2</v>
      </c>
      <c r="F566" s="2" t="str">
        <f>_xlfn.XLOOKUP(C566,customers!$A$1:$A$1001,customers!$B$1:$B$1001,,0)</f>
        <v>Abbe Thys</v>
      </c>
      <c r="G566" s="2" t="str">
        <f>_xlfn.XLOOKUP(C566,customers!A:A,customers!C:C,,0)</f>
        <v>athysfo@cdc.gov</v>
      </c>
      <c r="H566" s="2" t="str">
        <f>_xlfn.XLOOKUP(C566,customers!A:A,customers!G:G,,0)</f>
        <v>United States</v>
      </c>
      <c r="I566" t="str">
        <f>_xlfn.XLOOKUP(D566,products!A:A,products!B:B,,0)</f>
        <v>Rob</v>
      </c>
      <c r="J566" t="str">
        <f>_xlfn.XLOOKUP(D566,products!A:A,products!C:C,,0)</f>
        <v>L</v>
      </c>
      <c r="K566" s="5">
        <f>_xlfn.XLOOKUP(D566,products!A:A,products!D:D,,0)</f>
        <v>0.5</v>
      </c>
      <c r="L566" s="5">
        <f>_xlfn.XLOOKUP(D566,products!A:A,products!E:E,,0)</f>
        <v>7.169999999999999</v>
      </c>
      <c r="M566">
        <f t="shared" si="24"/>
        <v>14.339999999999998</v>
      </c>
      <c r="N566" t="str">
        <f t="shared" si="25"/>
        <v>Robusta</v>
      </c>
      <c r="O566" t="str">
        <f t="shared" si="26"/>
        <v>Light</v>
      </c>
      <c r="P566" t="str">
        <f>_xlfn.XLOOKUP(Coffee_shop[[#This Row],[Customer ID]],customers!A:A,customers!I:I,,0)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_xlfn.XLOOKUP(C567,customers!A:A,customers!C:C,,0)</f>
        <v>jchuggfp@about.me</v>
      </c>
      <c r="H567" s="2" t="str">
        <f>_xlfn.XLOOKUP(C567,customers!A:A,customers!G:G,,0)</f>
        <v>United States</v>
      </c>
      <c r="I567" t="str">
        <f>_xlfn.XLOOKUP(D567,products!A:A,products!B:B,,0)</f>
        <v>Rob</v>
      </c>
      <c r="J567" t="str">
        <f>_xlfn.XLOOKUP(D567,products!A:A,products!C:C,,0)</f>
        <v>D</v>
      </c>
      <c r="K567" s="5">
        <f>_xlfn.XLOOKUP(D567,products!A:A,products!D:D,,0)</f>
        <v>2.5</v>
      </c>
      <c r="L567" s="5">
        <f>_xlfn.XLOOKUP(D567,products!A:A,products!E:E,,0)</f>
        <v>20.584999999999997</v>
      </c>
      <c r="M567">
        <f t="shared" si="24"/>
        <v>82.339999999999989</v>
      </c>
      <c r="N567" t="str">
        <f t="shared" si="25"/>
        <v>Robusta</v>
      </c>
      <c r="O567" t="str">
        <f t="shared" si="26"/>
        <v>Dark</v>
      </c>
      <c r="P567" t="str">
        <f>_xlfn.XLOOKUP(Coffee_shop[[#This Row],[Customer ID]],customers!A:A,customers!I:I,,0)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_xlfn.XLOOKUP(C568,customers!A:A,customers!C:C,,0)</f>
        <v>akelstonfq@sakura.ne.jp</v>
      </c>
      <c r="H568" s="2" t="str">
        <f>_xlfn.XLOOKUP(C568,customers!A:A,customers!G:G,,0)</f>
        <v>United States</v>
      </c>
      <c r="I568" t="str">
        <f>_xlfn.XLOOKUP(D568,products!A:A,products!B:B,,0)</f>
        <v>Ara</v>
      </c>
      <c r="J568" t="str">
        <f>_xlfn.XLOOKUP(D568,products!A:A,products!C:C,,0)</f>
        <v>M</v>
      </c>
      <c r="K568" s="5">
        <f>_xlfn.XLOOKUP(D568,products!A:A,products!D:D,,0)</f>
        <v>0.2</v>
      </c>
      <c r="L568" s="5">
        <f>_xlfn.XLOOKUP(D568,products!A:A,products!E:E,,0)</f>
        <v>3.375</v>
      </c>
      <c r="M568">
        <f t="shared" si="24"/>
        <v>20.25</v>
      </c>
      <c r="N568" t="str">
        <f t="shared" si="25"/>
        <v>Arabica</v>
      </c>
      <c r="O568" t="str">
        <f t="shared" si="26"/>
        <v>Medium</v>
      </c>
      <c r="P568" t="str">
        <f>_xlfn.XLOOKUP(Coffee_shop[[#This Row],[Customer ID]],customers!A:A,customers!I:I,,0)</f>
        <v>Yes</v>
      </c>
    </row>
    <row r="569" spans="1:16" x14ac:dyDescent="0.3">
      <c r="A569" s="2" t="s">
        <v>3695</v>
      </c>
      <c r="B569" s="3">
        <v>44318</v>
      </c>
      <c r="C569" s="2" t="s">
        <v>3696</v>
      </c>
      <c r="D569" t="s">
        <v>6142</v>
      </c>
      <c r="E569" s="2">
        <v>6</v>
      </c>
      <c r="F569" s="2" t="str">
        <f>_xlfn.XLOOKUP(C569,customers!$A$1:$A$1001,customers!$B$1:$B$1001,,0)</f>
        <v>Elvina Angel</v>
      </c>
      <c r="G569" s="2">
        <f>_xlfn.XLOOKUP(C569,customers!A:A,customers!C:C,,0)</f>
        <v>0</v>
      </c>
      <c r="H569" s="2" t="str">
        <f>_xlfn.XLOOKUP(C569,customers!A:A,customers!G:G,,0)</f>
        <v>Ireland</v>
      </c>
      <c r="I569" t="str">
        <f>_xlfn.XLOOKUP(D569,products!A:A,products!B:B,,0)</f>
        <v>Rob</v>
      </c>
      <c r="J569" t="str">
        <f>_xlfn.XLOOKUP(D569,products!A:A,products!C:C,,0)</f>
        <v>L</v>
      </c>
      <c r="K569" s="5">
        <f>_xlfn.XLOOKUP(D569,products!A:A,products!D:D,,0)</f>
        <v>2.5</v>
      </c>
      <c r="L569" s="5">
        <f>_xlfn.XLOOKUP(D569,products!A:A,products!E:E,,0)</f>
        <v>27.484999999999996</v>
      </c>
      <c r="M569">
        <f t="shared" si="24"/>
        <v>164.90999999999997</v>
      </c>
      <c r="N569" t="str">
        <f t="shared" si="25"/>
        <v>Robusta</v>
      </c>
      <c r="O569" t="str">
        <f t="shared" si="26"/>
        <v>Light</v>
      </c>
      <c r="P569" t="str">
        <f>_xlfn.XLOOKUP(Coffee_shop[[#This Row],[Customer ID]],customers!A:A,customers!I:I,,0)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_xlfn.XLOOKUP(C570,customers!A:A,customers!C:C,,0)</f>
        <v>cmottramfs@harvard.edu</v>
      </c>
      <c r="H570" s="2" t="str">
        <f>_xlfn.XLOOKUP(C570,customers!A:A,customers!G:G,,0)</f>
        <v>United States</v>
      </c>
      <c r="I570" t="str">
        <f>_xlfn.XLOOKUP(D570,products!A:A,products!B:B,,0)</f>
        <v>Lib</v>
      </c>
      <c r="J570" t="str">
        <f>_xlfn.XLOOKUP(D570,products!A:A,products!C:C,,0)</f>
        <v>L</v>
      </c>
      <c r="K570" s="5">
        <f>_xlfn.XLOOKUP(D570,products!A:A,products!D:D,,0)</f>
        <v>0.2</v>
      </c>
      <c r="L570" s="5">
        <f>_xlfn.XLOOKUP(D570,products!A:A,products!E:E,,0)</f>
        <v>4.7549999999999999</v>
      </c>
      <c r="M570">
        <f t="shared" si="24"/>
        <v>19.02</v>
      </c>
      <c r="N570" t="str">
        <f t="shared" si="25"/>
        <v>Libarica</v>
      </c>
      <c r="O570" t="str">
        <f t="shared" si="26"/>
        <v>Light</v>
      </c>
      <c r="P570" t="str">
        <f>_xlfn.XLOOKUP(Coffee_shop[[#This Row],[Customer ID]],customers!A:A,customers!I:I,,0)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_xlfn.XLOOKUP(C571,customers!A:A,customers!C:C,,0)</f>
        <v>dflintiffg1@e-recht24.de</v>
      </c>
      <c r="H571" s="2" t="str">
        <f>_xlfn.XLOOKUP(C571,customers!A:A,customers!G:G,,0)</f>
        <v>United Kingdom</v>
      </c>
      <c r="I571" t="str">
        <f>_xlfn.XLOOKUP(D571,products!A:A,products!B:B,,0)</f>
        <v>Ara</v>
      </c>
      <c r="J571" t="str">
        <f>_xlfn.XLOOKUP(D571,products!A:A,products!C:C,,0)</f>
        <v>D</v>
      </c>
      <c r="K571" s="5">
        <f>_xlfn.XLOOKUP(D571,products!A:A,products!D:D,,0)</f>
        <v>2.5</v>
      </c>
      <c r="L571" s="5">
        <f>_xlfn.XLOOKUP(D571,products!A:A,products!E:E,,0)</f>
        <v>22.884999999999998</v>
      </c>
      <c r="M571">
        <f t="shared" si="24"/>
        <v>137.31</v>
      </c>
      <c r="N571" t="str">
        <f t="shared" si="25"/>
        <v>Arabica</v>
      </c>
      <c r="O571" t="str">
        <f t="shared" si="26"/>
        <v>Dark</v>
      </c>
      <c r="P571" t="str">
        <f>_xlfn.XLOOKUP(Coffee_shop[[#This Row],[Customer ID]],customers!A:A,customers!I:I,,0)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_xlfn.XLOOKUP(C572,customers!A:A,customers!C:C,,0)</f>
        <v>dsangwinfu@weebly.com</v>
      </c>
      <c r="H572" s="2" t="str">
        <f>_xlfn.XLOOKUP(C572,customers!A:A,customers!G:G,,0)</f>
        <v>United States</v>
      </c>
      <c r="I572" t="str">
        <f>_xlfn.XLOOKUP(D572,products!A:A,products!B:B,,0)</f>
        <v>Ara</v>
      </c>
      <c r="J572" t="str">
        <f>_xlfn.XLOOKUP(D572,products!A:A,products!C:C,,0)</f>
        <v>M</v>
      </c>
      <c r="K572" s="5">
        <f>_xlfn.XLOOKUP(D572,products!A:A,products!D:D,,0)</f>
        <v>0.5</v>
      </c>
      <c r="L572" s="5">
        <f>_xlfn.XLOOKUP(D572,products!A:A,products!E:E,,0)</f>
        <v>6.75</v>
      </c>
      <c r="M572">
        <f t="shared" si="24"/>
        <v>27</v>
      </c>
      <c r="N572" t="str">
        <f t="shared" si="25"/>
        <v>Arabica</v>
      </c>
      <c r="O572" t="str">
        <f t="shared" si="26"/>
        <v>Medium</v>
      </c>
      <c r="P572" t="str">
        <f>_xlfn.XLOOKUP(Coffee_shop[[#This Row],[Customer ID]],customers!A:A,customers!I:I,,0)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_xlfn.XLOOKUP(C573,customers!A:A,customers!C:C,,0)</f>
        <v>eaizikowitzfv@virginia.edu</v>
      </c>
      <c r="H573" s="2" t="str">
        <f>_xlfn.XLOOKUP(C573,customers!A:A,customers!G:G,,0)</f>
        <v>United Kingdom</v>
      </c>
      <c r="I573" t="str">
        <f>_xlfn.XLOOKUP(D573,products!A:A,products!B:B,,0)</f>
        <v>Exc</v>
      </c>
      <c r="J573" t="str">
        <f>_xlfn.XLOOKUP(D573,products!A:A,products!C:C,,0)</f>
        <v>L</v>
      </c>
      <c r="K573" s="5">
        <f>_xlfn.XLOOKUP(D573,products!A:A,products!D:D,,0)</f>
        <v>0.5</v>
      </c>
      <c r="L573" s="5">
        <f>_xlfn.XLOOKUP(D573,products!A:A,products!E:E,,0)</f>
        <v>8.91</v>
      </c>
      <c r="M573">
        <f t="shared" si="24"/>
        <v>35.64</v>
      </c>
      <c r="N573" t="str">
        <f t="shared" si="25"/>
        <v>Excelsa</v>
      </c>
      <c r="O573" t="str">
        <f t="shared" si="26"/>
        <v>Light</v>
      </c>
      <c r="P573" t="str">
        <f>_xlfn.XLOOKUP(Coffee_shop[[#This Row],[Customer ID]],customers!A:A,customers!I:I,,0)</f>
        <v>No</v>
      </c>
    </row>
    <row r="574" spans="1:16" x14ac:dyDescent="0.3">
      <c r="A574" s="2" t="s">
        <v>3724</v>
      </c>
      <c r="B574" s="3">
        <v>43515</v>
      </c>
      <c r="C574" s="2" t="s">
        <v>3725</v>
      </c>
      <c r="D574" t="s">
        <v>6154</v>
      </c>
      <c r="E574" s="2">
        <v>2</v>
      </c>
      <c r="F574" s="2" t="str">
        <f>_xlfn.XLOOKUP(C574,customers!$A$1:$A$1001,customers!$B$1:$B$1001,,0)</f>
        <v>Herbie Peppard</v>
      </c>
      <c r="G574" s="2">
        <f>_xlfn.XLOOKUP(C574,customers!A:A,customers!C:C,,0)</f>
        <v>0</v>
      </c>
      <c r="H574" s="2" t="str">
        <f>_xlfn.XLOOKUP(C574,customers!A:A,customers!G:G,,0)</f>
        <v>United States</v>
      </c>
      <c r="I574" t="str">
        <f>_xlfn.XLOOKUP(D574,products!A:A,products!B:B,,0)</f>
        <v>Ara</v>
      </c>
      <c r="J574" t="str">
        <f>_xlfn.XLOOKUP(D574,products!A:A,products!C:C,,0)</f>
        <v>D</v>
      </c>
      <c r="K574" s="5">
        <f>_xlfn.XLOOKUP(D574,products!A:A,products!D:D,,0)</f>
        <v>0.2</v>
      </c>
      <c r="L574" s="5">
        <f>_xlfn.XLOOKUP(D574,products!A:A,products!E:E,,0)</f>
        <v>2.9849999999999999</v>
      </c>
      <c r="M574">
        <f t="shared" si="24"/>
        <v>5.97</v>
      </c>
      <c r="N574" t="str">
        <f t="shared" si="25"/>
        <v>Arabica</v>
      </c>
      <c r="O574" t="str">
        <f t="shared" si="26"/>
        <v>Dark</v>
      </c>
      <c r="P574" t="str">
        <f>_xlfn.XLOOKUP(Coffee_shop[[#This Row],[Customer ID]],customers!A:A,customers!I:I,,0)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_xlfn.XLOOKUP(C575,customers!A:A,customers!C:C,,0)</f>
        <v>cvenourfx@ask.com</v>
      </c>
      <c r="H575" s="2" t="str">
        <f>_xlfn.XLOOKUP(C575,customers!A:A,customers!G:G,,0)</f>
        <v>United States</v>
      </c>
      <c r="I575" t="str">
        <f>_xlfn.XLOOKUP(D575,products!A:A,products!B:B,,0)</f>
        <v>Ara</v>
      </c>
      <c r="J575" t="str">
        <f>_xlfn.XLOOKUP(D575,products!A:A,products!C:C,,0)</f>
        <v>M</v>
      </c>
      <c r="K575" s="5">
        <f>_xlfn.XLOOKUP(D575,products!A:A,products!D:D,,0)</f>
        <v>1</v>
      </c>
      <c r="L575" s="5">
        <f>_xlfn.XLOOKUP(D575,products!A:A,products!E:E,,0)</f>
        <v>11.25</v>
      </c>
      <c r="M575">
        <f t="shared" si="24"/>
        <v>67.5</v>
      </c>
      <c r="N575" t="str">
        <f t="shared" si="25"/>
        <v>Arabica</v>
      </c>
      <c r="O575" t="str">
        <f t="shared" si="26"/>
        <v>Medium</v>
      </c>
      <c r="P575" t="str">
        <f>_xlfn.XLOOKUP(Coffee_shop[[#This Row],[Customer ID]],customers!A:A,customers!I:I,,0)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_xlfn.XLOOKUP(C576,customers!A:A,customers!C:C,,0)</f>
        <v>mharbyfy@163.com</v>
      </c>
      <c r="H576" s="2" t="str">
        <f>_xlfn.XLOOKUP(C576,customers!A:A,customers!G:G,,0)</f>
        <v>United States</v>
      </c>
      <c r="I576" t="str">
        <f>_xlfn.XLOOKUP(D576,products!A:A,products!B:B,,0)</f>
        <v>Rob</v>
      </c>
      <c r="J576" t="str">
        <f>_xlfn.XLOOKUP(D576,products!A:A,products!C:C,,0)</f>
        <v>L</v>
      </c>
      <c r="K576" s="5">
        <f>_xlfn.XLOOKUP(D576,products!A:A,products!D:D,,0)</f>
        <v>0.2</v>
      </c>
      <c r="L576" s="5">
        <f>_xlfn.XLOOKUP(D576,products!A:A,products!E:E,,0)</f>
        <v>3.5849999999999995</v>
      </c>
      <c r="M576">
        <f t="shared" si="24"/>
        <v>21.509999999999998</v>
      </c>
      <c r="N576" t="str">
        <f t="shared" si="25"/>
        <v>Robusta</v>
      </c>
      <c r="O576" t="str">
        <f t="shared" si="26"/>
        <v>Light</v>
      </c>
      <c r="P576" t="str">
        <f>_xlfn.XLOOKUP(Coffee_shop[[#This Row],[Customer ID]],customers!A:A,customers!I:I,,0)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_xlfn.XLOOKUP(C577,customers!A:A,customers!C:C,,0)</f>
        <v>rthickpennyfz@cafepress.com</v>
      </c>
      <c r="H577" s="2" t="str">
        <f>_xlfn.XLOOKUP(C577,customers!A:A,customers!G:G,,0)</f>
        <v>United States</v>
      </c>
      <c r="I577" t="str">
        <f>_xlfn.XLOOKUP(D577,products!A:A,products!B:B,,0)</f>
        <v>Lib</v>
      </c>
      <c r="J577" t="str">
        <f>_xlfn.XLOOKUP(D577,products!A:A,products!C:C,,0)</f>
        <v>M</v>
      </c>
      <c r="K577" s="5">
        <f>_xlfn.XLOOKUP(D577,products!A:A,products!D:D,,0)</f>
        <v>2.5</v>
      </c>
      <c r="L577" s="5">
        <f>_xlfn.XLOOKUP(D577,products!A:A,products!E:E,,0)</f>
        <v>33.464999999999996</v>
      </c>
      <c r="M577">
        <f t="shared" si="24"/>
        <v>66.929999999999993</v>
      </c>
      <c r="N577" t="str">
        <f t="shared" si="25"/>
        <v>Libarica</v>
      </c>
      <c r="O577" t="str">
        <f t="shared" si="26"/>
        <v>Medium</v>
      </c>
      <c r="P577" t="str">
        <f>_xlfn.XLOOKUP(Coffee_shop[[#This Row],[Customer ID]],customers!A:A,customers!I:I,,0)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_xlfn.XLOOKUP(C578,customers!A:A,customers!C:C,,0)</f>
        <v>pormerodg0@redcross.org</v>
      </c>
      <c r="H578" s="2" t="str">
        <f>_xlfn.XLOOKUP(C578,customers!A:A,customers!G:G,,0)</f>
        <v>United States</v>
      </c>
      <c r="I578" t="str">
        <f>_xlfn.XLOOKUP(D578,products!A:A,products!B:B,,0)</f>
        <v>Ara</v>
      </c>
      <c r="J578" t="str">
        <f>_xlfn.XLOOKUP(D578,products!A:A,products!C:C,,0)</f>
        <v>D</v>
      </c>
      <c r="K578" s="5">
        <f>_xlfn.XLOOKUP(D578,products!A:A,products!D:D,,0)</f>
        <v>0.2</v>
      </c>
      <c r="L578" s="5">
        <f>_xlfn.XLOOKUP(D578,products!A:A,products!E:E,,0)</f>
        <v>2.9849999999999999</v>
      </c>
      <c r="M578">
        <f t="shared" si="24"/>
        <v>17.91</v>
      </c>
      <c r="N578" t="str">
        <f t="shared" si="25"/>
        <v>Arabica</v>
      </c>
      <c r="O578" t="str">
        <f t="shared" si="26"/>
        <v>Dark</v>
      </c>
      <c r="P578" t="str">
        <f>_xlfn.XLOOKUP(Coffee_shop[[#This Row],[Customer ID]],customers!A:A,customers!I:I,,0)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_xlfn.XLOOKUP(C579,customers!A:A,customers!C:C,,0)</f>
        <v>dflintiffg1@e-recht24.de</v>
      </c>
      <c r="H579" s="2" t="str">
        <f>_xlfn.XLOOKUP(C579,customers!A:A,customers!G:G,,0)</f>
        <v>United Kingdom</v>
      </c>
      <c r="I579" t="str">
        <f>_xlfn.XLOOKUP(D579,products!A:A,products!B:B,,0)</f>
        <v>Lib</v>
      </c>
      <c r="J579" t="str">
        <f>_xlfn.XLOOKUP(D579,products!A:A,products!C:C,,0)</f>
        <v>M</v>
      </c>
      <c r="K579" s="5">
        <f>_xlfn.XLOOKUP(D579,products!A:A,products!D:D,,0)</f>
        <v>1</v>
      </c>
      <c r="L579" s="5">
        <f>_xlfn.XLOOKUP(D579,products!A:A,products!E:E,,0)</f>
        <v>14.55</v>
      </c>
      <c r="M579">
        <f t="shared" ref="M579:M642" si="27">L579*E579</f>
        <v>58.2</v>
      </c>
      <c r="N579" t="str">
        <f t="shared" ref="N579:N642" si="28">IF(I579="Rob","Robusta",IF(I579="Exc","Excelsa",IF(I579="Ara","Arabica",IF(I579="Lib","Libarica"))))</f>
        <v>Libarica</v>
      </c>
      <c r="O579" t="str">
        <f t="shared" ref="O579:O642" si="29">IF(J579="M","Medium",IF(J579="L","Light",IF(J579="D","Dark"," ")))</f>
        <v>Medium</v>
      </c>
      <c r="P579" t="str">
        <f>_xlfn.XLOOKUP(Coffee_shop[[#This Row],[Customer ID]],customers!A:A,customers!I:I,,0)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_xlfn.XLOOKUP(C580,customers!A:A,customers!C:C,,0)</f>
        <v>tzanettig2@gravatar.com</v>
      </c>
      <c r="H580" s="2" t="str">
        <f>_xlfn.XLOOKUP(C580,customers!A:A,customers!G:G,,0)</f>
        <v>Ireland</v>
      </c>
      <c r="I580" t="str">
        <f>_xlfn.XLOOKUP(D580,products!A:A,products!B:B,,0)</f>
        <v>Exc</v>
      </c>
      <c r="J580" t="str">
        <f>_xlfn.XLOOKUP(D580,products!A:A,products!C:C,,0)</f>
        <v>L</v>
      </c>
      <c r="K580" s="5">
        <f>_xlfn.XLOOKUP(D580,products!A:A,products!D:D,,0)</f>
        <v>0.2</v>
      </c>
      <c r="L580" s="5">
        <f>_xlfn.XLOOKUP(D580,products!A:A,products!E:E,,0)</f>
        <v>4.4550000000000001</v>
      </c>
      <c r="M580">
        <f t="shared" si="27"/>
        <v>13.365</v>
      </c>
      <c r="N580" t="str">
        <f t="shared" si="28"/>
        <v>Excelsa</v>
      </c>
      <c r="O580" t="str">
        <f t="shared" si="29"/>
        <v>Light</v>
      </c>
      <c r="P580" t="str">
        <f>_xlfn.XLOOKUP(Coffee_shop[[#This Row],[Customer ID]],customers!A:A,customers!I:I,,0)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_xlfn.XLOOKUP(C581,customers!A:A,customers!C:C,,0)</f>
        <v>tzanettig2@gravatar.com</v>
      </c>
      <c r="H581" s="2" t="str">
        <f>_xlfn.XLOOKUP(C581,customers!A:A,customers!G:G,,0)</f>
        <v>Ireland</v>
      </c>
      <c r="I581" t="str">
        <f>_xlfn.XLOOKUP(D581,products!A:A,products!B:B,,0)</f>
        <v>Ara</v>
      </c>
      <c r="J581" t="str">
        <f>_xlfn.XLOOKUP(D581,products!A:A,products!C:C,,0)</f>
        <v>M</v>
      </c>
      <c r="K581" s="5">
        <f>_xlfn.XLOOKUP(D581,products!A:A,products!D:D,,0)</f>
        <v>0.5</v>
      </c>
      <c r="L581" s="5">
        <f>_xlfn.XLOOKUP(D581,products!A:A,products!E:E,,0)</f>
        <v>6.75</v>
      </c>
      <c r="M581">
        <f t="shared" si="27"/>
        <v>33.75</v>
      </c>
      <c r="N581" t="str">
        <f t="shared" si="28"/>
        <v>Arabica</v>
      </c>
      <c r="O581" t="str">
        <f t="shared" si="29"/>
        <v>Medium</v>
      </c>
      <c r="P581" t="str">
        <f>_xlfn.XLOOKUP(Coffee_shop[[#This Row],[Customer ID]],customers!A:A,customers!I:I,,0)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_xlfn.XLOOKUP(C582,customers!A:A,customers!C:C,,0)</f>
        <v>rkirtleyg4@hatena.ne.jp</v>
      </c>
      <c r="H582" s="2" t="str">
        <f>_xlfn.XLOOKUP(C582,customers!A:A,customers!G:G,,0)</f>
        <v>United States</v>
      </c>
      <c r="I582" t="str">
        <f>_xlfn.XLOOKUP(D582,products!A:A,products!B:B,,0)</f>
        <v>Exc</v>
      </c>
      <c r="J582" t="str">
        <f>_xlfn.XLOOKUP(D582,products!A:A,products!C:C,,0)</f>
        <v>L</v>
      </c>
      <c r="K582" s="5">
        <f>_xlfn.XLOOKUP(D582,products!A:A,products!D:D,,0)</f>
        <v>1</v>
      </c>
      <c r="L582" s="5">
        <f>_xlfn.XLOOKUP(D582,products!A:A,products!E:E,,0)</f>
        <v>14.85</v>
      </c>
      <c r="M582">
        <f t="shared" si="27"/>
        <v>44.55</v>
      </c>
      <c r="N582" t="str">
        <f t="shared" si="28"/>
        <v>Excelsa</v>
      </c>
      <c r="O582" t="str">
        <f t="shared" si="29"/>
        <v>Light</v>
      </c>
      <c r="P582" t="str">
        <f>_xlfn.XLOOKUP(Coffee_shop[[#This Row],[Customer ID]],customers!A:A,customers!I:I,,0)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_xlfn.XLOOKUP(C583,customers!A:A,customers!C:C,,0)</f>
        <v>cclemencetg5@weather.com</v>
      </c>
      <c r="H583" s="2" t="str">
        <f>_xlfn.XLOOKUP(C583,customers!A:A,customers!G:G,,0)</f>
        <v>United Kingdom</v>
      </c>
      <c r="I583" t="str">
        <f>_xlfn.XLOOKUP(D583,products!A:A,products!B:B,,0)</f>
        <v>Exc</v>
      </c>
      <c r="J583" t="str">
        <f>_xlfn.XLOOKUP(D583,products!A:A,products!C:C,,0)</f>
        <v>L</v>
      </c>
      <c r="K583" s="5">
        <f>_xlfn.XLOOKUP(D583,products!A:A,products!D:D,,0)</f>
        <v>0.5</v>
      </c>
      <c r="L583" s="5">
        <f>_xlfn.XLOOKUP(D583,products!A:A,products!E:E,,0)</f>
        <v>8.91</v>
      </c>
      <c r="M583">
        <f t="shared" si="27"/>
        <v>44.55</v>
      </c>
      <c r="N583" t="str">
        <f t="shared" si="28"/>
        <v>Excelsa</v>
      </c>
      <c r="O583" t="str">
        <f t="shared" si="29"/>
        <v>Light</v>
      </c>
      <c r="P583" t="str">
        <f>_xlfn.XLOOKUP(Coffee_shop[[#This Row],[Customer ID]],customers!A:A,customers!I:I,,0)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_xlfn.XLOOKUP(C584,customers!A:A,customers!C:C,,0)</f>
        <v>rdonetg6@oakley.com</v>
      </c>
      <c r="H584" s="2" t="str">
        <f>_xlfn.XLOOKUP(C584,customers!A:A,customers!G:G,,0)</f>
        <v>United States</v>
      </c>
      <c r="I584" t="str">
        <f>_xlfn.XLOOKUP(D584,products!A:A,products!B:B,,0)</f>
        <v>Exc</v>
      </c>
      <c r="J584" t="str">
        <f>_xlfn.XLOOKUP(D584,products!A:A,products!C:C,,0)</f>
        <v>D</v>
      </c>
      <c r="K584" s="5">
        <f>_xlfn.XLOOKUP(D584,products!A:A,products!D:D,,0)</f>
        <v>1</v>
      </c>
      <c r="L584" s="5">
        <f>_xlfn.XLOOKUP(D584,products!A:A,products!E:E,,0)</f>
        <v>12.15</v>
      </c>
      <c r="M584">
        <f t="shared" si="27"/>
        <v>60.75</v>
      </c>
      <c r="N584" t="str">
        <f t="shared" si="28"/>
        <v>Excelsa</v>
      </c>
      <c r="O584" t="str">
        <f t="shared" si="29"/>
        <v>Dark</v>
      </c>
      <c r="P584" t="str">
        <f>_xlfn.XLOOKUP(Coffee_shop[[#This Row],[Customer ID]],customers!A:A,customers!I:I,,0)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_xlfn.XLOOKUP(C585,customers!A:A,customers!C:C,,0)</f>
        <v>sgaweng7@creativecommons.org</v>
      </c>
      <c r="H585" s="2" t="str">
        <f>_xlfn.XLOOKUP(C585,customers!A:A,customers!G:G,,0)</f>
        <v>United States</v>
      </c>
      <c r="I585" t="str">
        <f>_xlfn.XLOOKUP(D585,products!A:A,products!B:B,,0)</f>
        <v>Rob</v>
      </c>
      <c r="J585" t="str">
        <f>_xlfn.XLOOKUP(D585,products!A:A,products!C:C,,0)</f>
        <v>L</v>
      </c>
      <c r="K585" s="5">
        <f>_xlfn.XLOOKUP(D585,products!A:A,products!D:D,,0)</f>
        <v>0.2</v>
      </c>
      <c r="L585" s="5">
        <f>_xlfn.XLOOKUP(D585,products!A:A,products!E:E,,0)</f>
        <v>3.5849999999999995</v>
      </c>
      <c r="M585">
        <f t="shared" si="27"/>
        <v>3.5849999999999995</v>
      </c>
      <c r="N585" t="str">
        <f t="shared" si="28"/>
        <v>Robusta</v>
      </c>
      <c r="O585" t="str">
        <f t="shared" si="29"/>
        <v>Light</v>
      </c>
      <c r="P585" t="str">
        <f>_xlfn.XLOOKUP(Coffee_shop[[#This Row],[Customer ID]],customers!A:A,customers!I:I,,0)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_xlfn.XLOOKUP(C586,customers!A:A,customers!C:C,,0)</f>
        <v>rreadieg8@guardian.co.uk</v>
      </c>
      <c r="H586" s="2" t="str">
        <f>_xlfn.XLOOKUP(C586,customers!A:A,customers!G:G,,0)</f>
        <v>United States</v>
      </c>
      <c r="I586" t="str">
        <f>_xlfn.XLOOKUP(D586,products!A:A,products!B:B,,0)</f>
        <v>Rob</v>
      </c>
      <c r="J586" t="str">
        <f>_xlfn.XLOOKUP(D586,products!A:A,products!C:C,,0)</f>
        <v>L</v>
      </c>
      <c r="K586" s="5">
        <f>_xlfn.XLOOKUP(D586,products!A:A,products!D:D,,0)</f>
        <v>0.2</v>
      </c>
      <c r="L586" s="5">
        <f>_xlfn.XLOOKUP(D586,products!A:A,products!E:E,,0)</f>
        <v>3.5849999999999995</v>
      </c>
      <c r="M586">
        <f t="shared" si="27"/>
        <v>21.509999999999998</v>
      </c>
      <c r="N586" t="str">
        <f t="shared" si="28"/>
        <v>Robusta</v>
      </c>
      <c r="O586" t="str">
        <f t="shared" si="29"/>
        <v>Light</v>
      </c>
      <c r="P586" t="str">
        <f>_xlfn.XLOOKUP(Coffee_shop[[#This Row],[Customer ID]],customers!A:A,customers!I:I,,0)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5">
        <f>_xlfn.XLOOKUP(D587,products!A:A,products!D:D,,0)</f>
        <v>0.5</v>
      </c>
      <c r="L587" s="5">
        <f>_xlfn.XLOOKUP(D587,products!A:A,products!E:E,,0)</f>
        <v>8.25</v>
      </c>
      <c r="M587">
        <f t="shared" si="27"/>
        <v>16.5</v>
      </c>
      <c r="N587" t="str">
        <f t="shared" si="28"/>
        <v>Excelsa</v>
      </c>
      <c r="O587" t="str">
        <f t="shared" si="29"/>
        <v>Medium</v>
      </c>
      <c r="P587" t="str">
        <f>_xlfn.XLOOKUP(Coffee_shop[[#This Row],[Customer ID]],customers!A:A,customers!I:I,,0)</f>
        <v>Yes</v>
      </c>
    </row>
    <row r="588" spans="1:16" x14ac:dyDescent="0.3">
      <c r="A588" s="2" t="s">
        <v>3802</v>
      </c>
      <c r="B588" s="3">
        <v>43867</v>
      </c>
      <c r="C588" s="2" t="s">
        <v>3803</v>
      </c>
      <c r="D588" t="s">
        <v>6142</v>
      </c>
      <c r="E588" s="2">
        <v>3</v>
      </c>
      <c r="F588" s="2" t="str">
        <f>_xlfn.XLOOKUP(C588,customers!$A$1:$A$1001,customers!$B$1:$B$1001,,0)</f>
        <v>Zilvia Claisse</v>
      </c>
      <c r="G588" s="2">
        <f>_xlfn.XLOOKUP(C588,customers!A:A,customers!C:C,,0)</f>
        <v>0</v>
      </c>
      <c r="H588" s="2" t="str">
        <f>_xlfn.XLOOKUP(C588,customers!A:A,customers!G:G,,0)</f>
        <v>United States</v>
      </c>
      <c r="I588" t="str">
        <f>_xlfn.XLOOKUP(D588,products!A:A,products!B:B,,0)</f>
        <v>Rob</v>
      </c>
      <c r="J588" t="str">
        <f>_xlfn.XLOOKUP(D588,products!A:A,products!C:C,,0)</f>
        <v>L</v>
      </c>
      <c r="K588" s="5">
        <f>_xlfn.XLOOKUP(D588,products!A:A,products!D:D,,0)</f>
        <v>2.5</v>
      </c>
      <c r="L588" s="5">
        <f>_xlfn.XLOOKUP(D588,products!A:A,products!E:E,,0)</f>
        <v>27.484999999999996</v>
      </c>
      <c r="M588">
        <f t="shared" si="27"/>
        <v>82.454999999999984</v>
      </c>
      <c r="N588" t="str">
        <f t="shared" si="28"/>
        <v>Robusta</v>
      </c>
      <c r="O588" t="str">
        <f t="shared" si="29"/>
        <v>Light</v>
      </c>
      <c r="P588" t="str">
        <f>_xlfn.XLOOKUP(Coffee_shop[[#This Row],[Customer ID]],customers!A:A,customers!I:I,,0)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_xlfn.XLOOKUP(C589,customers!A:A,customers!C:C,,0)</f>
        <v>bogb@elpais.com</v>
      </c>
      <c r="H589" s="2" t="str">
        <f>_xlfn.XLOOKUP(C589,customers!A:A,customers!G:G,,0)</f>
        <v>United States</v>
      </c>
      <c r="I589" t="str">
        <f>_xlfn.XLOOKUP(D589,products!A:A,products!B:B,,0)</f>
        <v>Lib</v>
      </c>
      <c r="J589" t="str">
        <f>_xlfn.XLOOKUP(D589,products!A:A,products!C:C,,0)</f>
        <v>D</v>
      </c>
      <c r="K589" s="5">
        <f>_xlfn.XLOOKUP(D589,products!A:A,products!D:D,,0)</f>
        <v>0.5</v>
      </c>
      <c r="L589" s="5">
        <f>_xlfn.XLOOKUP(D589,products!A:A,products!E:E,,0)</f>
        <v>7.77</v>
      </c>
      <c r="M589">
        <f t="shared" si="27"/>
        <v>7.77</v>
      </c>
      <c r="N589" t="str">
        <f t="shared" si="28"/>
        <v>Libarica</v>
      </c>
      <c r="O589" t="str">
        <f t="shared" si="29"/>
        <v>Dark</v>
      </c>
      <c r="P589" t="str">
        <f>_xlfn.XLOOKUP(Coffee_shop[[#This Row],[Customer ID]],customers!A:A,customers!I:I,,0)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_xlfn.XLOOKUP(C590,customers!A:A,customers!C:C,,0)</f>
        <v>vstansburygc@unblog.fr</v>
      </c>
      <c r="H590" s="2" t="str">
        <f>_xlfn.XLOOKUP(C590,customers!A:A,customers!G:G,,0)</f>
        <v>United States</v>
      </c>
      <c r="I590" t="str">
        <f>_xlfn.XLOOKUP(D590,products!A:A,products!B:B,,0)</f>
        <v>Rob</v>
      </c>
      <c r="J590" t="str">
        <f>_xlfn.XLOOKUP(D590,products!A:A,products!C:C,,0)</f>
        <v>M</v>
      </c>
      <c r="K590" s="5">
        <f>_xlfn.XLOOKUP(D590,products!A:A,products!D:D,,0)</f>
        <v>0.5</v>
      </c>
      <c r="L590" s="5">
        <f>_xlfn.XLOOKUP(D590,products!A:A,products!E:E,,0)</f>
        <v>5.97</v>
      </c>
      <c r="M590">
        <f t="shared" si="27"/>
        <v>11.94</v>
      </c>
      <c r="N590" t="str">
        <f t="shared" si="28"/>
        <v>Robusta</v>
      </c>
      <c r="O590" t="str">
        <f t="shared" si="29"/>
        <v>Medium</v>
      </c>
      <c r="P590" t="str">
        <f>_xlfn.XLOOKUP(Coffee_shop[[#This Row],[Customer ID]],customers!A:A,customers!I:I,,0)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_xlfn.XLOOKUP(C591,customers!A:A,customers!C:C,,0)</f>
        <v>dheinonengd@printfriendly.com</v>
      </c>
      <c r="H591" s="2" t="str">
        <f>_xlfn.XLOOKUP(C591,customers!A:A,customers!G:G,,0)</f>
        <v>United States</v>
      </c>
      <c r="I591" t="str">
        <f>_xlfn.XLOOKUP(D591,products!A:A,products!B:B,,0)</f>
        <v>Exc</v>
      </c>
      <c r="J591" t="str">
        <f>_xlfn.XLOOKUP(D591,products!A:A,products!C:C,,0)</f>
        <v>L</v>
      </c>
      <c r="K591" s="5">
        <f>_xlfn.XLOOKUP(D591,products!A:A,products!D:D,,0)</f>
        <v>2.5</v>
      </c>
      <c r="L591" s="5">
        <f>_xlfn.XLOOKUP(D591,products!A:A,products!E:E,,0)</f>
        <v>34.154999999999994</v>
      </c>
      <c r="M591">
        <f t="shared" si="27"/>
        <v>204.92999999999995</v>
      </c>
      <c r="N591" t="str">
        <f t="shared" si="28"/>
        <v>Excelsa</v>
      </c>
      <c r="O591" t="str">
        <f t="shared" si="29"/>
        <v>Light</v>
      </c>
      <c r="P591" t="str">
        <f>_xlfn.XLOOKUP(Coffee_shop[[#This Row],[Customer ID]],customers!A:A,customers!I:I,,0)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_xlfn.XLOOKUP(C592,customers!A:A,customers!C:C,,0)</f>
        <v>jshentonge@google.com.hk</v>
      </c>
      <c r="H592" s="2" t="str">
        <f>_xlfn.XLOOKUP(C592,customers!A:A,customers!G:G,,0)</f>
        <v>United States</v>
      </c>
      <c r="I592" t="str">
        <f>_xlfn.XLOOKUP(D592,products!A:A,products!B:B,,0)</f>
        <v>Exc</v>
      </c>
      <c r="J592" t="str">
        <f>_xlfn.XLOOKUP(D592,products!A:A,products!C:C,,0)</f>
        <v>M</v>
      </c>
      <c r="K592" s="5">
        <f>_xlfn.XLOOKUP(D592,products!A:A,products!D:D,,0)</f>
        <v>2.5</v>
      </c>
      <c r="L592" s="5">
        <f>_xlfn.XLOOKUP(D592,products!A:A,products!E:E,,0)</f>
        <v>31.624999999999996</v>
      </c>
      <c r="M592">
        <f t="shared" si="27"/>
        <v>63.249999999999993</v>
      </c>
      <c r="N592" t="str">
        <f t="shared" si="28"/>
        <v>Excelsa</v>
      </c>
      <c r="O592" t="str">
        <f t="shared" si="29"/>
        <v>Medium</v>
      </c>
      <c r="P592" t="str">
        <f>_xlfn.XLOOKUP(Coffee_shop[[#This Row],[Customer ID]],customers!A:A,customers!I:I,,0)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_xlfn.XLOOKUP(C593,customers!A:A,customers!C:C,,0)</f>
        <v>jwilkissongf@nba.com</v>
      </c>
      <c r="H593" s="2" t="str">
        <f>_xlfn.XLOOKUP(C593,customers!A:A,customers!G:G,,0)</f>
        <v>United States</v>
      </c>
      <c r="I593" t="str">
        <f>_xlfn.XLOOKUP(D593,products!A:A,products!B:B,,0)</f>
        <v>Rob</v>
      </c>
      <c r="J593" t="str">
        <f>_xlfn.XLOOKUP(D593,products!A:A,products!C:C,,0)</f>
        <v>D</v>
      </c>
      <c r="K593" s="5">
        <f>_xlfn.XLOOKUP(D593,products!A:A,products!D:D,,0)</f>
        <v>0.2</v>
      </c>
      <c r="L593" s="5">
        <f>_xlfn.XLOOKUP(D593,products!A:A,products!E:E,,0)</f>
        <v>2.6849999999999996</v>
      </c>
      <c r="M593">
        <f t="shared" si="27"/>
        <v>8.0549999999999997</v>
      </c>
      <c r="N593" t="str">
        <f t="shared" si="28"/>
        <v>Robusta</v>
      </c>
      <c r="O593" t="str">
        <f t="shared" si="29"/>
        <v>Dark</v>
      </c>
      <c r="P593" t="str">
        <f>_xlfn.XLOOKUP(Coffee_shop[[#This Row],[Customer ID]],customers!A:A,customers!I:I,,0)</f>
        <v>Yes</v>
      </c>
    </row>
    <row r="594" spans="1:16" x14ac:dyDescent="0.3">
      <c r="A594" s="2" t="s">
        <v>3834</v>
      </c>
      <c r="B594" s="3">
        <v>44437</v>
      </c>
      <c r="C594" s="2" t="s">
        <v>3835</v>
      </c>
      <c r="D594" t="s">
        <v>6175</v>
      </c>
      <c r="E594" s="2">
        <v>2</v>
      </c>
      <c r="F594" s="2" t="str">
        <f>_xlfn.XLOOKUP(C594,customers!$A$1:$A$1001,customers!$B$1:$B$1001,,0)</f>
        <v>Kylie Mowat</v>
      </c>
      <c r="G594" s="2">
        <f>_xlfn.XLOOKUP(C594,customers!A:A,customers!C:C,,0)</f>
        <v>0</v>
      </c>
      <c r="H594" s="2" t="str">
        <f>_xlfn.XLOOKUP(C594,customers!A:A,customers!G:G,,0)</f>
        <v>United States</v>
      </c>
      <c r="I594" t="str">
        <f>_xlfn.XLOOKUP(D594,products!A:A,products!B:B,,0)</f>
        <v>Ara</v>
      </c>
      <c r="J594" t="str">
        <f>_xlfn.XLOOKUP(D594,products!A:A,products!C:C,,0)</f>
        <v>M</v>
      </c>
      <c r="K594" s="5">
        <f>_xlfn.XLOOKUP(D594,products!A:A,products!D:D,,0)</f>
        <v>2.5</v>
      </c>
      <c r="L594" s="5">
        <f>_xlfn.XLOOKUP(D594,products!A:A,products!E:E,,0)</f>
        <v>25.874999999999996</v>
      </c>
      <c r="M594">
        <f t="shared" si="27"/>
        <v>51.749999999999993</v>
      </c>
      <c r="N594" t="str">
        <f t="shared" si="28"/>
        <v>Arabica</v>
      </c>
      <c r="O594" t="str">
        <f t="shared" si="29"/>
        <v>Medium</v>
      </c>
      <c r="P594" t="str">
        <f>_xlfn.XLOOKUP(Coffee_shop[[#This Row],[Customer ID]],customers!A:A,customers!I:I,,0)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5">
        <f>_xlfn.XLOOKUP(D595,products!A:A,products!D:D,,0)</f>
        <v>2.5</v>
      </c>
      <c r="L595" s="5">
        <f>_xlfn.XLOOKUP(D595,products!A:A,products!E:E,,0)</f>
        <v>27.945</v>
      </c>
      <c r="M595">
        <f t="shared" si="27"/>
        <v>27.945</v>
      </c>
      <c r="N595" t="str">
        <f t="shared" si="28"/>
        <v>Excelsa</v>
      </c>
      <c r="O595" t="str">
        <f t="shared" si="29"/>
        <v>Dark</v>
      </c>
      <c r="P595" t="str">
        <f>_xlfn.XLOOKUP(Coffee_shop[[#This Row],[Customer ID]],customers!A:A,customers!I:I,,0)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_xlfn.XLOOKUP(C596,customers!A:A,customers!C:C,,0)</f>
        <v>gstarcksgi@abc.net.au</v>
      </c>
      <c r="H596" s="2" t="str">
        <f>_xlfn.XLOOKUP(C596,customers!A:A,customers!G:G,,0)</f>
        <v>United States</v>
      </c>
      <c r="I596" t="str">
        <f>_xlfn.XLOOKUP(D596,products!A:A,products!B:B,,0)</f>
        <v>Ara</v>
      </c>
      <c r="J596" t="str">
        <f>_xlfn.XLOOKUP(D596,products!A:A,products!C:C,,0)</f>
        <v>L</v>
      </c>
      <c r="K596" s="5">
        <f>_xlfn.XLOOKUP(D596,products!A:A,products!D:D,,0)</f>
        <v>2.5</v>
      </c>
      <c r="L596" s="5">
        <f>_xlfn.XLOOKUP(D596,products!A:A,products!E:E,,0)</f>
        <v>29.784999999999997</v>
      </c>
      <c r="M596">
        <f t="shared" si="27"/>
        <v>59.569999999999993</v>
      </c>
      <c r="N596" t="str">
        <f t="shared" si="28"/>
        <v>Arabica</v>
      </c>
      <c r="O596" t="str">
        <f t="shared" si="29"/>
        <v>Light</v>
      </c>
      <c r="P596" t="str">
        <f>_xlfn.XLOOKUP(Coffee_shop[[#This Row],[Customer ID]],customers!A:A,customers!I:I,,0)</f>
        <v>No</v>
      </c>
    </row>
    <row r="597" spans="1:16" x14ac:dyDescent="0.3">
      <c r="A597" s="2" t="s">
        <v>3850</v>
      </c>
      <c r="B597" s="3">
        <v>44527</v>
      </c>
      <c r="C597" s="2" t="s">
        <v>3851</v>
      </c>
      <c r="D597" t="s">
        <v>6171</v>
      </c>
      <c r="E597" s="2">
        <v>1</v>
      </c>
      <c r="F597" s="2" t="str">
        <f>_xlfn.XLOOKUP(C597,customers!$A$1:$A$1001,customers!$B$1:$B$1001,,0)</f>
        <v>Darby Dummer</v>
      </c>
      <c r="G597" s="2">
        <f>_xlfn.XLOOKUP(C597,customers!A:A,customers!C:C,,0)</f>
        <v>0</v>
      </c>
      <c r="H597" s="2" t="str">
        <f>_xlfn.XLOOKUP(C597,customers!A:A,customers!G:G,,0)</f>
        <v>United Kingdom</v>
      </c>
      <c r="I597" t="str">
        <f>_xlfn.XLOOKUP(D597,products!A:A,products!B:B,,0)</f>
        <v>Exc</v>
      </c>
      <c r="J597" t="str">
        <f>_xlfn.XLOOKUP(D597,products!A:A,products!C:C,,0)</f>
        <v>L</v>
      </c>
      <c r="K597" s="5">
        <f>_xlfn.XLOOKUP(D597,products!A:A,products!D:D,,0)</f>
        <v>1</v>
      </c>
      <c r="L597" s="5">
        <f>_xlfn.XLOOKUP(D597,products!A:A,products!E:E,,0)</f>
        <v>14.85</v>
      </c>
      <c r="M597">
        <f t="shared" si="27"/>
        <v>14.85</v>
      </c>
      <c r="N597" t="str">
        <f t="shared" si="28"/>
        <v>Excelsa</v>
      </c>
      <c r="O597" t="str">
        <f t="shared" si="29"/>
        <v>Light</v>
      </c>
      <c r="P597" t="str">
        <f>_xlfn.XLOOKUP(Coffee_shop[[#This Row],[Customer ID]],customers!A:A,customers!I:I,,0)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_xlfn.XLOOKUP(C598,customers!A:A,customers!C:C,,0)</f>
        <v>kscholardgk@sbwire.com</v>
      </c>
      <c r="H598" s="2" t="str">
        <f>_xlfn.XLOOKUP(C598,customers!A:A,customers!G:G,,0)</f>
        <v>United States</v>
      </c>
      <c r="I598" t="str">
        <f>_xlfn.XLOOKUP(D598,products!A:A,products!B:B,,0)</f>
        <v>Ara</v>
      </c>
      <c r="J598" t="str">
        <f>_xlfn.XLOOKUP(D598,products!A:A,products!C:C,,0)</f>
        <v>M</v>
      </c>
      <c r="K598" s="5">
        <f>_xlfn.XLOOKUP(D598,products!A:A,products!D:D,,0)</f>
        <v>0.5</v>
      </c>
      <c r="L598" s="5">
        <f>_xlfn.XLOOKUP(D598,products!A:A,products!E:E,,0)</f>
        <v>6.75</v>
      </c>
      <c r="M598">
        <f t="shared" si="27"/>
        <v>33.75</v>
      </c>
      <c r="N598" t="str">
        <f t="shared" si="28"/>
        <v>Arabica</v>
      </c>
      <c r="O598" t="str">
        <f t="shared" si="29"/>
        <v>Medium</v>
      </c>
      <c r="P598" t="str">
        <f>_xlfn.XLOOKUP(Coffee_shop[[#This Row],[Customer ID]],customers!A:A,customers!I:I,,0)</f>
        <v>No</v>
      </c>
    </row>
    <row r="599" spans="1:16" x14ac:dyDescent="0.3">
      <c r="A599" s="2" t="s">
        <v>3860</v>
      </c>
      <c r="B599" s="3">
        <v>44532</v>
      </c>
      <c r="C599" s="2" t="s">
        <v>3861</v>
      </c>
      <c r="D599" t="s">
        <v>6164</v>
      </c>
      <c r="E599" s="2">
        <v>4</v>
      </c>
      <c r="F599" s="2" t="str">
        <f>_xlfn.XLOOKUP(C599,customers!$A$1:$A$1001,customers!$B$1:$B$1001,,0)</f>
        <v>Bo Kindley</v>
      </c>
      <c r="G599" s="2" t="str">
        <f>_xlfn.XLOOKUP(C599,customers!A:A,customers!C:C,,0)</f>
        <v>bkindleygl@wikimedia.org</v>
      </c>
      <c r="H599" s="2" t="str">
        <f>_xlfn.XLOOKUP(C599,customers!A:A,customers!G:G,,0)</f>
        <v>United States</v>
      </c>
      <c r="I599" t="str">
        <f>_xlfn.XLOOKUP(D599,products!A:A,products!B:B,,0)</f>
        <v>Lib</v>
      </c>
      <c r="J599" t="str">
        <f>_xlfn.XLOOKUP(D599,products!A:A,products!C:C,,0)</f>
        <v>L</v>
      </c>
      <c r="K599" s="5">
        <f>_xlfn.XLOOKUP(D599,products!A:A,products!D:D,,0)</f>
        <v>2.5</v>
      </c>
      <c r="L599" s="5">
        <f>_xlfn.XLOOKUP(D599,products!A:A,products!E:E,,0)</f>
        <v>36.454999999999998</v>
      </c>
      <c r="M599">
        <f t="shared" si="27"/>
        <v>145.82</v>
      </c>
      <c r="N599" t="str">
        <f t="shared" si="28"/>
        <v>Libarica</v>
      </c>
      <c r="O599" t="str">
        <f t="shared" si="29"/>
        <v>Light</v>
      </c>
      <c r="P599" t="str">
        <f>_xlfn.XLOOKUP(Coffee_shop[[#This Row],[Customer ID]],customers!A:A,customers!I:I,,0)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_xlfn.XLOOKUP(C600,customers!A:A,customers!C:C,,0)</f>
        <v>khammettgm@dmoz.org</v>
      </c>
      <c r="H600" s="2" t="str">
        <f>_xlfn.XLOOKUP(C600,customers!A:A,customers!G:G,,0)</f>
        <v>United States</v>
      </c>
      <c r="I600" t="str">
        <f>_xlfn.XLOOKUP(D600,products!A:A,products!B:B,,0)</f>
        <v>Rob</v>
      </c>
      <c r="J600" t="str">
        <f>_xlfn.XLOOKUP(D600,products!A:A,products!C:C,,0)</f>
        <v>M</v>
      </c>
      <c r="K600" s="5">
        <f>_xlfn.XLOOKUP(D600,products!A:A,products!D:D,,0)</f>
        <v>0.2</v>
      </c>
      <c r="L600" s="5">
        <f>_xlfn.XLOOKUP(D600,products!A:A,products!E:E,,0)</f>
        <v>2.9849999999999999</v>
      </c>
      <c r="M600">
        <f t="shared" si="27"/>
        <v>11.94</v>
      </c>
      <c r="N600" t="str">
        <f t="shared" si="28"/>
        <v>Robusta</v>
      </c>
      <c r="O600" t="str">
        <f t="shared" si="29"/>
        <v>Medium</v>
      </c>
      <c r="P600" t="str">
        <f>_xlfn.XLOOKUP(Coffee_shop[[#This Row],[Customer ID]],customers!A:A,customers!I:I,,0)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_xlfn.XLOOKUP(C601,customers!A:A,customers!C:C,,0)</f>
        <v>ahulburtgn@fda.gov</v>
      </c>
      <c r="H601" s="2" t="str">
        <f>_xlfn.XLOOKUP(C601,customers!A:A,customers!G:G,,0)</f>
        <v>United States</v>
      </c>
      <c r="I601" t="str">
        <f>_xlfn.XLOOKUP(D601,products!A:A,products!B:B,,0)</f>
        <v>Ara</v>
      </c>
      <c r="J601" t="str">
        <f>_xlfn.XLOOKUP(D601,products!A:A,products!C:C,,0)</f>
        <v>D</v>
      </c>
      <c r="K601" s="5">
        <f>_xlfn.XLOOKUP(D601,products!A:A,products!D:D,,0)</f>
        <v>0.2</v>
      </c>
      <c r="L601" s="5">
        <f>_xlfn.XLOOKUP(D601,products!A:A,products!E:E,,0)</f>
        <v>2.9849999999999999</v>
      </c>
      <c r="M601">
        <f t="shared" si="27"/>
        <v>11.94</v>
      </c>
      <c r="N601" t="str">
        <f t="shared" si="28"/>
        <v>Arabica</v>
      </c>
      <c r="O601" t="str">
        <f t="shared" si="29"/>
        <v>Dark</v>
      </c>
      <c r="P601" t="str">
        <f>_xlfn.XLOOKUP(Coffee_shop[[#This Row],[Customer ID]],customers!A:A,customers!I:I,,0)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_xlfn.XLOOKUP(C602,customers!A:A,customers!C:C,,0)</f>
        <v>plauritzengo@photobucket.com</v>
      </c>
      <c r="H602" s="2" t="str">
        <f>_xlfn.XLOOKUP(C602,customers!A:A,customers!G:G,,0)</f>
        <v>United States</v>
      </c>
      <c r="I602" t="str">
        <f>_xlfn.XLOOKUP(D602,products!A:A,products!B:B,,0)</f>
        <v>Lib</v>
      </c>
      <c r="J602" t="str">
        <f>_xlfn.XLOOKUP(D602,products!A:A,products!C:C,,0)</f>
        <v>D</v>
      </c>
      <c r="K602" s="5">
        <f>_xlfn.XLOOKUP(D602,products!A:A,products!D:D,,0)</f>
        <v>0.5</v>
      </c>
      <c r="L602" s="5">
        <f>_xlfn.XLOOKUP(D602,products!A:A,products!E:E,,0)</f>
        <v>7.77</v>
      </c>
      <c r="M602">
        <f t="shared" si="27"/>
        <v>7.77</v>
      </c>
      <c r="N602" t="str">
        <f t="shared" si="28"/>
        <v>Libarica</v>
      </c>
      <c r="O602" t="str">
        <f t="shared" si="29"/>
        <v>Dark</v>
      </c>
      <c r="P602" t="str">
        <f>_xlfn.XLOOKUP(Coffee_shop[[#This Row],[Customer ID]],customers!A:A,customers!I:I,,0)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_xlfn.XLOOKUP(C603,customers!A:A,customers!C:C,,0)</f>
        <v>aburgwingp@redcross.org</v>
      </c>
      <c r="H603" s="2" t="str">
        <f>_xlfn.XLOOKUP(C603,customers!A:A,customers!G:G,,0)</f>
        <v>United States</v>
      </c>
      <c r="I603" t="str">
        <f>_xlfn.XLOOKUP(D603,products!A:A,products!B:B,,0)</f>
        <v>Rob</v>
      </c>
      <c r="J603" t="str">
        <f>_xlfn.XLOOKUP(D603,products!A:A,products!C:C,,0)</f>
        <v>L</v>
      </c>
      <c r="K603" s="5">
        <f>_xlfn.XLOOKUP(D603,products!A:A,products!D:D,,0)</f>
        <v>2.5</v>
      </c>
      <c r="L603" s="5">
        <f>_xlfn.XLOOKUP(D603,products!A:A,products!E:E,,0)</f>
        <v>27.484999999999996</v>
      </c>
      <c r="M603">
        <f t="shared" si="27"/>
        <v>109.93999999999998</v>
      </c>
      <c r="N603" t="str">
        <f t="shared" si="28"/>
        <v>Robusta</v>
      </c>
      <c r="O603" t="str">
        <f t="shared" si="29"/>
        <v>Light</v>
      </c>
      <c r="P603" t="str">
        <f>_xlfn.XLOOKUP(Coffee_shop[[#This Row],[Customer ID]],customers!A:A,customers!I:I,,0)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_xlfn.XLOOKUP(C604,customers!A:A,customers!C:C,,0)</f>
        <v>erolingq@google.fr</v>
      </c>
      <c r="H604" s="2" t="str">
        <f>_xlfn.XLOOKUP(C604,customers!A:A,customers!G:G,,0)</f>
        <v>United States</v>
      </c>
      <c r="I604" t="str">
        <f>_xlfn.XLOOKUP(D604,products!A:A,products!B:B,,0)</f>
        <v>Exc</v>
      </c>
      <c r="J604" t="str">
        <f>_xlfn.XLOOKUP(D604,products!A:A,products!C:C,,0)</f>
        <v>L</v>
      </c>
      <c r="K604" s="5">
        <f>_xlfn.XLOOKUP(D604,products!A:A,products!D:D,,0)</f>
        <v>0.2</v>
      </c>
      <c r="L604" s="5">
        <f>_xlfn.XLOOKUP(D604,products!A:A,products!E:E,,0)</f>
        <v>4.4550000000000001</v>
      </c>
      <c r="M604">
        <f t="shared" si="27"/>
        <v>22.274999999999999</v>
      </c>
      <c r="N604" t="str">
        <f t="shared" si="28"/>
        <v>Excelsa</v>
      </c>
      <c r="O604" t="str">
        <f t="shared" si="29"/>
        <v>Light</v>
      </c>
      <c r="P604" t="str">
        <f>_xlfn.XLOOKUP(Coffee_shop[[#This Row],[Customer ID]],customers!A:A,customers!I:I,,0)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_xlfn.XLOOKUP(C605,customers!A:A,customers!C:C,,0)</f>
        <v>dfowlegr@epa.gov</v>
      </c>
      <c r="H605" s="2" t="str">
        <f>_xlfn.XLOOKUP(C605,customers!A:A,customers!G:G,,0)</f>
        <v>United States</v>
      </c>
      <c r="I605" t="str">
        <f>_xlfn.XLOOKUP(D605,products!A:A,products!B:B,,0)</f>
        <v>Rob</v>
      </c>
      <c r="J605" t="str">
        <f>_xlfn.XLOOKUP(D605,products!A:A,products!C:C,,0)</f>
        <v>M</v>
      </c>
      <c r="K605" s="5">
        <f>_xlfn.XLOOKUP(D605,products!A:A,products!D:D,,0)</f>
        <v>0.2</v>
      </c>
      <c r="L605" s="5">
        <f>_xlfn.XLOOKUP(D605,products!A:A,products!E:E,,0)</f>
        <v>2.9849999999999999</v>
      </c>
      <c r="M605">
        <f t="shared" si="27"/>
        <v>8.9550000000000001</v>
      </c>
      <c r="N605" t="str">
        <f t="shared" si="28"/>
        <v>Robusta</v>
      </c>
      <c r="O605" t="str">
        <f t="shared" si="29"/>
        <v>Medium</v>
      </c>
      <c r="P605" t="str">
        <f>_xlfn.XLOOKUP(Coffee_shop[[#This Row],[Customer ID]],customers!A:A,customers!I:I,,0)</f>
        <v>No</v>
      </c>
    </row>
    <row r="606" spans="1:16" x14ac:dyDescent="0.3">
      <c r="A606" s="2" t="s">
        <v>3900</v>
      </c>
      <c r="B606" s="3">
        <v>44148</v>
      </c>
      <c r="C606" s="2" t="s">
        <v>3901</v>
      </c>
      <c r="D606" t="s">
        <v>6165</v>
      </c>
      <c r="E606" s="2">
        <v>4</v>
      </c>
      <c r="F606" s="2" t="str">
        <f>_xlfn.XLOOKUP(C606,customers!$A$1:$A$1001,customers!$B$1:$B$1001,,0)</f>
        <v>Jorge Bettison</v>
      </c>
      <c r="G606" s="2">
        <f>_xlfn.XLOOKUP(C606,customers!A:A,customers!C:C,,0)</f>
        <v>0</v>
      </c>
      <c r="H606" s="2" t="str">
        <f>_xlfn.XLOOKUP(C606,customers!A:A,customers!G:G,,0)</f>
        <v>Ireland</v>
      </c>
      <c r="I606" t="str">
        <f>_xlfn.XLOOKUP(D606,products!A:A,products!B:B,,0)</f>
        <v>Lib</v>
      </c>
      <c r="J606" t="str">
        <f>_xlfn.XLOOKUP(D606,products!A:A,products!C:C,,0)</f>
        <v>D</v>
      </c>
      <c r="K606" s="5">
        <f>_xlfn.XLOOKUP(D606,products!A:A,products!D:D,,0)</f>
        <v>2.5</v>
      </c>
      <c r="L606" s="5">
        <f>_xlfn.XLOOKUP(D606,products!A:A,products!E:E,,0)</f>
        <v>29.784999999999997</v>
      </c>
      <c r="M606">
        <f t="shared" si="27"/>
        <v>119.13999999999999</v>
      </c>
      <c r="N606" t="str">
        <f t="shared" si="28"/>
        <v>Libarica</v>
      </c>
      <c r="O606" t="str">
        <f t="shared" si="29"/>
        <v>Dark</v>
      </c>
      <c r="P606" t="str">
        <f>_xlfn.XLOOKUP(Coffee_shop[[#This Row],[Customer ID]],customers!A:A,customers!I:I,,0)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_xlfn.XLOOKUP(C607,customers!A:A,customers!C:C,,0)</f>
        <v>wpowleslandgt@soundcloud.com</v>
      </c>
      <c r="H607" s="2" t="str">
        <f>_xlfn.XLOOKUP(C607,customers!A:A,customers!G:G,,0)</f>
        <v>United States</v>
      </c>
      <c r="I607" t="str">
        <f>_xlfn.XLOOKUP(D607,products!A:A,products!B:B,,0)</f>
        <v>Ara</v>
      </c>
      <c r="J607" t="str">
        <f>_xlfn.XLOOKUP(D607,products!A:A,products!C:C,,0)</f>
        <v>L</v>
      </c>
      <c r="K607" s="5">
        <f>_xlfn.XLOOKUP(D607,products!A:A,products!D:D,,0)</f>
        <v>2.5</v>
      </c>
      <c r="L607" s="5">
        <f>_xlfn.XLOOKUP(D607,products!A:A,products!E:E,,0)</f>
        <v>29.784999999999997</v>
      </c>
      <c r="M607">
        <f t="shared" si="27"/>
        <v>148.92499999999998</v>
      </c>
      <c r="N607" t="str">
        <f t="shared" si="28"/>
        <v>Arabica</v>
      </c>
      <c r="O607" t="str">
        <f t="shared" si="29"/>
        <v>Light</v>
      </c>
      <c r="P607" t="str">
        <f>_xlfn.XLOOKUP(Coffee_shop[[#This Row],[Customer ID]],customers!A:A,customers!I:I,,0)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5">
        <f>_xlfn.XLOOKUP(D608,products!A:A,products!D:D,,0)</f>
        <v>2.5</v>
      </c>
      <c r="L608" s="5">
        <f>_xlfn.XLOOKUP(D608,products!A:A,products!E:E,,0)</f>
        <v>36.454999999999998</v>
      </c>
      <c r="M608">
        <f t="shared" si="27"/>
        <v>109.36499999999999</v>
      </c>
      <c r="N608" t="str">
        <f t="shared" si="28"/>
        <v>Libarica</v>
      </c>
      <c r="O608" t="str">
        <f t="shared" si="29"/>
        <v>Light</v>
      </c>
      <c r="P608" t="str">
        <f>_xlfn.XLOOKUP(Coffee_shop[[#This Row],[Customer ID]],customers!A:A,customers!I:I,,0)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_xlfn.XLOOKUP(C609,customers!A:A,customers!C:C,,0)</f>
        <v>lellinghamgv@sciencedaily.com</v>
      </c>
      <c r="H609" s="2" t="str">
        <f>_xlfn.XLOOKUP(C609,customers!A:A,customers!G:G,,0)</f>
        <v>United States</v>
      </c>
      <c r="I609" t="str">
        <f>_xlfn.XLOOKUP(D609,products!A:A,products!B:B,,0)</f>
        <v>Exc</v>
      </c>
      <c r="J609" t="str">
        <f>_xlfn.XLOOKUP(D609,products!A:A,products!C:C,,0)</f>
        <v>D</v>
      </c>
      <c r="K609" s="5">
        <f>_xlfn.XLOOKUP(D609,products!A:A,products!D:D,,0)</f>
        <v>0.2</v>
      </c>
      <c r="L609" s="5">
        <f>_xlfn.XLOOKUP(D609,products!A:A,products!E:E,,0)</f>
        <v>3.645</v>
      </c>
      <c r="M609">
        <f t="shared" si="27"/>
        <v>3.645</v>
      </c>
      <c r="N609" t="str">
        <f t="shared" si="28"/>
        <v>Excelsa</v>
      </c>
      <c r="O609" t="str">
        <f t="shared" si="29"/>
        <v>Dark</v>
      </c>
      <c r="P609" t="str">
        <f>_xlfn.XLOOKUP(Coffee_shop[[#This Row],[Customer ID]],customers!A:A,customers!I:I,,0)</f>
        <v>Yes</v>
      </c>
    </row>
    <row r="610" spans="1:16" x14ac:dyDescent="0.3">
      <c r="A610" s="2" t="s">
        <v>3923</v>
      </c>
      <c r="B610" s="3">
        <v>44608</v>
      </c>
      <c r="C610" s="2" t="s">
        <v>3924</v>
      </c>
      <c r="D610" t="s">
        <v>6185</v>
      </c>
      <c r="E610" s="2">
        <v>2</v>
      </c>
      <c r="F610" s="2" t="str">
        <f>_xlfn.XLOOKUP(C610,customers!$A$1:$A$1001,customers!$B$1:$B$1001,,0)</f>
        <v>Billy Neiland</v>
      </c>
      <c r="G610" s="2">
        <f>_xlfn.XLOOKUP(C610,customers!A:A,customers!C:C,,0)</f>
        <v>0</v>
      </c>
      <c r="H610" s="2" t="str">
        <f>_xlfn.XLOOKUP(C610,customers!A:A,customers!G:G,,0)</f>
        <v>United States</v>
      </c>
      <c r="I610" t="str">
        <f>_xlfn.XLOOKUP(D610,products!A:A,products!B:B,,0)</f>
        <v>Exc</v>
      </c>
      <c r="J610" t="str">
        <f>_xlfn.XLOOKUP(D610,products!A:A,products!C:C,,0)</f>
        <v>D</v>
      </c>
      <c r="K610" s="5">
        <f>_xlfn.XLOOKUP(D610,products!A:A,products!D:D,,0)</f>
        <v>2.5</v>
      </c>
      <c r="L610" s="5">
        <f>_xlfn.XLOOKUP(D610,products!A:A,products!E:E,,0)</f>
        <v>27.945</v>
      </c>
      <c r="M610">
        <f t="shared" si="27"/>
        <v>55.89</v>
      </c>
      <c r="N610" t="str">
        <f t="shared" si="28"/>
        <v>Excelsa</v>
      </c>
      <c r="O610" t="str">
        <f t="shared" si="29"/>
        <v>Dark</v>
      </c>
      <c r="P610" t="str">
        <f>_xlfn.XLOOKUP(Coffee_shop[[#This Row],[Customer ID]],customers!A:A,customers!I:I,,0)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_xlfn.XLOOKUP(C611,customers!A:A,customers!C:C,,0)</f>
        <v>afendtgx@forbes.com</v>
      </c>
      <c r="H611" s="2" t="str">
        <f>_xlfn.XLOOKUP(C611,customers!A:A,customers!G:G,,0)</f>
        <v>United States</v>
      </c>
      <c r="I611" t="str">
        <f>_xlfn.XLOOKUP(D611,products!A:A,products!B:B,,0)</f>
        <v>Lib</v>
      </c>
      <c r="J611" t="str">
        <f>_xlfn.XLOOKUP(D611,products!A:A,products!C:C,,0)</f>
        <v>M</v>
      </c>
      <c r="K611" s="5">
        <f>_xlfn.XLOOKUP(D611,products!A:A,products!D:D,,0)</f>
        <v>0.2</v>
      </c>
      <c r="L611" s="5">
        <f>_xlfn.XLOOKUP(D611,products!A:A,products!E:E,,0)</f>
        <v>4.3650000000000002</v>
      </c>
      <c r="M611">
        <f t="shared" si="27"/>
        <v>26.19</v>
      </c>
      <c r="N611" t="str">
        <f t="shared" si="28"/>
        <v>Libarica</v>
      </c>
      <c r="O611" t="str">
        <f t="shared" si="29"/>
        <v>Medium</v>
      </c>
      <c r="P611" t="str">
        <f>_xlfn.XLOOKUP(Coffee_shop[[#This Row],[Customer ID]],customers!A:A,customers!I:I,,0)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_xlfn.XLOOKUP(C612,customers!A:A,customers!C:C,,0)</f>
        <v>acleyburngy@lycos.com</v>
      </c>
      <c r="H612" s="2" t="str">
        <f>_xlfn.XLOOKUP(C612,customers!A:A,customers!G:G,,0)</f>
        <v>United States</v>
      </c>
      <c r="I612" t="str">
        <f>_xlfn.XLOOKUP(D612,products!A:A,products!B:B,,0)</f>
        <v>Rob</v>
      </c>
      <c r="J612" t="str">
        <f>_xlfn.XLOOKUP(D612,products!A:A,products!C:C,,0)</f>
        <v>M</v>
      </c>
      <c r="K612" s="5">
        <f>_xlfn.XLOOKUP(D612,products!A:A,products!D:D,,0)</f>
        <v>1</v>
      </c>
      <c r="L612" s="5">
        <f>_xlfn.XLOOKUP(D612,products!A:A,products!E:E,,0)</f>
        <v>9.9499999999999993</v>
      </c>
      <c r="M612">
        <f t="shared" si="27"/>
        <v>39.799999999999997</v>
      </c>
      <c r="N612" t="str">
        <f t="shared" si="28"/>
        <v>Robusta</v>
      </c>
      <c r="O612" t="str">
        <f t="shared" si="29"/>
        <v>Medium</v>
      </c>
      <c r="P612" t="str">
        <f>_xlfn.XLOOKUP(Coffee_shop[[#This Row],[Customer ID]],customers!A:A,customers!I:I,,0)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_xlfn.XLOOKUP(C613,customers!A:A,customers!C:C,,0)</f>
        <v>tcastiglionegz@xing.com</v>
      </c>
      <c r="H613" s="2" t="str">
        <f>_xlfn.XLOOKUP(C613,customers!A:A,customers!G:G,,0)</f>
        <v>United States</v>
      </c>
      <c r="I613" t="str">
        <f>_xlfn.XLOOKUP(D613,products!A:A,products!B:B,,0)</f>
        <v>Exc</v>
      </c>
      <c r="J613" t="str">
        <f>_xlfn.XLOOKUP(D613,products!A:A,products!C:C,,0)</f>
        <v>L</v>
      </c>
      <c r="K613" s="5">
        <f>_xlfn.XLOOKUP(D613,products!A:A,products!D:D,,0)</f>
        <v>2.5</v>
      </c>
      <c r="L613" s="5">
        <f>_xlfn.XLOOKUP(D613,products!A:A,products!E:E,,0)</f>
        <v>34.154999999999994</v>
      </c>
      <c r="M613">
        <f t="shared" si="27"/>
        <v>68.309999999999988</v>
      </c>
      <c r="N613" t="str">
        <f t="shared" si="28"/>
        <v>Excelsa</v>
      </c>
      <c r="O613" t="str">
        <f t="shared" si="29"/>
        <v>Light</v>
      </c>
      <c r="P613" t="str">
        <f>_xlfn.XLOOKUP(Coffee_shop[[#This Row],[Customer ID]],customers!A:A,customers!I:I,,0)</f>
        <v>No</v>
      </c>
    </row>
    <row r="614" spans="1:16" x14ac:dyDescent="0.3">
      <c r="A614" s="2" t="s">
        <v>3945</v>
      </c>
      <c r="B614" s="3">
        <v>43896</v>
      </c>
      <c r="C614" s="2" t="s">
        <v>3946</v>
      </c>
      <c r="D614" t="s">
        <v>6152</v>
      </c>
      <c r="E614" s="2">
        <v>4</v>
      </c>
      <c r="F614" s="2" t="str">
        <f>_xlfn.XLOOKUP(C614,customers!$A$1:$A$1001,customers!$B$1:$B$1001,,0)</f>
        <v>Betti Lacasa</v>
      </c>
      <c r="G614" s="2">
        <f>_xlfn.XLOOKUP(C614,customers!A:A,customers!C:C,,0)</f>
        <v>0</v>
      </c>
      <c r="H614" s="2" t="str">
        <f>_xlfn.XLOOKUP(C614,customers!A:A,customers!G:G,,0)</f>
        <v>Ireland</v>
      </c>
      <c r="I614" t="str">
        <f>_xlfn.XLOOKUP(D614,products!A:A,products!B:B,,0)</f>
        <v>Ara</v>
      </c>
      <c r="J614" t="str">
        <f>_xlfn.XLOOKUP(D614,products!A:A,products!C:C,,0)</f>
        <v>M</v>
      </c>
      <c r="K614" s="5">
        <f>_xlfn.XLOOKUP(D614,products!A:A,products!D:D,,0)</f>
        <v>0.2</v>
      </c>
      <c r="L614" s="5">
        <f>_xlfn.XLOOKUP(D614,products!A:A,products!E:E,,0)</f>
        <v>3.375</v>
      </c>
      <c r="M614">
        <f t="shared" si="27"/>
        <v>13.5</v>
      </c>
      <c r="N614" t="str">
        <f t="shared" si="28"/>
        <v>Arabica</v>
      </c>
      <c r="O614" t="str">
        <f t="shared" si="29"/>
        <v>Medium</v>
      </c>
      <c r="P614" t="str">
        <f>_xlfn.XLOOKUP(Coffee_shop[[#This Row],[Customer ID]],customers!A:A,customers!I:I,,0)</f>
        <v>No</v>
      </c>
    </row>
    <row r="615" spans="1:16" x14ac:dyDescent="0.3">
      <c r="A615" s="2" t="s">
        <v>3950</v>
      </c>
      <c r="B615" s="3">
        <v>43761</v>
      </c>
      <c r="C615" s="2" t="s">
        <v>3951</v>
      </c>
      <c r="D615" t="s">
        <v>6146</v>
      </c>
      <c r="E615" s="2">
        <v>1</v>
      </c>
      <c r="F615" s="2" t="str">
        <f>_xlfn.XLOOKUP(C615,customers!$A$1:$A$1001,customers!$B$1:$B$1001,,0)</f>
        <v>Gunilla Lynch</v>
      </c>
      <c r="G615" s="2">
        <f>_xlfn.XLOOKUP(C615,customers!A:A,customers!C:C,,0)</f>
        <v>0</v>
      </c>
      <c r="H615" s="2" t="str">
        <f>_xlfn.XLOOKUP(C615,customers!A:A,customers!G:G,,0)</f>
        <v>United States</v>
      </c>
      <c r="I615" t="str">
        <f>_xlfn.XLOOKUP(D615,products!A:A,products!B:B,,0)</f>
        <v>Rob</v>
      </c>
      <c r="J615" t="str">
        <f>_xlfn.XLOOKUP(D615,products!A:A,products!C:C,,0)</f>
        <v>M</v>
      </c>
      <c r="K615" s="5">
        <f>_xlfn.XLOOKUP(D615,products!A:A,products!D:D,,0)</f>
        <v>0.5</v>
      </c>
      <c r="L615" s="5">
        <f>_xlfn.XLOOKUP(D615,products!A:A,products!E:E,,0)</f>
        <v>5.97</v>
      </c>
      <c r="M615">
        <f t="shared" si="27"/>
        <v>5.97</v>
      </c>
      <c r="N615" t="str">
        <f t="shared" si="28"/>
        <v>Robusta</v>
      </c>
      <c r="O615" t="str">
        <f t="shared" si="29"/>
        <v>Medium</v>
      </c>
      <c r="P615" t="str">
        <f>_xlfn.XLOOKUP(Coffee_shop[[#This Row],[Customer ID]],customers!A:A,customers!I:I,,0)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5">
        <f>_xlfn.XLOOKUP(D616,products!A:A,products!D:D,,0)</f>
        <v>0.5</v>
      </c>
      <c r="L616" s="5">
        <f>_xlfn.XLOOKUP(D616,products!A:A,products!E:E,,0)</f>
        <v>5.97</v>
      </c>
      <c r="M616">
        <f t="shared" si="27"/>
        <v>29.849999999999998</v>
      </c>
      <c r="N616" t="str">
        <f t="shared" si="28"/>
        <v>Robusta</v>
      </c>
      <c r="O616" t="str">
        <f t="shared" si="29"/>
        <v>Medium</v>
      </c>
      <c r="P616" t="str">
        <f>_xlfn.XLOOKUP(Coffee_shop[[#This Row],[Customer ID]],customers!A:A,customers!I:I,,0)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_xlfn.XLOOKUP(C617,customers!A:A,customers!C:C,,0)</f>
        <v>scouronneh3@mozilla.org</v>
      </c>
      <c r="H617" s="2" t="str">
        <f>_xlfn.XLOOKUP(C617,customers!A:A,customers!G:G,,0)</f>
        <v>United States</v>
      </c>
      <c r="I617" t="str">
        <f>_xlfn.XLOOKUP(D617,products!A:A,products!B:B,,0)</f>
        <v>Lib</v>
      </c>
      <c r="J617" t="str">
        <f>_xlfn.XLOOKUP(D617,products!A:A,products!C:C,,0)</f>
        <v>L</v>
      </c>
      <c r="K617" s="5">
        <f>_xlfn.XLOOKUP(D617,products!A:A,products!D:D,,0)</f>
        <v>2.5</v>
      </c>
      <c r="L617" s="5">
        <f>_xlfn.XLOOKUP(D617,products!A:A,products!E:E,,0)</f>
        <v>36.454999999999998</v>
      </c>
      <c r="M617">
        <f t="shared" si="27"/>
        <v>72.91</v>
      </c>
      <c r="N617" t="str">
        <f t="shared" si="28"/>
        <v>Libarica</v>
      </c>
      <c r="O617" t="str">
        <f t="shared" si="29"/>
        <v>Light</v>
      </c>
      <c r="P617" t="str">
        <f>_xlfn.XLOOKUP(Coffee_shop[[#This Row],[Customer ID]],customers!A:A,customers!I:I,,0)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_xlfn.XLOOKUP(C618,customers!A:A,customers!C:C,,0)</f>
        <v>lflippellih4@github.io</v>
      </c>
      <c r="H618" s="2" t="str">
        <f>_xlfn.XLOOKUP(C618,customers!A:A,customers!G:G,,0)</f>
        <v>United Kingdom</v>
      </c>
      <c r="I618" t="str">
        <f>_xlfn.XLOOKUP(D618,products!A:A,products!B:B,,0)</f>
        <v>Exc</v>
      </c>
      <c r="J618" t="str">
        <f>_xlfn.XLOOKUP(D618,products!A:A,products!C:C,,0)</f>
        <v>M</v>
      </c>
      <c r="K618" s="5">
        <f>_xlfn.XLOOKUP(D618,products!A:A,products!D:D,,0)</f>
        <v>2.5</v>
      </c>
      <c r="L618" s="5">
        <f>_xlfn.XLOOKUP(D618,products!A:A,products!E:E,,0)</f>
        <v>31.624999999999996</v>
      </c>
      <c r="M618">
        <f t="shared" si="27"/>
        <v>126.49999999999999</v>
      </c>
      <c r="N618" t="str">
        <f t="shared" si="28"/>
        <v>Excelsa</v>
      </c>
      <c r="O618" t="str">
        <f t="shared" si="29"/>
        <v>Medium</v>
      </c>
      <c r="P618" t="str">
        <f>_xlfn.XLOOKUP(Coffee_shop[[#This Row],[Customer ID]],customers!A:A,customers!I:I,,0)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_xlfn.XLOOKUP(C619,customers!A:A,customers!C:C,,0)</f>
        <v>relizabethh5@live.com</v>
      </c>
      <c r="H619" s="2" t="str">
        <f>_xlfn.XLOOKUP(C619,customers!A:A,customers!G:G,,0)</f>
        <v>United States</v>
      </c>
      <c r="I619" t="str">
        <f>_xlfn.XLOOKUP(D619,products!A:A,products!B:B,,0)</f>
        <v>Lib</v>
      </c>
      <c r="J619" t="str">
        <f>_xlfn.XLOOKUP(D619,products!A:A,products!C:C,,0)</f>
        <v>M</v>
      </c>
      <c r="K619" s="5">
        <f>_xlfn.XLOOKUP(D619,products!A:A,products!D:D,,0)</f>
        <v>2.5</v>
      </c>
      <c r="L619" s="5">
        <f>_xlfn.XLOOKUP(D619,products!A:A,products!E:E,,0)</f>
        <v>33.464999999999996</v>
      </c>
      <c r="M619">
        <f t="shared" si="27"/>
        <v>33.464999999999996</v>
      </c>
      <c r="N619" t="str">
        <f t="shared" si="28"/>
        <v>Libarica</v>
      </c>
      <c r="O619" t="str">
        <f t="shared" si="29"/>
        <v>Medium</v>
      </c>
      <c r="P619" t="str">
        <f>_xlfn.XLOOKUP(Coffee_shop[[#This Row],[Customer ID]],customers!A:A,customers!I:I,,0)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_xlfn.XLOOKUP(C620,customers!A:A,customers!C:C,,0)</f>
        <v>irenhardh6@i2i.jp</v>
      </c>
      <c r="H620" s="2" t="str">
        <f>_xlfn.XLOOKUP(C620,customers!A:A,customers!G:G,,0)</f>
        <v>United States</v>
      </c>
      <c r="I620" t="str">
        <f>_xlfn.XLOOKUP(D620,products!A:A,products!B:B,,0)</f>
        <v>Exc</v>
      </c>
      <c r="J620" t="str">
        <f>_xlfn.XLOOKUP(D620,products!A:A,products!C:C,,0)</f>
        <v>D</v>
      </c>
      <c r="K620" s="5">
        <f>_xlfn.XLOOKUP(D620,products!A:A,products!D:D,,0)</f>
        <v>1</v>
      </c>
      <c r="L620" s="5">
        <f>_xlfn.XLOOKUP(D620,products!A:A,products!E:E,,0)</f>
        <v>12.15</v>
      </c>
      <c r="M620">
        <f t="shared" si="27"/>
        <v>72.900000000000006</v>
      </c>
      <c r="N620" t="str">
        <f t="shared" si="28"/>
        <v>Excelsa</v>
      </c>
      <c r="O620" t="str">
        <f t="shared" si="29"/>
        <v>Dark</v>
      </c>
      <c r="P620" t="str">
        <f>_xlfn.XLOOKUP(Coffee_shop[[#This Row],[Customer ID]],customers!A:A,customers!I:I,,0)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_xlfn.XLOOKUP(C621,customers!A:A,customers!C:C,,0)</f>
        <v>wrocheh7@xinhuanet.com</v>
      </c>
      <c r="H621" s="2" t="str">
        <f>_xlfn.XLOOKUP(C621,customers!A:A,customers!G:G,,0)</f>
        <v>United States</v>
      </c>
      <c r="I621" t="str">
        <f>_xlfn.XLOOKUP(D621,products!A:A,products!B:B,,0)</f>
        <v>Lib</v>
      </c>
      <c r="J621" t="str">
        <f>_xlfn.XLOOKUP(D621,products!A:A,products!C:C,,0)</f>
        <v>D</v>
      </c>
      <c r="K621" s="5">
        <f>_xlfn.XLOOKUP(D621,products!A:A,products!D:D,,0)</f>
        <v>0.5</v>
      </c>
      <c r="L621" s="5">
        <f>_xlfn.XLOOKUP(D621,products!A:A,products!E:E,,0)</f>
        <v>7.77</v>
      </c>
      <c r="M621">
        <f t="shared" si="27"/>
        <v>15.54</v>
      </c>
      <c r="N621" t="str">
        <f t="shared" si="28"/>
        <v>Libarica</v>
      </c>
      <c r="O621" t="str">
        <f t="shared" si="29"/>
        <v>Dark</v>
      </c>
      <c r="P621" t="str">
        <f>_xlfn.XLOOKUP(Coffee_shop[[#This Row],[Customer ID]],customers!A:A,customers!I:I,,0)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_xlfn.XLOOKUP(C622,customers!A:A,customers!C:C,,0)</f>
        <v>lalawayhh@weather.com</v>
      </c>
      <c r="H622" s="2" t="str">
        <f>_xlfn.XLOOKUP(C622,customers!A:A,customers!G:G,,0)</f>
        <v>United States</v>
      </c>
      <c r="I622" t="str">
        <f>_xlfn.XLOOKUP(D622,products!A:A,products!B:B,,0)</f>
        <v>Ara</v>
      </c>
      <c r="J622" t="str">
        <f>_xlfn.XLOOKUP(D622,products!A:A,products!C:C,,0)</f>
        <v>M</v>
      </c>
      <c r="K622" s="5">
        <f>_xlfn.XLOOKUP(D622,products!A:A,products!D:D,,0)</f>
        <v>0.2</v>
      </c>
      <c r="L622" s="5">
        <f>_xlfn.XLOOKUP(D622,products!A:A,products!E:E,,0)</f>
        <v>3.375</v>
      </c>
      <c r="M622">
        <f t="shared" si="27"/>
        <v>20.25</v>
      </c>
      <c r="N622" t="str">
        <f t="shared" si="28"/>
        <v>Arabica</v>
      </c>
      <c r="O622" t="str">
        <f t="shared" si="29"/>
        <v>Medium</v>
      </c>
      <c r="P622" t="str">
        <f>_xlfn.XLOOKUP(Coffee_shop[[#This Row],[Customer ID]],customers!A:A,customers!I:I,,0)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_xlfn.XLOOKUP(C623,customers!A:A,customers!C:C,,0)</f>
        <v>codgaardh9@nsw.gov.au</v>
      </c>
      <c r="H623" s="2" t="str">
        <f>_xlfn.XLOOKUP(C623,customers!A:A,customers!G:G,,0)</f>
        <v>United States</v>
      </c>
      <c r="I623" t="str">
        <f>_xlfn.XLOOKUP(D623,products!A:A,products!B:B,,0)</f>
        <v>Ara</v>
      </c>
      <c r="J623" t="str">
        <f>_xlfn.XLOOKUP(D623,products!A:A,products!C:C,,0)</f>
        <v>L</v>
      </c>
      <c r="K623" s="5">
        <f>_xlfn.XLOOKUP(D623,products!A:A,products!D:D,,0)</f>
        <v>1</v>
      </c>
      <c r="L623" s="5">
        <f>_xlfn.XLOOKUP(D623,products!A:A,products!E:E,,0)</f>
        <v>12.95</v>
      </c>
      <c r="M623">
        <f t="shared" si="27"/>
        <v>77.699999999999989</v>
      </c>
      <c r="N623" t="str">
        <f t="shared" si="28"/>
        <v>Arabica</v>
      </c>
      <c r="O623" t="str">
        <f t="shared" si="29"/>
        <v>Light</v>
      </c>
      <c r="P623" t="str">
        <f>_xlfn.XLOOKUP(Coffee_shop[[#This Row],[Customer ID]],customers!A:A,customers!I:I,,0)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_xlfn.XLOOKUP(C624,customers!A:A,customers!C:C,,0)</f>
        <v>bbyrdha@4shared.com</v>
      </c>
      <c r="H624" s="2" t="str">
        <f>_xlfn.XLOOKUP(C624,customers!A:A,customers!G:G,,0)</f>
        <v>United States</v>
      </c>
      <c r="I624" t="str">
        <f>_xlfn.XLOOKUP(D624,products!A:A,products!B:B,,0)</f>
        <v>Lib</v>
      </c>
      <c r="J624" t="str">
        <f>_xlfn.XLOOKUP(D624,products!A:A,products!C:C,,0)</f>
        <v>M</v>
      </c>
      <c r="K624" s="5">
        <f>_xlfn.XLOOKUP(D624,products!A:A,products!D:D,,0)</f>
        <v>2.5</v>
      </c>
      <c r="L624" s="5">
        <f>_xlfn.XLOOKUP(D624,products!A:A,products!E:E,,0)</f>
        <v>33.464999999999996</v>
      </c>
      <c r="M624">
        <f t="shared" si="27"/>
        <v>133.85999999999999</v>
      </c>
      <c r="N624" t="str">
        <f t="shared" si="28"/>
        <v>Libarica</v>
      </c>
      <c r="O624" t="str">
        <f t="shared" si="29"/>
        <v>Medium</v>
      </c>
      <c r="P624" t="str">
        <f>_xlfn.XLOOKUP(Coffee_shop[[#This Row],[Customer ID]],customers!A:A,customers!I:I,,0)</f>
        <v>No</v>
      </c>
    </row>
    <row r="625" spans="1:16" x14ac:dyDescent="0.3">
      <c r="A625" s="2" t="s">
        <v>4007</v>
      </c>
      <c r="B625" s="3">
        <v>44224</v>
      </c>
      <c r="C625" s="2" t="s">
        <v>4008</v>
      </c>
      <c r="D625" t="s">
        <v>6183</v>
      </c>
      <c r="E625" s="2">
        <v>1</v>
      </c>
      <c r="F625" s="2" t="str">
        <f>_xlfn.XLOOKUP(C625,customers!$A$1:$A$1001,customers!$B$1:$B$1001,,0)</f>
        <v>Nelie Garnson</v>
      </c>
      <c r="G625" s="2">
        <f>_xlfn.XLOOKUP(C625,customers!A:A,customers!C:C,,0)</f>
        <v>0</v>
      </c>
      <c r="H625" s="2" t="str">
        <f>_xlfn.XLOOKUP(C625,customers!A:A,customers!G:G,,0)</f>
        <v>United Kingdom</v>
      </c>
      <c r="I625" t="str">
        <f>_xlfn.XLOOKUP(D625,products!A:A,products!B:B,,0)</f>
        <v>Exc</v>
      </c>
      <c r="J625" t="str">
        <f>_xlfn.XLOOKUP(D625,products!A:A,products!C:C,,0)</f>
        <v>D</v>
      </c>
      <c r="K625" s="5">
        <f>_xlfn.XLOOKUP(D625,products!A:A,products!D:D,,0)</f>
        <v>1</v>
      </c>
      <c r="L625" s="5">
        <f>_xlfn.XLOOKUP(D625,products!A:A,products!E:E,,0)</f>
        <v>12.15</v>
      </c>
      <c r="M625">
        <f t="shared" si="27"/>
        <v>12.15</v>
      </c>
      <c r="N625" t="str">
        <f t="shared" si="28"/>
        <v>Excelsa</v>
      </c>
      <c r="O625" t="str">
        <f t="shared" si="29"/>
        <v>Dark</v>
      </c>
      <c r="P625" t="str">
        <f>_xlfn.XLOOKUP(Coffee_shop[[#This Row],[Customer ID]],customers!A:A,customers!I:I,,0)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_xlfn.XLOOKUP(C626,customers!A:A,customers!C:C,,0)</f>
        <v>dchardinhc@nhs.uk</v>
      </c>
      <c r="H626" s="2" t="str">
        <f>_xlfn.XLOOKUP(C626,customers!A:A,customers!G:G,,0)</f>
        <v>Ireland</v>
      </c>
      <c r="I626" t="str">
        <f>_xlfn.XLOOKUP(D626,products!A:A,products!B:B,,0)</f>
        <v>Exc</v>
      </c>
      <c r="J626" t="str">
        <f>_xlfn.XLOOKUP(D626,products!A:A,products!C:C,,0)</f>
        <v>M</v>
      </c>
      <c r="K626" s="5">
        <f>_xlfn.XLOOKUP(D626,products!A:A,products!D:D,,0)</f>
        <v>2.5</v>
      </c>
      <c r="L626" s="5">
        <f>_xlfn.XLOOKUP(D626,products!A:A,products!E:E,,0)</f>
        <v>31.624999999999996</v>
      </c>
      <c r="M626">
        <f t="shared" si="27"/>
        <v>63.249999999999993</v>
      </c>
      <c r="N626" t="str">
        <f t="shared" si="28"/>
        <v>Excelsa</v>
      </c>
      <c r="O626" t="str">
        <f t="shared" si="29"/>
        <v>Medium</v>
      </c>
      <c r="P626" t="str">
        <f>_xlfn.XLOOKUP(Coffee_shop[[#This Row],[Customer ID]],customers!A:A,customers!I:I,,0)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_xlfn.XLOOKUP(C627,customers!A:A,customers!C:C,,0)</f>
        <v>hradbonehd@newsvine.com</v>
      </c>
      <c r="H627" s="2" t="str">
        <f>_xlfn.XLOOKUP(C627,customers!A:A,customers!G:G,,0)</f>
        <v>United States</v>
      </c>
      <c r="I627" t="str">
        <f>_xlfn.XLOOKUP(D627,products!A:A,products!B:B,,0)</f>
        <v>Rob</v>
      </c>
      <c r="J627" t="str">
        <f>_xlfn.XLOOKUP(D627,products!A:A,products!C:C,,0)</f>
        <v>L</v>
      </c>
      <c r="K627" s="5">
        <f>_xlfn.XLOOKUP(D627,products!A:A,products!D:D,,0)</f>
        <v>0.5</v>
      </c>
      <c r="L627" s="5">
        <f>_xlfn.XLOOKUP(D627,products!A:A,products!E:E,,0)</f>
        <v>7.169999999999999</v>
      </c>
      <c r="M627">
        <f t="shared" si="27"/>
        <v>35.849999999999994</v>
      </c>
      <c r="N627" t="str">
        <f t="shared" si="28"/>
        <v>Robusta</v>
      </c>
      <c r="O627" t="str">
        <f t="shared" si="29"/>
        <v>Light</v>
      </c>
      <c r="P627" t="str">
        <f>_xlfn.XLOOKUP(Coffee_shop[[#This Row],[Customer ID]],customers!A:A,customers!I:I,,0)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_xlfn.XLOOKUP(C628,customers!A:A,customers!C:C,,0)</f>
        <v>wbernthhe@miitbeian.gov.cn</v>
      </c>
      <c r="H628" s="2" t="str">
        <f>_xlfn.XLOOKUP(C628,customers!A:A,customers!G:G,,0)</f>
        <v>United States</v>
      </c>
      <c r="I628" t="str">
        <f>_xlfn.XLOOKUP(D628,products!A:A,products!B:B,,0)</f>
        <v>Ara</v>
      </c>
      <c r="J628" t="str">
        <f>_xlfn.XLOOKUP(D628,products!A:A,products!C:C,,0)</f>
        <v>M</v>
      </c>
      <c r="K628" s="5">
        <f>_xlfn.XLOOKUP(D628,products!A:A,products!D:D,,0)</f>
        <v>2.5</v>
      </c>
      <c r="L628" s="5">
        <f>_xlfn.XLOOKUP(D628,products!A:A,products!E:E,,0)</f>
        <v>25.874999999999996</v>
      </c>
      <c r="M628">
        <f t="shared" si="27"/>
        <v>77.624999999999986</v>
      </c>
      <c r="N628" t="str">
        <f t="shared" si="28"/>
        <v>Arabica</v>
      </c>
      <c r="O628" t="str">
        <f t="shared" si="29"/>
        <v>Medium</v>
      </c>
      <c r="P628" t="str">
        <f>_xlfn.XLOOKUP(Coffee_shop[[#This Row],[Customer ID]],customers!A:A,customers!I:I,,0)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_xlfn.XLOOKUP(C629,customers!A:A,customers!C:C,,0)</f>
        <v>bacarsonhf@cnn.com</v>
      </c>
      <c r="H629" s="2" t="str">
        <f>_xlfn.XLOOKUP(C629,customers!A:A,customers!G:G,,0)</f>
        <v>United States</v>
      </c>
      <c r="I629" t="str">
        <f>_xlfn.XLOOKUP(D629,products!A:A,products!B:B,,0)</f>
        <v>Exc</v>
      </c>
      <c r="J629" t="str">
        <f>_xlfn.XLOOKUP(D629,products!A:A,products!C:C,,0)</f>
        <v>M</v>
      </c>
      <c r="K629" s="5">
        <f>_xlfn.XLOOKUP(D629,products!A:A,products!D:D,,0)</f>
        <v>2.5</v>
      </c>
      <c r="L629" s="5">
        <f>_xlfn.XLOOKUP(D629,products!A:A,products!E:E,,0)</f>
        <v>31.624999999999996</v>
      </c>
      <c r="M629">
        <f t="shared" si="27"/>
        <v>63.249999999999993</v>
      </c>
      <c r="N629" t="str">
        <f t="shared" si="28"/>
        <v>Excelsa</v>
      </c>
      <c r="O629" t="str">
        <f t="shared" si="29"/>
        <v>Medium</v>
      </c>
      <c r="P629" t="str">
        <f>_xlfn.XLOOKUP(Coffee_shop[[#This Row],[Customer ID]],customers!A:A,customers!I:I,,0)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_xlfn.XLOOKUP(C630,customers!A:A,customers!C:C,,0)</f>
        <v>fbrighamhg@blog.com</v>
      </c>
      <c r="H630" s="2" t="str">
        <f>_xlfn.XLOOKUP(C630,customers!A:A,customers!G:G,,0)</f>
        <v>Ireland</v>
      </c>
      <c r="I630" t="str">
        <f>_xlfn.XLOOKUP(D630,products!A:A,products!B:B,,0)</f>
        <v>Exc</v>
      </c>
      <c r="J630" t="str">
        <f>_xlfn.XLOOKUP(D630,products!A:A,products!C:C,,0)</f>
        <v>L</v>
      </c>
      <c r="K630" s="5">
        <f>_xlfn.XLOOKUP(D630,products!A:A,products!D:D,,0)</f>
        <v>0.2</v>
      </c>
      <c r="L630" s="5">
        <f>_xlfn.XLOOKUP(D630,products!A:A,products!E:E,,0)</f>
        <v>4.4550000000000001</v>
      </c>
      <c r="M630">
        <f t="shared" si="27"/>
        <v>26.73</v>
      </c>
      <c r="N630" t="str">
        <f t="shared" si="28"/>
        <v>Excelsa</v>
      </c>
      <c r="O630" t="str">
        <f t="shared" si="29"/>
        <v>Light</v>
      </c>
      <c r="P630" t="str">
        <f>_xlfn.XLOOKUP(Coffee_shop[[#This Row],[Customer ID]],customers!A:A,customers!I:I,,0)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_xlfn.XLOOKUP(C631,customers!A:A,customers!C:C,,0)</f>
        <v>fbrighamhg@blog.com</v>
      </c>
      <c r="H631" s="2" t="str">
        <f>_xlfn.XLOOKUP(C631,customers!A:A,customers!G:G,,0)</f>
        <v>Ireland</v>
      </c>
      <c r="I631" t="str">
        <f>_xlfn.XLOOKUP(D631,products!A:A,products!B:B,,0)</f>
        <v>Lib</v>
      </c>
      <c r="J631" t="str">
        <f>_xlfn.XLOOKUP(D631,products!A:A,products!C:C,,0)</f>
        <v>D</v>
      </c>
      <c r="K631" s="5">
        <f>_xlfn.XLOOKUP(D631,products!A:A,products!D:D,,0)</f>
        <v>0.5</v>
      </c>
      <c r="L631" s="5">
        <f>_xlfn.XLOOKUP(D631,products!A:A,products!E:E,,0)</f>
        <v>7.77</v>
      </c>
      <c r="M631">
        <f t="shared" si="27"/>
        <v>31.08</v>
      </c>
      <c r="N631" t="str">
        <f t="shared" si="28"/>
        <v>Libarica</v>
      </c>
      <c r="O631" t="str">
        <f t="shared" si="29"/>
        <v>Dark</v>
      </c>
      <c r="P631" t="str">
        <f>_xlfn.XLOOKUP(Coffee_shop[[#This Row],[Customer ID]],customers!A:A,customers!I:I,,0)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_xlfn.XLOOKUP(C632,customers!A:A,customers!C:C,,0)</f>
        <v>fbrighamhg@blog.com</v>
      </c>
      <c r="H632" s="2" t="str">
        <f>_xlfn.XLOOKUP(C632,customers!A:A,customers!G:G,,0)</f>
        <v>Ireland</v>
      </c>
      <c r="I632" t="str">
        <f>_xlfn.XLOOKUP(D632,products!A:A,products!B:B,,0)</f>
        <v>Ara</v>
      </c>
      <c r="J632" t="str">
        <f>_xlfn.XLOOKUP(D632,products!A:A,products!C:C,,0)</f>
        <v>D</v>
      </c>
      <c r="K632" s="5">
        <f>_xlfn.XLOOKUP(D632,products!A:A,products!D:D,,0)</f>
        <v>0.2</v>
      </c>
      <c r="L632" s="5">
        <f>_xlfn.XLOOKUP(D632,products!A:A,products!E:E,,0)</f>
        <v>2.9849999999999999</v>
      </c>
      <c r="M632">
        <f t="shared" si="27"/>
        <v>2.9849999999999999</v>
      </c>
      <c r="N632" t="str">
        <f t="shared" si="28"/>
        <v>Arabica</v>
      </c>
      <c r="O632" t="str">
        <f t="shared" si="29"/>
        <v>Dark</v>
      </c>
      <c r="P632" t="str">
        <f>_xlfn.XLOOKUP(Coffee_shop[[#This Row],[Customer ID]],customers!A:A,customers!I:I,,0)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_xlfn.XLOOKUP(C633,customers!A:A,customers!C:C,,0)</f>
        <v>fbrighamhg@blog.com</v>
      </c>
      <c r="H633" s="2" t="str">
        <f>_xlfn.XLOOKUP(C633,customers!A:A,customers!G:G,,0)</f>
        <v>Ireland</v>
      </c>
      <c r="I633" t="str">
        <f>_xlfn.XLOOKUP(D633,products!A:A,products!B:B,,0)</f>
        <v>Rob</v>
      </c>
      <c r="J633" t="str">
        <f>_xlfn.XLOOKUP(D633,products!A:A,products!C:C,,0)</f>
        <v>D</v>
      </c>
      <c r="K633" s="5">
        <f>_xlfn.XLOOKUP(D633,products!A:A,products!D:D,,0)</f>
        <v>2.5</v>
      </c>
      <c r="L633" s="5">
        <f>_xlfn.XLOOKUP(D633,products!A:A,products!E:E,,0)</f>
        <v>20.584999999999997</v>
      </c>
      <c r="M633">
        <f t="shared" si="27"/>
        <v>102.92499999999998</v>
      </c>
      <c r="N633" t="str">
        <f t="shared" si="28"/>
        <v>Robusta</v>
      </c>
      <c r="O633" t="str">
        <f t="shared" si="29"/>
        <v>Dark</v>
      </c>
      <c r="P633" t="str">
        <f>_xlfn.XLOOKUP(Coffee_shop[[#This Row],[Customer ID]],customers!A:A,customers!I:I,,0)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_xlfn.XLOOKUP(C634,customers!A:A,customers!C:C,,0)</f>
        <v>myoxenhk@google.com</v>
      </c>
      <c r="H634" s="2" t="str">
        <f>_xlfn.XLOOKUP(C634,customers!A:A,customers!G:G,,0)</f>
        <v>United States</v>
      </c>
      <c r="I634" t="str">
        <f>_xlfn.XLOOKUP(D634,products!A:A,products!B:B,,0)</f>
        <v>Exc</v>
      </c>
      <c r="J634" t="str">
        <f>_xlfn.XLOOKUP(D634,products!A:A,products!C:C,,0)</f>
        <v>L</v>
      </c>
      <c r="K634" s="5">
        <f>_xlfn.XLOOKUP(D634,products!A:A,products!D:D,,0)</f>
        <v>0.5</v>
      </c>
      <c r="L634" s="5">
        <f>_xlfn.XLOOKUP(D634,products!A:A,products!E:E,,0)</f>
        <v>8.91</v>
      </c>
      <c r="M634">
        <f t="shared" si="27"/>
        <v>35.64</v>
      </c>
      <c r="N634" t="str">
        <f t="shared" si="28"/>
        <v>Excelsa</v>
      </c>
      <c r="O634" t="str">
        <f t="shared" si="29"/>
        <v>Light</v>
      </c>
      <c r="P634" t="str">
        <f>_xlfn.XLOOKUP(Coffee_shop[[#This Row],[Customer ID]],customers!A:A,customers!I:I,,0)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_xlfn.XLOOKUP(C635,customers!A:A,customers!C:C,,0)</f>
        <v>gmcgavinhl@histats.com</v>
      </c>
      <c r="H635" s="2" t="str">
        <f>_xlfn.XLOOKUP(C635,customers!A:A,customers!G:G,,0)</f>
        <v>United States</v>
      </c>
      <c r="I635" t="str">
        <f>_xlfn.XLOOKUP(D635,products!A:A,products!B:B,,0)</f>
        <v>Rob</v>
      </c>
      <c r="J635" t="str">
        <f>_xlfn.XLOOKUP(D635,products!A:A,products!C:C,,0)</f>
        <v>L</v>
      </c>
      <c r="K635" s="5">
        <f>_xlfn.XLOOKUP(D635,products!A:A,products!D:D,,0)</f>
        <v>1</v>
      </c>
      <c r="L635" s="5">
        <f>_xlfn.XLOOKUP(D635,products!A:A,products!E:E,,0)</f>
        <v>11.95</v>
      </c>
      <c r="M635">
        <f t="shared" si="27"/>
        <v>47.8</v>
      </c>
      <c r="N635" t="str">
        <f t="shared" si="28"/>
        <v>Robusta</v>
      </c>
      <c r="O635" t="str">
        <f t="shared" si="29"/>
        <v>Light</v>
      </c>
      <c r="P635" t="str">
        <f>_xlfn.XLOOKUP(Coffee_shop[[#This Row],[Customer ID]],customers!A:A,customers!I:I,,0)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_xlfn.XLOOKUP(C636,customers!A:A,customers!C:C,,0)</f>
        <v>luttermarehm@engadget.com</v>
      </c>
      <c r="H636" s="2" t="str">
        <f>_xlfn.XLOOKUP(C636,customers!A:A,customers!G:G,,0)</f>
        <v>United States</v>
      </c>
      <c r="I636" t="str">
        <f>_xlfn.XLOOKUP(D636,products!A:A,products!B:B,,0)</f>
        <v>Lib</v>
      </c>
      <c r="J636" t="str">
        <f>_xlfn.XLOOKUP(D636,products!A:A,products!C:C,,0)</f>
        <v>M</v>
      </c>
      <c r="K636" s="5">
        <f>_xlfn.XLOOKUP(D636,products!A:A,products!D:D,,0)</f>
        <v>1</v>
      </c>
      <c r="L636" s="5">
        <f>_xlfn.XLOOKUP(D636,products!A:A,products!E:E,,0)</f>
        <v>14.55</v>
      </c>
      <c r="M636">
        <f t="shared" si="27"/>
        <v>43.650000000000006</v>
      </c>
      <c r="N636" t="str">
        <f t="shared" si="28"/>
        <v>Libarica</v>
      </c>
      <c r="O636" t="str">
        <f t="shared" si="29"/>
        <v>Medium</v>
      </c>
      <c r="P636" t="str">
        <f>_xlfn.XLOOKUP(Coffee_shop[[#This Row],[Customer ID]],customers!A:A,customers!I:I,,0)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_xlfn.XLOOKUP(C637,customers!A:A,customers!C:C,,0)</f>
        <v>edambrogiohn@techcrunch.com</v>
      </c>
      <c r="H637" s="2" t="str">
        <f>_xlfn.XLOOKUP(C637,customers!A:A,customers!G:G,,0)</f>
        <v>United States</v>
      </c>
      <c r="I637" t="str">
        <f>_xlfn.XLOOKUP(D637,products!A:A,products!B:B,,0)</f>
        <v>Exc</v>
      </c>
      <c r="J637" t="str">
        <f>_xlfn.XLOOKUP(D637,products!A:A,products!C:C,,0)</f>
        <v>L</v>
      </c>
      <c r="K637" s="5">
        <f>_xlfn.XLOOKUP(D637,products!A:A,products!D:D,,0)</f>
        <v>0.5</v>
      </c>
      <c r="L637" s="5">
        <f>_xlfn.XLOOKUP(D637,products!A:A,products!E:E,,0)</f>
        <v>8.91</v>
      </c>
      <c r="M637">
        <f t="shared" si="27"/>
        <v>35.64</v>
      </c>
      <c r="N637" t="str">
        <f t="shared" si="28"/>
        <v>Excelsa</v>
      </c>
      <c r="O637" t="str">
        <f t="shared" si="29"/>
        <v>Light</v>
      </c>
      <c r="P637" t="str">
        <f>_xlfn.XLOOKUP(Coffee_shop[[#This Row],[Customer ID]],customers!A:A,customers!I:I,,0)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_xlfn.XLOOKUP(C638,customers!A:A,customers!C:C,,0)</f>
        <v>cwinchcombeho@jiathis.com</v>
      </c>
      <c r="H638" s="2" t="str">
        <f>_xlfn.XLOOKUP(C638,customers!A:A,customers!G:G,,0)</f>
        <v>United States</v>
      </c>
      <c r="I638" t="str">
        <f>_xlfn.XLOOKUP(D638,products!A:A,products!B:B,,0)</f>
        <v>Lib</v>
      </c>
      <c r="J638" t="str">
        <f>_xlfn.XLOOKUP(D638,products!A:A,products!C:C,,0)</f>
        <v>L</v>
      </c>
      <c r="K638" s="5">
        <f>_xlfn.XLOOKUP(D638,products!A:A,products!D:D,,0)</f>
        <v>1</v>
      </c>
      <c r="L638" s="5">
        <f>_xlfn.XLOOKUP(D638,products!A:A,products!E:E,,0)</f>
        <v>15.85</v>
      </c>
      <c r="M638">
        <f t="shared" si="27"/>
        <v>95.1</v>
      </c>
      <c r="N638" t="str">
        <f t="shared" si="28"/>
        <v>Libarica</v>
      </c>
      <c r="O638" t="str">
        <f t="shared" si="29"/>
        <v>Light</v>
      </c>
      <c r="P638" t="str">
        <f>_xlfn.XLOOKUP(Coffee_shop[[#This Row],[Customer ID]],customers!A:A,customers!I:I,,0)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_xlfn.XLOOKUP(C639,customers!A:A,customers!C:C,,0)</f>
        <v>bpaumierhp@umn.edu</v>
      </c>
      <c r="H639" s="2" t="str">
        <f>_xlfn.XLOOKUP(C639,customers!A:A,customers!G:G,,0)</f>
        <v>Ireland</v>
      </c>
      <c r="I639" t="str">
        <f>_xlfn.XLOOKUP(D639,products!A:A,products!B:B,,0)</f>
        <v>Exc</v>
      </c>
      <c r="J639" t="str">
        <f>_xlfn.XLOOKUP(D639,products!A:A,products!C:C,,0)</f>
        <v>M</v>
      </c>
      <c r="K639" s="5">
        <f>_xlfn.XLOOKUP(D639,products!A:A,products!D:D,,0)</f>
        <v>2.5</v>
      </c>
      <c r="L639" s="5">
        <f>_xlfn.XLOOKUP(D639,products!A:A,products!E:E,,0)</f>
        <v>31.624999999999996</v>
      </c>
      <c r="M639">
        <f t="shared" si="27"/>
        <v>31.624999999999996</v>
      </c>
      <c r="N639" t="str">
        <f t="shared" si="28"/>
        <v>Excelsa</v>
      </c>
      <c r="O639" t="str">
        <f t="shared" si="29"/>
        <v>Medium</v>
      </c>
      <c r="P639" t="str">
        <f>_xlfn.XLOOKUP(Coffee_shop[[#This Row],[Customer ID]],customers!A:A,customers!I:I,,0)</f>
        <v>Yes</v>
      </c>
    </row>
    <row r="640" spans="1:16" x14ac:dyDescent="0.3">
      <c r="A640" s="2" t="s">
        <v>4093</v>
      </c>
      <c r="B640" s="3">
        <v>43684</v>
      </c>
      <c r="C640" s="2" t="s">
        <v>4094</v>
      </c>
      <c r="D640" t="s">
        <v>6175</v>
      </c>
      <c r="E640" s="2">
        <v>3</v>
      </c>
      <c r="F640" s="2" t="str">
        <f>_xlfn.XLOOKUP(C640,customers!$A$1:$A$1001,customers!$B$1:$B$1001,,0)</f>
        <v>Neville Piatto</v>
      </c>
      <c r="G640" s="2">
        <f>_xlfn.XLOOKUP(C640,customers!A:A,customers!C:C,,0)</f>
        <v>0</v>
      </c>
      <c r="H640" s="2" t="str">
        <f>_xlfn.XLOOKUP(C640,customers!A:A,customers!G:G,,0)</f>
        <v>Ireland</v>
      </c>
      <c r="I640" t="str">
        <f>_xlfn.XLOOKUP(D640,products!A:A,products!B:B,,0)</f>
        <v>Ara</v>
      </c>
      <c r="J640" t="str">
        <f>_xlfn.XLOOKUP(D640,products!A:A,products!C:C,,0)</f>
        <v>M</v>
      </c>
      <c r="K640" s="5">
        <f>_xlfn.XLOOKUP(D640,products!A:A,products!D:D,,0)</f>
        <v>2.5</v>
      </c>
      <c r="L640" s="5">
        <f>_xlfn.XLOOKUP(D640,products!A:A,products!E:E,,0)</f>
        <v>25.874999999999996</v>
      </c>
      <c r="M640">
        <f t="shared" si="27"/>
        <v>77.624999999999986</v>
      </c>
      <c r="N640" t="str">
        <f t="shared" si="28"/>
        <v>Arabica</v>
      </c>
      <c r="O640" t="str">
        <f t="shared" si="29"/>
        <v>Medium</v>
      </c>
      <c r="P640" t="str">
        <f>_xlfn.XLOOKUP(Coffee_shop[[#This Row],[Customer ID]],customers!A:A,customers!I:I,,0)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_xlfn.XLOOKUP(C641,customers!A:A,customers!C:C,,0)</f>
        <v>jcapeyhr@bravesites.com</v>
      </c>
      <c r="H641" s="2" t="str">
        <f>_xlfn.XLOOKUP(C641,customers!A:A,customers!G:G,,0)</f>
        <v>United States</v>
      </c>
      <c r="I641" t="str">
        <f>_xlfn.XLOOKUP(D641,products!A:A,products!B:B,,0)</f>
        <v>Lib</v>
      </c>
      <c r="J641" t="str">
        <f>_xlfn.XLOOKUP(D641,products!A:A,products!C:C,,0)</f>
        <v>D</v>
      </c>
      <c r="K641" s="5">
        <f>_xlfn.XLOOKUP(D641,products!A:A,products!D:D,,0)</f>
        <v>0.2</v>
      </c>
      <c r="L641" s="5">
        <f>_xlfn.XLOOKUP(D641,products!A:A,products!E:E,,0)</f>
        <v>3.8849999999999998</v>
      </c>
      <c r="M641">
        <f t="shared" si="27"/>
        <v>3.8849999999999998</v>
      </c>
      <c r="N641" t="str">
        <f t="shared" si="28"/>
        <v>Libarica</v>
      </c>
      <c r="O641" t="str">
        <f t="shared" si="29"/>
        <v>Dark</v>
      </c>
      <c r="P641" t="str">
        <f>_xlfn.XLOOKUP(Coffee_shop[[#This Row],[Customer ID]],customers!A:A,customers!I:I,,0)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_xlfn.XLOOKUP(C642,customers!A:A,customers!C:C,,0)</f>
        <v>tmathonneti0@google.co.jp</v>
      </c>
      <c r="H642" s="2" t="str">
        <f>_xlfn.XLOOKUP(C642,customers!A:A,customers!G:G,,0)</f>
        <v>United States</v>
      </c>
      <c r="I642" t="str">
        <f>_xlfn.XLOOKUP(D642,products!A:A,products!B:B,,0)</f>
        <v>Rob</v>
      </c>
      <c r="J642" t="str">
        <f>_xlfn.XLOOKUP(D642,products!A:A,products!C:C,,0)</f>
        <v>L</v>
      </c>
      <c r="K642" s="5">
        <f>_xlfn.XLOOKUP(D642,products!A:A,products!D:D,,0)</f>
        <v>2.5</v>
      </c>
      <c r="L642" s="5">
        <f>_xlfn.XLOOKUP(D642,products!A:A,products!E:E,,0)</f>
        <v>27.484999999999996</v>
      </c>
      <c r="M642">
        <f t="shared" si="27"/>
        <v>137.42499999999998</v>
      </c>
      <c r="N642" t="str">
        <f t="shared" si="28"/>
        <v>Robusta</v>
      </c>
      <c r="O642" t="str">
        <f t="shared" si="29"/>
        <v>Light</v>
      </c>
      <c r="P642" t="str">
        <f>_xlfn.XLOOKUP(Coffee_shop[[#This Row],[Customer ID]],customers!A:A,customers!I:I,,0)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_xlfn.XLOOKUP(C643,customers!A:A,customers!C:C,,0)</f>
        <v>ybasillht@theguardian.com</v>
      </c>
      <c r="H643" s="2" t="str">
        <f>_xlfn.XLOOKUP(C643,customers!A:A,customers!G:G,,0)</f>
        <v>United States</v>
      </c>
      <c r="I643" t="str">
        <f>_xlfn.XLOOKUP(D643,products!A:A,products!B:B,,0)</f>
        <v>Rob</v>
      </c>
      <c r="J643" t="str">
        <f>_xlfn.XLOOKUP(D643,products!A:A,products!C:C,,0)</f>
        <v>L</v>
      </c>
      <c r="K643" s="5">
        <f>_xlfn.XLOOKUP(D643,products!A:A,products!D:D,,0)</f>
        <v>1</v>
      </c>
      <c r="L643" s="5">
        <f>_xlfn.XLOOKUP(D643,products!A:A,products!E:E,,0)</f>
        <v>11.95</v>
      </c>
      <c r="M643">
        <f t="shared" ref="M643:M706" si="30">L643*E643</f>
        <v>35.849999999999994</v>
      </c>
      <c r="N643" t="str">
        <f t="shared" ref="N643:N706" si="31">IF(I643="Rob","Robusta",IF(I643="Exc","Excelsa",IF(I643="Ara","Arabica",IF(I643="Lib","Libarica"))))</f>
        <v>Robusta</v>
      </c>
      <c r="O643" t="str">
        <f t="shared" ref="O643:O706" si="32">IF(J643="M","Medium",IF(J643="L","Light",IF(J643="D","Dark"," ")))</f>
        <v>Light</v>
      </c>
      <c r="P643" t="str">
        <f>_xlfn.XLOOKUP(Coffee_shop[[#This Row],[Customer ID]],customers!A:A,customers!I:I,,0)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_xlfn.XLOOKUP(C644,customers!A:A,customers!C:C,,0)</f>
        <v>mbaistowhu@i2i.jp</v>
      </c>
      <c r="H644" s="2" t="str">
        <f>_xlfn.XLOOKUP(C644,customers!A:A,customers!G:G,,0)</f>
        <v>United Kingdom</v>
      </c>
      <c r="I644" t="str">
        <f>_xlfn.XLOOKUP(D644,products!A:A,products!B:B,,0)</f>
        <v>Exc</v>
      </c>
      <c r="J644" t="str">
        <f>_xlfn.XLOOKUP(D644,products!A:A,products!C:C,,0)</f>
        <v>M</v>
      </c>
      <c r="K644" s="5">
        <f>_xlfn.XLOOKUP(D644,products!A:A,products!D:D,,0)</f>
        <v>0.2</v>
      </c>
      <c r="L644" s="5">
        <f>_xlfn.XLOOKUP(D644,products!A:A,products!E:E,,0)</f>
        <v>4.125</v>
      </c>
      <c r="M644">
        <f t="shared" si="30"/>
        <v>8.25</v>
      </c>
      <c r="N644" t="str">
        <f t="shared" si="31"/>
        <v>Excelsa</v>
      </c>
      <c r="O644" t="str">
        <f t="shared" si="32"/>
        <v>Medium</v>
      </c>
      <c r="P644" t="str">
        <f>_xlfn.XLOOKUP(Coffee_shop[[#This Row],[Customer ID]],customers!A:A,customers!I:I,,0)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_xlfn.XLOOKUP(C645,customers!A:A,customers!C:C,,0)</f>
        <v>cpallanthv@typepad.com</v>
      </c>
      <c r="H645" s="2" t="str">
        <f>_xlfn.XLOOKUP(C645,customers!A:A,customers!G:G,,0)</f>
        <v>United States</v>
      </c>
      <c r="I645" t="str">
        <f>_xlfn.XLOOKUP(D645,products!A:A,products!B:B,,0)</f>
        <v>Exc</v>
      </c>
      <c r="J645" t="str">
        <f>_xlfn.XLOOKUP(D645,products!A:A,products!C:C,,0)</f>
        <v>L</v>
      </c>
      <c r="K645" s="5">
        <f>_xlfn.XLOOKUP(D645,products!A:A,products!D:D,,0)</f>
        <v>2.5</v>
      </c>
      <c r="L645" s="5">
        <f>_xlfn.XLOOKUP(D645,products!A:A,products!E:E,,0)</f>
        <v>34.154999999999994</v>
      </c>
      <c r="M645">
        <f t="shared" si="30"/>
        <v>102.46499999999997</v>
      </c>
      <c r="N645" t="str">
        <f t="shared" si="31"/>
        <v>Excelsa</v>
      </c>
      <c r="O645" t="str">
        <f t="shared" si="32"/>
        <v>Light</v>
      </c>
      <c r="P645" t="str">
        <f>_xlfn.XLOOKUP(Coffee_shop[[#This Row],[Customer ID]],customers!A:A,customers!I:I,,0)</f>
        <v>Yes</v>
      </c>
    </row>
    <row r="646" spans="1:16" x14ac:dyDescent="0.3">
      <c r="A646" s="2" t="s">
        <v>4128</v>
      </c>
      <c r="B646" s="3">
        <v>44694</v>
      </c>
      <c r="C646" s="2" t="s">
        <v>4129</v>
      </c>
      <c r="D646" t="s">
        <v>6149</v>
      </c>
      <c r="E646" s="2">
        <v>2</v>
      </c>
      <c r="F646" s="2" t="str">
        <f>_xlfn.XLOOKUP(C646,customers!$A$1:$A$1001,customers!$B$1:$B$1001,,0)</f>
        <v>Marne Mingey</v>
      </c>
      <c r="G646" s="2">
        <f>_xlfn.XLOOKUP(C646,customers!A:A,customers!C:C,,0)</f>
        <v>0</v>
      </c>
      <c r="H646" s="2" t="str">
        <f>_xlfn.XLOOKUP(C646,customers!A:A,customers!G:G,,0)</f>
        <v>United States</v>
      </c>
      <c r="I646" t="str">
        <f>_xlfn.XLOOKUP(D646,products!A:A,products!B:B,,0)</f>
        <v>Rob</v>
      </c>
      <c r="J646" t="str">
        <f>_xlfn.XLOOKUP(D646,products!A:A,products!C:C,,0)</f>
        <v>D</v>
      </c>
      <c r="K646" s="5">
        <f>_xlfn.XLOOKUP(D646,products!A:A,products!D:D,,0)</f>
        <v>2.5</v>
      </c>
      <c r="L646" s="5">
        <f>_xlfn.XLOOKUP(D646,products!A:A,products!E:E,,0)</f>
        <v>20.584999999999997</v>
      </c>
      <c r="M646">
        <f t="shared" si="30"/>
        <v>41.169999999999995</v>
      </c>
      <c r="N646" t="str">
        <f t="shared" si="31"/>
        <v>Robusta</v>
      </c>
      <c r="O646" t="str">
        <f t="shared" si="32"/>
        <v>Dark</v>
      </c>
      <c r="P646" t="str">
        <f>_xlfn.XLOOKUP(Coffee_shop[[#This Row],[Customer ID]],customers!A:A,customers!I:I,,0)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_xlfn.XLOOKUP(C647,customers!A:A,customers!C:C,,0)</f>
        <v>dohx@redcross.org</v>
      </c>
      <c r="H647" s="2" t="str">
        <f>_xlfn.XLOOKUP(C647,customers!A:A,customers!G:G,,0)</f>
        <v>United States</v>
      </c>
      <c r="I647" t="str">
        <f>_xlfn.XLOOKUP(D647,products!A:A,products!B:B,,0)</f>
        <v>Ara</v>
      </c>
      <c r="J647" t="str">
        <f>_xlfn.XLOOKUP(D647,products!A:A,products!C:C,,0)</f>
        <v>D</v>
      </c>
      <c r="K647" s="5">
        <f>_xlfn.XLOOKUP(D647,products!A:A,products!D:D,,0)</f>
        <v>2.5</v>
      </c>
      <c r="L647" s="5">
        <f>_xlfn.XLOOKUP(D647,products!A:A,products!E:E,,0)</f>
        <v>22.884999999999998</v>
      </c>
      <c r="M647">
        <f t="shared" si="30"/>
        <v>68.655000000000001</v>
      </c>
      <c r="N647" t="str">
        <f t="shared" si="31"/>
        <v>Arabica</v>
      </c>
      <c r="O647" t="str">
        <f t="shared" si="32"/>
        <v>Dark</v>
      </c>
      <c r="P647" t="str">
        <f>_xlfn.XLOOKUP(Coffee_shop[[#This Row],[Customer ID]],customers!A:A,customers!I:I,,0)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_xlfn.XLOOKUP(C648,customers!A:A,customers!C:C,,0)</f>
        <v>drallinhy@howstuffworks.com</v>
      </c>
      <c r="H648" s="2" t="str">
        <f>_xlfn.XLOOKUP(C648,customers!A:A,customers!G:G,,0)</f>
        <v>United States</v>
      </c>
      <c r="I648" t="str">
        <f>_xlfn.XLOOKUP(D648,products!A:A,products!B:B,,0)</f>
        <v>Ara</v>
      </c>
      <c r="J648" t="str">
        <f>_xlfn.XLOOKUP(D648,products!A:A,products!C:C,,0)</f>
        <v>D</v>
      </c>
      <c r="K648" s="5">
        <f>_xlfn.XLOOKUP(D648,products!A:A,products!D:D,,0)</f>
        <v>1</v>
      </c>
      <c r="L648" s="5">
        <f>_xlfn.XLOOKUP(D648,products!A:A,products!E:E,,0)</f>
        <v>9.9499999999999993</v>
      </c>
      <c r="M648">
        <f t="shared" si="30"/>
        <v>9.9499999999999993</v>
      </c>
      <c r="N648" t="str">
        <f t="shared" si="31"/>
        <v>Arabica</v>
      </c>
      <c r="O648" t="str">
        <f t="shared" si="32"/>
        <v>Dark</v>
      </c>
      <c r="P648" t="str">
        <f>_xlfn.XLOOKUP(Coffee_shop[[#This Row],[Customer ID]],customers!A:A,customers!I:I,,0)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_xlfn.XLOOKUP(C649,customers!A:A,customers!C:C,,0)</f>
        <v>achillhz@epa.gov</v>
      </c>
      <c r="H649" s="2" t="str">
        <f>_xlfn.XLOOKUP(C649,customers!A:A,customers!G:G,,0)</f>
        <v>United Kingdom</v>
      </c>
      <c r="I649" t="str">
        <f>_xlfn.XLOOKUP(D649,products!A:A,products!B:B,,0)</f>
        <v>Lib</v>
      </c>
      <c r="J649" t="str">
        <f>_xlfn.XLOOKUP(D649,products!A:A,products!C:C,,0)</f>
        <v>L</v>
      </c>
      <c r="K649" s="5">
        <f>_xlfn.XLOOKUP(D649,products!A:A,products!D:D,,0)</f>
        <v>0.5</v>
      </c>
      <c r="L649" s="5">
        <f>_xlfn.XLOOKUP(D649,products!A:A,products!E:E,,0)</f>
        <v>9.51</v>
      </c>
      <c r="M649">
        <f t="shared" si="30"/>
        <v>28.53</v>
      </c>
      <c r="N649" t="str">
        <f t="shared" si="31"/>
        <v>Libarica</v>
      </c>
      <c r="O649" t="str">
        <f t="shared" si="32"/>
        <v>Light</v>
      </c>
      <c r="P649" t="str">
        <f>_xlfn.XLOOKUP(Coffee_shop[[#This Row],[Customer ID]],customers!A:A,customers!I:I,,0)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_xlfn.XLOOKUP(C650,customers!A:A,customers!C:C,,0)</f>
        <v>tmathonneti0@google.co.jp</v>
      </c>
      <c r="H650" s="2" t="str">
        <f>_xlfn.XLOOKUP(C650,customers!A:A,customers!G:G,,0)</f>
        <v>United States</v>
      </c>
      <c r="I650" t="str">
        <f>_xlfn.XLOOKUP(D650,products!A:A,products!B:B,,0)</f>
        <v>Rob</v>
      </c>
      <c r="J650" t="str">
        <f>_xlfn.XLOOKUP(D650,products!A:A,products!C:C,,0)</f>
        <v>D</v>
      </c>
      <c r="K650" s="5">
        <f>_xlfn.XLOOKUP(D650,products!A:A,products!D:D,,0)</f>
        <v>0.2</v>
      </c>
      <c r="L650" s="5">
        <f>_xlfn.XLOOKUP(D650,products!A:A,products!E:E,,0)</f>
        <v>2.6849999999999996</v>
      </c>
      <c r="M650">
        <f t="shared" si="30"/>
        <v>16.11</v>
      </c>
      <c r="N650" t="str">
        <f t="shared" si="31"/>
        <v>Robusta</v>
      </c>
      <c r="O650" t="str">
        <f t="shared" si="32"/>
        <v>Dark</v>
      </c>
      <c r="P650" t="str">
        <f>_xlfn.XLOOKUP(Coffee_shop[[#This Row],[Customer ID]],customers!A:A,customers!I:I,,0)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_xlfn.XLOOKUP(C651,customers!A:A,customers!C:C,,0)</f>
        <v>cdenysi1@is.gd</v>
      </c>
      <c r="H651" s="2" t="str">
        <f>_xlfn.XLOOKUP(C651,customers!A:A,customers!G:G,,0)</f>
        <v>United Kingdom</v>
      </c>
      <c r="I651" t="str">
        <f>_xlfn.XLOOKUP(D651,products!A:A,products!B:B,,0)</f>
        <v>Lib</v>
      </c>
      <c r="J651" t="str">
        <f>_xlfn.XLOOKUP(D651,products!A:A,products!C:C,,0)</f>
        <v>L</v>
      </c>
      <c r="K651" s="5">
        <f>_xlfn.XLOOKUP(D651,products!A:A,products!D:D,,0)</f>
        <v>1</v>
      </c>
      <c r="L651" s="5">
        <f>_xlfn.XLOOKUP(D651,products!A:A,products!E:E,,0)</f>
        <v>15.85</v>
      </c>
      <c r="M651">
        <f t="shared" si="30"/>
        <v>95.1</v>
      </c>
      <c r="N651" t="str">
        <f t="shared" si="31"/>
        <v>Libarica</v>
      </c>
      <c r="O651" t="str">
        <f t="shared" si="32"/>
        <v>Light</v>
      </c>
      <c r="P651" t="str">
        <f>_xlfn.XLOOKUP(Coffee_shop[[#This Row],[Customer ID]],customers!A:A,customers!I:I,,0)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_xlfn.XLOOKUP(C652,customers!A:A,customers!C:C,,0)</f>
        <v>cstebbingsi2@drupal.org</v>
      </c>
      <c r="H652" s="2" t="str">
        <f>_xlfn.XLOOKUP(C652,customers!A:A,customers!G:G,,0)</f>
        <v>United States</v>
      </c>
      <c r="I652" t="str">
        <f>_xlfn.XLOOKUP(D652,products!A:A,products!B:B,,0)</f>
        <v>Rob</v>
      </c>
      <c r="J652" t="str">
        <f>_xlfn.XLOOKUP(D652,products!A:A,products!C:C,,0)</f>
        <v>D</v>
      </c>
      <c r="K652" s="5">
        <f>_xlfn.XLOOKUP(D652,products!A:A,products!D:D,,0)</f>
        <v>0.5</v>
      </c>
      <c r="L652" s="5">
        <f>_xlfn.XLOOKUP(D652,products!A:A,products!E:E,,0)</f>
        <v>5.3699999999999992</v>
      </c>
      <c r="M652">
        <f t="shared" si="30"/>
        <v>5.3699999999999992</v>
      </c>
      <c r="N652" t="str">
        <f t="shared" si="31"/>
        <v>Robusta</v>
      </c>
      <c r="O652" t="str">
        <f t="shared" si="32"/>
        <v>Dark</v>
      </c>
      <c r="P652" t="str">
        <f>_xlfn.XLOOKUP(Coffee_shop[[#This Row],[Customer ID]],customers!A:A,customers!I:I,,0)</f>
        <v>Yes</v>
      </c>
    </row>
    <row r="653" spans="1:16" x14ac:dyDescent="0.3">
      <c r="A653" s="2" t="s">
        <v>4169</v>
      </c>
      <c r="B653" s="3">
        <v>44084</v>
      </c>
      <c r="C653" s="2" t="s">
        <v>4170</v>
      </c>
      <c r="D653" t="s">
        <v>6179</v>
      </c>
      <c r="E653" s="2">
        <v>4</v>
      </c>
      <c r="F653" s="2" t="str">
        <f>_xlfn.XLOOKUP(C653,customers!$A$1:$A$1001,customers!$B$1:$B$1001,,0)</f>
        <v>Giana Tonnesen</v>
      </c>
      <c r="G653" s="2">
        <f>_xlfn.XLOOKUP(C653,customers!A:A,customers!C:C,,0)</f>
        <v>0</v>
      </c>
      <c r="H653" s="2" t="str">
        <f>_xlfn.XLOOKUP(C653,customers!A:A,customers!G:G,,0)</f>
        <v>United States</v>
      </c>
      <c r="I653" t="str">
        <f>_xlfn.XLOOKUP(D653,products!A:A,products!B:B,,0)</f>
        <v>Rob</v>
      </c>
      <c r="J653" t="str">
        <f>_xlfn.XLOOKUP(D653,products!A:A,products!C:C,,0)</f>
        <v>L</v>
      </c>
      <c r="K653" s="5">
        <f>_xlfn.XLOOKUP(D653,products!A:A,products!D:D,,0)</f>
        <v>1</v>
      </c>
      <c r="L653" s="5">
        <f>_xlfn.XLOOKUP(D653,products!A:A,products!E:E,,0)</f>
        <v>11.95</v>
      </c>
      <c r="M653">
        <f t="shared" si="30"/>
        <v>47.8</v>
      </c>
      <c r="N653" t="str">
        <f t="shared" si="31"/>
        <v>Robusta</v>
      </c>
      <c r="O653" t="str">
        <f t="shared" si="32"/>
        <v>Light</v>
      </c>
      <c r="P653" t="str">
        <f>_xlfn.XLOOKUP(Coffee_shop[[#This Row],[Customer ID]],customers!A:A,customers!I:I,,0)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_xlfn.XLOOKUP(C654,customers!A:A,customers!C:C,,0)</f>
        <v>rzywickii4@ifeng.com</v>
      </c>
      <c r="H654" s="2" t="str">
        <f>_xlfn.XLOOKUP(C654,customers!A:A,customers!G:G,,0)</f>
        <v>Ireland</v>
      </c>
      <c r="I654" t="str">
        <f>_xlfn.XLOOKUP(D654,products!A:A,products!B:B,,0)</f>
        <v>Lib</v>
      </c>
      <c r="J654" t="str">
        <f>_xlfn.XLOOKUP(D654,products!A:A,products!C:C,,0)</f>
        <v>L</v>
      </c>
      <c r="K654" s="5">
        <f>_xlfn.XLOOKUP(D654,products!A:A,products!D:D,,0)</f>
        <v>1</v>
      </c>
      <c r="L654" s="5">
        <f>_xlfn.XLOOKUP(D654,products!A:A,products!E:E,,0)</f>
        <v>15.85</v>
      </c>
      <c r="M654">
        <f t="shared" si="30"/>
        <v>63.4</v>
      </c>
      <c r="N654" t="str">
        <f t="shared" si="31"/>
        <v>Libarica</v>
      </c>
      <c r="O654" t="str">
        <f t="shared" si="32"/>
        <v>Light</v>
      </c>
      <c r="P654" t="str">
        <f>_xlfn.XLOOKUP(Coffee_shop[[#This Row],[Customer ID]],customers!A:A,customers!I:I,,0)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_xlfn.XLOOKUP(C655,customers!A:A,customers!C:C,,0)</f>
        <v>aburgetti5@moonfruit.com</v>
      </c>
      <c r="H655" s="2" t="str">
        <f>_xlfn.XLOOKUP(C655,customers!A:A,customers!G:G,,0)</f>
        <v>United States</v>
      </c>
      <c r="I655" t="str">
        <f>_xlfn.XLOOKUP(D655,products!A:A,products!B:B,,0)</f>
        <v>Ara</v>
      </c>
      <c r="J655" t="str">
        <f>_xlfn.XLOOKUP(D655,products!A:A,products!C:C,,0)</f>
        <v>M</v>
      </c>
      <c r="K655" s="5">
        <f>_xlfn.XLOOKUP(D655,products!A:A,products!D:D,,0)</f>
        <v>2.5</v>
      </c>
      <c r="L655" s="5">
        <f>_xlfn.XLOOKUP(D655,products!A:A,products!E:E,,0)</f>
        <v>25.874999999999996</v>
      </c>
      <c r="M655">
        <f t="shared" si="30"/>
        <v>103.49999999999999</v>
      </c>
      <c r="N655" t="str">
        <f t="shared" si="31"/>
        <v>Arabica</v>
      </c>
      <c r="O655" t="str">
        <f t="shared" si="32"/>
        <v>Medium</v>
      </c>
      <c r="P655" t="str">
        <f>_xlfn.XLOOKUP(Coffee_shop[[#This Row],[Customer ID]],customers!A:A,customers!I:I,,0)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_xlfn.XLOOKUP(C656,customers!A:A,customers!C:C,,0)</f>
        <v>mmalloyi6@seattletimes.com</v>
      </c>
      <c r="H656" s="2" t="str">
        <f>_xlfn.XLOOKUP(C656,customers!A:A,customers!G:G,,0)</f>
        <v>United States</v>
      </c>
      <c r="I656" t="str">
        <f>_xlfn.XLOOKUP(D656,products!A:A,products!B:B,,0)</f>
        <v>Ara</v>
      </c>
      <c r="J656" t="str">
        <f>_xlfn.XLOOKUP(D656,products!A:A,products!C:C,,0)</f>
        <v>D</v>
      </c>
      <c r="K656" s="5">
        <f>_xlfn.XLOOKUP(D656,products!A:A,products!D:D,,0)</f>
        <v>2.5</v>
      </c>
      <c r="L656" s="5">
        <f>_xlfn.XLOOKUP(D656,products!A:A,products!E:E,,0)</f>
        <v>22.884999999999998</v>
      </c>
      <c r="M656">
        <f t="shared" si="30"/>
        <v>68.655000000000001</v>
      </c>
      <c r="N656" t="str">
        <f t="shared" si="31"/>
        <v>Arabica</v>
      </c>
      <c r="O656" t="str">
        <f t="shared" si="32"/>
        <v>Dark</v>
      </c>
      <c r="P656" t="str">
        <f>_xlfn.XLOOKUP(Coffee_shop[[#This Row],[Customer ID]],customers!A:A,customers!I:I,,0)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_xlfn.XLOOKUP(C657,customers!A:A,customers!C:C,,0)</f>
        <v>mmcparlandi7@w3.org</v>
      </c>
      <c r="H657" s="2" t="str">
        <f>_xlfn.XLOOKUP(C657,customers!A:A,customers!G:G,,0)</f>
        <v>United States</v>
      </c>
      <c r="I657" t="str">
        <f>_xlfn.XLOOKUP(D657,products!A:A,products!B:B,,0)</f>
        <v>Rob</v>
      </c>
      <c r="J657" t="str">
        <f>_xlfn.XLOOKUP(D657,products!A:A,products!C:C,,0)</f>
        <v>M</v>
      </c>
      <c r="K657" s="5">
        <f>_xlfn.XLOOKUP(D657,products!A:A,products!D:D,,0)</f>
        <v>2.5</v>
      </c>
      <c r="L657" s="5">
        <f>_xlfn.XLOOKUP(D657,products!A:A,products!E:E,,0)</f>
        <v>22.884999999999998</v>
      </c>
      <c r="M657">
        <f t="shared" si="30"/>
        <v>45.769999999999996</v>
      </c>
      <c r="N657" t="str">
        <f t="shared" si="31"/>
        <v>Robusta</v>
      </c>
      <c r="O657" t="str">
        <f t="shared" si="32"/>
        <v>Medium</v>
      </c>
      <c r="P657" t="str">
        <f>_xlfn.XLOOKUP(Coffee_shop[[#This Row],[Customer ID]],customers!A:A,customers!I:I,,0)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_xlfn.XLOOKUP(C658,customers!A:A,customers!C:C,,0)</f>
        <v>sjennaroyi8@purevolume.com</v>
      </c>
      <c r="H658" s="2" t="str">
        <f>_xlfn.XLOOKUP(C658,customers!A:A,customers!G:G,,0)</f>
        <v>United States</v>
      </c>
      <c r="I658" t="str">
        <f>_xlfn.XLOOKUP(D658,products!A:A,products!B:B,,0)</f>
        <v>Lib</v>
      </c>
      <c r="J658" t="str">
        <f>_xlfn.XLOOKUP(D658,products!A:A,products!C:C,,0)</f>
        <v>D</v>
      </c>
      <c r="K658" s="5">
        <f>_xlfn.XLOOKUP(D658,products!A:A,products!D:D,,0)</f>
        <v>1</v>
      </c>
      <c r="L658" s="5">
        <f>_xlfn.XLOOKUP(D658,products!A:A,products!E:E,,0)</f>
        <v>12.95</v>
      </c>
      <c r="M658">
        <f t="shared" si="30"/>
        <v>51.8</v>
      </c>
      <c r="N658" t="str">
        <f t="shared" si="31"/>
        <v>Libarica</v>
      </c>
      <c r="O658" t="str">
        <f t="shared" si="32"/>
        <v>Dark</v>
      </c>
      <c r="P658" t="str">
        <f>_xlfn.XLOOKUP(Coffee_shop[[#This Row],[Customer ID]],customers!A:A,customers!I:I,,0)</f>
        <v>No</v>
      </c>
    </row>
    <row r="659" spans="1:16" x14ac:dyDescent="0.3">
      <c r="A659" s="2" t="s">
        <v>4201</v>
      </c>
      <c r="B659" s="3">
        <v>43831</v>
      </c>
      <c r="C659" s="2" t="s">
        <v>4202</v>
      </c>
      <c r="D659" t="s">
        <v>6157</v>
      </c>
      <c r="E659" s="2">
        <v>2</v>
      </c>
      <c r="F659" s="2" t="str">
        <f>_xlfn.XLOOKUP(C659,customers!$A$1:$A$1001,customers!$B$1:$B$1001,,0)</f>
        <v>Wren Place</v>
      </c>
      <c r="G659" s="2" t="str">
        <f>_xlfn.XLOOKUP(C659,customers!A:A,customers!C:C,,0)</f>
        <v>wplacei9@wsj.com</v>
      </c>
      <c r="H659" s="2" t="str">
        <f>_xlfn.XLOOKUP(C659,customers!A:A,customers!G:G,,0)</f>
        <v>United States</v>
      </c>
      <c r="I659" t="str">
        <f>_xlfn.XLOOKUP(D659,products!A:A,products!B:B,,0)</f>
        <v>Ara</v>
      </c>
      <c r="J659" t="str">
        <f>_xlfn.XLOOKUP(D659,products!A:A,products!C:C,,0)</f>
        <v>M</v>
      </c>
      <c r="K659" s="5">
        <f>_xlfn.XLOOKUP(D659,products!A:A,products!D:D,,0)</f>
        <v>0.5</v>
      </c>
      <c r="L659" s="5">
        <f>_xlfn.XLOOKUP(D659,products!A:A,products!E:E,,0)</f>
        <v>6.75</v>
      </c>
      <c r="M659">
        <f t="shared" si="30"/>
        <v>13.5</v>
      </c>
      <c r="N659" t="str">
        <f t="shared" si="31"/>
        <v>Arabica</v>
      </c>
      <c r="O659" t="str">
        <f t="shared" si="32"/>
        <v>Medium</v>
      </c>
      <c r="P659" t="str">
        <f>_xlfn.XLOOKUP(Coffee_shop[[#This Row],[Customer ID]],customers!A:A,customers!I:I,,0)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_xlfn.XLOOKUP(C660,customers!A:A,customers!C:C,,0)</f>
        <v>jmillettik@addtoany.com</v>
      </c>
      <c r="H660" s="2" t="str">
        <f>_xlfn.XLOOKUP(C660,customers!A:A,customers!G:G,,0)</f>
        <v>United States</v>
      </c>
      <c r="I660" t="str">
        <f>_xlfn.XLOOKUP(D660,products!A:A,products!B:B,,0)</f>
        <v>Exc</v>
      </c>
      <c r="J660" t="str">
        <f>_xlfn.XLOOKUP(D660,products!A:A,products!C:C,,0)</f>
        <v>M</v>
      </c>
      <c r="K660" s="5">
        <f>_xlfn.XLOOKUP(D660,products!A:A,products!D:D,,0)</f>
        <v>0.5</v>
      </c>
      <c r="L660" s="5">
        <f>_xlfn.XLOOKUP(D660,products!A:A,products!E:E,,0)</f>
        <v>8.25</v>
      </c>
      <c r="M660">
        <f t="shared" si="30"/>
        <v>24.75</v>
      </c>
      <c r="N660" t="str">
        <f t="shared" si="31"/>
        <v>Excelsa</v>
      </c>
      <c r="O660" t="str">
        <f t="shared" si="32"/>
        <v>Medium</v>
      </c>
      <c r="P660" t="str">
        <f>_xlfn.XLOOKUP(Coffee_shop[[#This Row],[Customer ID]],customers!A:A,customers!I:I,,0)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_xlfn.XLOOKUP(C661,customers!A:A,customers!C:C,,0)</f>
        <v>dgadsdenib@google.com.hk</v>
      </c>
      <c r="H661" s="2" t="str">
        <f>_xlfn.XLOOKUP(C661,customers!A:A,customers!G:G,,0)</f>
        <v>Ireland</v>
      </c>
      <c r="I661" t="str">
        <f>_xlfn.XLOOKUP(D661,products!A:A,products!B:B,,0)</f>
        <v>Ara</v>
      </c>
      <c r="J661" t="str">
        <f>_xlfn.XLOOKUP(D661,products!A:A,products!C:C,,0)</f>
        <v>D</v>
      </c>
      <c r="K661" s="5">
        <f>_xlfn.XLOOKUP(D661,products!A:A,products!D:D,,0)</f>
        <v>2.5</v>
      </c>
      <c r="L661" s="5">
        <f>_xlfn.XLOOKUP(D661,products!A:A,products!E:E,,0)</f>
        <v>22.884999999999998</v>
      </c>
      <c r="M661">
        <f t="shared" si="30"/>
        <v>45.769999999999996</v>
      </c>
      <c r="N661" t="str">
        <f t="shared" si="31"/>
        <v>Arabica</v>
      </c>
      <c r="O661" t="str">
        <f t="shared" si="32"/>
        <v>Dark</v>
      </c>
      <c r="P661" t="str">
        <f>_xlfn.XLOOKUP(Coffee_shop[[#This Row],[Customer ID]],customers!A:A,customers!I:I,,0)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_xlfn.XLOOKUP(C662,customers!A:A,customers!C:C,,0)</f>
        <v>vwakelinic@unesco.org</v>
      </c>
      <c r="H662" s="2" t="str">
        <f>_xlfn.XLOOKUP(C662,customers!A:A,customers!G:G,,0)</f>
        <v>United States</v>
      </c>
      <c r="I662" t="str">
        <f>_xlfn.XLOOKUP(D662,products!A:A,products!B:B,,0)</f>
        <v>Exc</v>
      </c>
      <c r="J662" t="str">
        <f>_xlfn.XLOOKUP(D662,products!A:A,products!C:C,,0)</f>
        <v>L</v>
      </c>
      <c r="K662" s="5">
        <f>_xlfn.XLOOKUP(D662,products!A:A,products!D:D,,0)</f>
        <v>0.5</v>
      </c>
      <c r="L662" s="5">
        <f>_xlfn.XLOOKUP(D662,products!A:A,products!E:E,,0)</f>
        <v>8.91</v>
      </c>
      <c r="M662">
        <f t="shared" si="30"/>
        <v>53.46</v>
      </c>
      <c r="N662" t="str">
        <f t="shared" si="31"/>
        <v>Excelsa</v>
      </c>
      <c r="O662" t="str">
        <f t="shared" si="32"/>
        <v>Light</v>
      </c>
      <c r="P662" t="str">
        <f>_xlfn.XLOOKUP(Coffee_shop[[#This Row],[Customer ID]],customers!A:A,customers!I:I,,0)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_xlfn.XLOOKUP(C663,customers!A:A,customers!C:C,,0)</f>
        <v>acampsallid@zimbio.com</v>
      </c>
      <c r="H663" s="2" t="str">
        <f>_xlfn.XLOOKUP(C663,customers!A:A,customers!G:G,,0)</f>
        <v>United States</v>
      </c>
      <c r="I663" t="str">
        <f>_xlfn.XLOOKUP(D663,products!A:A,products!B:B,,0)</f>
        <v>Ara</v>
      </c>
      <c r="J663" t="str">
        <f>_xlfn.XLOOKUP(D663,products!A:A,products!C:C,,0)</f>
        <v>M</v>
      </c>
      <c r="K663" s="5">
        <f>_xlfn.XLOOKUP(D663,products!A:A,products!D:D,,0)</f>
        <v>0.2</v>
      </c>
      <c r="L663" s="5">
        <f>_xlfn.XLOOKUP(D663,products!A:A,products!E:E,,0)</f>
        <v>3.375</v>
      </c>
      <c r="M663">
        <f t="shared" si="30"/>
        <v>20.25</v>
      </c>
      <c r="N663" t="str">
        <f t="shared" si="31"/>
        <v>Arabica</v>
      </c>
      <c r="O663" t="str">
        <f t="shared" si="32"/>
        <v>Medium</v>
      </c>
      <c r="P663" t="str">
        <f>_xlfn.XLOOKUP(Coffee_shop[[#This Row],[Customer ID]],customers!A:A,customers!I:I,,0)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_xlfn.XLOOKUP(C664,customers!A:A,customers!C:C,,0)</f>
        <v>smosebyie@stanford.edu</v>
      </c>
      <c r="H664" s="2" t="str">
        <f>_xlfn.XLOOKUP(C664,customers!A:A,customers!G:G,,0)</f>
        <v>United States</v>
      </c>
      <c r="I664" t="str">
        <f>_xlfn.XLOOKUP(D664,products!A:A,products!B:B,,0)</f>
        <v>Lib</v>
      </c>
      <c r="J664" t="str">
        <f>_xlfn.XLOOKUP(D664,products!A:A,products!C:C,,0)</f>
        <v>D</v>
      </c>
      <c r="K664" s="5">
        <f>_xlfn.XLOOKUP(D664,products!A:A,products!D:D,,0)</f>
        <v>2.5</v>
      </c>
      <c r="L664" s="5">
        <f>_xlfn.XLOOKUP(D664,products!A:A,products!E:E,,0)</f>
        <v>29.784999999999997</v>
      </c>
      <c r="M664">
        <f t="shared" si="30"/>
        <v>148.92499999999998</v>
      </c>
      <c r="N664" t="str">
        <f t="shared" si="31"/>
        <v>Libarica</v>
      </c>
      <c r="O664" t="str">
        <f t="shared" si="32"/>
        <v>Dark</v>
      </c>
      <c r="P664" t="str">
        <f>_xlfn.XLOOKUP(Coffee_shop[[#This Row],[Customer ID]],customers!A:A,customers!I:I,,0)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_xlfn.XLOOKUP(C665,customers!A:A,customers!C:C,,0)</f>
        <v>cwassif@prweb.com</v>
      </c>
      <c r="H665" s="2" t="str">
        <f>_xlfn.XLOOKUP(C665,customers!A:A,customers!G:G,,0)</f>
        <v>United States</v>
      </c>
      <c r="I665" t="str">
        <f>_xlfn.XLOOKUP(D665,products!A:A,products!B:B,,0)</f>
        <v>Ara</v>
      </c>
      <c r="J665" t="str">
        <f>_xlfn.XLOOKUP(D665,products!A:A,products!C:C,,0)</f>
        <v>M</v>
      </c>
      <c r="K665" s="5">
        <f>_xlfn.XLOOKUP(D665,products!A:A,products!D:D,,0)</f>
        <v>1</v>
      </c>
      <c r="L665" s="5">
        <f>_xlfn.XLOOKUP(D665,products!A:A,products!E:E,,0)</f>
        <v>11.25</v>
      </c>
      <c r="M665">
        <f t="shared" si="30"/>
        <v>67.5</v>
      </c>
      <c r="N665" t="str">
        <f t="shared" si="31"/>
        <v>Arabica</v>
      </c>
      <c r="O665" t="str">
        <f t="shared" si="32"/>
        <v>Medium</v>
      </c>
      <c r="P665" t="str">
        <f>_xlfn.XLOOKUP(Coffee_shop[[#This Row],[Customer ID]],customers!A:A,customers!I:I,,0)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_xlfn.XLOOKUP(C666,customers!A:A,customers!C:C,,0)</f>
        <v>isjostromig@pbs.org</v>
      </c>
      <c r="H666" s="2" t="str">
        <f>_xlfn.XLOOKUP(C666,customers!A:A,customers!G:G,,0)</f>
        <v>United States</v>
      </c>
      <c r="I666" t="str">
        <f>_xlfn.XLOOKUP(D666,products!A:A,products!B:B,,0)</f>
        <v>Exc</v>
      </c>
      <c r="J666" t="str">
        <f>_xlfn.XLOOKUP(D666,products!A:A,products!C:C,,0)</f>
        <v>D</v>
      </c>
      <c r="K666" s="5">
        <f>_xlfn.XLOOKUP(D666,products!A:A,products!D:D,,0)</f>
        <v>1</v>
      </c>
      <c r="L666" s="5">
        <f>_xlfn.XLOOKUP(D666,products!A:A,products!E:E,,0)</f>
        <v>12.15</v>
      </c>
      <c r="M666">
        <f t="shared" si="30"/>
        <v>72.900000000000006</v>
      </c>
      <c r="N666" t="str">
        <f t="shared" si="31"/>
        <v>Excelsa</v>
      </c>
      <c r="O666" t="str">
        <f t="shared" si="32"/>
        <v>Dark</v>
      </c>
      <c r="P666" t="str">
        <f>_xlfn.XLOOKUP(Coffee_shop[[#This Row],[Customer ID]],customers!A:A,customers!I:I,,0)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_xlfn.XLOOKUP(C667,customers!A:A,customers!C:C,,0)</f>
        <v>isjostromig@pbs.org</v>
      </c>
      <c r="H667" s="2" t="str">
        <f>_xlfn.XLOOKUP(C667,customers!A:A,customers!G:G,,0)</f>
        <v>United States</v>
      </c>
      <c r="I667" t="str">
        <f>_xlfn.XLOOKUP(D667,products!A:A,products!B:B,,0)</f>
        <v>Lib</v>
      </c>
      <c r="J667" t="str">
        <f>_xlfn.XLOOKUP(D667,products!A:A,products!C:C,,0)</f>
        <v>D</v>
      </c>
      <c r="K667" s="5">
        <f>_xlfn.XLOOKUP(D667,products!A:A,products!D:D,,0)</f>
        <v>0.2</v>
      </c>
      <c r="L667" s="5">
        <f>_xlfn.XLOOKUP(D667,products!A:A,products!E:E,,0)</f>
        <v>3.8849999999999998</v>
      </c>
      <c r="M667">
        <f t="shared" si="30"/>
        <v>7.77</v>
      </c>
      <c r="N667" t="str">
        <f t="shared" si="31"/>
        <v>Libarica</v>
      </c>
      <c r="O667" t="str">
        <f t="shared" si="32"/>
        <v>Dark</v>
      </c>
      <c r="P667" t="str">
        <f>_xlfn.XLOOKUP(Coffee_shop[[#This Row],[Customer ID]],customers!A:A,customers!I:I,,0)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_xlfn.XLOOKUP(C668,customers!A:A,customers!C:C,,0)</f>
        <v>jbranchettii@bravesites.com</v>
      </c>
      <c r="H668" s="2" t="str">
        <f>_xlfn.XLOOKUP(C668,customers!A:A,customers!G:G,,0)</f>
        <v>United States</v>
      </c>
      <c r="I668" t="str">
        <f>_xlfn.XLOOKUP(D668,products!A:A,products!B:B,,0)</f>
        <v>Ara</v>
      </c>
      <c r="J668" t="str">
        <f>_xlfn.XLOOKUP(D668,products!A:A,products!C:C,,0)</f>
        <v>D</v>
      </c>
      <c r="K668" s="5">
        <f>_xlfn.XLOOKUP(D668,products!A:A,products!D:D,,0)</f>
        <v>2.5</v>
      </c>
      <c r="L668" s="5">
        <f>_xlfn.XLOOKUP(D668,products!A:A,products!E:E,,0)</f>
        <v>22.884999999999998</v>
      </c>
      <c r="M668">
        <f t="shared" si="30"/>
        <v>91.539999999999992</v>
      </c>
      <c r="N668" t="str">
        <f t="shared" si="31"/>
        <v>Arabica</v>
      </c>
      <c r="O668" t="str">
        <f t="shared" si="32"/>
        <v>Dark</v>
      </c>
      <c r="P668" t="str">
        <f>_xlfn.XLOOKUP(Coffee_shop[[#This Row],[Customer ID]],customers!A:A,customers!I:I,,0)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_xlfn.XLOOKUP(C669,customers!A:A,customers!C:C,,0)</f>
        <v>nrudlandij@blogs.com</v>
      </c>
      <c r="H669" s="2" t="str">
        <f>_xlfn.XLOOKUP(C669,customers!A:A,customers!G:G,,0)</f>
        <v>Ireland</v>
      </c>
      <c r="I669" t="str">
        <f>_xlfn.XLOOKUP(D669,products!A:A,products!B:B,,0)</f>
        <v>Ara</v>
      </c>
      <c r="J669" t="str">
        <f>_xlfn.XLOOKUP(D669,products!A:A,products!C:C,,0)</f>
        <v>D</v>
      </c>
      <c r="K669" s="5">
        <f>_xlfn.XLOOKUP(D669,products!A:A,products!D:D,,0)</f>
        <v>1</v>
      </c>
      <c r="L669" s="5">
        <f>_xlfn.XLOOKUP(D669,products!A:A,products!E:E,,0)</f>
        <v>9.9499999999999993</v>
      </c>
      <c r="M669">
        <f t="shared" si="30"/>
        <v>59.699999999999996</v>
      </c>
      <c r="N669" t="str">
        <f t="shared" si="31"/>
        <v>Arabica</v>
      </c>
      <c r="O669" t="str">
        <f t="shared" si="32"/>
        <v>Dark</v>
      </c>
      <c r="P669" t="str">
        <f>_xlfn.XLOOKUP(Coffee_shop[[#This Row],[Customer ID]],customers!A:A,customers!I:I,,0)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_xlfn.XLOOKUP(C670,customers!A:A,customers!C:C,,0)</f>
        <v>jmillettik@addtoany.com</v>
      </c>
      <c r="H670" s="2" t="str">
        <f>_xlfn.XLOOKUP(C670,customers!A:A,customers!G:G,,0)</f>
        <v>United States</v>
      </c>
      <c r="I670" t="str">
        <f>_xlfn.XLOOKUP(D670,products!A:A,products!B:B,,0)</f>
        <v>Rob</v>
      </c>
      <c r="J670" t="str">
        <f>_xlfn.XLOOKUP(D670,products!A:A,products!C:C,,0)</f>
        <v>L</v>
      </c>
      <c r="K670" s="5">
        <f>_xlfn.XLOOKUP(D670,products!A:A,products!D:D,,0)</f>
        <v>2.5</v>
      </c>
      <c r="L670" s="5">
        <f>_xlfn.XLOOKUP(D670,products!A:A,products!E:E,,0)</f>
        <v>27.484999999999996</v>
      </c>
      <c r="M670">
        <f t="shared" si="30"/>
        <v>137.42499999999998</v>
      </c>
      <c r="N670" t="str">
        <f t="shared" si="31"/>
        <v>Robusta</v>
      </c>
      <c r="O670" t="str">
        <f t="shared" si="32"/>
        <v>Light</v>
      </c>
      <c r="P670" t="str">
        <f>_xlfn.XLOOKUP(Coffee_shop[[#This Row],[Customer ID]],customers!A:A,customers!I:I,,0)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_xlfn.XLOOKUP(C671,customers!A:A,customers!C:C,,0)</f>
        <v>ftourryil@google.de</v>
      </c>
      <c r="H671" s="2" t="str">
        <f>_xlfn.XLOOKUP(C671,customers!A:A,customers!G:G,,0)</f>
        <v>United States</v>
      </c>
      <c r="I671" t="str">
        <f>_xlfn.XLOOKUP(D671,products!A:A,products!B:B,,0)</f>
        <v>Lib</v>
      </c>
      <c r="J671" t="str">
        <f>_xlfn.XLOOKUP(D671,products!A:A,products!C:C,,0)</f>
        <v>M</v>
      </c>
      <c r="K671" s="5">
        <f>_xlfn.XLOOKUP(D671,products!A:A,products!D:D,,0)</f>
        <v>2.5</v>
      </c>
      <c r="L671" s="5">
        <f>_xlfn.XLOOKUP(D671,products!A:A,products!E:E,,0)</f>
        <v>33.464999999999996</v>
      </c>
      <c r="M671">
        <f t="shared" si="30"/>
        <v>66.929999999999993</v>
      </c>
      <c r="N671" t="str">
        <f t="shared" si="31"/>
        <v>Libarica</v>
      </c>
      <c r="O671" t="str">
        <f t="shared" si="32"/>
        <v>Medium</v>
      </c>
      <c r="P671" t="str">
        <f>_xlfn.XLOOKUP(Coffee_shop[[#This Row],[Customer ID]],customers!A:A,customers!I:I,,0)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_xlfn.XLOOKUP(C672,customers!A:A,customers!C:C,,0)</f>
        <v>cweatherallim@toplist.cz</v>
      </c>
      <c r="H672" s="2" t="str">
        <f>_xlfn.XLOOKUP(C672,customers!A:A,customers!G:G,,0)</f>
        <v>United States</v>
      </c>
      <c r="I672" t="str">
        <f>_xlfn.XLOOKUP(D672,products!A:A,products!B:B,,0)</f>
        <v>Lib</v>
      </c>
      <c r="J672" t="str">
        <f>_xlfn.XLOOKUP(D672,products!A:A,products!C:C,,0)</f>
        <v>M</v>
      </c>
      <c r="K672" s="5">
        <f>_xlfn.XLOOKUP(D672,products!A:A,products!D:D,,0)</f>
        <v>0.2</v>
      </c>
      <c r="L672" s="5">
        <f>_xlfn.XLOOKUP(D672,products!A:A,products!E:E,,0)</f>
        <v>4.3650000000000002</v>
      </c>
      <c r="M672">
        <f t="shared" si="30"/>
        <v>13.095000000000001</v>
      </c>
      <c r="N672" t="str">
        <f t="shared" si="31"/>
        <v>Libarica</v>
      </c>
      <c r="O672" t="str">
        <f t="shared" si="32"/>
        <v>Medium</v>
      </c>
      <c r="P672" t="str">
        <f>_xlfn.XLOOKUP(Coffee_shop[[#This Row],[Customer ID]],customers!A:A,customers!I:I,,0)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_xlfn.XLOOKUP(C673,customers!A:A,customers!C:C,,0)</f>
        <v>gheindrickin@usda.gov</v>
      </c>
      <c r="H673" s="2" t="str">
        <f>_xlfn.XLOOKUP(C673,customers!A:A,customers!G:G,,0)</f>
        <v>United States</v>
      </c>
      <c r="I673" t="str">
        <f>_xlfn.XLOOKUP(D673,products!A:A,products!B:B,,0)</f>
        <v>Rob</v>
      </c>
      <c r="J673" t="str">
        <f>_xlfn.XLOOKUP(D673,products!A:A,products!C:C,,0)</f>
        <v>L</v>
      </c>
      <c r="K673" s="5">
        <f>_xlfn.XLOOKUP(D673,products!A:A,products!D:D,,0)</f>
        <v>1</v>
      </c>
      <c r="L673" s="5">
        <f>_xlfn.XLOOKUP(D673,products!A:A,products!E:E,,0)</f>
        <v>11.95</v>
      </c>
      <c r="M673">
        <f t="shared" si="30"/>
        <v>59.75</v>
      </c>
      <c r="N673" t="str">
        <f t="shared" si="31"/>
        <v>Robusta</v>
      </c>
      <c r="O673" t="str">
        <f t="shared" si="32"/>
        <v>Light</v>
      </c>
      <c r="P673" t="str">
        <f>_xlfn.XLOOKUP(Coffee_shop[[#This Row],[Customer ID]],customers!A:A,customers!I:I,,0)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_xlfn.XLOOKUP(C674,customers!A:A,customers!C:C,,0)</f>
        <v>limasonio@discuz.net</v>
      </c>
      <c r="H674" s="2" t="str">
        <f>_xlfn.XLOOKUP(C674,customers!A:A,customers!G:G,,0)</f>
        <v>United States</v>
      </c>
      <c r="I674" t="str">
        <f>_xlfn.XLOOKUP(D674,products!A:A,products!B:B,,0)</f>
        <v>Lib</v>
      </c>
      <c r="J674" t="str">
        <f>_xlfn.XLOOKUP(D674,products!A:A,products!C:C,,0)</f>
        <v>M</v>
      </c>
      <c r="K674" s="5">
        <f>_xlfn.XLOOKUP(D674,products!A:A,products!D:D,,0)</f>
        <v>0.5</v>
      </c>
      <c r="L674" s="5">
        <f>_xlfn.XLOOKUP(D674,products!A:A,products!E:E,,0)</f>
        <v>8.73</v>
      </c>
      <c r="M674">
        <f t="shared" si="30"/>
        <v>43.650000000000006</v>
      </c>
      <c r="N674" t="str">
        <f t="shared" si="31"/>
        <v>Libarica</v>
      </c>
      <c r="O674" t="str">
        <f t="shared" si="32"/>
        <v>Medium</v>
      </c>
      <c r="P674" t="str">
        <f>_xlfn.XLOOKUP(Coffee_shop[[#This Row],[Customer ID]],customers!A:A,customers!I:I,,0)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_xlfn.XLOOKUP(C675,customers!A:A,customers!C:C,,0)</f>
        <v>hsaillip@odnoklassniki.ru</v>
      </c>
      <c r="H675" s="2" t="str">
        <f>_xlfn.XLOOKUP(C675,customers!A:A,customers!G:G,,0)</f>
        <v>United States</v>
      </c>
      <c r="I675" t="str">
        <f>_xlfn.XLOOKUP(D675,products!A:A,products!B:B,,0)</f>
        <v>Exc</v>
      </c>
      <c r="J675" t="str">
        <f>_xlfn.XLOOKUP(D675,products!A:A,products!C:C,,0)</f>
        <v>M</v>
      </c>
      <c r="K675" s="5">
        <f>_xlfn.XLOOKUP(D675,products!A:A,products!D:D,,0)</f>
        <v>1</v>
      </c>
      <c r="L675" s="5">
        <f>_xlfn.XLOOKUP(D675,products!A:A,products!E:E,,0)</f>
        <v>13.75</v>
      </c>
      <c r="M675">
        <f t="shared" si="30"/>
        <v>82.5</v>
      </c>
      <c r="N675" t="str">
        <f t="shared" si="31"/>
        <v>Excelsa</v>
      </c>
      <c r="O675" t="str">
        <f t="shared" si="32"/>
        <v>Medium</v>
      </c>
      <c r="P675" t="str">
        <f>_xlfn.XLOOKUP(Coffee_shop[[#This Row],[Customer ID]],customers!A:A,customers!I:I,,0)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_xlfn.XLOOKUP(C676,customers!A:A,customers!C:C,,0)</f>
        <v>hlarvoriq@last.fm</v>
      </c>
      <c r="H676" s="2" t="str">
        <f>_xlfn.XLOOKUP(C676,customers!A:A,customers!G:G,,0)</f>
        <v>United States</v>
      </c>
      <c r="I676" t="str">
        <f>_xlfn.XLOOKUP(D676,products!A:A,products!B:B,,0)</f>
        <v>Ara</v>
      </c>
      <c r="J676" t="str">
        <f>_xlfn.XLOOKUP(D676,products!A:A,products!C:C,,0)</f>
        <v>L</v>
      </c>
      <c r="K676" s="5">
        <f>_xlfn.XLOOKUP(D676,products!A:A,products!D:D,,0)</f>
        <v>2.5</v>
      </c>
      <c r="L676" s="5">
        <f>_xlfn.XLOOKUP(D676,products!A:A,products!E:E,,0)</f>
        <v>29.784999999999997</v>
      </c>
      <c r="M676">
        <f t="shared" si="30"/>
        <v>178.70999999999998</v>
      </c>
      <c r="N676" t="str">
        <f t="shared" si="31"/>
        <v>Arabica</v>
      </c>
      <c r="O676" t="str">
        <f t="shared" si="32"/>
        <v>Light</v>
      </c>
      <c r="P676" t="str">
        <f>_xlfn.XLOOKUP(Coffee_shop[[#This Row],[Customer ID]],customers!A:A,customers!I:I,,0)</f>
        <v>Yes</v>
      </c>
    </row>
    <row r="677" spans="1:16" x14ac:dyDescent="0.3">
      <c r="A677" s="2" t="s">
        <v>4303</v>
      </c>
      <c r="B677" s="3">
        <v>44263</v>
      </c>
      <c r="C677" s="2" t="s">
        <v>4304</v>
      </c>
      <c r="D677" t="s">
        <v>6165</v>
      </c>
      <c r="E677" s="2">
        <v>4</v>
      </c>
      <c r="F677" s="2" t="str">
        <f>_xlfn.XLOOKUP(C677,customers!$A$1:$A$1001,customers!$B$1:$B$1001,,0)</f>
        <v>Terri Lyford</v>
      </c>
      <c r="G677" s="2">
        <f>_xlfn.XLOOKUP(C677,customers!A:A,customers!C:C,,0)</f>
        <v>0</v>
      </c>
      <c r="H677" s="2" t="str">
        <f>_xlfn.XLOOKUP(C677,customers!A:A,customers!G:G,,0)</f>
        <v>United States</v>
      </c>
      <c r="I677" t="str">
        <f>_xlfn.XLOOKUP(D677,products!A:A,products!B:B,,0)</f>
        <v>Lib</v>
      </c>
      <c r="J677" t="str">
        <f>_xlfn.XLOOKUP(D677,products!A:A,products!C:C,,0)</f>
        <v>D</v>
      </c>
      <c r="K677" s="5">
        <f>_xlfn.XLOOKUP(D677,products!A:A,products!D:D,,0)</f>
        <v>2.5</v>
      </c>
      <c r="L677" s="5">
        <f>_xlfn.XLOOKUP(D677,products!A:A,products!E:E,,0)</f>
        <v>29.784999999999997</v>
      </c>
      <c r="M677">
        <f t="shared" si="30"/>
        <v>119.13999999999999</v>
      </c>
      <c r="N677" t="str">
        <f t="shared" si="31"/>
        <v>Libarica</v>
      </c>
      <c r="O677" t="str">
        <f t="shared" si="32"/>
        <v>Dark</v>
      </c>
      <c r="P677" t="str">
        <f>_xlfn.XLOOKUP(Coffee_shop[[#This Row],[Customer ID]],customers!A:A,customers!I:I,,0)</f>
        <v>Yes</v>
      </c>
    </row>
    <row r="678" spans="1:16" x14ac:dyDescent="0.3">
      <c r="A678" s="2" t="s">
        <v>4308</v>
      </c>
      <c r="B678" s="3">
        <v>44217</v>
      </c>
      <c r="C678" s="2" t="s">
        <v>4309</v>
      </c>
      <c r="D678" t="s">
        <v>6161</v>
      </c>
      <c r="E678" s="2">
        <v>5</v>
      </c>
      <c r="F678" s="2" t="str">
        <f>_xlfn.XLOOKUP(C678,customers!$A$1:$A$1001,customers!$B$1:$B$1001,,0)</f>
        <v>Gabey Cogan</v>
      </c>
      <c r="G678" s="2">
        <f>_xlfn.XLOOKUP(C678,customers!A:A,customers!C:C,,0)</f>
        <v>0</v>
      </c>
      <c r="H678" s="2" t="str">
        <f>_xlfn.XLOOKUP(C678,customers!A:A,customers!G:G,,0)</f>
        <v>United States</v>
      </c>
      <c r="I678" t="str">
        <f>_xlfn.XLOOKUP(D678,products!A:A,products!B:B,,0)</f>
        <v>Lib</v>
      </c>
      <c r="J678" t="str">
        <f>_xlfn.XLOOKUP(D678,products!A:A,products!C:C,,0)</f>
        <v>L</v>
      </c>
      <c r="K678" s="5">
        <f>_xlfn.XLOOKUP(D678,products!A:A,products!D:D,,0)</f>
        <v>0.5</v>
      </c>
      <c r="L678" s="5">
        <f>_xlfn.XLOOKUP(D678,products!A:A,products!E:E,,0)</f>
        <v>9.51</v>
      </c>
      <c r="M678">
        <f t="shared" si="30"/>
        <v>47.55</v>
      </c>
      <c r="N678" t="str">
        <f t="shared" si="31"/>
        <v>Libarica</v>
      </c>
      <c r="O678" t="str">
        <f t="shared" si="32"/>
        <v>Light</v>
      </c>
      <c r="P678" t="str">
        <f>_xlfn.XLOOKUP(Coffee_shop[[#This Row],[Customer ID]],customers!A:A,customers!I:I,,0)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_xlfn.XLOOKUP(C679,customers!A:A,customers!C:C,,0)</f>
        <v>cpenwardenit@mlb.com</v>
      </c>
      <c r="H679" s="2" t="str">
        <f>_xlfn.XLOOKUP(C679,customers!A:A,customers!G:G,,0)</f>
        <v>Ireland</v>
      </c>
      <c r="I679" t="str">
        <f>_xlfn.XLOOKUP(D679,products!A:A,products!B:B,,0)</f>
        <v>Lib</v>
      </c>
      <c r="J679" t="str">
        <f>_xlfn.XLOOKUP(D679,products!A:A,products!C:C,,0)</f>
        <v>M</v>
      </c>
      <c r="K679" s="5">
        <f>_xlfn.XLOOKUP(D679,products!A:A,products!D:D,,0)</f>
        <v>0.5</v>
      </c>
      <c r="L679" s="5">
        <f>_xlfn.XLOOKUP(D679,products!A:A,products!E:E,,0)</f>
        <v>8.73</v>
      </c>
      <c r="M679">
        <f t="shared" si="30"/>
        <v>43.650000000000006</v>
      </c>
      <c r="N679" t="str">
        <f t="shared" si="31"/>
        <v>Libarica</v>
      </c>
      <c r="O679" t="str">
        <f t="shared" si="32"/>
        <v>Medium</v>
      </c>
      <c r="P679" t="str">
        <f>_xlfn.XLOOKUP(Coffee_shop[[#This Row],[Customer ID]],customers!A:A,customers!I:I,,0)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_xlfn.XLOOKUP(C680,customers!A:A,customers!C:C,,0)</f>
        <v>mmiddisiu@dmoz.org</v>
      </c>
      <c r="H680" s="2" t="str">
        <f>_xlfn.XLOOKUP(C680,customers!A:A,customers!G:G,,0)</f>
        <v>United States</v>
      </c>
      <c r="I680" t="str">
        <f>_xlfn.XLOOKUP(D680,products!A:A,products!B:B,,0)</f>
        <v>Ara</v>
      </c>
      <c r="J680" t="str">
        <f>_xlfn.XLOOKUP(D680,products!A:A,products!C:C,,0)</f>
        <v>L</v>
      </c>
      <c r="K680" s="5">
        <f>_xlfn.XLOOKUP(D680,products!A:A,products!D:D,,0)</f>
        <v>2.5</v>
      </c>
      <c r="L680" s="5">
        <f>_xlfn.XLOOKUP(D680,products!A:A,products!E:E,,0)</f>
        <v>29.784999999999997</v>
      </c>
      <c r="M680">
        <f t="shared" si="30"/>
        <v>178.70999999999998</v>
      </c>
      <c r="N680" t="str">
        <f t="shared" si="31"/>
        <v>Arabica</v>
      </c>
      <c r="O680" t="str">
        <f t="shared" si="32"/>
        <v>Light</v>
      </c>
      <c r="P680" t="str">
        <f>_xlfn.XLOOKUP(Coffee_shop[[#This Row],[Customer ID]],customers!A:A,customers!I:I,,0)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_xlfn.XLOOKUP(C681,customers!A:A,customers!C:C,,0)</f>
        <v>avairowiv@studiopress.com</v>
      </c>
      <c r="H681" s="2" t="str">
        <f>_xlfn.XLOOKUP(C681,customers!A:A,customers!G:G,,0)</f>
        <v>United Kingdom</v>
      </c>
      <c r="I681" t="str">
        <f>_xlfn.XLOOKUP(D681,products!A:A,products!B:B,,0)</f>
        <v>Rob</v>
      </c>
      <c r="J681" t="str">
        <f>_xlfn.XLOOKUP(D681,products!A:A,products!C:C,,0)</f>
        <v>L</v>
      </c>
      <c r="K681" s="5">
        <f>_xlfn.XLOOKUP(D681,products!A:A,products!D:D,,0)</f>
        <v>2.5</v>
      </c>
      <c r="L681" s="5">
        <f>_xlfn.XLOOKUP(D681,products!A:A,products!E:E,,0)</f>
        <v>27.484999999999996</v>
      </c>
      <c r="M681">
        <f t="shared" si="30"/>
        <v>27.484999999999996</v>
      </c>
      <c r="N681" t="str">
        <f t="shared" si="31"/>
        <v>Robusta</v>
      </c>
      <c r="O681" t="str">
        <f t="shared" si="32"/>
        <v>Light</v>
      </c>
      <c r="P681" t="str">
        <f>_xlfn.XLOOKUP(Coffee_shop[[#This Row],[Customer ID]],customers!A:A,customers!I:I,,0)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_xlfn.XLOOKUP(C682,customers!A:A,customers!C:C,,0)</f>
        <v>agoldieiw@goo.gl</v>
      </c>
      <c r="H682" s="2" t="str">
        <f>_xlfn.XLOOKUP(C682,customers!A:A,customers!G:G,,0)</f>
        <v>United States</v>
      </c>
      <c r="I682" t="str">
        <f>_xlfn.XLOOKUP(D682,products!A:A,products!B:B,,0)</f>
        <v>Ara</v>
      </c>
      <c r="J682" t="str">
        <f>_xlfn.XLOOKUP(D682,products!A:A,products!C:C,,0)</f>
        <v>M</v>
      </c>
      <c r="K682" s="5">
        <f>_xlfn.XLOOKUP(D682,products!A:A,products!D:D,,0)</f>
        <v>1</v>
      </c>
      <c r="L682" s="5">
        <f>_xlfn.XLOOKUP(D682,products!A:A,products!E:E,,0)</f>
        <v>11.25</v>
      </c>
      <c r="M682">
        <f t="shared" si="30"/>
        <v>56.25</v>
      </c>
      <c r="N682" t="str">
        <f t="shared" si="31"/>
        <v>Arabica</v>
      </c>
      <c r="O682" t="str">
        <f t="shared" si="32"/>
        <v>Medium</v>
      </c>
      <c r="P682" t="str">
        <f>_xlfn.XLOOKUP(Coffee_shop[[#This Row],[Customer ID]],customers!A:A,customers!I:I,,0)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_xlfn.XLOOKUP(C683,customers!A:A,customers!C:C,,0)</f>
        <v>nayrisix@t-online.de</v>
      </c>
      <c r="H683" s="2" t="str">
        <f>_xlfn.XLOOKUP(C683,customers!A:A,customers!G:G,,0)</f>
        <v>United Kingdom</v>
      </c>
      <c r="I683" t="str">
        <f>_xlfn.XLOOKUP(D683,products!A:A,products!B:B,,0)</f>
        <v>Lib</v>
      </c>
      <c r="J683" t="str">
        <f>_xlfn.XLOOKUP(D683,products!A:A,products!C:C,,0)</f>
        <v>L</v>
      </c>
      <c r="K683" s="5">
        <f>_xlfn.XLOOKUP(D683,products!A:A,products!D:D,,0)</f>
        <v>0.2</v>
      </c>
      <c r="L683" s="5">
        <f>_xlfn.XLOOKUP(D683,products!A:A,products!E:E,,0)</f>
        <v>4.7549999999999999</v>
      </c>
      <c r="M683">
        <f t="shared" si="30"/>
        <v>9.51</v>
      </c>
      <c r="N683" t="str">
        <f t="shared" si="31"/>
        <v>Libarica</v>
      </c>
      <c r="O683" t="str">
        <f t="shared" si="32"/>
        <v>Light</v>
      </c>
      <c r="P683" t="str">
        <f>_xlfn.XLOOKUP(Coffee_shop[[#This Row],[Customer ID]],customers!A:A,customers!I:I,,0)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5">
        <f>_xlfn.XLOOKUP(D684,products!A:A,products!D:D,,0)</f>
        <v>0.2</v>
      </c>
      <c r="L684" s="5">
        <f>_xlfn.XLOOKUP(D684,products!A:A,products!E:E,,0)</f>
        <v>4.125</v>
      </c>
      <c r="M684">
        <f t="shared" si="30"/>
        <v>8.25</v>
      </c>
      <c r="N684" t="str">
        <f t="shared" si="31"/>
        <v>Excelsa</v>
      </c>
      <c r="O684" t="str">
        <f t="shared" si="32"/>
        <v>Medium</v>
      </c>
      <c r="P684" t="str">
        <f>_xlfn.XLOOKUP(Coffee_shop[[#This Row],[Customer ID]],customers!A:A,customers!I:I,,0)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_xlfn.XLOOKUP(C685,customers!A:A,customers!C:C,,0)</f>
        <v>tjacobovitziz@cbc.ca</v>
      </c>
      <c r="H685" s="2" t="str">
        <f>_xlfn.XLOOKUP(C685,customers!A:A,customers!G:G,,0)</f>
        <v>United States</v>
      </c>
      <c r="I685" t="str">
        <f>_xlfn.XLOOKUP(D685,products!A:A,products!B:B,,0)</f>
        <v>Lib</v>
      </c>
      <c r="J685" t="str">
        <f>_xlfn.XLOOKUP(D685,products!A:A,products!C:C,,0)</f>
        <v>D</v>
      </c>
      <c r="K685" s="5">
        <f>_xlfn.XLOOKUP(D685,products!A:A,products!D:D,,0)</f>
        <v>0.5</v>
      </c>
      <c r="L685" s="5">
        <f>_xlfn.XLOOKUP(D685,products!A:A,products!E:E,,0)</f>
        <v>7.77</v>
      </c>
      <c r="M685">
        <f t="shared" si="30"/>
        <v>46.62</v>
      </c>
      <c r="N685" t="str">
        <f t="shared" si="31"/>
        <v>Libarica</v>
      </c>
      <c r="O685" t="str">
        <f t="shared" si="32"/>
        <v>Dark</v>
      </c>
      <c r="P685" t="str">
        <f>_xlfn.XLOOKUP(Coffee_shop[[#This Row],[Customer ID]],customers!A:A,customers!I:I,,0)</f>
        <v>No</v>
      </c>
    </row>
    <row r="686" spans="1:16" x14ac:dyDescent="0.3">
      <c r="A686" s="2" t="s">
        <v>4354</v>
      </c>
      <c r="B686" s="3">
        <v>43517</v>
      </c>
      <c r="C686" s="2" t="s">
        <v>4355</v>
      </c>
      <c r="D686" t="s">
        <v>6179</v>
      </c>
      <c r="E686" s="2">
        <v>6</v>
      </c>
      <c r="F686" s="2" t="str">
        <f>_xlfn.XLOOKUP(C686,customers!$A$1:$A$1001,customers!$B$1:$B$1001,,0)</f>
        <v>Becca Ableson</v>
      </c>
      <c r="G686" s="2">
        <f>_xlfn.XLOOKUP(C686,customers!A:A,customers!C:C,,0)</f>
        <v>0</v>
      </c>
      <c r="H686" s="2" t="str">
        <f>_xlfn.XLOOKUP(C686,customers!A:A,customers!G:G,,0)</f>
        <v>United States</v>
      </c>
      <c r="I686" t="str">
        <f>_xlfn.XLOOKUP(D686,products!A:A,products!B:B,,0)</f>
        <v>Rob</v>
      </c>
      <c r="J686" t="str">
        <f>_xlfn.XLOOKUP(D686,products!A:A,products!C:C,,0)</f>
        <v>L</v>
      </c>
      <c r="K686" s="5">
        <f>_xlfn.XLOOKUP(D686,products!A:A,products!D:D,,0)</f>
        <v>1</v>
      </c>
      <c r="L686" s="5">
        <f>_xlfn.XLOOKUP(D686,products!A:A,products!E:E,,0)</f>
        <v>11.95</v>
      </c>
      <c r="M686">
        <f t="shared" si="30"/>
        <v>71.699999999999989</v>
      </c>
      <c r="N686" t="str">
        <f t="shared" si="31"/>
        <v>Robusta</v>
      </c>
      <c r="O686" t="str">
        <f t="shared" si="32"/>
        <v>Light</v>
      </c>
      <c r="P686" t="str">
        <f>_xlfn.XLOOKUP(Coffee_shop[[#This Row],[Customer ID]],customers!A:A,customers!I:I,,0)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_xlfn.XLOOKUP(C687,customers!A:A,customers!C:C,,0)</f>
        <v>jdruittj1@feedburner.com</v>
      </c>
      <c r="H687" s="2" t="str">
        <f>_xlfn.XLOOKUP(C687,customers!A:A,customers!G:G,,0)</f>
        <v>United States</v>
      </c>
      <c r="I687" t="str">
        <f>_xlfn.XLOOKUP(D687,products!A:A,products!B:B,,0)</f>
        <v>Lib</v>
      </c>
      <c r="J687" t="str">
        <f>_xlfn.XLOOKUP(D687,products!A:A,products!C:C,,0)</f>
        <v>L</v>
      </c>
      <c r="K687" s="5">
        <f>_xlfn.XLOOKUP(D687,products!A:A,products!D:D,,0)</f>
        <v>2.5</v>
      </c>
      <c r="L687" s="5">
        <f>_xlfn.XLOOKUP(D687,products!A:A,products!E:E,,0)</f>
        <v>36.454999999999998</v>
      </c>
      <c r="M687">
        <f t="shared" si="30"/>
        <v>72.91</v>
      </c>
      <c r="N687" t="str">
        <f t="shared" si="31"/>
        <v>Libarica</v>
      </c>
      <c r="O687" t="str">
        <f t="shared" si="32"/>
        <v>Light</v>
      </c>
      <c r="P687" t="str">
        <f>_xlfn.XLOOKUP(Coffee_shop[[#This Row],[Customer ID]],customers!A:A,customers!I:I,,0)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_xlfn.XLOOKUP(C688,customers!A:A,customers!C:C,,0)</f>
        <v>dshortallj2@wikipedia.org</v>
      </c>
      <c r="H688" s="2" t="str">
        <f>_xlfn.XLOOKUP(C688,customers!A:A,customers!G:G,,0)</f>
        <v>United States</v>
      </c>
      <c r="I688" t="str">
        <f>_xlfn.XLOOKUP(D688,products!A:A,products!B:B,,0)</f>
        <v>Rob</v>
      </c>
      <c r="J688" t="str">
        <f>_xlfn.XLOOKUP(D688,products!A:A,products!C:C,,0)</f>
        <v>D</v>
      </c>
      <c r="K688" s="5">
        <f>_xlfn.XLOOKUP(D688,products!A:A,products!D:D,,0)</f>
        <v>0.2</v>
      </c>
      <c r="L688" s="5">
        <f>_xlfn.XLOOKUP(D688,products!A:A,products!E:E,,0)</f>
        <v>2.6849999999999996</v>
      </c>
      <c r="M688">
        <f t="shared" si="30"/>
        <v>8.0549999999999997</v>
      </c>
      <c r="N688" t="str">
        <f t="shared" si="31"/>
        <v>Robusta</v>
      </c>
      <c r="O688" t="str">
        <f t="shared" si="32"/>
        <v>Dark</v>
      </c>
      <c r="P688" t="str">
        <f>_xlfn.XLOOKUP(Coffee_shop[[#This Row],[Customer ID]],customers!A:A,customers!I:I,,0)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_xlfn.XLOOKUP(C689,customers!A:A,customers!C:C,,0)</f>
        <v>wcottierj3@cafepress.com</v>
      </c>
      <c r="H689" s="2" t="str">
        <f>_xlfn.XLOOKUP(C689,customers!A:A,customers!G:G,,0)</f>
        <v>United States</v>
      </c>
      <c r="I689" t="str">
        <f>_xlfn.XLOOKUP(D689,products!A:A,products!B:B,,0)</f>
        <v>Exc</v>
      </c>
      <c r="J689" t="str">
        <f>_xlfn.XLOOKUP(D689,products!A:A,products!C:C,,0)</f>
        <v>M</v>
      </c>
      <c r="K689" s="5">
        <f>_xlfn.XLOOKUP(D689,products!A:A,products!D:D,,0)</f>
        <v>0.5</v>
      </c>
      <c r="L689" s="5">
        <f>_xlfn.XLOOKUP(D689,products!A:A,products!E:E,,0)</f>
        <v>8.25</v>
      </c>
      <c r="M689">
        <f t="shared" si="30"/>
        <v>16.5</v>
      </c>
      <c r="N689" t="str">
        <f t="shared" si="31"/>
        <v>Excelsa</v>
      </c>
      <c r="O689" t="str">
        <f t="shared" si="32"/>
        <v>Medium</v>
      </c>
      <c r="P689" t="str">
        <f>_xlfn.XLOOKUP(Coffee_shop[[#This Row],[Customer ID]],customers!A:A,customers!I:I,,0)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_xlfn.XLOOKUP(C690,customers!A:A,customers!C:C,,0)</f>
        <v>kgrinstedj4@google.com.br</v>
      </c>
      <c r="H690" s="2" t="str">
        <f>_xlfn.XLOOKUP(C690,customers!A:A,customers!G:G,,0)</f>
        <v>Ireland</v>
      </c>
      <c r="I690" t="str">
        <f>_xlfn.XLOOKUP(D690,products!A:A,products!B:B,,0)</f>
        <v>Ara</v>
      </c>
      <c r="J690" t="str">
        <f>_xlfn.XLOOKUP(D690,products!A:A,products!C:C,,0)</f>
        <v>L</v>
      </c>
      <c r="K690" s="5">
        <f>_xlfn.XLOOKUP(D690,products!A:A,products!D:D,,0)</f>
        <v>1</v>
      </c>
      <c r="L690" s="5">
        <f>_xlfn.XLOOKUP(D690,products!A:A,products!E:E,,0)</f>
        <v>12.95</v>
      </c>
      <c r="M690">
        <f t="shared" si="30"/>
        <v>64.75</v>
      </c>
      <c r="N690" t="str">
        <f t="shared" si="31"/>
        <v>Arabica</v>
      </c>
      <c r="O690" t="str">
        <f t="shared" si="32"/>
        <v>Light</v>
      </c>
      <c r="P690" t="str">
        <f>_xlfn.XLOOKUP(Coffee_shop[[#This Row],[Customer ID]],customers!A:A,customers!I:I,,0)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_xlfn.XLOOKUP(C691,customers!A:A,customers!C:C,,0)</f>
        <v>dskynerj5@hubpages.com</v>
      </c>
      <c r="H691" s="2" t="str">
        <f>_xlfn.XLOOKUP(C691,customers!A:A,customers!G:G,,0)</f>
        <v>United States</v>
      </c>
      <c r="I691" t="str">
        <f>_xlfn.XLOOKUP(D691,products!A:A,products!B:B,,0)</f>
        <v>Ara</v>
      </c>
      <c r="J691" t="str">
        <f>_xlfn.XLOOKUP(D691,products!A:A,products!C:C,,0)</f>
        <v>M</v>
      </c>
      <c r="K691" s="5">
        <f>_xlfn.XLOOKUP(D691,products!A:A,products!D:D,,0)</f>
        <v>0.5</v>
      </c>
      <c r="L691" s="5">
        <f>_xlfn.XLOOKUP(D691,products!A:A,products!E:E,,0)</f>
        <v>6.75</v>
      </c>
      <c r="M691">
        <f t="shared" si="30"/>
        <v>33.75</v>
      </c>
      <c r="N691" t="str">
        <f t="shared" si="31"/>
        <v>Arabica</v>
      </c>
      <c r="O691" t="str">
        <f t="shared" si="32"/>
        <v>Medium</v>
      </c>
      <c r="P691" t="str">
        <f>_xlfn.XLOOKUP(Coffee_shop[[#This Row],[Customer ID]],customers!A:A,customers!I:I,,0)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_xlfn.XLOOKUP(C692,customers!A:A,customers!C:C,,0)</f>
        <v>0</v>
      </c>
      <c r="H692" s="2" t="str">
        <f>_xlfn.XLOOKUP(C692,customers!A:A,customers!G:G,,0)</f>
        <v>United States</v>
      </c>
      <c r="I692" t="str">
        <f>_xlfn.XLOOKUP(D692,products!A:A,products!B:B,,0)</f>
        <v>Lib</v>
      </c>
      <c r="J692" t="str">
        <f>_xlfn.XLOOKUP(D692,products!A:A,products!C:C,,0)</f>
        <v>D</v>
      </c>
      <c r="K692" s="5">
        <f>_xlfn.XLOOKUP(D692,products!A:A,products!D:D,,0)</f>
        <v>2.5</v>
      </c>
      <c r="L692" s="5">
        <f>_xlfn.XLOOKUP(D692,products!A:A,products!E:E,,0)</f>
        <v>29.784999999999997</v>
      </c>
      <c r="M692">
        <f t="shared" si="30"/>
        <v>178.70999999999998</v>
      </c>
      <c r="N692" t="str">
        <f t="shared" si="31"/>
        <v>Libarica</v>
      </c>
      <c r="O692" t="str">
        <f t="shared" si="32"/>
        <v>Dark</v>
      </c>
      <c r="P692" t="str">
        <f>_xlfn.XLOOKUP(Coffee_shop[[#This Row],[Customer ID]],customers!A:A,customers!I:I,,0)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_xlfn.XLOOKUP(C693,customers!A:A,customers!C:C,,0)</f>
        <v>jdymokeje@prnewswire.com</v>
      </c>
      <c r="H693" s="2" t="str">
        <f>_xlfn.XLOOKUP(C693,customers!A:A,customers!G:G,,0)</f>
        <v>Ireland</v>
      </c>
      <c r="I693" t="str">
        <f>_xlfn.XLOOKUP(D693,products!A:A,products!B:B,,0)</f>
        <v>Ara</v>
      </c>
      <c r="J693" t="str">
        <f>_xlfn.XLOOKUP(D693,products!A:A,products!C:C,,0)</f>
        <v>M</v>
      </c>
      <c r="K693" s="5">
        <f>_xlfn.XLOOKUP(D693,products!A:A,products!D:D,,0)</f>
        <v>1</v>
      </c>
      <c r="L693" s="5">
        <f>_xlfn.XLOOKUP(D693,products!A:A,products!E:E,,0)</f>
        <v>11.25</v>
      </c>
      <c r="M693">
        <f t="shared" si="30"/>
        <v>22.5</v>
      </c>
      <c r="N693" t="str">
        <f t="shared" si="31"/>
        <v>Arabica</v>
      </c>
      <c r="O693" t="str">
        <f t="shared" si="32"/>
        <v>Medium</v>
      </c>
      <c r="P693" t="str">
        <f>_xlfn.XLOOKUP(Coffee_shop[[#This Row],[Customer ID]],customers!A:A,customers!I:I,,0)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_xlfn.XLOOKUP(C694,customers!A:A,customers!C:C,,0)</f>
        <v>aweinmannj8@shinystat.com</v>
      </c>
      <c r="H694" s="2" t="str">
        <f>_xlfn.XLOOKUP(C694,customers!A:A,customers!G:G,,0)</f>
        <v>United States</v>
      </c>
      <c r="I694" t="str">
        <f>_xlfn.XLOOKUP(D694,products!A:A,products!B:B,,0)</f>
        <v>Lib</v>
      </c>
      <c r="J694" t="str">
        <f>_xlfn.XLOOKUP(D694,products!A:A,products!C:C,,0)</f>
        <v>D</v>
      </c>
      <c r="K694" s="5">
        <f>_xlfn.XLOOKUP(D694,products!A:A,products!D:D,,0)</f>
        <v>1</v>
      </c>
      <c r="L694" s="5">
        <f>_xlfn.XLOOKUP(D694,products!A:A,products!E:E,,0)</f>
        <v>12.95</v>
      </c>
      <c r="M694">
        <f t="shared" si="30"/>
        <v>12.95</v>
      </c>
      <c r="N694" t="str">
        <f t="shared" si="31"/>
        <v>Libarica</v>
      </c>
      <c r="O694" t="str">
        <f t="shared" si="32"/>
        <v>Dark</v>
      </c>
      <c r="P694" t="str">
        <f>_xlfn.XLOOKUP(Coffee_shop[[#This Row],[Customer ID]],customers!A:A,customers!I:I,,0)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_xlfn.XLOOKUP(C695,customers!A:A,customers!C:C,,0)</f>
        <v>eandriessenj9@europa.eu</v>
      </c>
      <c r="H695" s="2" t="str">
        <f>_xlfn.XLOOKUP(C695,customers!A:A,customers!G:G,,0)</f>
        <v>United States</v>
      </c>
      <c r="I695" t="str">
        <f>_xlfn.XLOOKUP(D695,products!A:A,products!B:B,,0)</f>
        <v>Ara</v>
      </c>
      <c r="J695" t="str">
        <f>_xlfn.XLOOKUP(D695,products!A:A,products!C:C,,0)</f>
        <v>M</v>
      </c>
      <c r="K695" s="5">
        <f>_xlfn.XLOOKUP(D695,products!A:A,products!D:D,,0)</f>
        <v>2.5</v>
      </c>
      <c r="L695" s="5">
        <f>_xlfn.XLOOKUP(D695,products!A:A,products!E:E,,0)</f>
        <v>25.874999999999996</v>
      </c>
      <c r="M695">
        <f t="shared" si="30"/>
        <v>51.749999999999993</v>
      </c>
      <c r="N695" t="str">
        <f t="shared" si="31"/>
        <v>Arabica</v>
      </c>
      <c r="O695" t="str">
        <f t="shared" si="32"/>
        <v>Medium</v>
      </c>
      <c r="P695" t="str">
        <f>_xlfn.XLOOKUP(Coffee_shop[[#This Row],[Customer ID]],customers!A:A,customers!I:I,,0)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_xlfn.XLOOKUP(C696,customers!A:A,customers!C:C,,0)</f>
        <v>rdeaconsonja@archive.org</v>
      </c>
      <c r="H696" s="2" t="str">
        <f>_xlfn.XLOOKUP(C696,customers!A:A,customers!G:G,,0)</f>
        <v>United States</v>
      </c>
      <c r="I696" t="str">
        <f>_xlfn.XLOOKUP(D696,products!A:A,products!B:B,,0)</f>
        <v>Exc</v>
      </c>
      <c r="J696" t="str">
        <f>_xlfn.XLOOKUP(D696,products!A:A,products!C:C,,0)</f>
        <v>D</v>
      </c>
      <c r="K696" s="5">
        <f>_xlfn.XLOOKUP(D696,products!A:A,products!D:D,,0)</f>
        <v>0.5</v>
      </c>
      <c r="L696" s="5">
        <f>_xlfn.XLOOKUP(D696,products!A:A,products!E:E,,0)</f>
        <v>7.29</v>
      </c>
      <c r="M696">
        <f t="shared" si="30"/>
        <v>36.450000000000003</v>
      </c>
      <c r="N696" t="str">
        <f t="shared" si="31"/>
        <v>Excelsa</v>
      </c>
      <c r="O696" t="str">
        <f t="shared" si="32"/>
        <v>Dark</v>
      </c>
      <c r="P696" t="str">
        <f>_xlfn.XLOOKUP(Coffee_shop[[#This Row],[Customer ID]],customers!A:A,customers!I:I,,0)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_xlfn.XLOOKUP(C697,customers!A:A,customers!C:C,,0)</f>
        <v>dcarojb@twitter.com</v>
      </c>
      <c r="H697" s="2" t="str">
        <f>_xlfn.XLOOKUP(C697,customers!A:A,customers!G:G,,0)</f>
        <v>United States</v>
      </c>
      <c r="I697" t="str">
        <f>_xlfn.XLOOKUP(D697,products!A:A,products!B:B,,0)</f>
        <v>Lib</v>
      </c>
      <c r="J697" t="str">
        <f>_xlfn.XLOOKUP(D697,products!A:A,products!C:C,,0)</f>
        <v>L</v>
      </c>
      <c r="K697" s="5">
        <f>_xlfn.XLOOKUP(D697,products!A:A,products!D:D,,0)</f>
        <v>2.5</v>
      </c>
      <c r="L697" s="5">
        <f>_xlfn.XLOOKUP(D697,products!A:A,products!E:E,,0)</f>
        <v>36.454999999999998</v>
      </c>
      <c r="M697">
        <f t="shared" si="30"/>
        <v>182.27499999999998</v>
      </c>
      <c r="N697" t="str">
        <f t="shared" si="31"/>
        <v>Libarica</v>
      </c>
      <c r="O697" t="str">
        <f t="shared" si="32"/>
        <v>Light</v>
      </c>
      <c r="P697" t="str">
        <f>_xlfn.XLOOKUP(Coffee_shop[[#This Row],[Customer ID]],customers!A:A,customers!I:I,,0)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_xlfn.XLOOKUP(C698,customers!A:A,customers!C:C,,0)</f>
        <v>jbluckjc@imageshack.us</v>
      </c>
      <c r="H698" s="2" t="str">
        <f>_xlfn.XLOOKUP(C698,customers!A:A,customers!G:G,,0)</f>
        <v>United States</v>
      </c>
      <c r="I698" t="str">
        <f>_xlfn.XLOOKUP(D698,products!A:A,products!B:B,,0)</f>
        <v>Lib</v>
      </c>
      <c r="J698" t="str">
        <f>_xlfn.XLOOKUP(D698,products!A:A,products!C:C,,0)</f>
        <v>D</v>
      </c>
      <c r="K698" s="5">
        <f>_xlfn.XLOOKUP(D698,products!A:A,products!D:D,,0)</f>
        <v>0.5</v>
      </c>
      <c r="L698" s="5">
        <f>_xlfn.XLOOKUP(D698,products!A:A,products!E:E,,0)</f>
        <v>7.77</v>
      </c>
      <c r="M698">
        <f t="shared" si="30"/>
        <v>31.08</v>
      </c>
      <c r="N698" t="str">
        <f t="shared" si="31"/>
        <v>Libarica</v>
      </c>
      <c r="O698" t="str">
        <f t="shared" si="32"/>
        <v>Dark</v>
      </c>
      <c r="P698" t="str">
        <f>_xlfn.XLOOKUP(Coffee_shop[[#This Row],[Customer ID]],customers!A:A,customers!I:I,,0)</f>
        <v>No</v>
      </c>
    </row>
    <row r="699" spans="1:16" x14ac:dyDescent="0.3">
      <c r="A699" s="2" t="s">
        <v>4429</v>
      </c>
      <c r="B699" s="3">
        <v>44547</v>
      </c>
      <c r="C699" s="2" t="s">
        <v>4430</v>
      </c>
      <c r="D699" t="s">
        <v>6157</v>
      </c>
      <c r="E699" s="2">
        <v>3</v>
      </c>
      <c r="F699" s="2" t="str">
        <f>_xlfn.XLOOKUP(C699,customers!$A$1:$A$1001,customers!$B$1:$B$1001,,0)</f>
        <v>Myrle Dearden</v>
      </c>
      <c r="G699" s="2">
        <f>_xlfn.XLOOKUP(C699,customers!A:A,customers!C:C,,0)</f>
        <v>0</v>
      </c>
      <c r="H699" s="2" t="str">
        <f>_xlfn.XLOOKUP(C699,customers!A:A,customers!G:G,,0)</f>
        <v>Ireland</v>
      </c>
      <c r="I699" t="str">
        <f>_xlfn.XLOOKUP(D699,products!A:A,products!B:B,,0)</f>
        <v>Ara</v>
      </c>
      <c r="J699" t="str">
        <f>_xlfn.XLOOKUP(D699,products!A:A,products!C:C,,0)</f>
        <v>M</v>
      </c>
      <c r="K699" s="5">
        <f>_xlfn.XLOOKUP(D699,products!A:A,products!D:D,,0)</f>
        <v>0.5</v>
      </c>
      <c r="L699" s="5">
        <f>_xlfn.XLOOKUP(D699,products!A:A,products!E:E,,0)</f>
        <v>6.75</v>
      </c>
      <c r="M699">
        <f t="shared" si="30"/>
        <v>20.25</v>
      </c>
      <c r="N699" t="str">
        <f t="shared" si="31"/>
        <v>Arabica</v>
      </c>
      <c r="O699" t="str">
        <f t="shared" si="32"/>
        <v>Medium</v>
      </c>
      <c r="P699" t="str">
        <f>_xlfn.XLOOKUP(Coffee_shop[[#This Row],[Customer ID]],customers!A:A,customers!I:I,,0)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_xlfn.XLOOKUP(C700,customers!A:A,customers!C:C,,0)</f>
        <v>jdymokeje@prnewswire.com</v>
      </c>
      <c r="H700" s="2" t="str">
        <f>_xlfn.XLOOKUP(C700,customers!A:A,customers!G:G,,0)</f>
        <v>Ireland</v>
      </c>
      <c r="I700" t="str">
        <f>_xlfn.XLOOKUP(D700,products!A:A,products!B:B,,0)</f>
        <v>Lib</v>
      </c>
      <c r="J700" t="str">
        <f>_xlfn.XLOOKUP(D700,products!A:A,products!C:C,,0)</f>
        <v>D</v>
      </c>
      <c r="K700" s="5">
        <f>_xlfn.XLOOKUP(D700,products!A:A,products!D:D,,0)</f>
        <v>1</v>
      </c>
      <c r="L700" s="5">
        <f>_xlfn.XLOOKUP(D700,products!A:A,products!E:E,,0)</f>
        <v>12.95</v>
      </c>
      <c r="M700">
        <f t="shared" si="30"/>
        <v>25.9</v>
      </c>
      <c r="N700" t="str">
        <f t="shared" si="31"/>
        <v>Libarica</v>
      </c>
      <c r="O700" t="str">
        <f t="shared" si="32"/>
        <v>Dark</v>
      </c>
      <c r="P700" t="str">
        <f>_xlfn.XLOOKUP(Coffee_shop[[#This Row],[Customer ID]],customers!A:A,customers!I:I,,0)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_xlfn.XLOOKUP(C701,customers!A:A,customers!C:C,,0)</f>
        <v>otadmanjf@ft.com</v>
      </c>
      <c r="H701" s="2" t="str">
        <f>_xlfn.XLOOKUP(C701,customers!A:A,customers!G:G,,0)</f>
        <v>United States</v>
      </c>
      <c r="I701" t="str">
        <f>_xlfn.XLOOKUP(D701,products!A:A,products!B:B,,0)</f>
        <v>Ara</v>
      </c>
      <c r="J701" t="str">
        <f>_xlfn.XLOOKUP(D701,products!A:A,products!C:C,,0)</f>
        <v>D</v>
      </c>
      <c r="K701" s="5">
        <f>_xlfn.XLOOKUP(D701,products!A:A,products!D:D,,0)</f>
        <v>0.5</v>
      </c>
      <c r="L701" s="5">
        <f>_xlfn.XLOOKUP(D701,products!A:A,products!E:E,,0)</f>
        <v>5.97</v>
      </c>
      <c r="M701">
        <f t="shared" si="30"/>
        <v>23.88</v>
      </c>
      <c r="N701" t="str">
        <f t="shared" si="31"/>
        <v>Arabica</v>
      </c>
      <c r="O701" t="str">
        <f t="shared" si="32"/>
        <v>Dark</v>
      </c>
      <c r="P701" t="str">
        <f>_xlfn.XLOOKUP(Coffee_shop[[#This Row],[Customer ID]],customers!A:A,customers!I:I,,0)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_xlfn.XLOOKUP(C702,customers!A:A,customers!C:C,,0)</f>
        <v>bguddejg@dailymotion.com</v>
      </c>
      <c r="H702" s="2" t="str">
        <f>_xlfn.XLOOKUP(C702,customers!A:A,customers!G:G,,0)</f>
        <v>United States</v>
      </c>
      <c r="I702" t="str">
        <f>_xlfn.XLOOKUP(D702,products!A:A,products!B:B,,0)</f>
        <v>Lib</v>
      </c>
      <c r="J702" t="str">
        <f>_xlfn.XLOOKUP(D702,products!A:A,products!C:C,,0)</f>
        <v>L</v>
      </c>
      <c r="K702" s="5">
        <f>_xlfn.XLOOKUP(D702,products!A:A,products!D:D,,0)</f>
        <v>0.5</v>
      </c>
      <c r="L702" s="5">
        <f>_xlfn.XLOOKUP(D702,products!A:A,products!E:E,,0)</f>
        <v>9.51</v>
      </c>
      <c r="M702">
        <f t="shared" si="30"/>
        <v>19.02</v>
      </c>
      <c r="N702" t="str">
        <f t="shared" si="31"/>
        <v>Libarica</v>
      </c>
      <c r="O702" t="str">
        <f t="shared" si="32"/>
        <v>Light</v>
      </c>
      <c r="P702" t="str">
        <f>_xlfn.XLOOKUP(Coffee_shop[[#This Row],[Customer ID]],customers!A:A,customers!I:I,,0)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_xlfn.XLOOKUP(C703,customers!A:A,customers!C:C,,0)</f>
        <v>nsictornesjh@buzzfeed.com</v>
      </c>
      <c r="H703" s="2" t="str">
        <f>_xlfn.XLOOKUP(C703,customers!A:A,customers!G:G,,0)</f>
        <v>Ireland</v>
      </c>
      <c r="I703" t="str">
        <f>_xlfn.XLOOKUP(D703,products!A:A,products!B:B,,0)</f>
        <v>Ara</v>
      </c>
      <c r="J703" t="str">
        <f>_xlfn.XLOOKUP(D703,products!A:A,products!C:C,,0)</f>
        <v>D</v>
      </c>
      <c r="K703" s="5">
        <f>_xlfn.XLOOKUP(D703,products!A:A,products!D:D,,0)</f>
        <v>0.5</v>
      </c>
      <c r="L703" s="5">
        <f>_xlfn.XLOOKUP(D703,products!A:A,products!E:E,,0)</f>
        <v>5.97</v>
      </c>
      <c r="M703">
        <f t="shared" si="30"/>
        <v>29.849999999999998</v>
      </c>
      <c r="N703" t="str">
        <f t="shared" si="31"/>
        <v>Arabica</v>
      </c>
      <c r="O703" t="str">
        <f t="shared" si="32"/>
        <v>Dark</v>
      </c>
      <c r="P703" t="str">
        <f>_xlfn.XLOOKUP(Coffee_shop[[#This Row],[Customer ID]],customers!A:A,customers!I:I,,0)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_xlfn.XLOOKUP(C704,customers!A:A,customers!C:C,,0)</f>
        <v>vdunningji@independent.co.uk</v>
      </c>
      <c r="H704" s="2" t="str">
        <f>_xlfn.XLOOKUP(C704,customers!A:A,customers!G:G,,0)</f>
        <v>United States</v>
      </c>
      <c r="I704" t="str">
        <f>_xlfn.XLOOKUP(D704,products!A:A,products!B:B,,0)</f>
        <v>Ara</v>
      </c>
      <c r="J704" t="str">
        <f>_xlfn.XLOOKUP(D704,products!A:A,products!C:C,,0)</f>
        <v>L</v>
      </c>
      <c r="K704" s="5">
        <f>_xlfn.XLOOKUP(D704,products!A:A,products!D:D,,0)</f>
        <v>0.5</v>
      </c>
      <c r="L704" s="5">
        <f>_xlfn.XLOOKUP(D704,products!A:A,products!E:E,,0)</f>
        <v>7.77</v>
      </c>
      <c r="M704">
        <f t="shared" si="30"/>
        <v>7.77</v>
      </c>
      <c r="N704" t="str">
        <f t="shared" si="31"/>
        <v>Arabica</v>
      </c>
      <c r="O704" t="str">
        <f t="shared" si="32"/>
        <v>Light</v>
      </c>
      <c r="P704" t="str">
        <f>_xlfn.XLOOKUP(Coffee_shop[[#This Row],[Customer ID]],customers!A:A,customers!I:I,,0)</f>
        <v>Yes</v>
      </c>
    </row>
    <row r="705" spans="1:16" x14ac:dyDescent="0.3">
      <c r="A705" s="2" t="s">
        <v>4461</v>
      </c>
      <c r="B705" s="3">
        <v>43506</v>
      </c>
      <c r="C705" s="2" t="s">
        <v>4462</v>
      </c>
      <c r="D705" t="s">
        <v>6165</v>
      </c>
      <c r="E705" s="2">
        <v>4</v>
      </c>
      <c r="F705" s="2" t="str">
        <f>_xlfn.XLOOKUP(C705,customers!$A$1:$A$1001,customers!$B$1:$B$1001,,0)</f>
        <v>Doralin Baison</v>
      </c>
      <c r="G705" s="2">
        <f>_xlfn.XLOOKUP(C705,customers!A:A,customers!C:C,,0)</f>
        <v>0</v>
      </c>
      <c r="H705" s="2" t="str">
        <f>_xlfn.XLOOKUP(C705,customers!A:A,customers!G:G,,0)</f>
        <v>Ireland</v>
      </c>
      <c r="I705" t="str">
        <f>_xlfn.XLOOKUP(D705,products!A:A,products!B:B,,0)</f>
        <v>Lib</v>
      </c>
      <c r="J705" t="str">
        <f>_xlfn.XLOOKUP(D705,products!A:A,products!C:C,,0)</f>
        <v>D</v>
      </c>
      <c r="K705" s="5">
        <f>_xlfn.XLOOKUP(D705,products!A:A,products!D:D,,0)</f>
        <v>2.5</v>
      </c>
      <c r="L705" s="5">
        <f>_xlfn.XLOOKUP(D705,products!A:A,products!E:E,,0)</f>
        <v>29.784999999999997</v>
      </c>
      <c r="M705">
        <f t="shared" si="30"/>
        <v>119.13999999999999</v>
      </c>
      <c r="N705" t="str">
        <f t="shared" si="31"/>
        <v>Libarica</v>
      </c>
      <c r="O705" t="str">
        <f t="shared" si="32"/>
        <v>Dark</v>
      </c>
      <c r="P705" t="str">
        <f>_xlfn.XLOOKUP(Coffee_shop[[#This Row],[Customer ID]],customers!A:A,customers!I:I,,0)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_xlfn.XLOOKUP(C706,customers!A:A,customers!C:C,,0)</f>
        <v>0</v>
      </c>
      <c r="H706" s="2" t="str">
        <f>_xlfn.XLOOKUP(C706,customers!A:A,customers!G:G,,0)</f>
        <v>United States</v>
      </c>
      <c r="I706" t="str">
        <f>_xlfn.XLOOKUP(D706,products!A:A,products!B:B,,0)</f>
        <v>Exc</v>
      </c>
      <c r="J706" t="str">
        <f>_xlfn.XLOOKUP(D706,products!A:A,products!C:C,,0)</f>
        <v>D</v>
      </c>
      <c r="K706" s="5">
        <f>_xlfn.XLOOKUP(D706,products!A:A,products!D:D,,0)</f>
        <v>0.2</v>
      </c>
      <c r="L706" s="5">
        <f>_xlfn.XLOOKUP(D706,products!A:A,products!E:E,,0)</f>
        <v>3.645</v>
      </c>
      <c r="M706">
        <f t="shared" si="30"/>
        <v>21.87</v>
      </c>
      <c r="N706" t="str">
        <f t="shared" si="31"/>
        <v>Excelsa</v>
      </c>
      <c r="O706" t="str">
        <f t="shared" si="32"/>
        <v>Dark</v>
      </c>
      <c r="P706" t="str">
        <f>_xlfn.XLOOKUP(Coffee_shop[[#This Row],[Customer ID]],customers!A:A,customers!I:I,,0)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_xlfn.XLOOKUP(C707,customers!A:A,customers!C:C,,0)</f>
        <v>sgehringjl@gnu.org</v>
      </c>
      <c r="H707" s="2" t="str">
        <f>_xlfn.XLOOKUP(C707,customers!A:A,customers!G:G,,0)</f>
        <v>United States</v>
      </c>
      <c r="I707" t="str">
        <f>_xlfn.XLOOKUP(D707,products!A:A,products!B:B,,0)</f>
        <v>Exc</v>
      </c>
      <c r="J707" t="str">
        <f>_xlfn.XLOOKUP(D707,products!A:A,products!C:C,,0)</f>
        <v>L</v>
      </c>
      <c r="K707" s="5">
        <f>_xlfn.XLOOKUP(D707,products!A:A,products!D:D,,0)</f>
        <v>0.5</v>
      </c>
      <c r="L707" s="5">
        <f>_xlfn.XLOOKUP(D707,products!A:A,products!E:E,,0)</f>
        <v>8.91</v>
      </c>
      <c r="M707">
        <f t="shared" ref="M707:M770" si="33">L707*E707</f>
        <v>17.82</v>
      </c>
      <c r="N707" t="str">
        <f t="shared" ref="N707:N770" si="34">IF(I707="Rob","Robusta",IF(I707="Exc","Excelsa",IF(I707="Ara","Arabica",IF(I707="Lib","Libarica"))))</f>
        <v>Excelsa</v>
      </c>
      <c r="O707" t="str">
        <f t="shared" ref="O707:O770" si="35">IF(J707="M","Medium",IF(J707="L","Light",IF(J707="D","Dark"," ")))</f>
        <v>Light</v>
      </c>
      <c r="P707" t="str">
        <f>_xlfn.XLOOKUP(Coffee_shop[[#This Row],[Customer ID]],customers!A:A,customers!I:I,,0)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_xlfn.XLOOKUP(C708,customers!A:A,customers!C:C,,0)</f>
        <v>bfallowesjm@purevolume.com</v>
      </c>
      <c r="H708" s="2" t="str">
        <f>_xlfn.XLOOKUP(C708,customers!A:A,customers!G:G,,0)</f>
        <v>United States</v>
      </c>
      <c r="I708" t="str">
        <f>_xlfn.XLOOKUP(D708,products!A:A,products!B:B,,0)</f>
        <v>Exc</v>
      </c>
      <c r="J708" t="str">
        <f>_xlfn.XLOOKUP(D708,products!A:A,products!C:C,,0)</f>
        <v>M</v>
      </c>
      <c r="K708" s="5">
        <f>_xlfn.XLOOKUP(D708,products!A:A,products!D:D,,0)</f>
        <v>0.2</v>
      </c>
      <c r="L708" s="5">
        <f>_xlfn.XLOOKUP(D708,products!A:A,products!E:E,,0)</f>
        <v>4.125</v>
      </c>
      <c r="M708">
        <f t="shared" si="33"/>
        <v>12.375</v>
      </c>
      <c r="N708" t="str">
        <f t="shared" si="34"/>
        <v>Excelsa</v>
      </c>
      <c r="O708" t="str">
        <f t="shared" si="35"/>
        <v>Medium</v>
      </c>
      <c r="P708" t="str">
        <f>_xlfn.XLOOKUP(Coffee_shop[[#This Row],[Customer ID]],customers!A:A,customers!I:I,,0)</f>
        <v>No</v>
      </c>
    </row>
    <row r="709" spans="1:16" x14ac:dyDescent="0.3">
      <c r="A709" s="2" t="s">
        <v>4483</v>
      </c>
      <c r="B709" s="3">
        <v>43540</v>
      </c>
      <c r="C709" s="2" t="s">
        <v>4484</v>
      </c>
      <c r="D709" t="s">
        <v>6143</v>
      </c>
      <c r="E709" s="2">
        <v>2</v>
      </c>
      <c r="F709" s="2" t="str">
        <f>_xlfn.XLOOKUP(C709,customers!$A$1:$A$1001,customers!$B$1:$B$1001,,0)</f>
        <v>Nicolas Aiton</v>
      </c>
      <c r="G709" s="2">
        <f>_xlfn.XLOOKUP(C709,customers!A:A,customers!C:C,,0)</f>
        <v>0</v>
      </c>
      <c r="H709" s="2" t="str">
        <f>_xlfn.XLOOKUP(C709,customers!A:A,customers!G:G,,0)</f>
        <v>Ireland</v>
      </c>
      <c r="I709" t="str">
        <f>_xlfn.XLOOKUP(D709,products!A:A,products!B:B,,0)</f>
        <v>Lib</v>
      </c>
      <c r="J709" t="str">
        <f>_xlfn.XLOOKUP(D709,products!A:A,products!C:C,,0)</f>
        <v>D</v>
      </c>
      <c r="K709" s="5">
        <f>_xlfn.XLOOKUP(D709,products!A:A,products!D:D,,0)</f>
        <v>1</v>
      </c>
      <c r="L709" s="5">
        <f>_xlfn.XLOOKUP(D709,products!A:A,products!E:E,,0)</f>
        <v>12.95</v>
      </c>
      <c r="M709">
        <f t="shared" si="33"/>
        <v>25.9</v>
      </c>
      <c r="N709" t="str">
        <f t="shared" si="34"/>
        <v>Libarica</v>
      </c>
      <c r="O709" t="str">
        <f t="shared" si="35"/>
        <v>Dark</v>
      </c>
      <c r="P709" t="str">
        <f>_xlfn.XLOOKUP(Coffee_shop[[#This Row],[Customer ID]],customers!A:A,customers!I:I,,0)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_xlfn.XLOOKUP(C710,customers!A:A,customers!C:C,,0)</f>
        <v>sdejo@newsvine.com</v>
      </c>
      <c r="H710" s="2" t="str">
        <f>_xlfn.XLOOKUP(C710,customers!A:A,customers!G:G,,0)</f>
        <v>United States</v>
      </c>
      <c r="I710" t="str">
        <f>_xlfn.XLOOKUP(D710,products!A:A,products!B:B,,0)</f>
        <v>Ara</v>
      </c>
      <c r="J710" t="str">
        <f>_xlfn.XLOOKUP(D710,products!A:A,products!C:C,,0)</f>
        <v>M</v>
      </c>
      <c r="K710" s="5">
        <f>_xlfn.XLOOKUP(D710,products!A:A,products!D:D,,0)</f>
        <v>0.5</v>
      </c>
      <c r="L710" s="5">
        <f>_xlfn.XLOOKUP(D710,products!A:A,products!E:E,,0)</f>
        <v>6.75</v>
      </c>
      <c r="M710">
        <f t="shared" si="33"/>
        <v>13.5</v>
      </c>
      <c r="N710" t="str">
        <f t="shared" si="34"/>
        <v>Arabica</v>
      </c>
      <c r="O710" t="str">
        <f t="shared" si="35"/>
        <v>Medium</v>
      </c>
      <c r="P710" t="str">
        <f>_xlfn.XLOOKUP(Coffee_shop[[#This Row],[Customer ID]],customers!A:A,customers!I:I,,0)</f>
        <v>Yes</v>
      </c>
    </row>
    <row r="711" spans="1:16" x14ac:dyDescent="0.3">
      <c r="A711" s="2" t="s">
        <v>4494</v>
      </c>
      <c r="B711" s="3">
        <v>43485</v>
      </c>
      <c r="C711" s="2" t="s">
        <v>4495</v>
      </c>
      <c r="D711" t="s">
        <v>6176</v>
      </c>
      <c r="E711" s="2">
        <v>2</v>
      </c>
      <c r="F711" s="2" t="str">
        <f>_xlfn.XLOOKUP(C711,customers!$A$1:$A$1001,customers!$B$1:$B$1001,,0)</f>
        <v>Lyell Murch</v>
      </c>
      <c r="G711" s="2">
        <f>_xlfn.XLOOKUP(C711,customers!A:A,customers!C:C,,0)</f>
        <v>0</v>
      </c>
      <c r="H711" s="2" t="str">
        <f>_xlfn.XLOOKUP(C711,customers!A:A,customers!G:G,,0)</f>
        <v>United States</v>
      </c>
      <c r="I711" t="str">
        <f>_xlfn.XLOOKUP(D711,products!A:A,products!B:B,,0)</f>
        <v>Exc</v>
      </c>
      <c r="J711" t="str">
        <f>_xlfn.XLOOKUP(D711,products!A:A,products!C:C,,0)</f>
        <v>L</v>
      </c>
      <c r="K711" s="5">
        <f>_xlfn.XLOOKUP(D711,products!A:A,products!D:D,,0)</f>
        <v>0.5</v>
      </c>
      <c r="L711" s="5">
        <f>_xlfn.XLOOKUP(D711,products!A:A,products!E:E,,0)</f>
        <v>8.91</v>
      </c>
      <c r="M711">
        <f t="shared" si="33"/>
        <v>17.82</v>
      </c>
      <c r="N711" t="str">
        <f t="shared" si="34"/>
        <v>Excelsa</v>
      </c>
      <c r="O711" t="str">
        <f t="shared" si="35"/>
        <v>Light</v>
      </c>
      <c r="P711" t="str">
        <f>_xlfn.XLOOKUP(Coffee_shop[[#This Row],[Customer ID]],customers!A:A,customers!I:I,,0)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_xlfn.XLOOKUP(C712,customers!A:A,customers!C:C,,0)</f>
        <v>scountjq@nba.com</v>
      </c>
      <c r="H712" s="2" t="str">
        <f>_xlfn.XLOOKUP(C712,customers!A:A,customers!G:G,,0)</f>
        <v>United States</v>
      </c>
      <c r="I712" t="str">
        <f>_xlfn.XLOOKUP(D712,products!A:A,products!B:B,,0)</f>
        <v>Exc</v>
      </c>
      <c r="J712" t="str">
        <f>_xlfn.XLOOKUP(D712,products!A:A,products!C:C,,0)</f>
        <v>M</v>
      </c>
      <c r="K712" s="5">
        <f>_xlfn.XLOOKUP(D712,products!A:A,products!D:D,,0)</f>
        <v>0.5</v>
      </c>
      <c r="L712" s="5">
        <f>_xlfn.XLOOKUP(D712,products!A:A,products!E:E,,0)</f>
        <v>8.25</v>
      </c>
      <c r="M712">
        <f t="shared" si="33"/>
        <v>24.75</v>
      </c>
      <c r="N712" t="str">
        <f t="shared" si="34"/>
        <v>Excelsa</v>
      </c>
      <c r="O712" t="str">
        <f t="shared" si="35"/>
        <v>Medium</v>
      </c>
      <c r="P712" t="str">
        <f>_xlfn.XLOOKUP(Coffee_shop[[#This Row],[Customer ID]],customers!A:A,customers!I:I,,0)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_xlfn.XLOOKUP(C713,customers!A:A,customers!C:C,,0)</f>
        <v>sraglesjr@blogtalkradio.com</v>
      </c>
      <c r="H713" s="2" t="str">
        <f>_xlfn.XLOOKUP(C713,customers!A:A,customers!G:G,,0)</f>
        <v>United States</v>
      </c>
      <c r="I713" t="str">
        <f>_xlfn.XLOOKUP(D713,products!A:A,products!B:B,,0)</f>
        <v>Rob</v>
      </c>
      <c r="J713" t="str">
        <f>_xlfn.XLOOKUP(D713,products!A:A,products!C:C,,0)</f>
        <v>M</v>
      </c>
      <c r="K713" s="5">
        <f>_xlfn.XLOOKUP(D713,products!A:A,products!D:D,,0)</f>
        <v>0.2</v>
      </c>
      <c r="L713" s="5">
        <f>_xlfn.XLOOKUP(D713,products!A:A,products!E:E,,0)</f>
        <v>2.9849999999999999</v>
      </c>
      <c r="M713">
        <f t="shared" si="33"/>
        <v>17.91</v>
      </c>
      <c r="N713" t="str">
        <f t="shared" si="34"/>
        <v>Robusta</v>
      </c>
      <c r="O713" t="str">
        <f t="shared" si="35"/>
        <v>Medium</v>
      </c>
      <c r="P713" t="str">
        <f>_xlfn.XLOOKUP(Coffee_shop[[#This Row],[Customer ID]],customers!A:A,customers!I:I,,0)</f>
        <v>No</v>
      </c>
    </row>
    <row r="714" spans="1:16" x14ac:dyDescent="0.3">
      <c r="A714" s="2" t="s">
        <v>4512</v>
      </c>
      <c r="B714" s="3">
        <v>43646</v>
      </c>
      <c r="C714" s="2" t="s">
        <v>4513</v>
      </c>
      <c r="D714" t="s">
        <v>6139</v>
      </c>
      <c r="E714" s="2">
        <v>2</v>
      </c>
      <c r="F714" s="2" t="str">
        <f>_xlfn.XLOOKUP(C714,customers!$A$1:$A$1001,customers!$B$1:$B$1001,,0)</f>
        <v>Silas Deehan</v>
      </c>
      <c r="G714" s="2">
        <f>_xlfn.XLOOKUP(C714,customers!A:A,customers!C:C,,0)</f>
        <v>0</v>
      </c>
      <c r="H714" s="2" t="str">
        <f>_xlfn.XLOOKUP(C714,customers!A:A,customers!G:G,,0)</f>
        <v>United Kingdom</v>
      </c>
      <c r="I714" t="str">
        <f>_xlfn.XLOOKUP(D714,products!A:A,products!B:B,,0)</f>
        <v>Exc</v>
      </c>
      <c r="J714" t="str">
        <f>_xlfn.XLOOKUP(D714,products!A:A,products!C:C,,0)</f>
        <v>M</v>
      </c>
      <c r="K714" s="5">
        <f>_xlfn.XLOOKUP(D714,products!A:A,products!D:D,,0)</f>
        <v>0.5</v>
      </c>
      <c r="L714" s="5">
        <f>_xlfn.XLOOKUP(D714,products!A:A,products!E:E,,0)</f>
        <v>8.25</v>
      </c>
      <c r="M714">
        <f t="shared" si="33"/>
        <v>16.5</v>
      </c>
      <c r="N714" t="str">
        <f t="shared" si="34"/>
        <v>Excelsa</v>
      </c>
      <c r="O714" t="str">
        <f t="shared" si="35"/>
        <v>Medium</v>
      </c>
      <c r="P714" t="str">
        <f>_xlfn.XLOOKUP(Coffee_shop[[#This Row],[Customer ID]],customers!A:A,customers!I:I,,0)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_xlfn.XLOOKUP(C715,customers!A:A,customers!C:C,,0)</f>
        <v>sbruunjt@blogtalkradio.com</v>
      </c>
      <c r="H715" s="2" t="str">
        <f>_xlfn.XLOOKUP(C715,customers!A:A,customers!G:G,,0)</f>
        <v>United States</v>
      </c>
      <c r="I715" t="str">
        <f>_xlfn.XLOOKUP(D715,products!A:A,products!B:B,,0)</f>
        <v>Rob</v>
      </c>
      <c r="J715" t="str">
        <f>_xlfn.XLOOKUP(D715,products!A:A,products!C:C,,0)</f>
        <v>M</v>
      </c>
      <c r="K715" s="5">
        <f>_xlfn.XLOOKUP(D715,products!A:A,products!D:D,,0)</f>
        <v>0.2</v>
      </c>
      <c r="L715" s="5">
        <f>_xlfn.XLOOKUP(D715,products!A:A,products!E:E,,0)</f>
        <v>2.9849999999999999</v>
      </c>
      <c r="M715">
        <f t="shared" si="33"/>
        <v>2.9849999999999999</v>
      </c>
      <c r="N715" t="str">
        <f t="shared" si="34"/>
        <v>Robusta</v>
      </c>
      <c r="O715" t="str">
        <f t="shared" si="35"/>
        <v>Medium</v>
      </c>
      <c r="P715" t="str">
        <f>_xlfn.XLOOKUP(Coffee_shop[[#This Row],[Customer ID]],customers!A:A,customers!I:I,,0)</f>
        <v>No</v>
      </c>
    </row>
    <row r="716" spans="1:16" x14ac:dyDescent="0.3">
      <c r="A716" s="2" t="s">
        <v>4522</v>
      </c>
      <c r="B716" s="3">
        <v>44358</v>
      </c>
      <c r="C716" s="2" t="s">
        <v>4523</v>
      </c>
      <c r="D716" t="s">
        <v>6153</v>
      </c>
      <c r="E716" s="2">
        <v>4</v>
      </c>
      <c r="F716" s="2" t="str">
        <f>_xlfn.XLOOKUP(C716,customers!$A$1:$A$1001,customers!$B$1:$B$1001,,0)</f>
        <v>Alon Pllu</v>
      </c>
      <c r="G716" s="2" t="str">
        <f>_xlfn.XLOOKUP(C716,customers!A:A,customers!C:C,,0)</f>
        <v>aplluju@dagondesign.com</v>
      </c>
      <c r="H716" s="2" t="str">
        <f>_xlfn.XLOOKUP(C716,customers!A:A,customers!G:G,,0)</f>
        <v>Ireland</v>
      </c>
      <c r="I716" t="str">
        <f>_xlfn.XLOOKUP(D716,products!A:A,products!B:B,,0)</f>
        <v>Exc</v>
      </c>
      <c r="J716" t="str">
        <f>_xlfn.XLOOKUP(D716,products!A:A,products!C:C,,0)</f>
        <v>D</v>
      </c>
      <c r="K716" s="5">
        <f>_xlfn.XLOOKUP(D716,products!A:A,products!D:D,,0)</f>
        <v>0.2</v>
      </c>
      <c r="L716" s="5">
        <f>_xlfn.XLOOKUP(D716,products!A:A,products!E:E,,0)</f>
        <v>3.645</v>
      </c>
      <c r="M716">
        <f t="shared" si="33"/>
        <v>14.58</v>
      </c>
      <c r="N716" t="str">
        <f t="shared" si="34"/>
        <v>Excelsa</v>
      </c>
      <c r="O716" t="str">
        <f t="shared" si="35"/>
        <v>Dark</v>
      </c>
      <c r="P716" t="str">
        <f>_xlfn.XLOOKUP(Coffee_shop[[#This Row],[Customer ID]],customers!A:A,customers!I:I,,0)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_xlfn.XLOOKUP(C717,customers!A:A,customers!C:C,,0)</f>
        <v>gcornierjv@techcrunch.com</v>
      </c>
      <c r="H717" s="2" t="str">
        <f>_xlfn.XLOOKUP(C717,customers!A:A,customers!G:G,,0)</f>
        <v>United States</v>
      </c>
      <c r="I717" t="str">
        <f>_xlfn.XLOOKUP(D717,products!A:A,products!B:B,,0)</f>
        <v>Exc</v>
      </c>
      <c r="J717" t="str">
        <f>_xlfn.XLOOKUP(D717,products!A:A,products!C:C,,0)</f>
        <v>L</v>
      </c>
      <c r="K717" s="5">
        <f>_xlfn.XLOOKUP(D717,products!A:A,products!D:D,,0)</f>
        <v>1</v>
      </c>
      <c r="L717" s="5">
        <f>_xlfn.XLOOKUP(D717,products!A:A,products!E:E,,0)</f>
        <v>14.85</v>
      </c>
      <c r="M717">
        <f t="shared" si="33"/>
        <v>89.1</v>
      </c>
      <c r="N717" t="str">
        <f t="shared" si="34"/>
        <v>Excelsa</v>
      </c>
      <c r="O717" t="str">
        <f t="shared" si="35"/>
        <v>Light</v>
      </c>
      <c r="P717" t="str">
        <f>_xlfn.XLOOKUP(Coffee_shop[[#This Row],[Customer ID]],customers!A:A,customers!I:I,,0)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_xlfn.XLOOKUP(C718,customers!A:A,customers!C:C,,0)</f>
        <v>jdymokeje@prnewswire.com</v>
      </c>
      <c r="H718" s="2" t="str">
        <f>_xlfn.XLOOKUP(C718,customers!A:A,customers!G:G,,0)</f>
        <v>Ireland</v>
      </c>
      <c r="I718" t="str">
        <f>_xlfn.XLOOKUP(D718,products!A:A,products!B:B,,0)</f>
        <v>Rob</v>
      </c>
      <c r="J718" t="str">
        <f>_xlfn.XLOOKUP(D718,products!A:A,products!C:C,,0)</f>
        <v>L</v>
      </c>
      <c r="K718" s="5">
        <f>_xlfn.XLOOKUP(D718,products!A:A,products!D:D,,0)</f>
        <v>1</v>
      </c>
      <c r="L718" s="5">
        <f>_xlfn.XLOOKUP(D718,products!A:A,products!E:E,,0)</f>
        <v>11.95</v>
      </c>
      <c r="M718">
        <f t="shared" si="33"/>
        <v>35.849999999999994</v>
      </c>
      <c r="N718" t="str">
        <f t="shared" si="34"/>
        <v>Robusta</v>
      </c>
      <c r="O718" t="str">
        <f t="shared" si="35"/>
        <v>Light</v>
      </c>
      <c r="P718" t="str">
        <f>_xlfn.XLOOKUP(Coffee_shop[[#This Row],[Customer ID]],customers!A:A,customers!I:I,,0)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_xlfn.XLOOKUP(C719,customers!A:A,customers!C:C,,0)</f>
        <v>wharvisonjx@gizmodo.com</v>
      </c>
      <c r="H719" s="2" t="str">
        <f>_xlfn.XLOOKUP(C719,customers!A:A,customers!G:G,,0)</f>
        <v>United States</v>
      </c>
      <c r="I719" t="str">
        <f>_xlfn.XLOOKUP(D719,products!A:A,products!B:B,,0)</f>
        <v>Ara</v>
      </c>
      <c r="J719" t="str">
        <f>_xlfn.XLOOKUP(D719,products!A:A,products!C:C,,0)</f>
        <v>D</v>
      </c>
      <c r="K719" s="5">
        <f>_xlfn.XLOOKUP(D719,products!A:A,products!D:D,,0)</f>
        <v>2.5</v>
      </c>
      <c r="L719" s="5">
        <f>_xlfn.XLOOKUP(D719,products!A:A,products!E:E,,0)</f>
        <v>22.884999999999998</v>
      </c>
      <c r="M719">
        <f t="shared" si="33"/>
        <v>68.655000000000001</v>
      </c>
      <c r="N719" t="str">
        <f t="shared" si="34"/>
        <v>Arabica</v>
      </c>
      <c r="O719" t="str">
        <f t="shared" si="35"/>
        <v>Dark</v>
      </c>
      <c r="P719" t="str">
        <f>_xlfn.XLOOKUP(Coffee_shop[[#This Row],[Customer ID]],customers!A:A,customers!I:I,,0)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_xlfn.XLOOKUP(C720,customers!A:A,customers!C:C,,0)</f>
        <v>dheafordjy@twitpic.com</v>
      </c>
      <c r="H720" s="2" t="str">
        <f>_xlfn.XLOOKUP(C720,customers!A:A,customers!G:G,,0)</f>
        <v>United States</v>
      </c>
      <c r="I720" t="str">
        <f>_xlfn.XLOOKUP(D720,products!A:A,products!B:B,,0)</f>
        <v>Lib</v>
      </c>
      <c r="J720" t="str">
        <f>_xlfn.XLOOKUP(D720,products!A:A,products!C:C,,0)</f>
        <v>D</v>
      </c>
      <c r="K720" s="5">
        <f>_xlfn.XLOOKUP(D720,products!A:A,products!D:D,,0)</f>
        <v>1</v>
      </c>
      <c r="L720" s="5">
        <f>_xlfn.XLOOKUP(D720,products!A:A,products!E:E,,0)</f>
        <v>12.95</v>
      </c>
      <c r="M720">
        <f t="shared" si="33"/>
        <v>38.849999999999994</v>
      </c>
      <c r="N720" t="str">
        <f t="shared" si="34"/>
        <v>Libarica</v>
      </c>
      <c r="O720" t="str">
        <f t="shared" si="35"/>
        <v>Dark</v>
      </c>
      <c r="P720" t="str">
        <f>_xlfn.XLOOKUP(Coffee_shop[[#This Row],[Customer ID]],customers!A:A,customers!I:I,,0)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_xlfn.XLOOKUP(C721,customers!A:A,customers!C:C,,0)</f>
        <v>gfanthamjz@hexun.com</v>
      </c>
      <c r="H721" s="2" t="str">
        <f>_xlfn.XLOOKUP(C721,customers!A:A,customers!G:G,,0)</f>
        <v>United States</v>
      </c>
      <c r="I721" t="str">
        <f>_xlfn.XLOOKUP(D721,products!A:A,products!B:B,,0)</f>
        <v>Lib</v>
      </c>
      <c r="J721" t="str">
        <f>_xlfn.XLOOKUP(D721,products!A:A,products!C:C,,0)</f>
        <v>L</v>
      </c>
      <c r="K721" s="5">
        <f>_xlfn.XLOOKUP(D721,products!A:A,products!D:D,,0)</f>
        <v>1</v>
      </c>
      <c r="L721" s="5">
        <f>_xlfn.XLOOKUP(D721,products!A:A,products!E:E,,0)</f>
        <v>15.85</v>
      </c>
      <c r="M721">
        <f t="shared" si="33"/>
        <v>79.25</v>
      </c>
      <c r="N721" t="str">
        <f t="shared" si="34"/>
        <v>Libarica</v>
      </c>
      <c r="O721" t="str">
        <f t="shared" si="35"/>
        <v>Light</v>
      </c>
      <c r="P721" t="str">
        <f>_xlfn.XLOOKUP(Coffee_shop[[#This Row],[Customer ID]],customers!A:A,customers!I:I,,0)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_xlfn.XLOOKUP(C722,customers!A:A,customers!C:C,,0)</f>
        <v>rcrookshanksk0@unc.edu</v>
      </c>
      <c r="H722" s="2" t="str">
        <f>_xlfn.XLOOKUP(C722,customers!A:A,customers!G:G,,0)</f>
        <v>United States</v>
      </c>
      <c r="I722" t="str">
        <f>_xlfn.XLOOKUP(D722,products!A:A,products!B:B,,0)</f>
        <v>Exc</v>
      </c>
      <c r="J722" t="str">
        <f>_xlfn.XLOOKUP(D722,products!A:A,products!C:C,,0)</f>
        <v>D</v>
      </c>
      <c r="K722" s="5">
        <f>_xlfn.XLOOKUP(D722,products!A:A,products!D:D,,0)</f>
        <v>0.5</v>
      </c>
      <c r="L722" s="5">
        <f>_xlfn.XLOOKUP(D722,products!A:A,products!E:E,,0)</f>
        <v>7.29</v>
      </c>
      <c r="M722">
        <f t="shared" si="33"/>
        <v>36.450000000000003</v>
      </c>
      <c r="N722" t="str">
        <f t="shared" si="34"/>
        <v>Excelsa</v>
      </c>
      <c r="O722" t="str">
        <f t="shared" si="35"/>
        <v>Dark</v>
      </c>
      <c r="P722" t="str">
        <f>_xlfn.XLOOKUP(Coffee_shop[[#This Row],[Customer ID]],customers!A:A,customers!I:I,,0)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_xlfn.XLOOKUP(C723,customers!A:A,customers!C:C,,0)</f>
        <v>nleakek1@cmu.edu</v>
      </c>
      <c r="H723" s="2" t="str">
        <f>_xlfn.XLOOKUP(C723,customers!A:A,customers!G:G,,0)</f>
        <v>United States</v>
      </c>
      <c r="I723" t="str">
        <f>_xlfn.XLOOKUP(D723,products!A:A,products!B:B,,0)</f>
        <v>Rob</v>
      </c>
      <c r="J723" t="str">
        <f>_xlfn.XLOOKUP(D723,products!A:A,products!C:C,,0)</f>
        <v>M</v>
      </c>
      <c r="K723" s="5">
        <f>_xlfn.XLOOKUP(D723,products!A:A,products!D:D,,0)</f>
        <v>0.2</v>
      </c>
      <c r="L723" s="5">
        <f>_xlfn.XLOOKUP(D723,products!A:A,products!E:E,,0)</f>
        <v>2.9849999999999999</v>
      </c>
      <c r="M723">
        <f t="shared" si="33"/>
        <v>8.9550000000000001</v>
      </c>
      <c r="N723" t="str">
        <f t="shared" si="34"/>
        <v>Robusta</v>
      </c>
      <c r="O723" t="str">
        <f t="shared" si="35"/>
        <v>Medium</v>
      </c>
      <c r="P723" t="str">
        <f>_xlfn.XLOOKUP(Coffee_shop[[#This Row],[Customer ID]],customers!A:A,customers!I:I,,0)</f>
        <v>Yes</v>
      </c>
    </row>
    <row r="724" spans="1:16" x14ac:dyDescent="0.3">
      <c r="A724" s="2" t="s">
        <v>4569</v>
      </c>
      <c r="B724" s="3">
        <v>44620</v>
      </c>
      <c r="C724" s="2" t="s">
        <v>4570</v>
      </c>
      <c r="D724" t="s">
        <v>6183</v>
      </c>
      <c r="E724" s="2">
        <v>2</v>
      </c>
      <c r="F724" s="2" t="str">
        <f>_xlfn.XLOOKUP(C724,customers!$A$1:$A$1001,customers!$B$1:$B$1001,,0)</f>
        <v>Hetti Measures</v>
      </c>
      <c r="G724" s="2">
        <f>_xlfn.XLOOKUP(C724,customers!A:A,customers!C:C,,0)</f>
        <v>0</v>
      </c>
      <c r="H724" s="2" t="str">
        <f>_xlfn.XLOOKUP(C724,customers!A:A,customers!G:G,,0)</f>
        <v>United States</v>
      </c>
      <c r="I724" t="str">
        <f>_xlfn.XLOOKUP(D724,products!A:A,products!B:B,,0)</f>
        <v>Exc</v>
      </c>
      <c r="J724" t="str">
        <f>_xlfn.XLOOKUP(D724,products!A:A,products!C:C,,0)</f>
        <v>D</v>
      </c>
      <c r="K724" s="5">
        <f>_xlfn.XLOOKUP(D724,products!A:A,products!D:D,,0)</f>
        <v>1</v>
      </c>
      <c r="L724" s="5">
        <f>_xlfn.XLOOKUP(D724,products!A:A,products!E:E,,0)</f>
        <v>12.15</v>
      </c>
      <c r="M724">
        <f t="shared" si="33"/>
        <v>24.3</v>
      </c>
      <c r="N724" t="str">
        <f t="shared" si="34"/>
        <v>Excelsa</v>
      </c>
      <c r="O724" t="str">
        <f t="shared" si="35"/>
        <v>Dark</v>
      </c>
      <c r="P724" t="str">
        <f>_xlfn.XLOOKUP(Coffee_shop[[#This Row],[Customer ID]],customers!A:A,customers!I:I,,0)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5">
        <f>_xlfn.XLOOKUP(D725,products!A:A,products!D:D,,0)</f>
        <v>2.5</v>
      </c>
      <c r="L725" s="5">
        <f>_xlfn.XLOOKUP(D725,products!A:A,products!E:E,,0)</f>
        <v>31.624999999999996</v>
      </c>
      <c r="M725">
        <f t="shared" si="33"/>
        <v>63.249999999999993</v>
      </c>
      <c r="N725" t="str">
        <f t="shared" si="34"/>
        <v>Excelsa</v>
      </c>
      <c r="O725" t="str">
        <f t="shared" si="35"/>
        <v>Medium</v>
      </c>
      <c r="P725" t="str">
        <f>_xlfn.XLOOKUP(Coffee_shop[[#This Row],[Customer ID]],customers!A:A,customers!I:I,,0)</f>
        <v>No</v>
      </c>
    </row>
    <row r="726" spans="1:16" x14ac:dyDescent="0.3">
      <c r="A726" s="2" t="s">
        <v>4580</v>
      </c>
      <c r="B726" s="3">
        <v>44076</v>
      </c>
      <c r="C726" s="2" t="s">
        <v>4581</v>
      </c>
      <c r="D726" t="s">
        <v>6152</v>
      </c>
      <c r="E726" s="2">
        <v>2</v>
      </c>
      <c r="F726" s="2" t="str">
        <f>_xlfn.XLOOKUP(C726,customers!$A$1:$A$1001,customers!$B$1:$B$1001,,0)</f>
        <v>Nico Hubert</v>
      </c>
      <c r="G726" s="2">
        <f>_xlfn.XLOOKUP(C726,customers!A:A,customers!C:C,,0)</f>
        <v>0</v>
      </c>
      <c r="H726" s="2" t="str">
        <f>_xlfn.XLOOKUP(C726,customers!A:A,customers!G:G,,0)</f>
        <v>United States</v>
      </c>
      <c r="I726" t="str">
        <f>_xlfn.XLOOKUP(D726,products!A:A,products!B:B,,0)</f>
        <v>Ara</v>
      </c>
      <c r="J726" t="str">
        <f>_xlfn.XLOOKUP(D726,products!A:A,products!C:C,,0)</f>
        <v>M</v>
      </c>
      <c r="K726" s="5">
        <f>_xlfn.XLOOKUP(D726,products!A:A,products!D:D,,0)</f>
        <v>0.2</v>
      </c>
      <c r="L726" s="5">
        <f>_xlfn.XLOOKUP(D726,products!A:A,products!E:E,,0)</f>
        <v>3.375</v>
      </c>
      <c r="M726">
        <f t="shared" si="33"/>
        <v>6.75</v>
      </c>
      <c r="N726" t="str">
        <f t="shared" si="34"/>
        <v>Arabica</v>
      </c>
      <c r="O726" t="str">
        <f t="shared" si="35"/>
        <v>Medium</v>
      </c>
      <c r="P726" t="str">
        <f>_xlfn.XLOOKUP(Coffee_shop[[#This Row],[Customer ID]],customers!A:A,customers!I:I,,0)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_xlfn.XLOOKUP(C727,customers!A:A,customers!C:C,,0)</f>
        <v>caleixok5@globo.com</v>
      </c>
      <c r="H727" s="2" t="str">
        <f>_xlfn.XLOOKUP(C727,customers!A:A,customers!G:G,,0)</f>
        <v>United States</v>
      </c>
      <c r="I727" t="str">
        <f>_xlfn.XLOOKUP(D727,products!A:A,products!B:B,,0)</f>
        <v>Ara</v>
      </c>
      <c r="J727" t="str">
        <f>_xlfn.XLOOKUP(D727,products!A:A,products!C:C,,0)</f>
        <v>L</v>
      </c>
      <c r="K727" s="5">
        <f>_xlfn.XLOOKUP(D727,products!A:A,products!D:D,,0)</f>
        <v>0.2</v>
      </c>
      <c r="L727" s="5">
        <f>_xlfn.XLOOKUP(D727,products!A:A,products!E:E,,0)</f>
        <v>3.8849999999999998</v>
      </c>
      <c r="M727">
        <f t="shared" si="33"/>
        <v>23.31</v>
      </c>
      <c r="N727" t="str">
        <f t="shared" si="34"/>
        <v>Arabica</v>
      </c>
      <c r="O727" t="str">
        <f t="shared" si="35"/>
        <v>Light</v>
      </c>
      <c r="P727" t="str">
        <f>_xlfn.XLOOKUP(Coffee_shop[[#This Row],[Customer ID]],customers!A:A,customers!I:I,,0)</f>
        <v>No</v>
      </c>
    </row>
    <row r="728" spans="1:16" x14ac:dyDescent="0.3">
      <c r="A728" s="2" t="s">
        <v>4591</v>
      </c>
      <c r="B728" s="3">
        <v>44571</v>
      </c>
      <c r="C728" s="2" t="s">
        <v>4592</v>
      </c>
      <c r="D728" t="s">
        <v>6164</v>
      </c>
      <c r="E728" s="2">
        <v>4</v>
      </c>
      <c r="F728" s="2" t="str">
        <f>_xlfn.XLOOKUP(C728,customers!$A$1:$A$1001,customers!$B$1:$B$1001,,0)</f>
        <v>Derrek Allpress</v>
      </c>
      <c r="G728" s="2">
        <f>_xlfn.XLOOKUP(C728,customers!A:A,customers!C:C,,0)</f>
        <v>0</v>
      </c>
      <c r="H728" s="2" t="str">
        <f>_xlfn.XLOOKUP(C728,customers!A:A,customers!G:G,,0)</f>
        <v>United States</v>
      </c>
      <c r="I728" t="str">
        <f>_xlfn.XLOOKUP(D728,products!A:A,products!B:B,,0)</f>
        <v>Lib</v>
      </c>
      <c r="J728" t="str">
        <f>_xlfn.XLOOKUP(D728,products!A:A,products!C:C,,0)</f>
        <v>L</v>
      </c>
      <c r="K728" s="5">
        <f>_xlfn.XLOOKUP(D728,products!A:A,products!D:D,,0)</f>
        <v>2.5</v>
      </c>
      <c r="L728" s="5">
        <f>_xlfn.XLOOKUP(D728,products!A:A,products!E:E,,0)</f>
        <v>36.454999999999998</v>
      </c>
      <c r="M728">
        <f t="shared" si="33"/>
        <v>145.82</v>
      </c>
      <c r="N728" t="str">
        <f t="shared" si="34"/>
        <v>Libarica</v>
      </c>
      <c r="O728" t="str">
        <f t="shared" si="35"/>
        <v>Light</v>
      </c>
      <c r="P728" t="str">
        <f>_xlfn.XLOOKUP(Coffee_shop[[#This Row],[Customer ID]],customers!A:A,customers!I:I,,0)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_xlfn.XLOOKUP(C729,customers!A:A,customers!C:C,,0)</f>
        <v>rtomkowiczk7@bravesites.com</v>
      </c>
      <c r="H729" s="2" t="str">
        <f>_xlfn.XLOOKUP(C729,customers!A:A,customers!G:G,,0)</f>
        <v>Ireland</v>
      </c>
      <c r="I729" t="str">
        <f>_xlfn.XLOOKUP(D729,products!A:A,products!B:B,,0)</f>
        <v>Rob</v>
      </c>
      <c r="J729" t="str">
        <f>_xlfn.XLOOKUP(D729,products!A:A,products!C:C,,0)</f>
        <v>M</v>
      </c>
      <c r="K729" s="5">
        <f>_xlfn.XLOOKUP(D729,products!A:A,products!D:D,,0)</f>
        <v>0.5</v>
      </c>
      <c r="L729" s="5">
        <f>_xlfn.XLOOKUP(D729,products!A:A,products!E:E,,0)</f>
        <v>5.97</v>
      </c>
      <c r="M729">
        <f t="shared" si="33"/>
        <v>29.849999999999998</v>
      </c>
      <c r="N729" t="str">
        <f t="shared" si="34"/>
        <v>Robusta</v>
      </c>
      <c r="O729" t="str">
        <f t="shared" si="35"/>
        <v>Medium</v>
      </c>
      <c r="P729" t="str">
        <f>_xlfn.XLOOKUP(Coffee_shop[[#This Row],[Customer ID]],customers!A:A,customers!I:I,,0)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_xlfn.XLOOKUP(C730,customers!A:A,customers!C:C,,0)</f>
        <v>rhuscroftk8@jimdo.com</v>
      </c>
      <c r="H730" s="2" t="str">
        <f>_xlfn.XLOOKUP(C730,customers!A:A,customers!G:G,,0)</f>
        <v>United States</v>
      </c>
      <c r="I730" t="str">
        <f>_xlfn.XLOOKUP(D730,products!A:A,products!B:B,,0)</f>
        <v>Exc</v>
      </c>
      <c r="J730" t="str">
        <f>_xlfn.XLOOKUP(D730,products!A:A,products!C:C,,0)</f>
        <v>D</v>
      </c>
      <c r="K730" s="5">
        <f>_xlfn.XLOOKUP(D730,products!A:A,products!D:D,,0)</f>
        <v>0.5</v>
      </c>
      <c r="L730" s="5">
        <f>_xlfn.XLOOKUP(D730,products!A:A,products!E:E,,0)</f>
        <v>7.29</v>
      </c>
      <c r="M730">
        <f t="shared" si="33"/>
        <v>21.87</v>
      </c>
      <c r="N730" t="str">
        <f t="shared" si="34"/>
        <v>Excelsa</v>
      </c>
      <c r="O730" t="str">
        <f t="shared" si="35"/>
        <v>Dark</v>
      </c>
      <c r="P730" t="str">
        <f>_xlfn.XLOOKUP(Coffee_shop[[#This Row],[Customer ID]],customers!A:A,customers!I:I,,0)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_xlfn.XLOOKUP(C731,customers!A:A,customers!C:C,,0)</f>
        <v>sscurrerk9@flavors.me</v>
      </c>
      <c r="H731" s="2" t="str">
        <f>_xlfn.XLOOKUP(C731,customers!A:A,customers!G:G,,0)</f>
        <v>United Kingdom</v>
      </c>
      <c r="I731" t="str">
        <f>_xlfn.XLOOKUP(D731,products!A:A,products!B:B,,0)</f>
        <v>Lib</v>
      </c>
      <c r="J731" t="str">
        <f>_xlfn.XLOOKUP(D731,products!A:A,products!C:C,,0)</f>
        <v>M</v>
      </c>
      <c r="K731" s="5">
        <f>_xlfn.XLOOKUP(D731,products!A:A,products!D:D,,0)</f>
        <v>0.2</v>
      </c>
      <c r="L731" s="5">
        <f>_xlfn.XLOOKUP(D731,products!A:A,products!E:E,,0)</f>
        <v>4.3650000000000002</v>
      </c>
      <c r="M731">
        <f t="shared" si="33"/>
        <v>4.3650000000000002</v>
      </c>
      <c r="N731" t="str">
        <f t="shared" si="34"/>
        <v>Libarica</v>
      </c>
      <c r="O731" t="str">
        <f t="shared" si="35"/>
        <v>Medium</v>
      </c>
      <c r="P731" t="str">
        <f>_xlfn.XLOOKUP(Coffee_shop[[#This Row],[Customer ID]],customers!A:A,customers!I:I,,0)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_xlfn.XLOOKUP(C732,customers!A:A,customers!C:C,,0)</f>
        <v>arudramka@prnewswire.com</v>
      </c>
      <c r="H732" s="2" t="str">
        <f>_xlfn.XLOOKUP(C732,customers!A:A,customers!G:G,,0)</f>
        <v>United States</v>
      </c>
      <c r="I732" t="str">
        <f>_xlfn.XLOOKUP(D732,products!A:A,products!B:B,,0)</f>
        <v>Lib</v>
      </c>
      <c r="J732" t="str">
        <f>_xlfn.XLOOKUP(D732,products!A:A,products!C:C,,0)</f>
        <v>L</v>
      </c>
      <c r="K732" s="5">
        <f>_xlfn.XLOOKUP(D732,products!A:A,products!D:D,,0)</f>
        <v>2.5</v>
      </c>
      <c r="L732" s="5">
        <f>_xlfn.XLOOKUP(D732,products!A:A,products!E:E,,0)</f>
        <v>36.454999999999998</v>
      </c>
      <c r="M732">
        <f t="shared" si="33"/>
        <v>36.454999999999998</v>
      </c>
      <c r="N732" t="str">
        <f t="shared" si="34"/>
        <v>Libarica</v>
      </c>
      <c r="O732" t="str">
        <f t="shared" si="35"/>
        <v>Light</v>
      </c>
      <c r="P732" t="str">
        <f>_xlfn.XLOOKUP(Coffee_shop[[#This Row],[Customer ID]],customers!A:A,customers!I:I,,0)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_xlfn.XLOOKUP(C733,customers!A:A,customers!C:C,,0)</f>
        <v>0</v>
      </c>
      <c r="H733" s="2" t="str">
        <f>_xlfn.XLOOKUP(C733,customers!A:A,customers!G:G,,0)</f>
        <v>United States</v>
      </c>
      <c r="I733" t="str">
        <f>_xlfn.XLOOKUP(D733,products!A:A,products!B:B,,0)</f>
        <v>Lib</v>
      </c>
      <c r="J733" t="str">
        <f>_xlfn.XLOOKUP(D733,products!A:A,products!C:C,,0)</f>
        <v>D</v>
      </c>
      <c r="K733" s="5">
        <f>_xlfn.XLOOKUP(D733,products!A:A,products!D:D,,0)</f>
        <v>0.2</v>
      </c>
      <c r="L733" s="5">
        <f>_xlfn.XLOOKUP(D733,products!A:A,products!E:E,,0)</f>
        <v>3.8849999999999998</v>
      </c>
      <c r="M733">
        <f t="shared" si="33"/>
        <v>15.54</v>
      </c>
      <c r="N733" t="str">
        <f t="shared" si="34"/>
        <v>Libarica</v>
      </c>
      <c r="O733" t="str">
        <f t="shared" si="35"/>
        <v>Dark</v>
      </c>
      <c r="P733" t="str">
        <f>_xlfn.XLOOKUP(Coffee_shop[[#This Row],[Customer ID]],customers!A:A,customers!I:I,,0)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_xlfn.XLOOKUP(C734,customers!A:A,customers!C:C,,0)</f>
        <v>jmahakc@cyberchimps.com</v>
      </c>
      <c r="H734" s="2" t="str">
        <f>_xlfn.XLOOKUP(C734,customers!A:A,customers!G:G,,0)</f>
        <v>United States</v>
      </c>
      <c r="I734" t="str">
        <f>_xlfn.XLOOKUP(D734,products!A:A,products!B:B,,0)</f>
        <v>Exc</v>
      </c>
      <c r="J734" t="str">
        <f>_xlfn.XLOOKUP(D734,products!A:A,products!C:C,,0)</f>
        <v>L</v>
      </c>
      <c r="K734" s="5">
        <f>_xlfn.XLOOKUP(D734,products!A:A,products!D:D,,0)</f>
        <v>0.2</v>
      </c>
      <c r="L734" s="5">
        <f>_xlfn.XLOOKUP(D734,products!A:A,products!E:E,,0)</f>
        <v>4.4550000000000001</v>
      </c>
      <c r="M734">
        <f t="shared" si="33"/>
        <v>8.91</v>
      </c>
      <c r="N734" t="str">
        <f t="shared" si="34"/>
        <v>Excelsa</v>
      </c>
      <c r="O734" t="str">
        <f t="shared" si="35"/>
        <v>Light</v>
      </c>
      <c r="P734" t="str">
        <f>_xlfn.XLOOKUP(Coffee_shop[[#This Row],[Customer ID]],customers!A:A,customers!I:I,,0)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_xlfn.XLOOKUP(C735,customers!A:A,customers!C:C,,0)</f>
        <v>gclemonkd@networksolutions.com</v>
      </c>
      <c r="H735" s="2" t="str">
        <f>_xlfn.XLOOKUP(C735,customers!A:A,customers!G:G,,0)</f>
        <v>United States</v>
      </c>
      <c r="I735" t="str">
        <f>_xlfn.XLOOKUP(D735,products!A:A,products!B:B,,0)</f>
        <v>Lib</v>
      </c>
      <c r="J735" t="str">
        <f>_xlfn.XLOOKUP(D735,products!A:A,products!C:C,,0)</f>
        <v>M</v>
      </c>
      <c r="K735" s="5">
        <f>_xlfn.XLOOKUP(D735,products!A:A,products!D:D,,0)</f>
        <v>2.5</v>
      </c>
      <c r="L735" s="5">
        <f>_xlfn.XLOOKUP(D735,products!A:A,products!E:E,,0)</f>
        <v>33.464999999999996</v>
      </c>
      <c r="M735">
        <f t="shared" si="33"/>
        <v>100.39499999999998</v>
      </c>
      <c r="N735" t="str">
        <f t="shared" si="34"/>
        <v>Libarica</v>
      </c>
      <c r="O735" t="str">
        <f t="shared" si="35"/>
        <v>Medium</v>
      </c>
      <c r="P735" t="str">
        <f>_xlfn.XLOOKUP(Coffee_shop[[#This Row],[Customer ID]],customers!A:A,customers!I:I,,0)</f>
        <v>Yes</v>
      </c>
    </row>
    <row r="736" spans="1:16" x14ac:dyDescent="0.3">
      <c r="A736" s="2" t="s">
        <v>4637</v>
      </c>
      <c r="B736" s="3">
        <v>43697</v>
      </c>
      <c r="C736" s="2" t="s">
        <v>4638</v>
      </c>
      <c r="D736" t="s">
        <v>6163</v>
      </c>
      <c r="E736" s="2">
        <v>5</v>
      </c>
      <c r="F736" s="2" t="str">
        <f>_xlfn.XLOOKUP(C736,customers!$A$1:$A$1001,customers!$B$1:$B$1001,,0)</f>
        <v>Alica Kift</v>
      </c>
      <c r="G736" s="2">
        <f>_xlfn.XLOOKUP(C736,customers!A:A,customers!C:C,,0)</f>
        <v>0</v>
      </c>
      <c r="H736" s="2" t="str">
        <f>_xlfn.XLOOKUP(C736,customers!A:A,customers!G:G,,0)</f>
        <v>United States</v>
      </c>
      <c r="I736" t="str">
        <f>_xlfn.XLOOKUP(D736,products!A:A,products!B:B,,0)</f>
        <v>Rob</v>
      </c>
      <c r="J736" t="str">
        <f>_xlfn.XLOOKUP(D736,products!A:A,products!C:C,,0)</f>
        <v>D</v>
      </c>
      <c r="K736" s="5">
        <f>_xlfn.XLOOKUP(D736,products!A:A,products!D:D,,0)</f>
        <v>0.2</v>
      </c>
      <c r="L736" s="5">
        <f>_xlfn.XLOOKUP(D736,products!A:A,products!E:E,,0)</f>
        <v>2.6849999999999996</v>
      </c>
      <c r="M736">
        <f t="shared" si="33"/>
        <v>13.424999999999997</v>
      </c>
      <c r="N736" t="str">
        <f t="shared" si="34"/>
        <v>Robusta</v>
      </c>
      <c r="O736" t="str">
        <f t="shared" si="35"/>
        <v>Dark</v>
      </c>
      <c r="P736" t="str">
        <f>_xlfn.XLOOKUP(Coffee_shop[[#This Row],[Customer ID]],customers!A:A,customers!I:I,,0)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_xlfn.XLOOKUP(C737,customers!A:A,customers!C:C,,0)</f>
        <v>bpollinskf@shinystat.com</v>
      </c>
      <c r="H737" s="2" t="str">
        <f>_xlfn.XLOOKUP(C737,customers!A:A,customers!G:G,,0)</f>
        <v>United States</v>
      </c>
      <c r="I737" t="str">
        <f>_xlfn.XLOOKUP(D737,products!A:A,products!B:B,,0)</f>
        <v>Exc</v>
      </c>
      <c r="J737" t="str">
        <f>_xlfn.XLOOKUP(D737,products!A:A,products!C:C,,0)</f>
        <v>D</v>
      </c>
      <c r="K737" s="5">
        <f>_xlfn.XLOOKUP(D737,products!A:A,products!D:D,,0)</f>
        <v>0.2</v>
      </c>
      <c r="L737" s="5">
        <f>_xlfn.XLOOKUP(D737,products!A:A,products!E:E,,0)</f>
        <v>3.645</v>
      </c>
      <c r="M737">
        <f t="shared" si="33"/>
        <v>21.87</v>
      </c>
      <c r="N737" t="str">
        <f t="shared" si="34"/>
        <v>Excelsa</v>
      </c>
      <c r="O737" t="str">
        <f t="shared" si="35"/>
        <v>Dark</v>
      </c>
      <c r="P737" t="str">
        <f>_xlfn.XLOOKUP(Coffee_shop[[#This Row],[Customer ID]],customers!A:A,customers!I:I,,0)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_xlfn.XLOOKUP(C738,customers!A:A,customers!C:C,,0)</f>
        <v>jtoyekg@pinterest.com</v>
      </c>
      <c r="H738" s="2" t="str">
        <f>_xlfn.XLOOKUP(C738,customers!A:A,customers!G:G,,0)</f>
        <v>Ireland</v>
      </c>
      <c r="I738" t="str">
        <f>_xlfn.XLOOKUP(D738,products!A:A,products!B:B,,0)</f>
        <v>Lib</v>
      </c>
      <c r="J738" t="str">
        <f>_xlfn.XLOOKUP(D738,products!A:A,products!C:C,,0)</f>
        <v>D</v>
      </c>
      <c r="K738" s="5">
        <f>_xlfn.XLOOKUP(D738,products!A:A,products!D:D,,0)</f>
        <v>1</v>
      </c>
      <c r="L738" s="5">
        <f>_xlfn.XLOOKUP(D738,products!A:A,products!E:E,,0)</f>
        <v>12.95</v>
      </c>
      <c r="M738">
        <f t="shared" si="33"/>
        <v>25.9</v>
      </c>
      <c r="N738" t="str">
        <f t="shared" si="34"/>
        <v>Libarica</v>
      </c>
      <c r="O738" t="str">
        <f t="shared" si="35"/>
        <v>Dark</v>
      </c>
      <c r="P738" t="str">
        <f>_xlfn.XLOOKUP(Coffee_shop[[#This Row],[Customer ID]],customers!A:A,customers!I:I,,0)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_xlfn.XLOOKUP(C739,customers!A:A,customers!C:C,,0)</f>
        <v>clinskillkh@sphinn.com</v>
      </c>
      <c r="H739" s="2" t="str">
        <f>_xlfn.XLOOKUP(C739,customers!A:A,customers!G:G,,0)</f>
        <v>United States</v>
      </c>
      <c r="I739" t="str">
        <f>_xlfn.XLOOKUP(D739,products!A:A,products!B:B,,0)</f>
        <v>Ara</v>
      </c>
      <c r="J739" t="str">
        <f>_xlfn.XLOOKUP(D739,products!A:A,products!C:C,,0)</f>
        <v>M</v>
      </c>
      <c r="K739" s="5">
        <f>_xlfn.XLOOKUP(D739,products!A:A,products!D:D,,0)</f>
        <v>1</v>
      </c>
      <c r="L739" s="5">
        <f>_xlfn.XLOOKUP(D739,products!A:A,products!E:E,,0)</f>
        <v>11.25</v>
      </c>
      <c r="M739">
        <f t="shared" si="33"/>
        <v>56.25</v>
      </c>
      <c r="N739" t="str">
        <f t="shared" si="34"/>
        <v>Arabica</v>
      </c>
      <c r="O739" t="str">
        <f t="shared" si="35"/>
        <v>Medium</v>
      </c>
      <c r="P739" t="str">
        <f>_xlfn.XLOOKUP(Coffee_shop[[#This Row],[Customer ID]],customers!A:A,customers!I:I,,0)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_xlfn.XLOOKUP(C740,customers!A:A,customers!C:C,,0)</f>
        <v>nvigrasski@ezinearticles.com</v>
      </c>
      <c r="H740" s="2" t="str">
        <f>_xlfn.XLOOKUP(C740,customers!A:A,customers!G:G,,0)</f>
        <v>United Kingdom</v>
      </c>
      <c r="I740" t="str">
        <f>_xlfn.XLOOKUP(D740,products!A:A,products!B:B,,0)</f>
        <v>Rob</v>
      </c>
      <c r="J740" t="str">
        <f>_xlfn.XLOOKUP(D740,products!A:A,products!C:C,,0)</f>
        <v>L</v>
      </c>
      <c r="K740" s="5">
        <f>_xlfn.XLOOKUP(D740,products!A:A,products!D:D,,0)</f>
        <v>0.2</v>
      </c>
      <c r="L740" s="5">
        <f>_xlfn.XLOOKUP(D740,products!A:A,products!E:E,,0)</f>
        <v>3.5849999999999995</v>
      </c>
      <c r="M740">
        <f t="shared" si="33"/>
        <v>10.754999999999999</v>
      </c>
      <c r="N740" t="str">
        <f t="shared" si="34"/>
        <v>Robusta</v>
      </c>
      <c r="O740" t="str">
        <f t="shared" si="35"/>
        <v>Light</v>
      </c>
      <c r="P740" t="str">
        <f>_xlfn.XLOOKUP(Coffee_shop[[#This Row],[Customer ID]],customers!A:A,customers!I:I,,0)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_xlfn.XLOOKUP(C741,customers!A:A,customers!C:C,,0)</f>
        <v>jdymokeje@prnewswire.com</v>
      </c>
      <c r="H741" s="2" t="str">
        <f>_xlfn.XLOOKUP(C741,customers!A:A,customers!G:G,,0)</f>
        <v>Ireland</v>
      </c>
      <c r="I741" t="str">
        <f>_xlfn.XLOOKUP(D741,products!A:A,products!B:B,,0)</f>
        <v>Exc</v>
      </c>
      <c r="J741" t="str">
        <f>_xlfn.XLOOKUP(D741,products!A:A,products!C:C,,0)</f>
        <v>D</v>
      </c>
      <c r="K741" s="5">
        <f>_xlfn.XLOOKUP(D741,products!A:A,products!D:D,,0)</f>
        <v>0.2</v>
      </c>
      <c r="L741" s="5">
        <f>_xlfn.XLOOKUP(D741,products!A:A,products!E:E,,0)</f>
        <v>3.645</v>
      </c>
      <c r="M741">
        <f t="shared" si="33"/>
        <v>18.225000000000001</v>
      </c>
      <c r="N741" t="str">
        <f t="shared" si="34"/>
        <v>Excelsa</v>
      </c>
      <c r="O741" t="str">
        <f t="shared" si="35"/>
        <v>Dark</v>
      </c>
      <c r="P741" t="str">
        <f>_xlfn.XLOOKUP(Coffee_shop[[#This Row],[Customer ID]],customers!A:A,customers!I:I,,0)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_xlfn.XLOOKUP(C742,customers!A:A,customers!C:C,,0)</f>
        <v>kcragellkk@google.com</v>
      </c>
      <c r="H742" s="2" t="str">
        <f>_xlfn.XLOOKUP(C742,customers!A:A,customers!G:G,,0)</f>
        <v>Ireland</v>
      </c>
      <c r="I742" t="str">
        <f>_xlfn.XLOOKUP(D742,products!A:A,products!B:B,,0)</f>
        <v>Rob</v>
      </c>
      <c r="J742" t="str">
        <f>_xlfn.XLOOKUP(D742,products!A:A,products!C:C,,0)</f>
        <v>L</v>
      </c>
      <c r="K742" s="5">
        <f>_xlfn.XLOOKUP(D742,products!A:A,products!D:D,,0)</f>
        <v>0.5</v>
      </c>
      <c r="L742" s="5">
        <f>_xlfn.XLOOKUP(D742,products!A:A,products!E:E,,0)</f>
        <v>7.169999999999999</v>
      </c>
      <c r="M742">
        <f t="shared" si="33"/>
        <v>28.679999999999996</v>
      </c>
      <c r="N742" t="str">
        <f t="shared" si="34"/>
        <v>Robusta</v>
      </c>
      <c r="O742" t="str">
        <f t="shared" si="35"/>
        <v>Light</v>
      </c>
      <c r="P742" t="str">
        <f>_xlfn.XLOOKUP(Coffee_shop[[#This Row],[Customer ID]],customers!A:A,customers!I:I,,0)</f>
        <v>No</v>
      </c>
    </row>
    <row r="743" spans="1:16" x14ac:dyDescent="0.3">
      <c r="A743" s="2" t="s">
        <v>4676</v>
      </c>
      <c r="B743" s="3">
        <v>43566</v>
      </c>
      <c r="C743" s="2" t="s">
        <v>4677</v>
      </c>
      <c r="D743" t="s">
        <v>6159</v>
      </c>
      <c r="E743" s="2">
        <v>2</v>
      </c>
      <c r="F743" s="2" t="str">
        <f>_xlfn.XLOOKUP(C743,customers!$A$1:$A$1001,customers!$B$1:$B$1001,,0)</f>
        <v>Lyon Ibert</v>
      </c>
      <c r="G743" s="2" t="str">
        <f>_xlfn.XLOOKUP(C743,customers!A:A,customers!C:C,,0)</f>
        <v>libertkl@huffingtonpost.com</v>
      </c>
      <c r="H743" s="2" t="str">
        <f>_xlfn.XLOOKUP(C743,customers!A:A,customers!G:G,,0)</f>
        <v>United States</v>
      </c>
      <c r="I743" t="str">
        <f>_xlfn.XLOOKUP(D743,products!A:A,products!B:B,,0)</f>
        <v>Lib</v>
      </c>
      <c r="J743" t="str">
        <f>_xlfn.XLOOKUP(D743,products!A:A,products!C:C,,0)</f>
        <v>M</v>
      </c>
      <c r="K743" s="5">
        <f>_xlfn.XLOOKUP(D743,products!A:A,products!D:D,,0)</f>
        <v>0.2</v>
      </c>
      <c r="L743" s="5">
        <f>_xlfn.XLOOKUP(D743,products!A:A,products!E:E,,0)</f>
        <v>4.3650000000000002</v>
      </c>
      <c r="M743">
        <f t="shared" si="33"/>
        <v>8.73</v>
      </c>
      <c r="N743" t="str">
        <f t="shared" si="34"/>
        <v>Libarica</v>
      </c>
      <c r="O743" t="str">
        <f t="shared" si="35"/>
        <v>Medium</v>
      </c>
      <c r="P743" t="str">
        <f>_xlfn.XLOOKUP(Coffee_shop[[#This Row],[Customer ID]],customers!A:A,customers!I:I,,0)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_xlfn.XLOOKUP(C744,customers!A:A,customers!C:C,,0)</f>
        <v>rlidgeykm@vimeo.com</v>
      </c>
      <c r="H744" s="2" t="str">
        <f>_xlfn.XLOOKUP(C744,customers!A:A,customers!G:G,,0)</f>
        <v>United States</v>
      </c>
      <c r="I744" t="str">
        <f>_xlfn.XLOOKUP(D744,products!A:A,products!B:B,,0)</f>
        <v>Lib</v>
      </c>
      <c r="J744" t="str">
        <f>_xlfn.XLOOKUP(D744,products!A:A,products!C:C,,0)</f>
        <v>M</v>
      </c>
      <c r="K744" s="5">
        <f>_xlfn.XLOOKUP(D744,products!A:A,products!D:D,,0)</f>
        <v>1</v>
      </c>
      <c r="L744" s="5">
        <f>_xlfn.XLOOKUP(D744,products!A:A,products!E:E,,0)</f>
        <v>14.55</v>
      </c>
      <c r="M744">
        <f t="shared" si="33"/>
        <v>58.2</v>
      </c>
      <c r="N744" t="str">
        <f t="shared" si="34"/>
        <v>Libarica</v>
      </c>
      <c r="O744" t="str">
        <f t="shared" si="35"/>
        <v>Medium</v>
      </c>
      <c r="P744" t="str">
        <f>_xlfn.XLOOKUP(Coffee_shop[[#This Row],[Customer ID]],customers!A:A,customers!I:I,,0)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_xlfn.XLOOKUP(C745,customers!A:A,customers!C:C,,0)</f>
        <v>tcastagnekn@wikia.com</v>
      </c>
      <c r="H745" s="2" t="str">
        <f>_xlfn.XLOOKUP(C745,customers!A:A,customers!G:G,,0)</f>
        <v>United States</v>
      </c>
      <c r="I745" t="str">
        <f>_xlfn.XLOOKUP(D745,products!A:A,products!B:B,,0)</f>
        <v>Ara</v>
      </c>
      <c r="J745" t="str">
        <f>_xlfn.XLOOKUP(D745,products!A:A,products!C:C,,0)</f>
        <v>D</v>
      </c>
      <c r="K745" s="5">
        <f>_xlfn.XLOOKUP(D745,products!A:A,products!D:D,,0)</f>
        <v>0.5</v>
      </c>
      <c r="L745" s="5">
        <f>_xlfn.XLOOKUP(D745,products!A:A,products!E:E,,0)</f>
        <v>5.97</v>
      </c>
      <c r="M745">
        <f t="shared" si="33"/>
        <v>17.91</v>
      </c>
      <c r="N745" t="str">
        <f t="shared" si="34"/>
        <v>Arabica</v>
      </c>
      <c r="O745" t="str">
        <f t="shared" si="35"/>
        <v>Dark</v>
      </c>
      <c r="P745" t="str">
        <f>_xlfn.XLOOKUP(Coffee_shop[[#This Row],[Customer ID]],customers!A:A,customers!I:I,,0)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_xlfn.XLOOKUP(C746,customers!A:A,customers!C:C,,0)</f>
        <v>0</v>
      </c>
      <c r="H746" s="2" t="str">
        <f>_xlfn.XLOOKUP(C746,customers!A:A,customers!G:G,,0)</f>
        <v>United States</v>
      </c>
      <c r="I746" t="str">
        <f>_xlfn.XLOOKUP(D746,products!A:A,products!B:B,,0)</f>
        <v>Rob</v>
      </c>
      <c r="J746" t="str">
        <f>_xlfn.XLOOKUP(D746,products!A:A,products!C:C,,0)</f>
        <v>M</v>
      </c>
      <c r="K746" s="5">
        <f>_xlfn.XLOOKUP(D746,products!A:A,products!D:D,,0)</f>
        <v>0.2</v>
      </c>
      <c r="L746" s="5">
        <f>_xlfn.XLOOKUP(D746,products!A:A,products!E:E,,0)</f>
        <v>2.9849999999999999</v>
      </c>
      <c r="M746">
        <f t="shared" si="33"/>
        <v>17.91</v>
      </c>
      <c r="N746" t="str">
        <f t="shared" si="34"/>
        <v>Robusta</v>
      </c>
      <c r="O746" t="str">
        <f t="shared" si="35"/>
        <v>Medium</v>
      </c>
      <c r="P746" t="str">
        <f>_xlfn.XLOOKUP(Coffee_shop[[#This Row],[Customer ID]],customers!A:A,customers!I:I,,0)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_xlfn.XLOOKUP(C747,customers!A:A,customers!C:C,,0)</f>
        <v>jhaldenkp@comcast.net</v>
      </c>
      <c r="H747" s="2" t="str">
        <f>_xlfn.XLOOKUP(C747,customers!A:A,customers!G:G,,0)</f>
        <v>Ireland</v>
      </c>
      <c r="I747" t="str">
        <f>_xlfn.XLOOKUP(D747,products!A:A,products!B:B,,0)</f>
        <v>Exc</v>
      </c>
      <c r="J747" t="str">
        <f>_xlfn.XLOOKUP(D747,products!A:A,products!C:C,,0)</f>
        <v>D</v>
      </c>
      <c r="K747" s="5">
        <f>_xlfn.XLOOKUP(D747,products!A:A,products!D:D,,0)</f>
        <v>0.5</v>
      </c>
      <c r="L747" s="5">
        <f>_xlfn.XLOOKUP(D747,products!A:A,products!E:E,,0)</f>
        <v>7.29</v>
      </c>
      <c r="M747">
        <f t="shared" si="33"/>
        <v>14.58</v>
      </c>
      <c r="N747" t="str">
        <f t="shared" si="34"/>
        <v>Excelsa</v>
      </c>
      <c r="O747" t="str">
        <f t="shared" si="35"/>
        <v>Dark</v>
      </c>
      <c r="P747" t="str">
        <f>_xlfn.XLOOKUP(Coffee_shop[[#This Row],[Customer ID]],customers!A:A,customers!I:I,,0)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_xlfn.XLOOKUP(C748,customers!A:A,customers!C:C,,0)</f>
        <v>holliffkq@sciencedirect.com</v>
      </c>
      <c r="H748" s="2" t="str">
        <f>_xlfn.XLOOKUP(C748,customers!A:A,customers!G:G,,0)</f>
        <v>Ireland</v>
      </c>
      <c r="I748" t="str">
        <f>_xlfn.XLOOKUP(D748,products!A:A,products!B:B,,0)</f>
        <v>Ara</v>
      </c>
      <c r="J748" t="str">
        <f>_xlfn.XLOOKUP(D748,products!A:A,products!C:C,,0)</f>
        <v>M</v>
      </c>
      <c r="K748" s="5">
        <f>_xlfn.XLOOKUP(D748,products!A:A,products!D:D,,0)</f>
        <v>1</v>
      </c>
      <c r="L748" s="5">
        <f>_xlfn.XLOOKUP(D748,products!A:A,products!E:E,,0)</f>
        <v>11.25</v>
      </c>
      <c r="M748">
        <f t="shared" si="33"/>
        <v>33.75</v>
      </c>
      <c r="N748" t="str">
        <f t="shared" si="34"/>
        <v>Arabica</v>
      </c>
      <c r="O748" t="str">
        <f t="shared" si="35"/>
        <v>Medium</v>
      </c>
      <c r="P748" t="str">
        <f>_xlfn.XLOOKUP(Coffee_shop[[#This Row],[Customer ID]],customers!A:A,customers!I:I,,0)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_xlfn.XLOOKUP(C749,customers!A:A,customers!C:C,,0)</f>
        <v>tquadrikr@opensource.org</v>
      </c>
      <c r="H749" s="2" t="str">
        <f>_xlfn.XLOOKUP(C749,customers!A:A,customers!G:G,,0)</f>
        <v>Ireland</v>
      </c>
      <c r="I749" t="str">
        <f>_xlfn.XLOOKUP(D749,products!A:A,products!B:B,,0)</f>
        <v>Lib</v>
      </c>
      <c r="J749" t="str">
        <f>_xlfn.XLOOKUP(D749,products!A:A,products!C:C,,0)</f>
        <v>M</v>
      </c>
      <c r="K749" s="5">
        <f>_xlfn.XLOOKUP(D749,products!A:A,products!D:D,,0)</f>
        <v>0.5</v>
      </c>
      <c r="L749" s="5">
        <f>_xlfn.XLOOKUP(D749,products!A:A,products!E:E,,0)</f>
        <v>8.73</v>
      </c>
      <c r="M749">
        <f t="shared" si="33"/>
        <v>34.92</v>
      </c>
      <c r="N749" t="str">
        <f t="shared" si="34"/>
        <v>Libarica</v>
      </c>
      <c r="O749" t="str">
        <f t="shared" si="35"/>
        <v>Medium</v>
      </c>
      <c r="P749" t="str">
        <f>_xlfn.XLOOKUP(Coffee_shop[[#This Row],[Customer ID]],customers!A:A,customers!I:I,,0)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_xlfn.XLOOKUP(C750,customers!A:A,customers!C:C,,0)</f>
        <v>feshmadeks@umn.edu</v>
      </c>
      <c r="H750" s="2" t="str">
        <f>_xlfn.XLOOKUP(C750,customers!A:A,customers!G:G,,0)</f>
        <v>United States</v>
      </c>
      <c r="I750" t="str">
        <f>_xlfn.XLOOKUP(D750,products!A:A,products!B:B,,0)</f>
        <v>Exc</v>
      </c>
      <c r="J750" t="str">
        <f>_xlfn.XLOOKUP(D750,products!A:A,products!C:C,,0)</f>
        <v>D</v>
      </c>
      <c r="K750" s="5">
        <f>_xlfn.XLOOKUP(D750,products!A:A,products!D:D,,0)</f>
        <v>0.5</v>
      </c>
      <c r="L750" s="5">
        <f>_xlfn.XLOOKUP(D750,products!A:A,products!E:E,,0)</f>
        <v>7.29</v>
      </c>
      <c r="M750">
        <f t="shared" si="33"/>
        <v>14.58</v>
      </c>
      <c r="N750" t="str">
        <f t="shared" si="34"/>
        <v>Excelsa</v>
      </c>
      <c r="O750" t="str">
        <f t="shared" si="35"/>
        <v>Dark</v>
      </c>
      <c r="P750" t="str">
        <f>_xlfn.XLOOKUP(Coffee_shop[[#This Row],[Customer ID]],customers!A:A,customers!I:I,,0)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_xlfn.XLOOKUP(C751,customers!A:A,customers!C:C,,0)</f>
        <v>moilierkt@paginegialle.it</v>
      </c>
      <c r="H751" s="2" t="str">
        <f>_xlfn.XLOOKUP(C751,customers!A:A,customers!G:G,,0)</f>
        <v>Ireland</v>
      </c>
      <c r="I751" t="str">
        <f>_xlfn.XLOOKUP(D751,products!A:A,products!B:B,,0)</f>
        <v>Rob</v>
      </c>
      <c r="J751" t="str">
        <f>_xlfn.XLOOKUP(D751,products!A:A,products!C:C,,0)</f>
        <v>D</v>
      </c>
      <c r="K751" s="5">
        <f>_xlfn.XLOOKUP(D751,products!A:A,products!D:D,,0)</f>
        <v>0.2</v>
      </c>
      <c r="L751" s="5">
        <f>_xlfn.XLOOKUP(D751,products!A:A,products!E:E,,0)</f>
        <v>2.6849999999999996</v>
      </c>
      <c r="M751">
        <f t="shared" si="33"/>
        <v>5.3699999999999992</v>
      </c>
      <c r="N751" t="str">
        <f t="shared" si="34"/>
        <v>Robusta</v>
      </c>
      <c r="O751" t="str">
        <f t="shared" si="35"/>
        <v>Dark</v>
      </c>
      <c r="P751" t="str">
        <f>_xlfn.XLOOKUP(Coffee_shop[[#This Row],[Customer ID]],customers!A:A,customers!I:I,,0)</f>
        <v>Yes</v>
      </c>
    </row>
    <row r="752" spans="1:16" x14ac:dyDescent="0.3">
      <c r="A752" s="2" t="s">
        <v>4730</v>
      </c>
      <c r="B752" s="3">
        <v>44277</v>
      </c>
      <c r="C752" s="2" t="s">
        <v>4731</v>
      </c>
      <c r="D752" t="s">
        <v>6146</v>
      </c>
      <c r="E752" s="2">
        <v>1</v>
      </c>
      <c r="F752" s="2" t="str">
        <f>_xlfn.XLOOKUP(C752,customers!$A$1:$A$1001,customers!$B$1:$B$1001,,0)</f>
        <v>Hazel Iacopini</v>
      </c>
      <c r="G752" s="2">
        <f>_xlfn.XLOOKUP(C752,customers!A:A,customers!C:C,,0)</f>
        <v>0</v>
      </c>
      <c r="H752" s="2" t="str">
        <f>_xlfn.XLOOKUP(C752,customers!A:A,customers!G:G,,0)</f>
        <v>United States</v>
      </c>
      <c r="I752" t="str">
        <f>_xlfn.XLOOKUP(D752,products!A:A,products!B:B,,0)</f>
        <v>Rob</v>
      </c>
      <c r="J752" t="str">
        <f>_xlfn.XLOOKUP(D752,products!A:A,products!C:C,,0)</f>
        <v>M</v>
      </c>
      <c r="K752" s="5">
        <f>_xlfn.XLOOKUP(D752,products!A:A,products!D:D,,0)</f>
        <v>0.5</v>
      </c>
      <c r="L752" s="5">
        <f>_xlfn.XLOOKUP(D752,products!A:A,products!E:E,,0)</f>
        <v>5.97</v>
      </c>
      <c r="M752">
        <f t="shared" si="33"/>
        <v>5.97</v>
      </c>
      <c r="N752" t="str">
        <f t="shared" si="34"/>
        <v>Robusta</v>
      </c>
      <c r="O752" t="str">
        <f t="shared" si="35"/>
        <v>Medium</v>
      </c>
      <c r="P752" t="str">
        <f>_xlfn.XLOOKUP(Coffee_shop[[#This Row],[Customer ID]],customers!A:A,customers!I:I,,0)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_xlfn.XLOOKUP(C753,customers!A:A,customers!C:C,,0)</f>
        <v>vshoebothamkv@redcross.org</v>
      </c>
      <c r="H753" s="2" t="str">
        <f>_xlfn.XLOOKUP(C753,customers!A:A,customers!G:G,,0)</f>
        <v>United States</v>
      </c>
      <c r="I753" t="str">
        <f>_xlfn.XLOOKUP(D753,products!A:A,products!B:B,,0)</f>
        <v>Lib</v>
      </c>
      <c r="J753" t="str">
        <f>_xlfn.XLOOKUP(D753,products!A:A,products!C:C,,0)</f>
        <v>L</v>
      </c>
      <c r="K753" s="5">
        <f>_xlfn.XLOOKUP(D753,products!A:A,products!D:D,,0)</f>
        <v>0.5</v>
      </c>
      <c r="L753" s="5">
        <f>_xlfn.XLOOKUP(D753,products!A:A,products!E:E,,0)</f>
        <v>9.51</v>
      </c>
      <c r="M753">
        <f t="shared" si="33"/>
        <v>19.02</v>
      </c>
      <c r="N753" t="str">
        <f t="shared" si="34"/>
        <v>Libarica</v>
      </c>
      <c r="O753" t="str">
        <f t="shared" si="35"/>
        <v>Light</v>
      </c>
      <c r="P753" t="str">
        <f>_xlfn.XLOOKUP(Coffee_shop[[#This Row],[Customer ID]],customers!A:A,customers!I:I,,0)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_xlfn.XLOOKUP(C754,customers!A:A,customers!C:C,,0)</f>
        <v>bsterkekw@biblegateway.com</v>
      </c>
      <c r="H754" s="2" t="str">
        <f>_xlfn.XLOOKUP(C754,customers!A:A,customers!G:G,,0)</f>
        <v>United States</v>
      </c>
      <c r="I754" t="str">
        <f>_xlfn.XLOOKUP(D754,products!A:A,products!B:B,,0)</f>
        <v>Exc</v>
      </c>
      <c r="J754" t="str">
        <f>_xlfn.XLOOKUP(D754,products!A:A,products!C:C,,0)</f>
        <v>M</v>
      </c>
      <c r="K754" s="5">
        <f>_xlfn.XLOOKUP(D754,products!A:A,products!D:D,,0)</f>
        <v>1</v>
      </c>
      <c r="L754" s="5">
        <f>_xlfn.XLOOKUP(D754,products!A:A,products!E:E,,0)</f>
        <v>13.75</v>
      </c>
      <c r="M754">
        <f t="shared" si="33"/>
        <v>27.5</v>
      </c>
      <c r="N754" t="str">
        <f t="shared" si="34"/>
        <v>Excelsa</v>
      </c>
      <c r="O754" t="str">
        <f t="shared" si="35"/>
        <v>Medium</v>
      </c>
      <c r="P754" t="str">
        <f>_xlfn.XLOOKUP(Coffee_shop[[#This Row],[Customer ID]],customers!A:A,customers!I:I,,0)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_xlfn.XLOOKUP(C755,customers!A:A,customers!C:C,,0)</f>
        <v>scaponkx@craigslist.org</v>
      </c>
      <c r="H755" s="2" t="str">
        <f>_xlfn.XLOOKUP(C755,customers!A:A,customers!G:G,,0)</f>
        <v>United States</v>
      </c>
      <c r="I755" t="str">
        <f>_xlfn.XLOOKUP(D755,products!A:A,products!B:B,,0)</f>
        <v>Ara</v>
      </c>
      <c r="J755" t="str">
        <f>_xlfn.XLOOKUP(D755,products!A:A,products!C:C,,0)</f>
        <v>D</v>
      </c>
      <c r="K755" s="5">
        <f>_xlfn.XLOOKUP(D755,products!A:A,products!D:D,,0)</f>
        <v>0.5</v>
      </c>
      <c r="L755" s="5">
        <f>_xlfn.XLOOKUP(D755,products!A:A,products!E:E,,0)</f>
        <v>5.97</v>
      </c>
      <c r="M755">
        <f t="shared" si="33"/>
        <v>29.849999999999998</v>
      </c>
      <c r="N755" t="str">
        <f t="shared" si="34"/>
        <v>Arabica</v>
      </c>
      <c r="O755" t="str">
        <f t="shared" si="35"/>
        <v>Dark</v>
      </c>
      <c r="P755" t="str">
        <f>_xlfn.XLOOKUP(Coffee_shop[[#This Row],[Customer ID]],customers!A:A,customers!I:I,,0)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_xlfn.XLOOKUP(C756,customers!A:A,customers!C:C,,0)</f>
        <v>jdymokeje@prnewswire.com</v>
      </c>
      <c r="H756" s="2" t="str">
        <f>_xlfn.XLOOKUP(C756,customers!A:A,customers!G:G,,0)</f>
        <v>Ireland</v>
      </c>
      <c r="I756" t="str">
        <f>_xlfn.XLOOKUP(D756,products!A:A,products!B:B,,0)</f>
        <v>Ara</v>
      </c>
      <c r="J756" t="str">
        <f>_xlfn.XLOOKUP(D756,products!A:A,products!C:C,,0)</f>
        <v>D</v>
      </c>
      <c r="K756" s="5">
        <f>_xlfn.XLOOKUP(D756,products!A:A,products!D:D,,0)</f>
        <v>0.2</v>
      </c>
      <c r="L756" s="5">
        <f>_xlfn.XLOOKUP(D756,products!A:A,products!E:E,,0)</f>
        <v>2.9849999999999999</v>
      </c>
      <c r="M756">
        <f t="shared" si="33"/>
        <v>17.91</v>
      </c>
      <c r="N756" t="str">
        <f t="shared" si="34"/>
        <v>Arabica</v>
      </c>
      <c r="O756" t="str">
        <f t="shared" si="35"/>
        <v>Dark</v>
      </c>
      <c r="P756" t="str">
        <f>_xlfn.XLOOKUP(Coffee_shop[[#This Row],[Customer ID]],customers!A:A,customers!I:I,,0)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_xlfn.XLOOKUP(C757,customers!A:A,customers!C:C,,0)</f>
        <v>fconstancekz@ifeng.com</v>
      </c>
      <c r="H757" s="2" t="str">
        <f>_xlfn.XLOOKUP(C757,customers!A:A,customers!G:G,,0)</f>
        <v>United States</v>
      </c>
      <c r="I757" t="str">
        <f>_xlfn.XLOOKUP(D757,products!A:A,products!B:B,,0)</f>
        <v>Lib</v>
      </c>
      <c r="J757" t="str">
        <f>_xlfn.XLOOKUP(D757,products!A:A,products!C:C,,0)</f>
        <v>L</v>
      </c>
      <c r="K757" s="5">
        <f>_xlfn.XLOOKUP(D757,products!A:A,products!D:D,,0)</f>
        <v>0.2</v>
      </c>
      <c r="L757" s="5">
        <f>_xlfn.XLOOKUP(D757,products!A:A,products!E:E,,0)</f>
        <v>4.7549999999999999</v>
      </c>
      <c r="M757">
        <f t="shared" si="33"/>
        <v>28.53</v>
      </c>
      <c r="N757" t="str">
        <f t="shared" si="34"/>
        <v>Libarica</v>
      </c>
      <c r="O757" t="str">
        <f t="shared" si="35"/>
        <v>Light</v>
      </c>
      <c r="P757" t="str">
        <f>_xlfn.XLOOKUP(Coffee_shop[[#This Row],[Customer ID]],customers!A:A,customers!I:I,,0)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_xlfn.XLOOKUP(C758,customers!A:A,customers!C:C,,0)</f>
        <v>fsulmanl0@washington.edu</v>
      </c>
      <c r="H758" s="2" t="str">
        <f>_xlfn.XLOOKUP(C758,customers!A:A,customers!G:G,,0)</f>
        <v>United States</v>
      </c>
      <c r="I758" t="str">
        <f>_xlfn.XLOOKUP(D758,products!A:A,products!B:B,,0)</f>
        <v>Rob</v>
      </c>
      <c r="J758" t="str">
        <f>_xlfn.XLOOKUP(D758,products!A:A,products!C:C,,0)</f>
        <v>D</v>
      </c>
      <c r="K758" s="5">
        <f>_xlfn.XLOOKUP(D758,products!A:A,products!D:D,,0)</f>
        <v>1</v>
      </c>
      <c r="L758" s="5">
        <f>_xlfn.XLOOKUP(D758,products!A:A,products!E:E,,0)</f>
        <v>8.9499999999999993</v>
      </c>
      <c r="M758">
        <f t="shared" si="33"/>
        <v>35.799999999999997</v>
      </c>
      <c r="N758" t="str">
        <f t="shared" si="34"/>
        <v>Robusta</v>
      </c>
      <c r="O758" t="str">
        <f t="shared" si="35"/>
        <v>Dark</v>
      </c>
      <c r="P758" t="str">
        <f>_xlfn.XLOOKUP(Coffee_shop[[#This Row],[Customer ID]],customers!A:A,customers!I:I,,0)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_xlfn.XLOOKUP(C759,customers!A:A,customers!C:C,,0)</f>
        <v>dhollymanl1@ibm.com</v>
      </c>
      <c r="H759" s="2" t="str">
        <f>_xlfn.XLOOKUP(C759,customers!A:A,customers!G:G,,0)</f>
        <v>United States</v>
      </c>
      <c r="I759" t="str">
        <f>_xlfn.XLOOKUP(D759,products!A:A,products!B:B,,0)</f>
        <v>Ara</v>
      </c>
      <c r="J759" t="str">
        <f>_xlfn.XLOOKUP(D759,products!A:A,products!C:C,,0)</f>
        <v>D</v>
      </c>
      <c r="K759" s="5">
        <f>_xlfn.XLOOKUP(D759,products!A:A,products!D:D,,0)</f>
        <v>0.5</v>
      </c>
      <c r="L759" s="5">
        <f>_xlfn.XLOOKUP(D759,products!A:A,products!E:E,,0)</f>
        <v>5.97</v>
      </c>
      <c r="M759">
        <f t="shared" si="33"/>
        <v>17.91</v>
      </c>
      <c r="N759" t="str">
        <f t="shared" si="34"/>
        <v>Arabica</v>
      </c>
      <c r="O759" t="str">
        <f t="shared" si="35"/>
        <v>Dark</v>
      </c>
      <c r="P759" t="str">
        <f>_xlfn.XLOOKUP(Coffee_shop[[#This Row],[Customer ID]],customers!A:A,customers!I:I,,0)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_xlfn.XLOOKUP(C760,customers!A:A,customers!C:C,,0)</f>
        <v>lnardonil2@hao123.com</v>
      </c>
      <c r="H760" s="2" t="str">
        <f>_xlfn.XLOOKUP(C760,customers!A:A,customers!G:G,,0)</f>
        <v>United States</v>
      </c>
      <c r="I760" t="str">
        <f>_xlfn.XLOOKUP(D760,products!A:A,products!B:B,,0)</f>
        <v>Rob</v>
      </c>
      <c r="J760" t="str">
        <f>_xlfn.XLOOKUP(D760,products!A:A,products!C:C,,0)</f>
        <v>D</v>
      </c>
      <c r="K760" s="5">
        <f>_xlfn.XLOOKUP(D760,products!A:A,products!D:D,,0)</f>
        <v>1</v>
      </c>
      <c r="L760" s="5">
        <f>_xlfn.XLOOKUP(D760,products!A:A,products!E:E,,0)</f>
        <v>8.9499999999999993</v>
      </c>
      <c r="M760">
        <f t="shared" si="33"/>
        <v>8.9499999999999993</v>
      </c>
      <c r="N760" t="str">
        <f t="shared" si="34"/>
        <v>Robusta</v>
      </c>
      <c r="O760" t="str">
        <f t="shared" si="35"/>
        <v>Dark</v>
      </c>
      <c r="P760" t="str">
        <f>_xlfn.XLOOKUP(Coffee_shop[[#This Row],[Customer ID]],customers!A:A,customers!I:I,,0)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_xlfn.XLOOKUP(C761,customers!A:A,customers!C:C,,0)</f>
        <v>dyarhaml3@moonfruit.com</v>
      </c>
      <c r="H761" s="2" t="str">
        <f>_xlfn.XLOOKUP(C761,customers!A:A,customers!G:G,,0)</f>
        <v>United States</v>
      </c>
      <c r="I761" t="str">
        <f>_xlfn.XLOOKUP(D761,products!A:A,products!B:B,,0)</f>
        <v>Lib</v>
      </c>
      <c r="J761" t="str">
        <f>_xlfn.XLOOKUP(D761,products!A:A,products!C:C,,0)</f>
        <v>D</v>
      </c>
      <c r="K761" s="5">
        <f>_xlfn.XLOOKUP(D761,products!A:A,products!D:D,,0)</f>
        <v>2.5</v>
      </c>
      <c r="L761" s="5">
        <f>_xlfn.XLOOKUP(D761,products!A:A,products!E:E,,0)</f>
        <v>29.784999999999997</v>
      </c>
      <c r="M761">
        <f t="shared" si="33"/>
        <v>29.784999999999997</v>
      </c>
      <c r="N761" t="str">
        <f t="shared" si="34"/>
        <v>Libarica</v>
      </c>
      <c r="O761" t="str">
        <f t="shared" si="35"/>
        <v>Dark</v>
      </c>
      <c r="P761" t="str">
        <f>_xlfn.XLOOKUP(Coffee_shop[[#This Row],[Customer ID]],customers!A:A,customers!I:I,,0)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_xlfn.XLOOKUP(C762,customers!A:A,customers!C:C,,0)</f>
        <v>aferreal4@wikia.com</v>
      </c>
      <c r="H762" s="2" t="str">
        <f>_xlfn.XLOOKUP(C762,customers!A:A,customers!G:G,,0)</f>
        <v>United States</v>
      </c>
      <c r="I762" t="str">
        <f>_xlfn.XLOOKUP(D762,products!A:A,products!B:B,,0)</f>
        <v>Exc</v>
      </c>
      <c r="J762" t="str">
        <f>_xlfn.XLOOKUP(D762,products!A:A,products!C:C,,0)</f>
        <v>L</v>
      </c>
      <c r="K762" s="5">
        <f>_xlfn.XLOOKUP(D762,products!A:A,products!D:D,,0)</f>
        <v>0.5</v>
      </c>
      <c r="L762" s="5">
        <f>_xlfn.XLOOKUP(D762,products!A:A,products!E:E,,0)</f>
        <v>8.91</v>
      </c>
      <c r="M762">
        <f t="shared" si="33"/>
        <v>44.55</v>
      </c>
      <c r="N762" t="str">
        <f t="shared" si="34"/>
        <v>Excelsa</v>
      </c>
      <c r="O762" t="str">
        <f t="shared" si="35"/>
        <v>Light</v>
      </c>
      <c r="P762" t="str">
        <f>_xlfn.XLOOKUP(Coffee_shop[[#This Row],[Customer ID]],customers!A:A,customers!I:I,,0)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_xlfn.XLOOKUP(C763,customers!A:A,customers!C:C,,0)</f>
        <v>ckendrickl5@webnode.com</v>
      </c>
      <c r="H763" s="2" t="str">
        <f>_xlfn.XLOOKUP(C763,customers!A:A,customers!G:G,,0)</f>
        <v>United States</v>
      </c>
      <c r="I763" t="str">
        <f>_xlfn.XLOOKUP(D763,products!A:A,products!B:B,,0)</f>
        <v>Exc</v>
      </c>
      <c r="J763" t="str">
        <f>_xlfn.XLOOKUP(D763,products!A:A,products!C:C,,0)</f>
        <v>L</v>
      </c>
      <c r="K763" s="5">
        <f>_xlfn.XLOOKUP(D763,products!A:A,products!D:D,,0)</f>
        <v>1</v>
      </c>
      <c r="L763" s="5">
        <f>_xlfn.XLOOKUP(D763,products!A:A,products!E:E,,0)</f>
        <v>14.85</v>
      </c>
      <c r="M763">
        <f t="shared" si="33"/>
        <v>89.1</v>
      </c>
      <c r="N763" t="str">
        <f t="shared" si="34"/>
        <v>Excelsa</v>
      </c>
      <c r="O763" t="str">
        <f t="shared" si="35"/>
        <v>Light</v>
      </c>
      <c r="P763" t="str">
        <f>_xlfn.XLOOKUP(Coffee_shop[[#This Row],[Customer ID]],customers!A:A,customers!I:I,,0)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_xlfn.XLOOKUP(C764,customers!A:A,customers!C:C,,0)</f>
        <v>sdanilchikl6@mit.edu</v>
      </c>
      <c r="H764" s="2" t="str">
        <f>_xlfn.XLOOKUP(C764,customers!A:A,customers!G:G,,0)</f>
        <v>United Kingdom</v>
      </c>
      <c r="I764" t="str">
        <f>_xlfn.XLOOKUP(D764,products!A:A,products!B:B,,0)</f>
        <v>Lib</v>
      </c>
      <c r="J764" t="str">
        <f>_xlfn.XLOOKUP(D764,products!A:A,products!C:C,,0)</f>
        <v>M</v>
      </c>
      <c r="K764" s="5">
        <f>_xlfn.XLOOKUP(D764,products!A:A,products!D:D,,0)</f>
        <v>0.5</v>
      </c>
      <c r="L764" s="5">
        <f>_xlfn.XLOOKUP(D764,products!A:A,products!E:E,,0)</f>
        <v>8.73</v>
      </c>
      <c r="M764">
        <f t="shared" si="33"/>
        <v>43.650000000000006</v>
      </c>
      <c r="N764" t="str">
        <f t="shared" si="34"/>
        <v>Libarica</v>
      </c>
      <c r="O764" t="str">
        <f t="shared" si="35"/>
        <v>Medium</v>
      </c>
      <c r="P764" t="str">
        <f>_xlfn.XLOOKUP(Coffee_shop[[#This Row],[Customer ID]],customers!A:A,customers!I:I,,0)</f>
        <v>No</v>
      </c>
    </row>
    <row r="765" spans="1:16" x14ac:dyDescent="0.3">
      <c r="A765" s="2" t="s">
        <v>4803</v>
      </c>
      <c r="B765" s="3">
        <v>44587</v>
      </c>
      <c r="C765" s="2" t="s">
        <v>4804</v>
      </c>
      <c r="D765" t="s">
        <v>6180</v>
      </c>
      <c r="E765" s="2">
        <v>3</v>
      </c>
      <c r="F765" s="2" t="str">
        <f>_xlfn.XLOOKUP(C765,customers!$A$1:$A$1001,customers!$B$1:$B$1001,,0)</f>
        <v>Sarajane Potter</v>
      </c>
      <c r="G765" s="2">
        <f>_xlfn.XLOOKUP(C765,customers!A:A,customers!C:C,,0)</f>
        <v>0</v>
      </c>
      <c r="H765" s="2" t="str">
        <f>_xlfn.XLOOKUP(C765,customers!A:A,customers!G:G,,0)</f>
        <v>United States</v>
      </c>
      <c r="I765" t="str">
        <f>_xlfn.XLOOKUP(D765,products!A:A,products!B:B,,0)</f>
        <v>Ara</v>
      </c>
      <c r="J765" t="str">
        <f>_xlfn.XLOOKUP(D765,products!A:A,products!C:C,,0)</f>
        <v>L</v>
      </c>
      <c r="K765" s="5">
        <f>_xlfn.XLOOKUP(D765,products!A:A,products!D:D,,0)</f>
        <v>0.5</v>
      </c>
      <c r="L765" s="5">
        <f>_xlfn.XLOOKUP(D765,products!A:A,products!E:E,,0)</f>
        <v>7.77</v>
      </c>
      <c r="M765">
        <f t="shared" si="33"/>
        <v>23.31</v>
      </c>
      <c r="N765" t="str">
        <f t="shared" si="34"/>
        <v>Arabica</v>
      </c>
      <c r="O765" t="str">
        <f t="shared" si="35"/>
        <v>Light</v>
      </c>
      <c r="P765" t="str">
        <f>_xlfn.XLOOKUP(Coffee_shop[[#This Row],[Customer ID]],customers!A:A,customers!I:I,,0)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_xlfn.XLOOKUP(C766,customers!A:A,customers!C:C,,0)</f>
        <v>bfolomkinl8@yolasite.com</v>
      </c>
      <c r="H766" s="2" t="str">
        <f>_xlfn.XLOOKUP(C766,customers!A:A,customers!G:G,,0)</f>
        <v>United States</v>
      </c>
      <c r="I766" t="str">
        <f>_xlfn.XLOOKUP(D766,products!A:A,products!B:B,,0)</f>
        <v>Ara</v>
      </c>
      <c r="J766" t="str">
        <f>_xlfn.XLOOKUP(D766,products!A:A,products!C:C,,0)</f>
        <v>L</v>
      </c>
      <c r="K766" s="5">
        <f>_xlfn.XLOOKUP(D766,products!A:A,products!D:D,,0)</f>
        <v>2.5</v>
      </c>
      <c r="L766" s="5">
        <f>_xlfn.XLOOKUP(D766,products!A:A,products!E:E,,0)</f>
        <v>29.784999999999997</v>
      </c>
      <c r="M766">
        <f t="shared" si="33"/>
        <v>178.70999999999998</v>
      </c>
      <c r="N766" t="str">
        <f t="shared" si="34"/>
        <v>Arabica</v>
      </c>
      <c r="O766" t="str">
        <f t="shared" si="35"/>
        <v>Light</v>
      </c>
      <c r="P766" t="str">
        <f>_xlfn.XLOOKUP(Coffee_shop[[#This Row],[Customer ID]],customers!A:A,customers!I:I,,0)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_xlfn.XLOOKUP(C767,customers!A:A,customers!C:C,,0)</f>
        <v>rpursglovel9@biblegateway.com</v>
      </c>
      <c r="H767" s="2" t="str">
        <f>_xlfn.XLOOKUP(C767,customers!A:A,customers!G:G,,0)</f>
        <v>United States</v>
      </c>
      <c r="I767" t="str">
        <f>_xlfn.XLOOKUP(D767,products!A:A,products!B:B,,0)</f>
        <v>Rob</v>
      </c>
      <c r="J767" t="str">
        <f>_xlfn.XLOOKUP(D767,products!A:A,products!C:C,,0)</f>
        <v>M</v>
      </c>
      <c r="K767" s="5">
        <f>_xlfn.XLOOKUP(D767,products!A:A,products!D:D,,0)</f>
        <v>1</v>
      </c>
      <c r="L767" s="5">
        <f>_xlfn.XLOOKUP(D767,products!A:A,products!E:E,,0)</f>
        <v>9.9499999999999993</v>
      </c>
      <c r="M767">
        <f t="shared" si="33"/>
        <v>59.699999999999996</v>
      </c>
      <c r="N767" t="str">
        <f t="shared" si="34"/>
        <v>Robusta</v>
      </c>
      <c r="O767" t="str">
        <f t="shared" si="35"/>
        <v>Medium</v>
      </c>
      <c r="P767" t="str">
        <f>_xlfn.XLOOKUP(Coffee_shop[[#This Row],[Customer ID]],customers!A:A,customers!I:I,,0)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_xlfn.XLOOKUP(C768,customers!A:A,customers!C:C,,0)</f>
        <v>rpursglovel9@biblegateway.com</v>
      </c>
      <c r="H768" s="2" t="str">
        <f>_xlfn.XLOOKUP(C768,customers!A:A,customers!G:G,,0)</f>
        <v>United States</v>
      </c>
      <c r="I768" t="str">
        <f>_xlfn.XLOOKUP(D768,products!A:A,products!B:B,,0)</f>
        <v>Ara</v>
      </c>
      <c r="J768" t="str">
        <f>_xlfn.XLOOKUP(D768,products!A:A,products!C:C,,0)</f>
        <v>L</v>
      </c>
      <c r="K768" s="5">
        <f>_xlfn.XLOOKUP(D768,products!A:A,products!D:D,,0)</f>
        <v>0.5</v>
      </c>
      <c r="L768" s="5">
        <f>_xlfn.XLOOKUP(D768,products!A:A,products!E:E,,0)</f>
        <v>7.77</v>
      </c>
      <c r="M768">
        <f t="shared" si="33"/>
        <v>15.54</v>
      </c>
      <c r="N768" t="str">
        <f t="shared" si="34"/>
        <v>Arabica</v>
      </c>
      <c r="O768" t="str">
        <f t="shared" si="35"/>
        <v>Light</v>
      </c>
      <c r="P768" t="str">
        <f>_xlfn.XLOOKUP(Coffee_shop[[#This Row],[Customer ID]],customers!A:A,customers!I:I,,0)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_xlfn.XLOOKUP(C769,customers!A:A,customers!C:C,,0)</f>
        <v>fconstancekz@ifeng.com</v>
      </c>
      <c r="H769" s="2" t="str">
        <f>_xlfn.XLOOKUP(C769,customers!A:A,customers!G:G,,0)</f>
        <v>United States</v>
      </c>
      <c r="I769" t="str">
        <f>_xlfn.XLOOKUP(D769,products!A:A,products!B:B,,0)</f>
        <v>Ara</v>
      </c>
      <c r="J769" t="str">
        <f>_xlfn.XLOOKUP(D769,products!A:A,products!C:C,,0)</f>
        <v>L</v>
      </c>
      <c r="K769" s="5">
        <f>_xlfn.XLOOKUP(D769,products!A:A,products!D:D,,0)</f>
        <v>2.5</v>
      </c>
      <c r="L769" s="5">
        <f>_xlfn.XLOOKUP(D769,products!A:A,products!E:E,,0)</f>
        <v>29.784999999999997</v>
      </c>
      <c r="M769">
        <f t="shared" si="33"/>
        <v>89.35499999999999</v>
      </c>
      <c r="N769" t="str">
        <f t="shared" si="34"/>
        <v>Arabica</v>
      </c>
      <c r="O769" t="str">
        <f t="shared" si="35"/>
        <v>Light</v>
      </c>
      <c r="P769" t="str">
        <f>_xlfn.XLOOKUP(Coffee_shop[[#This Row],[Customer ID]],customers!A:A,customers!I:I,,0)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_xlfn.XLOOKUP(C770,customers!A:A,customers!C:C,,0)</f>
        <v>fconstancekz@ifeng.com</v>
      </c>
      <c r="H770" s="2" t="str">
        <f>_xlfn.XLOOKUP(C770,customers!A:A,customers!G:G,,0)</f>
        <v>United States</v>
      </c>
      <c r="I770" t="str">
        <f>_xlfn.XLOOKUP(D770,products!A:A,products!B:B,,0)</f>
        <v>Rob</v>
      </c>
      <c r="J770" t="str">
        <f>_xlfn.XLOOKUP(D770,products!A:A,products!C:C,,0)</f>
        <v>L</v>
      </c>
      <c r="K770" s="5">
        <f>_xlfn.XLOOKUP(D770,products!A:A,products!D:D,,0)</f>
        <v>1</v>
      </c>
      <c r="L770" s="5">
        <f>_xlfn.XLOOKUP(D770,products!A:A,products!E:E,,0)</f>
        <v>11.95</v>
      </c>
      <c r="M770">
        <f t="shared" si="33"/>
        <v>23.9</v>
      </c>
      <c r="N770" t="str">
        <f t="shared" si="34"/>
        <v>Robusta</v>
      </c>
      <c r="O770" t="str">
        <f t="shared" si="35"/>
        <v>Light</v>
      </c>
      <c r="P770" t="str">
        <f>_xlfn.XLOOKUP(Coffee_shop[[#This Row],[Customer ID]],customers!A:A,customers!I:I,,0)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_xlfn.XLOOKUP(C771,customers!A:A,customers!C:C,,0)</f>
        <v>deburahld@google.co.jp</v>
      </c>
      <c r="H771" s="2" t="str">
        <f>_xlfn.XLOOKUP(C771,customers!A:A,customers!G:G,,0)</f>
        <v>United Kingdom</v>
      </c>
      <c r="I771" t="str">
        <f>_xlfn.XLOOKUP(D771,products!A:A,products!B:B,,0)</f>
        <v>Rob</v>
      </c>
      <c r="J771" t="str">
        <f>_xlfn.XLOOKUP(D771,products!A:A,products!C:C,,0)</f>
        <v>M</v>
      </c>
      <c r="K771" s="5">
        <f>_xlfn.XLOOKUP(D771,products!A:A,products!D:D,,0)</f>
        <v>2.5</v>
      </c>
      <c r="L771" s="5">
        <f>_xlfn.XLOOKUP(D771,products!A:A,products!E:E,,0)</f>
        <v>22.884999999999998</v>
      </c>
      <c r="M771">
        <f t="shared" ref="M771:M834" si="36">L771*E771</f>
        <v>137.31</v>
      </c>
      <c r="N771" t="str">
        <f t="shared" ref="N771:N834" si="37">IF(I771="Rob","Robusta",IF(I771="Exc","Excelsa",IF(I771="Ara","Arabica",IF(I771="Lib","Libarica"))))</f>
        <v>Robusta</v>
      </c>
      <c r="O771" t="str">
        <f t="shared" ref="O771:O834" si="38">IF(J771="M","Medium",IF(J771="L","Light",IF(J771="D","Dark"," ")))</f>
        <v>Medium</v>
      </c>
      <c r="P771" t="str">
        <f>_xlfn.XLOOKUP(Coffee_shop[[#This Row],[Customer ID]],customers!A:A,customers!I:I,,0)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_xlfn.XLOOKUP(C772,customers!A:A,customers!C:C,,0)</f>
        <v>mbrimilcombele@cnn.com</v>
      </c>
      <c r="H772" s="2" t="str">
        <f>_xlfn.XLOOKUP(C772,customers!A:A,customers!G:G,,0)</f>
        <v>United States</v>
      </c>
      <c r="I772" t="str">
        <f>_xlfn.XLOOKUP(D772,products!A:A,products!B:B,,0)</f>
        <v>Ara</v>
      </c>
      <c r="J772" t="str">
        <f>_xlfn.XLOOKUP(D772,products!A:A,products!C:C,,0)</f>
        <v>D</v>
      </c>
      <c r="K772" s="5">
        <f>_xlfn.XLOOKUP(D772,products!A:A,products!D:D,,0)</f>
        <v>1</v>
      </c>
      <c r="L772" s="5">
        <f>_xlfn.XLOOKUP(D772,products!A:A,products!E:E,,0)</f>
        <v>9.9499999999999993</v>
      </c>
      <c r="M772">
        <f t="shared" si="36"/>
        <v>9.9499999999999993</v>
      </c>
      <c r="N772" t="str">
        <f t="shared" si="37"/>
        <v>Arabica</v>
      </c>
      <c r="O772" t="str">
        <f t="shared" si="38"/>
        <v>Dark</v>
      </c>
      <c r="P772" t="str">
        <f>_xlfn.XLOOKUP(Coffee_shop[[#This Row],[Customer ID]],customers!A:A,customers!I:I,,0)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_xlfn.XLOOKUP(C773,customers!A:A,customers!C:C,,0)</f>
        <v>sbollamlf@list-manage.com</v>
      </c>
      <c r="H773" s="2" t="str">
        <f>_xlfn.XLOOKUP(C773,customers!A:A,customers!G:G,,0)</f>
        <v>United States</v>
      </c>
      <c r="I773" t="str">
        <f>_xlfn.XLOOKUP(D773,products!A:A,products!B:B,,0)</f>
        <v>Rob</v>
      </c>
      <c r="J773" t="str">
        <f>_xlfn.XLOOKUP(D773,products!A:A,products!C:C,,0)</f>
        <v>L</v>
      </c>
      <c r="K773" s="5">
        <f>_xlfn.XLOOKUP(D773,products!A:A,products!D:D,,0)</f>
        <v>0.5</v>
      </c>
      <c r="L773" s="5">
        <f>_xlfn.XLOOKUP(D773,products!A:A,products!E:E,,0)</f>
        <v>7.169999999999999</v>
      </c>
      <c r="M773">
        <f t="shared" si="36"/>
        <v>21.509999999999998</v>
      </c>
      <c r="N773" t="str">
        <f t="shared" si="37"/>
        <v>Robusta</v>
      </c>
      <c r="O773" t="str">
        <f t="shared" si="38"/>
        <v>Light</v>
      </c>
      <c r="P773" t="str">
        <f>_xlfn.XLOOKUP(Coffee_shop[[#This Row],[Customer ID]],customers!A:A,customers!I:I,,0)</f>
        <v>No</v>
      </c>
    </row>
    <row r="774" spans="1:16" x14ac:dyDescent="0.3">
      <c r="A774" s="2" t="s">
        <v>4853</v>
      </c>
      <c r="B774" s="3">
        <v>44468</v>
      </c>
      <c r="C774" s="2" t="s">
        <v>4854</v>
      </c>
      <c r="D774" t="s">
        <v>6141</v>
      </c>
      <c r="E774" s="2">
        <v>6</v>
      </c>
      <c r="F774" s="2" t="str">
        <f>_xlfn.XLOOKUP(C774,customers!$A$1:$A$1001,customers!$B$1:$B$1001,,0)</f>
        <v>Mellisa Mebes</v>
      </c>
      <c r="G774" s="2">
        <f>_xlfn.XLOOKUP(C774,customers!A:A,customers!C:C,,0)</f>
        <v>0</v>
      </c>
      <c r="H774" s="2" t="str">
        <f>_xlfn.XLOOKUP(C774,customers!A:A,customers!G:G,,0)</f>
        <v>United States</v>
      </c>
      <c r="I774" t="str">
        <f>_xlfn.XLOOKUP(D774,products!A:A,products!B:B,,0)</f>
        <v>Exc</v>
      </c>
      <c r="J774" t="str">
        <f>_xlfn.XLOOKUP(D774,products!A:A,products!C:C,,0)</f>
        <v>M</v>
      </c>
      <c r="K774" s="5">
        <f>_xlfn.XLOOKUP(D774,products!A:A,products!D:D,,0)</f>
        <v>1</v>
      </c>
      <c r="L774" s="5">
        <f>_xlfn.XLOOKUP(D774,products!A:A,products!E:E,,0)</f>
        <v>13.75</v>
      </c>
      <c r="M774">
        <f t="shared" si="36"/>
        <v>82.5</v>
      </c>
      <c r="N774" t="str">
        <f t="shared" si="37"/>
        <v>Excelsa</v>
      </c>
      <c r="O774" t="str">
        <f t="shared" si="38"/>
        <v>Medium</v>
      </c>
      <c r="P774" t="str">
        <f>_xlfn.XLOOKUP(Coffee_shop[[#This Row],[Customer ID]],customers!A:A,customers!I:I,,0)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_xlfn.XLOOKUP(C775,customers!A:A,customers!C:C,,0)</f>
        <v>afilipczaklh@ning.com</v>
      </c>
      <c r="H775" s="2" t="str">
        <f>_xlfn.XLOOKUP(C775,customers!A:A,customers!G:G,,0)</f>
        <v>Ireland</v>
      </c>
      <c r="I775" t="str">
        <f>_xlfn.XLOOKUP(D775,products!A:A,products!B:B,,0)</f>
        <v>Lib</v>
      </c>
      <c r="J775" t="str">
        <f>_xlfn.XLOOKUP(D775,products!A:A,products!C:C,,0)</f>
        <v>M</v>
      </c>
      <c r="K775" s="5">
        <f>_xlfn.XLOOKUP(D775,products!A:A,products!D:D,,0)</f>
        <v>0.2</v>
      </c>
      <c r="L775" s="5">
        <f>_xlfn.XLOOKUP(D775,products!A:A,products!E:E,,0)</f>
        <v>4.3650000000000002</v>
      </c>
      <c r="M775">
        <f t="shared" si="36"/>
        <v>8.73</v>
      </c>
      <c r="N775" t="str">
        <f t="shared" si="37"/>
        <v>Libarica</v>
      </c>
      <c r="O775" t="str">
        <f t="shared" si="38"/>
        <v>Medium</v>
      </c>
      <c r="P775" t="str">
        <f>_xlfn.XLOOKUP(Coffee_shop[[#This Row],[Customer ID]],customers!A:A,customers!I:I,,0)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_xlfn.XLOOKUP(C776,customers!A:A,customers!C:C,,0)</f>
        <v>0</v>
      </c>
      <c r="H776" s="2" t="str">
        <f>_xlfn.XLOOKUP(C776,customers!A:A,customers!G:G,,0)</f>
        <v>United States</v>
      </c>
      <c r="I776" t="str">
        <f>_xlfn.XLOOKUP(D776,products!A:A,products!B:B,,0)</f>
        <v>Rob</v>
      </c>
      <c r="J776" t="str">
        <f>_xlfn.XLOOKUP(D776,products!A:A,products!C:C,,0)</f>
        <v>M</v>
      </c>
      <c r="K776" s="5">
        <f>_xlfn.XLOOKUP(D776,products!A:A,products!D:D,,0)</f>
        <v>1</v>
      </c>
      <c r="L776" s="5">
        <f>_xlfn.XLOOKUP(D776,products!A:A,products!E:E,,0)</f>
        <v>9.9499999999999993</v>
      </c>
      <c r="M776">
        <f t="shared" si="36"/>
        <v>19.899999999999999</v>
      </c>
      <c r="N776" t="str">
        <f t="shared" si="37"/>
        <v>Robusta</v>
      </c>
      <c r="O776" t="str">
        <f t="shared" si="38"/>
        <v>Medium</v>
      </c>
      <c r="P776" t="str">
        <f>_xlfn.XLOOKUP(Coffee_shop[[#This Row],[Customer ID]],customers!A:A,customers!I:I,,0)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_xlfn.XLOOKUP(C777,customers!A:A,customers!C:C,,0)</f>
        <v>relnaughlj@comsenz.com</v>
      </c>
      <c r="H777" s="2" t="str">
        <f>_xlfn.XLOOKUP(C777,customers!A:A,customers!G:G,,0)</f>
        <v>United States</v>
      </c>
      <c r="I777" t="str">
        <f>_xlfn.XLOOKUP(D777,products!A:A,products!B:B,,0)</f>
        <v>Exc</v>
      </c>
      <c r="J777" t="str">
        <f>_xlfn.XLOOKUP(D777,products!A:A,products!C:C,,0)</f>
        <v>L</v>
      </c>
      <c r="K777" s="5">
        <f>_xlfn.XLOOKUP(D777,products!A:A,products!D:D,,0)</f>
        <v>0.5</v>
      </c>
      <c r="L777" s="5">
        <f>_xlfn.XLOOKUP(D777,products!A:A,products!E:E,,0)</f>
        <v>8.91</v>
      </c>
      <c r="M777">
        <f t="shared" si="36"/>
        <v>17.82</v>
      </c>
      <c r="N777" t="str">
        <f t="shared" si="37"/>
        <v>Excelsa</v>
      </c>
      <c r="O777" t="str">
        <f t="shared" si="38"/>
        <v>Light</v>
      </c>
      <c r="P777" t="str">
        <f>_xlfn.XLOOKUP(Coffee_shop[[#This Row],[Customer ID]],customers!A:A,customers!I:I,,0)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_xlfn.XLOOKUP(C778,customers!A:A,customers!C:C,,0)</f>
        <v>jdeehanlk@about.me</v>
      </c>
      <c r="H778" s="2" t="str">
        <f>_xlfn.XLOOKUP(C778,customers!A:A,customers!G:G,,0)</f>
        <v>United States</v>
      </c>
      <c r="I778" t="str">
        <f>_xlfn.XLOOKUP(D778,products!A:A,products!B:B,,0)</f>
        <v>Ara</v>
      </c>
      <c r="J778" t="str">
        <f>_xlfn.XLOOKUP(D778,products!A:A,products!C:C,,0)</f>
        <v>M</v>
      </c>
      <c r="K778" s="5">
        <f>_xlfn.XLOOKUP(D778,products!A:A,products!D:D,,0)</f>
        <v>0.5</v>
      </c>
      <c r="L778" s="5">
        <f>_xlfn.XLOOKUP(D778,products!A:A,products!E:E,,0)</f>
        <v>6.75</v>
      </c>
      <c r="M778">
        <f t="shared" si="36"/>
        <v>20.25</v>
      </c>
      <c r="N778" t="str">
        <f t="shared" si="37"/>
        <v>Arabica</v>
      </c>
      <c r="O778" t="str">
        <f t="shared" si="38"/>
        <v>Medium</v>
      </c>
      <c r="P778" t="str">
        <f>_xlfn.XLOOKUP(Coffee_shop[[#This Row],[Customer ID]],customers!A:A,customers!I:I,,0)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_xlfn.XLOOKUP(C779,customers!A:A,customers!C:C,,0)</f>
        <v>jedenll@e-recht24.de</v>
      </c>
      <c r="H779" s="2" t="str">
        <f>_xlfn.XLOOKUP(C779,customers!A:A,customers!G:G,,0)</f>
        <v>United States</v>
      </c>
      <c r="I779" t="str">
        <f>_xlfn.XLOOKUP(D779,products!A:A,products!B:B,,0)</f>
        <v>Ara</v>
      </c>
      <c r="J779" t="str">
        <f>_xlfn.XLOOKUP(D779,products!A:A,products!C:C,,0)</f>
        <v>L</v>
      </c>
      <c r="K779" s="5">
        <f>_xlfn.XLOOKUP(D779,products!A:A,products!D:D,,0)</f>
        <v>2.5</v>
      </c>
      <c r="L779" s="5">
        <f>_xlfn.XLOOKUP(D779,products!A:A,products!E:E,,0)</f>
        <v>29.784999999999997</v>
      </c>
      <c r="M779">
        <f t="shared" si="36"/>
        <v>59.569999999999993</v>
      </c>
      <c r="N779" t="str">
        <f t="shared" si="37"/>
        <v>Arabica</v>
      </c>
      <c r="O779" t="str">
        <f t="shared" si="38"/>
        <v>Light</v>
      </c>
      <c r="P779" t="str">
        <f>_xlfn.XLOOKUP(Coffee_shop[[#This Row],[Customer ID]],customers!A:A,customers!I:I,,0)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_xlfn.XLOOKUP(C780,customers!A:A,customers!C:C,,0)</f>
        <v>cjewsterlu@moonfruit.com</v>
      </c>
      <c r="H780" s="2" t="str">
        <f>_xlfn.XLOOKUP(C780,customers!A:A,customers!G:G,,0)</f>
        <v>United States</v>
      </c>
      <c r="I780" t="str">
        <f>_xlfn.XLOOKUP(D780,products!A:A,products!B:B,,0)</f>
        <v>Lib</v>
      </c>
      <c r="J780" t="str">
        <f>_xlfn.XLOOKUP(D780,products!A:A,products!C:C,,0)</f>
        <v>L</v>
      </c>
      <c r="K780" s="5">
        <f>_xlfn.XLOOKUP(D780,products!A:A,products!D:D,,0)</f>
        <v>0.5</v>
      </c>
      <c r="L780" s="5">
        <f>_xlfn.XLOOKUP(D780,products!A:A,products!E:E,,0)</f>
        <v>9.51</v>
      </c>
      <c r="M780">
        <f t="shared" si="36"/>
        <v>19.02</v>
      </c>
      <c r="N780" t="str">
        <f t="shared" si="37"/>
        <v>Libarica</v>
      </c>
      <c r="O780" t="str">
        <f t="shared" si="38"/>
        <v>Light</v>
      </c>
      <c r="P780" t="str">
        <f>_xlfn.XLOOKUP(Coffee_shop[[#This Row],[Customer ID]],customers!A:A,customers!I:I,,0)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_xlfn.XLOOKUP(C781,customers!A:A,customers!C:C,,0)</f>
        <v>usoutherdenln@hao123.com</v>
      </c>
      <c r="H781" s="2" t="str">
        <f>_xlfn.XLOOKUP(C781,customers!A:A,customers!G:G,,0)</f>
        <v>United States</v>
      </c>
      <c r="I781" t="str">
        <f>_xlfn.XLOOKUP(D781,products!A:A,products!B:B,,0)</f>
        <v>Lib</v>
      </c>
      <c r="J781" t="str">
        <f>_xlfn.XLOOKUP(D781,products!A:A,products!C:C,,0)</f>
        <v>D</v>
      </c>
      <c r="K781" s="5">
        <f>_xlfn.XLOOKUP(D781,products!A:A,products!D:D,,0)</f>
        <v>1</v>
      </c>
      <c r="L781" s="5">
        <f>_xlfn.XLOOKUP(D781,products!A:A,products!E:E,,0)</f>
        <v>12.95</v>
      </c>
      <c r="M781">
        <f t="shared" si="36"/>
        <v>77.699999999999989</v>
      </c>
      <c r="N781" t="str">
        <f t="shared" si="37"/>
        <v>Libarica</v>
      </c>
      <c r="O781" t="str">
        <f t="shared" si="38"/>
        <v>Dark</v>
      </c>
      <c r="P781" t="str">
        <f>_xlfn.XLOOKUP(Coffee_shop[[#This Row],[Customer ID]],customers!A:A,customers!I:I,,0)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_xlfn.XLOOKUP(C782,customers!A:A,customers!C:C,,0)</f>
        <v>0</v>
      </c>
      <c r="H782" s="2" t="str">
        <f>_xlfn.XLOOKUP(C782,customers!A:A,customers!G:G,,0)</f>
        <v>United States</v>
      </c>
      <c r="I782" t="str">
        <f>_xlfn.XLOOKUP(D782,products!A:A,products!B:B,,0)</f>
        <v>Exc</v>
      </c>
      <c r="J782" t="str">
        <f>_xlfn.XLOOKUP(D782,products!A:A,products!C:C,,0)</f>
        <v>M</v>
      </c>
      <c r="K782" s="5">
        <f>_xlfn.XLOOKUP(D782,products!A:A,products!D:D,,0)</f>
        <v>1</v>
      </c>
      <c r="L782" s="5">
        <f>_xlfn.XLOOKUP(D782,products!A:A,products!E:E,,0)</f>
        <v>13.75</v>
      </c>
      <c r="M782">
        <f t="shared" si="36"/>
        <v>41.25</v>
      </c>
      <c r="N782" t="str">
        <f t="shared" si="37"/>
        <v>Excelsa</v>
      </c>
      <c r="O782" t="str">
        <f t="shared" si="38"/>
        <v>Medium</v>
      </c>
      <c r="P782" t="str">
        <f>_xlfn.XLOOKUP(Coffee_shop[[#This Row],[Customer ID]],customers!A:A,customers!I:I,,0)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_xlfn.XLOOKUP(C783,customers!A:A,customers!C:C,,0)</f>
        <v>lburtenshawlp@shinystat.com</v>
      </c>
      <c r="H783" s="2" t="str">
        <f>_xlfn.XLOOKUP(C783,customers!A:A,customers!G:G,,0)</f>
        <v>United States</v>
      </c>
      <c r="I783" t="str">
        <f>_xlfn.XLOOKUP(D783,products!A:A,products!B:B,,0)</f>
        <v>Lib</v>
      </c>
      <c r="J783" t="str">
        <f>_xlfn.XLOOKUP(D783,products!A:A,products!C:C,,0)</f>
        <v>L</v>
      </c>
      <c r="K783" s="5">
        <f>_xlfn.XLOOKUP(D783,products!A:A,products!D:D,,0)</f>
        <v>2.5</v>
      </c>
      <c r="L783" s="5">
        <f>_xlfn.XLOOKUP(D783,products!A:A,products!E:E,,0)</f>
        <v>36.454999999999998</v>
      </c>
      <c r="M783">
        <f t="shared" si="36"/>
        <v>145.82</v>
      </c>
      <c r="N783" t="str">
        <f t="shared" si="37"/>
        <v>Libarica</v>
      </c>
      <c r="O783" t="str">
        <f t="shared" si="38"/>
        <v>Light</v>
      </c>
      <c r="P783" t="str">
        <f>_xlfn.XLOOKUP(Coffee_shop[[#This Row],[Customer ID]],customers!A:A,customers!I:I,,0)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_xlfn.XLOOKUP(C784,customers!A:A,customers!C:C,,0)</f>
        <v>agregorattilq@vistaprint.com</v>
      </c>
      <c r="H784" s="2" t="str">
        <f>_xlfn.XLOOKUP(C784,customers!A:A,customers!G:G,,0)</f>
        <v>Ireland</v>
      </c>
      <c r="I784" t="str">
        <f>_xlfn.XLOOKUP(D784,products!A:A,products!B:B,,0)</f>
        <v>Exc</v>
      </c>
      <c r="J784" t="str">
        <f>_xlfn.XLOOKUP(D784,products!A:A,products!C:C,,0)</f>
        <v>L</v>
      </c>
      <c r="K784" s="5">
        <f>_xlfn.XLOOKUP(D784,products!A:A,products!D:D,,0)</f>
        <v>0.2</v>
      </c>
      <c r="L784" s="5">
        <f>_xlfn.XLOOKUP(D784,products!A:A,products!E:E,,0)</f>
        <v>4.4550000000000001</v>
      </c>
      <c r="M784">
        <f t="shared" si="36"/>
        <v>26.73</v>
      </c>
      <c r="N784" t="str">
        <f t="shared" si="37"/>
        <v>Excelsa</v>
      </c>
      <c r="O784" t="str">
        <f t="shared" si="38"/>
        <v>Light</v>
      </c>
      <c r="P784" t="str">
        <f>_xlfn.XLOOKUP(Coffee_shop[[#This Row],[Customer ID]],customers!A:A,customers!I:I,,0)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_xlfn.XLOOKUP(C785,customers!A:A,customers!C:C,,0)</f>
        <v>ccrosterlr@gov.uk</v>
      </c>
      <c r="H785" s="2" t="str">
        <f>_xlfn.XLOOKUP(C785,customers!A:A,customers!G:G,,0)</f>
        <v>United States</v>
      </c>
      <c r="I785" t="str">
        <f>_xlfn.XLOOKUP(D785,products!A:A,products!B:B,,0)</f>
        <v>Lib</v>
      </c>
      <c r="J785" t="str">
        <f>_xlfn.XLOOKUP(D785,products!A:A,products!C:C,,0)</f>
        <v>M</v>
      </c>
      <c r="K785" s="5">
        <f>_xlfn.XLOOKUP(D785,products!A:A,products!D:D,,0)</f>
        <v>0.5</v>
      </c>
      <c r="L785" s="5">
        <f>_xlfn.XLOOKUP(D785,products!A:A,products!E:E,,0)</f>
        <v>8.73</v>
      </c>
      <c r="M785">
        <f t="shared" si="36"/>
        <v>43.650000000000006</v>
      </c>
      <c r="N785" t="str">
        <f t="shared" si="37"/>
        <v>Libarica</v>
      </c>
      <c r="O785" t="str">
        <f t="shared" si="38"/>
        <v>Medium</v>
      </c>
      <c r="P785" t="str">
        <f>_xlfn.XLOOKUP(Coffee_shop[[#This Row],[Customer ID]],customers!A:A,customers!I:I,,0)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_xlfn.XLOOKUP(C786,customers!A:A,customers!C:C,,0)</f>
        <v>gwhiteheadls@hp.com</v>
      </c>
      <c r="H786" s="2" t="str">
        <f>_xlfn.XLOOKUP(C786,customers!A:A,customers!G:G,,0)</f>
        <v>United States</v>
      </c>
      <c r="I786" t="str">
        <f>_xlfn.XLOOKUP(D786,products!A:A,products!B:B,,0)</f>
        <v>Lib</v>
      </c>
      <c r="J786" t="str">
        <f>_xlfn.XLOOKUP(D786,products!A:A,products!C:C,,0)</f>
        <v>L</v>
      </c>
      <c r="K786" s="5">
        <f>_xlfn.XLOOKUP(D786,products!A:A,products!D:D,,0)</f>
        <v>1</v>
      </c>
      <c r="L786" s="5">
        <f>_xlfn.XLOOKUP(D786,products!A:A,products!E:E,,0)</f>
        <v>15.85</v>
      </c>
      <c r="M786">
        <f t="shared" si="36"/>
        <v>31.7</v>
      </c>
      <c r="N786" t="str">
        <f t="shared" si="37"/>
        <v>Libarica</v>
      </c>
      <c r="O786" t="str">
        <f t="shared" si="38"/>
        <v>Light</v>
      </c>
      <c r="P786" t="str">
        <f>_xlfn.XLOOKUP(Coffee_shop[[#This Row],[Customer ID]],customers!A:A,customers!I:I,,0)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_xlfn.XLOOKUP(C787,customers!A:A,customers!C:C,,0)</f>
        <v>hjodrellelt@samsung.com</v>
      </c>
      <c r="H787" s="2" t="str">
        <f>_xlfn.XLOOKUP(C787,customers!A:A,customers!G:G,,0)</f>
        <v>United States</v>
      </c>
      <c r="I787" t="str">
        <f>_xlfn.XLOOKUP(D787,products!A:A,products!B:B,,0)</f>
        <v>Ara</v>
      </c>
      <c r="J787" t="str">
        <f>_xlfn.XLOOKUP(D787,products!A:A,products!C:C,,0)</f>
        <v>D</v>
      </c>
      <c r="K787" s="5">
        <f>_xlfn.XLOOKUP(D787,products!A:A,products!D:D,,0)</f>
        <v>2.5</v>
      </c>
      <c r="L787" s="5">
        <f>_xlfn.XLOOKUP(D787,products!A:A,products!E:E,,0)</f>
        <v>22.884999999999998</v>
      </c>
      <c r="M787">
        <f t="shared" si="36"/>
        <v>22.884999999999998</v>
      </c>
      <c r="N787" t="str">
        <f t="shared" si="37"/>
        <v>Arabica</v>
      </c>
      <c r="O787" t="str">
        <f t="shared" si="38"/>
        <v>Dark</v>
      </c>
      <c r="P787" t="str">
        <f>_xlfn.XLOOKUP(Coffee_shop[[#This Row],[Customer ID]],customers!A:A,customers!I:I,,0)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_xlfn.XLOOKUP(C788,customers!A:A,customers!C:C,,0)</f>
        <v>cjewsterlu@moonfruit.com</v>
      </c>
      <c r="H788" s="2" t="str">
        <f>_xlfn.XLOOKUP(C788,customers!A:A,customers!G:G,,0)</f>
        <v>United States</v>
      </c>
      <c r="I788" t="str">
        <f>_xlfn.XLOOKUP(D788,products!A:A,products!B:B,,0)</f>
        <v>Exc</v>
      </c>
      <c r="J788" t="str">
        <f>_xlfn.XLOOKUP(D788,products!A:A,products!C:C,,0)</f>
        <v>D</v>
      </c>
      <c r="K788" s="5">
        <f>_xlfn.XLOOKUP(D788,products!A:A,products!D:D,,0)</f>
        <v>2.5</v>
      </c>
      <c r="L788" s="5">
        <f>_xlfn.XLOOKUP(D788,products!A:A,products!E:E,,0)</f>
        <v>27.945</v>
      </c>
      <c r="M788">
        <f t="shared" si="36"/>
        <v>27.945</v>
      </c>
      <c r="N788" t="str">
        <f t="shared" si="37"/>
        <v>Excelsa</v>
      </c>
      <c r="O788" t="str">
        <f t="shared" si="38"/>
        <v>Dark</v>
      </c>
      <c r="P788" t="str">
        <f>_xlfn.XLOOKUP(Coffee_shop[[#This Row],[Customer ID]],customers!A:A,customers!I:I,,0)</f>
        <v>Yes</v>
      </c>
    </row>
    <row r="789" spans="1:16" x14ac:dyDescent="0.3">
      <c r="A789" s="2" t="s">
        <v>4938</v>
      </c>
      <c r="B789" s="3">
        <v>44305</v>
      </c>
      <c r="C789" s="2" t="s">
        <v>4939</v>
      </c>
      <c r="D789" t="s">
        <v>6141</v>
      </c>
      <c r="E789" s="2">
        <v>6</v>
      </c>
      <c r="F789" s="2" t="str">
        <f>_xlfn.XLOOKUP(C789,customers!$A$1:$A$1001,customers!$B$1:$B$1001,,0)</f>
        <v>Beryl Osborn</v>
      </c>
      <c r="G789" s="2">
        <f>_xlfn.XLOOKUP(C789,customers!A:A,customers!C:C,,0)</f>
        <v>0</v>
      </c>
      <c r="H789" s="2" t="str">
        <f>_xlfn.XLOOKUP(C789,customers!A:A,customers!G:G,,0)</f>
        <v>United States</v>
      </c>
      <c r="I789" t="str">
        <f>_xlfn.XLOOKUP(D789,products!A:A,products!B:B,,0)</f>
        <v>Exc</v>
      </c>
      <c r="J789" t="str">
        <f>_xlfn.XLOOKUP(D789,products!A:A,products!C:C,,0)</f>
        <v>M</v>
      </c>
      <c r="K789" s="5">
        <f>_xlfn.XLOOKUP(D789,products!A:A,products!D:D,,0)</f>
        <v>1</v>
      </c>
      <c r="L789" s="5">
        <f>_xlfn.XLOOKUP(D789,products!A:A,products!E:E,,0)</f>
        <v>13.75</v>
      </c>
      <c r="M789">
        <f t="shared" si="36"/>
        <v>82.5</v>
      </c>
      <c r="N789" t="str">
        <f t="shared" si="37"/>
        <v>Excelsa</v>
      </c>
      <c r="O789" t="str">
        <f t="shared" si="38"/>
        <v>Medium</v>
      </c>
      <c r="P789" t="str">
        <f>_xlfn.XLOOKUP(Coffee_shop[[#This Row],[Customer ID]],customers!A:A,customers!I:I,,0)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_xlfn.XLOOKUP(C790,customers!A:A,customers!C:C,,0)</f>
        <v>knottramlw@odnoklassniki.ru</v>
      </c>
      <c r="H790" s="2" t="str">
        <f>_xlfn.XLOOKUP(C790,customers!A:A,customers!G:G,,0)</f>
        <v>Ireland</v>
      </c>
      <c r="I790" t="str">
        <f>_xlfn.XLOOKUP(D790,products!A:A,products!B:B,,0)</f>
        <v>Rob</v>
      </c>
      <c r="J790" t="str">
        <f>_xlfn.XLOOKUP(D790,products!A:A,products!C:C,,0)</f>
        <v>M</v>
      </c>
      <c r="K790" s="5">
        <f>_xlfn.XLOOKUP(D790,products!A:A,products!D:D,,0)</f>
        <v>2.5</v>
      </c>
      <c r="L790" s="5">
        <f>_xlfn.XLOOKUP(D790,products!A:A,products!E:E,,0)</f>
        <v>22.884999999999998</v>
      </c>
      <c r="M790">
        <f t="shared" si="36"/>
        <v>45.769999999999996</v>
      </c>
      <c r="N790" t="str">
        <f t="shared" si="37"/>
        <v>Robusta</v>
      </c>
      <c r="O790" t="str">
        <f t="shared" si="38"/>
        <v>Medium</v>
      </c>
      <c r="P790" t="str">
        <f>_xlfn.XLOOKUP(Coffee_shop[[#This Row],[Customer ID]],customers!A:A,customers!I:I,,0)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_xlfn.XLOOKUP(C791,customers!A:A,customers!C:C,,0)</f>
        <v>nbuneylx@jugem.jp</v>
      </c>
      <c r="H791" s="2" t="str">
        <f>_xlfn.XLOOKUP(C791,customers!A:A,customers!G:G,,0)</f>
        <v>United States</v>
      </c>
      <c r="I791" t="str">
        <f>_xlfn.XLOOKUP(D791,products!A:A,products!B:B,,0)</f>
        <v>Ara</v>
      </c>
      <c r="J791" t="str">
        <f>_xlfn.XLOOKUP(D791,products!A:A,products!C:C,,0)</f>
        <v>L</v>
      </c>
      <c r="K791" s="5">
        <f>_xlfn.XLOOKUP(D791,products!A:A,products!D:D,,0)</f>
        <v>1</v>
      </c>
      <c r="L791" s="5">
        <f>_xlfn.XLOOKUP(D791,products!A:A,products!E:E,,0)</f>
        <v>12.95</v>
      </c>
      <c r="M791">
        <f t="shared" si="36"/>
        <v>77.699999999999989</v>
      </c>
      <c r="N791" t="str">
        <f t="shared" si="37"/>
        <v>Arabica</v>
      </c>
      <c r="O791" t="str">
        <f t="shared" si="38"/>
        <v>Light</v>
      </c>
      <c r="P791" t="str">
        <f>_xlfn.XLOOKUP(Coffee_shop[[#This Row],[Customer ID]],customers!A:A,customers!I:I,,0)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_xlfn.XLOOKUP(C792,customers!A:A,customers!C:C,,0)</f>
        <v>smcshealy@photobucket.com</v>
      </c>
      <c r="H792" s="2" t="str">
        <f>_xlfn.XLOOKUP(C792,customers!A:A,customers!G:G,,0)</f>
        <v>United States</v>
      </c>
      <c r="I792" t="str">
        <f>_xlfn.XLOOKUP(D792,products!A:A,products!B:B,,0)</f>
        <v>Ara</v>
      </c>
      <c r="J792" t="str">
        <f>_xlfn.XLOOKUP(D792,products!A:A,products!C:C,,0)</f>
        <v>L</v>
      </c>
      <c r="K792" s="5">
        <f>_xlfn.XLOOKUP(D792,products!A:A,products!D:D,,0)</f>
        <v>0.5</v>
      </c>
      <c r="L792" s="5">
        <f>_xlfn.XLOOKUP(D792,products!A:A,products!E:E,,0)</f>
        <v>7.77</v>
      </c>
      <c r="M792">
        <f t="shared" si="36"/>
        <v>23.31</v>
      </c>
      <c r="N792" t="str">
        <f t="shared" si="37"/>
        <v>Arabica</v>
      </c>
      <c r="O792" t="str">
        <f t="shared" si="38"/>
        <v>Light</v>
      </c>
      <c r="P792" t="str">
        <f>_xlfn.XLOOKUP(Coffee_shop[[#This Row],[Customer ID]],customers!A:A,customers!I:I,,0)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_xlfn.XLOOKUP(C793,customers!A:A,customers!C:C,,0)</f>
        <v>khuddartlz@about.com</v>
      </c>
      <c r="H793" s="2" t="str">
        <f>_xlfn.XLOOKUP(C793,customers!A:A,customers!G:G,,0)</f>
        <v>United States</v>
      </c>
      <c r="I793" t="str">
        <f>_xlfn.XLOOKUP(D793,products!A:A,products!B:B,,0)</f>
        <v>Lib</v>
      </c>
      <c r="J793" t="str">
        <f>_xlfn.XLOOKUP(D793,products!A:A,products!C:C,,0)</f>
        <v>L</v>
      </c>
      <c r="K793" s="5">
        <f>_xlfn.XLOOKUP(D793,products!A:A,products!D:D,,0)</f>
        <v>0.2</v>
      </c>
      <c r="L793" s="5">
        <f>_xlfn.XLOOKUP(D793,products!A:A,products!E:E,,0)</f>
        <v>4.7549999999999999</v>
      </c>
      <c r="M793">
        <f t="shared" si="36"/>
        <v>23.774999999999999</v>
      </c>
      <c r="N793" t="str">
        <f t="shared" si="37"/>
        <v>Libarica</v>
      </c>
      <c r="O793" t="str">
        <f t="shared" si="38"/>
        <v>Light</v>
      </c>
      <c r="P793" t="str">
        <f>_xlfn.XLOOKUP(Coffee_shop[[#This Row],[Customer ID]],customers!A:A,customers!I:I,,0)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_xlfn.XLOOKUP(C794,customers!A:A,customers!C:C,,0)</f>
        <v>jgippesm0@cloudflare.com</v>
      </c>
      <c r="H794" s="2" t="str">
        <f>_xlfn.XLOOKUP(C794,customers!A:A,customers!G:G,,0)</f>
        <v>United Kingdom</v>
      </c>
      <c r="I794" t="str">
        <f>_xlfn.XLOOKUP(D794,products!A:A,products!B:B,,0)</f>
        <v>Lib</v>
      </c>
      <c r="J794" t="str">
        <f>_xlfn.XLOOKUP(D794,products!A:A,products!C:C,,0)</f>
        <v>M</v>
      </c>
      <c r="K794" s="5">
        <f>_xlfn.XLOOKUP(D794,products!A:A,products!D:D,,0)</f>
        <v>0.5</v>
      </c>
      <c r="L794" s="5">
        <f>_xlfn.XLOOKUP(D794,products!A:A,products!E:E,,0)</f>
        <v>8.73</v>
      </c>
      <c r="M794">
        <f t="shared" si="36"/>
        <v>52.38</v>
      </c>
      <c r="N794" t="str">
        <f t="shared" si="37"/>
        <v>Libarica</v>
      </c>
      <c r="O794" t="str">
        <f t="shared" si="38"/>
        <v>Medium</v>
      </c>
      <c r="P794" t="str">
        <f>_xlfn.XLOOKUP(Coffee_shop[[#This Row],[Customer ID]],customers!A:A,customers!I:I,,0)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_xlfn.XLOOKUP(C795,customers!A:A,customers!C:C,,0)</f>
        <v>lwhittleseem1@e-recht24.de</v>
      </c>
      <c r="H795" s="2" t="str">
        <f>_xlfn.XLOOKUP(C795,customers!A:A,customers!G:G,,0)</f>
        <v>United States</v>
      </c>
      <c r="I795" t="str">
        <f>_xlfn.XLOOKUP(D795,products!A:A,products!B:B,,0)</f>
        <v>Rob</v>
      </c>
      <c r="J795" t="str">
        <f>_xlfn.XLOOKUP(D795,products!A:A,products!C:C,,0)</f>
        <v>L</v>
      </c>
      <c r="K795" s="5">
        <f>_xlfn.XLOOKUP(D795,products!A:A,products!D:D,,0)</f>
        <v>0.2</v>
      </c>
      <c r="L795" s="5">
        <f>_xlfn.XLOOKUP(D795,products!A:A,products!E:E,,0)</f>
        <v>3.5849999999999995</v>
      </c>
      <c r="M795">
        <f t="shared" si="36"/>
        <v>17.924999999999997</v>
      </c>
      <c r="N795" t="str">
        <f t="shared" si="37"/>
        <v>Robusta</v>
      </c>
      <c r="O795" t="str">
        <f t="shared" si="38"/>
        <v>Light</v>
      </c>
      <c r="P795" t="str">
        <f>_xlfn.XLOOKUP(Coffee_shop[[#This Row],[Customer ID]],customers!A:A,customers!I:I,,0)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_xlfn.XLOOKUP(C796,customers!A:A,customers!C:C,,0)</f>
        <v>gtrengrovem2@elpais.com</v>
      </c>
      <c r="H796" s="2" t="str">
        <f>_xlfn.XLOOKUP(C796,customers!A:A,customers!G:G,,0)</f>
        <v>United States</v>
      </c>
      <c r="I796" t="str">
        <f>_xlfn.XLOOKUP(D796,products!A:A,products!B:B,,0)</f>
        <v>Ara</v>
      </c>
      <c r="J796" t="str">
        <f>_xlfn.XLOOKUP(D796,products!A:A,products!C:C,,0)</f>
        <v>L</v>
      </c>
      <c r="K796" s="5">
        <f>_xlfn.XLOOKUP(D796,products!A:A,products!D:D,,0)</f>
        <v>2.5</v>
      </c>
      <c r="L796" s="5">
        <f>_xlfn.XLOOKUP(D796,products!A:A,products!E:E,,0)</f>
        <v>29.784999999999997</v>
      </c>
      <c r="M796">
        <f t="shared" si="36"/>
        <v>148.92499999999998</v>
      </c>
      <c r="N796" t="str">
        <f t="shared" si="37"/>
        <v>Arabica</v>
      </c>
      <c r="O796" t="str">
        <f t="shared" si="38"/>
        <v>Light</v>
      </c>
      <c r="P796" t="str">
        <f>_xlfn.XLOOKUP(Coffee_shop[[#This Row],[Customer ID]],customers!A:A,customers!I:I,,0)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_xlfn.XLOOKUP(C797,customers!A:A,customers!C:C,,0)</f>
        <v>wcalderom3@stumbleupon.com</v>
      </c>
      <c r="H797" s="2" t="str">
        <f>_xlfn.XLOOKUP(C797,customers!A:A,customers!G:G,,0)</f>
        <v>United States</v>
      </c>
      <c r="I797" t="str">
        <f>_xlfn.XLOOKUP(D797,products!A:A,products!B:B,,0)</f>
        <v>Rob</v>
      </c>
      <c r="J797" t="str">
        <f>_xlfn.XLOOKUP(D797,products!A:A,products!C:C,,0)</f>
        <v>L</v>
      </c>
      <c r="K797" s="5">
        <f>_xlfn.XLOOKUP(D797,products!A:A,products!D:D,,0)</f>
        <v>0.5</v>
      </c>
      <c r="L797" s="5">
        <f>_xlfn.XLOOKUP(D797,products!A:A,products!E:E,,0)</f>
        <v>7.169999999999999</v>
      </c>
      <c r="M797">
        <f t="shared" si="36"/>
        <v>28.679999999999996</v>
      </c>
      <c r="N797" t="str">
        <f t="shared" si="37"/>
        <v>Robusta</v>
      </c>
      <c r="O797" t="str">
        <f t="shared" si="38"/>
        <v>Light</v>
      </c>
      <c r="P797" t="str">
        <f>_xlfn.XLOOKUP(Coffee_shop[[#This Row],[Customer ID]],customers!A:A,customers!I:I,,0)</f>
        <v>No</v>
      </c>
    </row>
    <row r="798" spans="1:16" x14ac:dyDescent="0.3">
      <c r="A798" s="2" t="s">
        <v>4991</v>
      </c>
      <c r="B798" s="3">
        <v>44533</v>
      </c>
      <c r="C798" s="2" t="s">
        <v>4992</v>
      </c>
      <c r="D798" t="s">
        <v>6161</v>
      </c>
      <c r="E798" s="2">
        <v>1</v>
      </c>
      <c r="F798" s="2" t="str">
        <f>_xlfn.XLOOKUP(C798,customers!$A$1:$A$1001,customers!$B$1:$B$1001,,0)</f>
        <v>Merell Zanazzi</v>
      </c>
      <c r="G798" s="2">
        <f>_xlfn.XLOOKUP(C798,customers!A:A,customers!C:C,,0)</f>
        <v>0</v>
      </c>
      <c r="H798" s="2" t="str">
        <f>_xlfn.XLOOKUP(C798,customers!A:A,customers!G:G,,0)</f>
        <v>United States</v>
      </c>
      <c r="I798" t="str">
        <f>_xlfn.XLOOKUP(D798,products!A:A,products!B:B,,0)</f>
        <v>Lib</v>
      </c>
      <c r="J798" t="str">
        <f>_xlfn.XLOOKUP(D798,products!A:A,products!C:C,,0)</f>
        <v>L</v>
      </c>
      <c r="K798" s="5">
        <f>_xlfn.XLOOKUP(D798,products!A:A,products!D:D,,0)</f>
        <v>0.5</v>
      </c>
      <c r="L798" s="5">
        <f>_xlfn.XLOOKUP(D798,products!A:A,products!E:E,,0)</f>
        <v>9.51</v>
      </c>
      <c r="M798">
        <f t="shared" si="36"/>
        <v>9.51</v>
      </c>
      <c r="N798" t="str">
        <f t="shared" si="37"/>
        <v>Libarica</v>
      </c>
      <c r="O798" t="str">
        <f t="shared" si="38"/>
        <v>Light</v>
      </c>
      <c r="P798" t="str">
        <f>_xlfn.XLOOKUP(Coffee_shop[[#This Row],[Customer ID]],customers!A:A,customers!I:I,,0)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_xlfn.XLOOKUP(C799,customers!A:A,customers!C:C,,0)</f>
        <v>jkennicottm5@yahoo.co.jp</v>
      </c>
      <c r="H799" s="2" t="str">
        <f>_xlfn.XLOOKUP(C799,customers!A:A,customers!G:G,,0)</f>
        <v>United States</v>
      </c>
      <c r="I799" t="str">
        <f>_xlfn.XLOOKUP(D799,products!A:A,products!B:B,,0)</f>
        <v>Ara</v>
      </c>
      <c r="J799" t="str">
        <f>_xlfn.XLOOKUP(D799,products!A:A,products!C:C,,0)</f>
        <v>L</v>
      </c>
      <c r="K799" s="5">
        <f>_xlfn.XLOOKUP(D799,products!A:A,products!D:D,,0)</f>
        <v>0.5</v>
      </c>
      <c r="L799" s="5">
        <f>_xlfn.XLOOKUP(D799,products!A:A,products!E:E,,0)</f>
        <v>7.77</v>
      </c>
      <c r="M799">
        <f t="shared" si="36"/>
        <v>31.08</v>
      </c>
      <c r="N799" t="str">
        <f t="shared" si="37"/>
        <v>Arabica</v>
      </c>
      <c r="O799" t="str">
        <f t="shared" si="38"/>
        <v>Light</v>
      </c>
      <c r="P799" t="str">
        <f>_xlfn.XLOOKUP(Coffee_shop[[#This Row],[Customer ID]],customers!A:A,customers!I:I,,0)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_xlfn.XLOOKUP(C800,customers!A:A,customers!C:C,,0)</f>
        <v>gruggenm6@nymag.com</v>
      </c>
      <c r="H800" s="2" t="str">
        <f>_xlfn.XLOOKUP(C800,customers!A:A,customers!G:G,,0)</f>
        <v>United States</v>
      </c>
      <c r="I800" t="str">
        <f>_xlfn.XLOOKUP(D800,products!A:A,products!B:B,,0)</f>
        <v>Rob</v>
      </c>
      <c r="J800" t="str">
        <f>_xlfn.XLOOKUP(D800,products!A:A,products!C:C,,0)</f>
        <v>D</v>
      </c>
      <c r="K800" s="5">
        <f>_xlfn.XLOOKUP(D800,products!A:A,products!D:D,,0)</f>
        <v>0.2</v>
      </c>
      <c r="L800" s="5">
        <f>_xlfn.XLOOKUP(D800,products!A:A,products!E:E,,0)</f>
        <v>2.6849999999999996</v>
      </c>
      <c r="M800">
        <f t="shared" si="36"/>
        <v>8.0549999999999997</v>
      </c>
      <c r="N800" t="str">
        <f t="shared" si="37"/>
        <v>Robusta</v>
      </c>
      <c r="O800" t="str">
        <f t="shared" si="38"/>
        <v>Dark</v>
      </c>
      <c r="P800" t="str">
        <f>_xlfn.XLOOKUP(Coffee_shop[[#This Row],[Customer ID]],customers!A:A,customers!I:I,,0)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_xlfn.XLOOKUP(C801,customers!A:A,customers!C:C,,0)</f>
        <v>0</v>
      </c>
      <c r="H801" s="2" t="str">
        <f>_xlfn.XLOOKUP(C801,customers!A:A,customers!G:G,,0)</f>
        <v>United States</v>
      </c>
      <c r="I801" t="str">
        <f>_xlfn.XLOOKUP(D801,products!A:A,products!B:B,,0)</f>
        <v>Exc</v>
      </c>
      <c r="J801" t="str">
        <f>_xlfn.XLOOKUP(D801,products!A:A,products!C:C,,0)</f>
        <v>D</v>
      </c>
      <c r="K801" s="5">
        <f>_xlfn.XLOOKUP(D801,products!A:A,products!D:D,,0)</f>
        <v>1</v>
      </c>
      <c r="L801" s="5">
        <f>_xlfn.XLOOKUP(D801,products!A:A,products!E:E,,0)</f>
        <v>12.15</v>
      </c>
      <c r="M801">
        <f t="shared" si="36"/>
        <v>36.450000000000003</v>
      </c>
      <c r="N801" t="str">
        <f t="shared" si="37"/>
        <v>Excelsa</v>
      </c>
      <c r="O801" t="str">
        <f t="shared" si="38"/>
        <v>Dark</v>
      </c>
      <c r="P801" t="str">
        <f>_xlfn.XLOOKUP(Coffee_shop[[#This Row],[Customer ID]],customers!A:A,customers!I:I,,0)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_xlfn.XLOOKUP(C802,customers!A:A,customers!C:C,,0)</f>
        <v>mfrightm8@harvard.edu</v>
      </c>
      <c r="H802" s="2" t="str">
        <f>_xlfn.XLOOKUP(C802,customers!A:A,customers!G:G,,0)</f>
        <v>Ireland</v>
      </c>
      <c r="I802" t="str">
        <f>_xlfn.XLOOKUP(D802,products!A:A,products!B:B,,0)</f>
        <v>Rob</v>
      </c>
      <c r="J802" t="str">
        <f>_xlfn.XLOOKUP(D802,products!A:A,products!C:C,,0)</f>
        <v>D</v>
      </c>
      <c r="K802" s="5">
        <f>_xlfn.XLOOKUP(D802,products!A:A,products!D:D,,0)</f>
        <v>0.2</v>
      </c>
      <c r="L802" s="5">
        <f>_xlfn.XLOOKUP(D802,products!A:A,products!E:E,,0)</f>
        <v>2.6849999999999996</v>
      </c>
      <c r="M802">
        <f t="shared" si="36"/>
        <v>16.11</v>
      </c>
      <c r="N802" t="str">
        <f t="shared" si="37"/>
        <v>Robusta</v>
      </c>
      <c r="O802" t="str">
        <f t="shared" si="38"/>
        <v>Dark</v>
      </c>
      <c r="P802" t="str">
        <f>_xlfn.XLOOKUP(Coffee_shop[[#This Row],[Customer ID]],customers!A:A,customers!I:I,,0)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_xlfn.XLOOKUP(C803,customers!A:A,customers!C:C,,0)</f>
        <v>btartem9@aol.com</v>
      </c>
      <c r="H803" s="2" t="str">
        <f>_xlfn.XLOOKUP(C803,customers!A:A,customers!G:G,,0)</f>
        <v>United States</v>
      </c>
      <c r="I803" t="str">
        <f>_xlfn.XLOOKUP(D803,products!A:A,products!B:B,,0)</f>
        <v>Rob</v>
      </c>
      <c r="J803" t="str">
        <f>_xlfn.XLOOKUP(D803,products!A:A,products!C:C,,0)</f>
        <v>D</v>
      </c>
      <c r="K803" s="5">
        <f>_xlfn.XLOOKUP(D803,products!A:A,products!D:D,,0)</f>
        <v>2.5</v>
      </c>
      <c r="L803" s="5">
        <f>_xlfn.XLOOKUP(D803,products!A:A,products!E:E,,0)</f>
        <v>20.584999999999997</v>
      </c>
      <c r="M803">
        <f t="shared" si="36"/>
        <v>41.169999999999995</v>
      </c>
      <c r="N803" t="str">
        <f t="shared" si="37"/>
        <v>Robusta</v>
      </c>
      <c r="O803" t="str">
        <f t="shared" si="38"/>
        <v>Dark</v>
      </c>
      <c r="P803" t="str">
        <f>_xlfn.XLOOKUP(Coffee_shop[[#This Row],[Customer ID]],customers!A:A,customers!I:I,,0)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_xlfn.XLOOKUP(C804,customers!A:A,customers!C:C,,0)</f>
        <v>ckrzysztofiakma@skyrock.com</v>
      </c>
      <c r="H804" s="2" t="str">
        <f>_xlfn.XLOOKUP(C804,customers!A:A,customers!G:G,,0)</f>
        <v>United States</v>
      </c>
      <c r="I804" t="str">
        <f>_xlfn.XLOOKUP(D804,products!A:A,products!B:B,,0)</f>
        <v>Rob</v>
      </c>
      <c r="J804" t="str">
        <f>_xlfn.XLOOKUP(D804,products!A:A,products!C:C,,0)</f>
        <v>D</v>
      </c>
      <c r="K804" s="5">
        <f>_xlfn.XLOOKUP(D804,products!A:A,products!D:D,,0)</f>
        <v>0.2</v>
      </c>
      <c r="L804" s="5">
        <f>_xlfn.XLOOKUP(D804,products!A:A,products!E:E,,0)</f>
        <v>2.6849999999999996</v>
      </c>
      <c r="M804">
        <f t="shared" si="36"/>
        <v>10.739999999999998</v>
      </c>
      <c r="N804" t="str">
        <f t="shared" si="37"/>
        <v>Robusta</v>
      </c>
      <c r="O804" t="str">
        <f t="shared" si="38"/>
        <v>Dark</v>
      </c>
      <c r="P804" t="str">
        <f>_xlfn.XLOOKUP(Coffee_shop[[#This Row],[Customer ID]],customers!A:A,customers!I:I,,0)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_xlfn.XLOOKUP(C805,customers!A:A,customers!C:C,,0)</f>
        <v>dpenquetmb@diigo.com</v>
      </c>
      <c r="H805" s="2" t="str">
        <f>_xlfn.XLOOKUP(C805,customers!A:A,customers!G:G,,0)</f>
        <v>United States</v>
      </c>
      <c r="I805" t="str">
        <f>_xlfn.XLOOKUP(D805,products!A:A,products!B:B,,0)</f>
        <v>Exc</v>
      </c>
      <c r="J805" t="str">
        <f>_xlfn.XLOOKUP(D805,products!A:A,products!C:C,,0)</f>
        <v>M</v>
      </c>
      <c r="K805" s="5">
        <f>_xlfn.XLOOKUP(D805,products!A:A,products!D:D,,0)</f>
        <v>2.5</v>
      </c>
      <c r="L805" s="5">
        <f>_xlfn.XLOOKUP(D805,products!A:A,products!E:E,,0)</f>
        <v>31.624999999999996</v>
      </c>
      <c r="M805">
        <f t="shared" si="36"/>
        <v>126.49999999999999</v>
      </c>
      <c r="N805" t="str">
        <f t="shared" si="37"/>
        <v>Excelsa</v>
      </c>
      <c r="O805" t="str">
        <f t="shared" si="38"/>
        <v>Medium</v>
      </c>
      <c r="P805" t="str">
        <f>_xlfn.XLOOKUP(Coffee_shop[[#This Row],[Customer ID]],customers!A:A,customers!I:I,,0)</f>
        <v>No</v>
      </c>
    </row>
    <row r="806" spans="1:16" x14ac:dyDescent="0.3">
      <c r="A806" s="2" t="s">
        <v>5035</v>
      </c>
      <c r="B806" s="3">
        <v>44289</v>
      </c>
      <c r="C806" s="2" t="s">
        <v>5036</v>
      </c>
      <c r="D806" t="s">
        <v>6179</v>
      </c>
      <c r="E806" s="2">
        <v>2</v>
      </c>
      <c r="F806" s="2" t="str">
        <f>_xlfn.XLOOKUP(C806,customers!$A$1:$A$1001,customers!$B$1:$B$1001,,0)</f>
        <v>Jammie Cloke</v>
      </c>
      <c r="G806" s="2">
        <f>_xlfn.XLOOKUP(C806,customers!A:A,customers!C:C,,0)</f>
        <v>0</v>
      </c>
      <c r="H806" s="2" t="str">
        <f>_xlfn.XLOOKUP(C806,customers!A:A,customers!G:G,,0)</f>
        <v>United Kingdom</v>
      </c>
      <c r="I806" t="str">
        <f>_xlfn.XLOOKUP(D806,products!A:A,products!B:B,,0)</f>
        <v>Rob</v>
      </c>
      <c r="J806" t="str">
        <f>_xlfn.XLOOKUP(D806,products!A:A,products!C:C,,0)</f>
        <v>L</v>
      </c>
      <c r="K806" s="5">
        <f>_xlfn.XLOOKUP(D806,products!A:A,products!D:D,,0)</f>
        <v>1</v>
      </c>
      <c r="L806" s="5">
        <f>_xlfn.XLOOKUP(D806,products!A:A,products!E:E,,0)</f>
        <v>11.95</v>
      </c>
      <c r="M806">
        <f t="shared" si="36"/>
        <v>23.9</v>
      </c>
      <c r="N806" t="str">
        <f t="shared" si="37"/>
        <v>Robusta</v>
      </c>
      <c r="O806" t="str">
        <f t="shared" si="38"/>
        <v>Light</v>
      </c>
      <c r="P806" t="str">
        <f>_xlfn.XLOOKUP(Coffee_shop[[#This Row],[Customer ID]],customers!A:A,customers!I:I,,0)</f>
        <v>No</v>
      </c>
    </row>
    <row r="807" spans="1:16" x14ac:dyDescent="0.3">
      <c r="A807" s="2" t="s">
        <v>5040</v>
      </c>
      <c r="B807" s="3">
        <v>44713</v>
      </c>
      <c r="C807" s="2" t="s">
        <v>5041</v>
      </c>
      <c r="D807" t="s">
        <v>6146</v>
      </c>
      <c r="E807" s="2">
        <v>1</v>
      </c>
      <c r="F807" s="2" t="str">
        <f>_xlfn.XLOOKUP(C807,customers!$A$1:$A$1001,customers!$B$1:$B$1001,,0)</f>
        <v>Chester Clowton</v>
      </c>
      <c r="G807" s="2">
        <f>_xlfn.XLOOKUP(C807,customers!A:A,customers!C:C,,0)</f>
        <v>0</v>
      </c>
      <c r="H807" s="2" t="str">
        <f>_xlfn.XLOOKUP(C807,customers!A:A,customers!G:G,,0)</f>
        <v>United States</v>
      </c>
      <c r="I807" t="str">
        <f>_xlfn.XLOOKUP(D807,products!A:A,products!B:B,,0)</f>
        <v>Rob</v>
      </c>
      <c r="J807" t="str">
        <f>_xlfn.XLOOKUP(D807,products!A:A,products!C:C,,0)</f>
        <v>M</v>
      </c>
      <c r="K807" s="5">
        <f>_xlfn.XLOOKUP(D807,products!A:A,products!D:D,,0)</f>
        <v>0.5</v>
      </c>
      <c r="L807" s="5">
        <f>_xlfn.XLOOKUP(D807,products!A:A,products!E:E,,0)</f>
        <v>5.97</v>
      </c>
      <c r="M807">
        <f t="shared" si="36"/>
        <v>5.97</v>
      </c>
      <c r="N807" t="str">
        <f t="shared" si="37"/>
        <v>Robusta</v>
      </c>
      <c r="O807" t="str">
        <f t="shared" si="38"/>
        <v>Medium</v>
      </c>
      <c r="P807" t="str">
        <f>_xlfn.XLOOKUP(Coffee_shop[[#This Row],[Customer ID]],customers!A:A,customers!I:I,,0)</f>
        <v>No</v>
      </c>
    </row>
    <row r="808" spans="1:16" x14ac:dyDescent="0.3">
      <c r="A808" s="2" t="s">
        <v>5046</v>
      </c>
      <c r="B808" s="3">
        <v>44241</v>
      </c>
      <c r="C808" s="2" t="s">
        <v>5047</v>
      </c>
      <c r="D808" t="s">
        <v>6150</v>
      </c>
      <c r="E808" s="2">
        <v>2</v>
      </c>
      <c r="F808" s="2" t="str">
        <f>_xlfn.XLOOKUP(C808,customers!$A$1:$A$1001,customers!$B$1:$B$1001,,0)</f>
        <v>Kathleen Diable</v>
      </c>
      <c r="G808" s="2">
        <f>_xlfn.XLOOKUP(C808,customers!A:A,customers!C:C,,0)</f>
        <v>0</v>
      </c>
      <c r="H808" s="2" t="str">
        <f>_xlfn.XLOOKUP(C808,customers!A:A,customers!G:G,,0)</f>
        <v>United Kingdom</v>
      </c>
      <c r="I808" t="str">
        <f>_xlfn.XLOOKUP(D808,products!A:A,products!B:B,,0)</f>
        <v>Lib</v>
      </c>
      <c r="J808" t="str">
        <f>_xlfn.XLOOKUP(D808,products!A:A,products!C:C,,0)</f>
        <v>D</v>
      </c>
      <c r="K808" s="5">
        <f>_xlfn.XLOOKUP(D808,products!A:A,products!D:D,,0)</f>
        <v>0.2</v>
      </c>
      <c r="L808" s="5">
        <f>_xlfn.XLOOKUP(D808,products!A:A,products!E:E,,0)</f>
        <v>3.8849999999999998</v>
      </c>
      <c r="M808">
        <f t="shared" si="36"/>
        <v>7.77</v>
      </c>
      <c r="N808" t="str">
        <f t="shared" si="37"/>
        <v>Libarica</v>
      </c>
      <c r="O808" t="str">
        <f t="shared" si="38"/>
        <v>Dark</v>
      </c>
      <c r="P808" t="str">
        <f>_xlfn.XLOOKUP(Coffee_shop[[#This Row],[Customer ID]],customers!A:A,customers!I:I,,0)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_xlfn.XLOOKUP(C809,customers!A:A,customers!C:C,,0)</f>
        <v>kferrettimf@huffingtonpost.com</v>
      </c>
      <c r="H809" s="2" t="str">
        <f>_xlfn.XLOOKUP(C809,customers!A:A,customers!G:G,,0)</f>
        <v>Ireland</v>
      </c>
      <c r="I809" t="str">
        <f>_xlfn.XLOOKUP(D809,products!A:A,products!B:B,,0)</f>
        <v>Lib</v>
      </c>
      <c r="J809" t="str">
        <f>_xlfn.XLOOKUP(D809,products!A:A,products!C:C,,0)</f>
        <v>D</v>
      </c>
      <c r="K809" s="5">
        <f>_xlfn.XLOOKUP(D809,products!A:A,products!D:D,,0)</f>
        <v>0.5</v>
      </c>
      <c r="L809" s="5">
        <f>_xlfn.XLOOKUP(D809,products!A:A,products!E:E,,0)</f>
        <v>7.77</v>
      </c>
      <c r="M809">
        <f t="shared" si="36"/>
        <v>23.31</v>
      </c>
      <c r="N809" t="str">
        <f t="shared" si="37"/>
        <v>Libarica</v>
      </c>
      <c r="O809" t="str">
        <f t="shared" si="38"/>
        <v>Dark</v>
      </c>
      <c r="P809" t="str">
        <f>_xlfn.XLOOKUP(Coffee_shop[[#This Row],[Customer ID]],customers!A:A,customers!I:I,,0)</f>
        <v>No</v>
      </c>
    </row>
    <row r="810" spans="1:16" x14ac:dyDescent="0.3">
      <c r="A810" s="2" t="s">
        <v>5056</v>
      </c>
      <c r="B810" s="3">
        <v>43868</v>
      </c>
      <c r="C810" s="2" t="s">
        <v>5113</v>
      </c>
      <c r="D810" t="s">
        <v>6142</v>
      </c>
      <c r="E810" s="2">
        <v>5</v>
      </c>
      <c r="F810" s="2" t="str">
        <f>_xlfn.XLOOKUP(C810,customers!$A$1:$A$1001,customers!$B$1:$B$1001,,0)</f>
        <v>Allis Wilmore</v>
      </c>
      <c r="G810" s="2">
        <f>_xlfn.XLOOKUP(C810,customers!A:A,customers!C:C,,0)</f>
        <v>0</v>
      </c>
      <c r="H810" s="2" t="str">
        <f>_xlfn.XLOOKUP(C810,customers!A:A,customers!G:G,,0)</f>
        <v>United States</v>
      </c>
      <c r="I810" t="str">
        <f>_xlfn.XLOOKUP(D810,products!A:A,products!B:B,,0)</f>
        <v>Rob</v>
      </c>
      <c r="J810" t="str">
        <f>_xlfn.XLOOKUP(D810,products!A:A,products!C:C,,0)</f>
        <v>L</v>
      </c>
      <c r="K810" s="5">
        <f>_xlfn.XLOOKUP(D810,products!A:A,products!D:D,,0)</f>
        <v>2.5</v>
      </c>
      <c r="L810" s="5">
        <f>_xlfn.XLOOKUP(D810,products!A:A,products!E:E,,0)</f>
        <v>27.484999999999996</v>
      </c>
      <c r="M810">
        <f t="shared" si="36"/>
        <v>137.42499999999998</v>
      </c>
      <c r="N810" t="str">
        <f t="shared" si="37"/>
        <v>Robusta</v>
      </c>
      <c r="O810" t="str">
        <f t="shared" si="38"/>
        <v>Light</v>
      </c>
      <c r="P810" t="str">
        <f>_xlfn.XLOOKUP(Coffee_shop[[#This Row],[Customer ID]],customers!A:A,customers!I:I,,0)</f>
        <v>No</v>
      </c>
    </row>
    <row r="811" spans="1:16" x14ac:dyDescent="0.3">
      <c r="A811" s="2" t="s">
        <v>5062</v>
      </c>
      <c r="B811" s="3">
        <v>44235</v>
      </c>
      <c r="C811" s="2" t="s">
        <v>5063</v>
      </c>
      <c r="D811" t="s">
        <v>6163</v>
      </c>
      <c r="E811" s="2">
        <v>3</v>
      </c>
      <c r="F811" s="2" t="str">
        <f>_xlfn.XLOOKUP(C811,customers!$A$1:$A$1001,customers!$B$1:$B$1001,,0)</f>
        <v>Chaddie Bennie</v>
      </c>
      <c r="G811" s="2">
        <f>_xlfn.XLOOKUP(C811,customers!A:A,customers!C:C,,0)</f>
        <v>0</v>
      </c>
      <c r="H811" s="2" t="str">
        <f>_xlfn.XLOOKUP(C811,customers!A:A,customers!G:G,,0)</f>
        <v>United States</v>
      </c>
      <c r="I811" t="str">
        <f>_xlfn.XLOOKUP(D811,products!A:A,products!B:B,,0)</f>
        <v>Rob</v>
      </c>
      <c r="J811" t="str">
        <f>_xlfn.XLOOKUP(D811,products!A:A,products!C:C,,0)</f>
        <v>D</v>
      </c>
      <c r="K811" s="5">
        <f>_xlfn.XLOOKUP(D811,products!A:A,products!D:D,,0)</f>
        <v>0.2</v>
      </c>
      <c r="L811" s="5">
        <f>_xlfn.XLOOKUP(D811,products!A:A,products!E:E,,0)</f>
        <v>2.6849999999999996</v>
      </c>
      <c r="M811">
        <f t="shared" si="36"/>
        <v>8.0549999999999997</v>
      </c>
      <c r="N811" t="str">
        <f t="shared" si="37"/>
        <v>Robusta</v>
      </c>
      <c r="O811" t="str">
        <f t="shared" si="38"/>
        <v>Dark</v>
      </c>
      <c r="P811" t="str">
        <f>_xlfn.XLOOKUP(Coffee_shop[[#This Row],[Customer ID]],customers!A:A,customers!I:I,,0)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_xlfn.XLOOKUP(C812,customers!A:A,customers!C:C,,0)</f>
        <v>abalsdonemi@toplist.cz</v>
      </c>
      <c r="H812" s="2" t="str">
        <f>_xlfn.XLOOKUP(C812,customers!A:A,customers!G:G,,0)</f>
        <v>United States</v>
      </c>
      <c r="I812" t="str">
        <f>_xlfn.XLOOKUP(D812,products!A:A,products!B:B,,0)</f>
        <v>Lib</v>
      </c>
      <c r="J812" t="str">
        <f>_xlfn.XLOOKUP(D812,products!A:A,products!C:C,,0)</f>
        <v>L</v>
      </c>
      <c r="K812" s="5">
        <f>_xlfn.XLOOKUP(D812,products!A:A,products!D:D,,0)</f>
        <v>0.5</v>
      </c>
      <c r="L812" s="5">
        <f>_xlfn.XLOOKUP(D812,products!A:A,products!E:E,,0)</f>
        <v>9.51</v>
      </c>
      <c r="M812">
        <f t="shared" si="36"/>
        <v>28.53</v>
      </c>
      <c r="N812" t="str">
        <f t="shared" si="37"/>
        <v>Libarica</v>
      </c>
      <c r="O812" t="str">
        <f t="shared" si="38"/>
        <v>Light</v>
      </c>
      <c r="P812" t="str">
        <f>_xlfn.XLOOKUP(Coffee_shop[[#This Row],[Customer ID]],customers!A:A,customers!I:I,,0)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_xlfn.XLOOKUP(C813,customers!A:A,customers!C:C,,0)</f>
        <v>bromeramj@list-manage.com</v>
      </c>
      <c r="H813" s="2" t="str">
        <f>_xlfn.XLOOKUP(C813,customers!A:A,customers!G:G,,0)</f>
        <v>Ireland</v>
      </c>
      <c r="I813" t="str">
        <f>_xlfn.XLOOKUP(D813,products!A:A,products!B:B,,0)</f>
        <v>Ara</v>
      </c>
      <c r="J813" t="str">
        <f>_xlfn.XLOOKUP(D813,products!A:A,products!C:C,,0)</f>
        <v>M</v>
      </c>
      <c r="K813" s="5">
        <f>_xlfn.XLOOKUP(D813,products!A:A,products!D:D,,0)</f>
        <v>1</v>
      </c>
      <c r="L813" s="5">
        <f>_xlfn.XLOOKUP(D813,products!A:A,products!E:E,,0)</f>
        <v>11.25</v>
      </c>
      <c r="M813">
        <f t="shared" si="36"/>
        <v>67.5</v>
      </c>
      <c r="N813" t="str">
        <f t="shared" si="37"/>
        <v>Arabica</v>
      </c>
      <c r="O813" t="str">
        <f t="shared" si="38"/>
        <v>Medium</v>
      </c>
      <c r="P813" t="str">
        <f>_xlfn.XLOOKUP(Coffee_shop[[#This Row],[Customer ID]],customers!A:A,customers!I:I,,0)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_xlfn.XLOOKUP(C814,customers!A:A,customers!C:C,,0)</f>
        <v>bromeramj@list-manage.com</v>
      </c>
      <c r="H814" s="2" t="str">
        <f>_xlfn.XLOOKUP(C814,customers!A:A,customers!G:G,,0)</f>
        <v>Ireland</v>
      </c>
      <c r="I814" t="str">
        <f>_xlfn.XLOOKUP(D814,products!A:A,products!B:B,,0)</f>
        <v>Lib</v>
      </c>
      <c r="J814" t="str">
        <f>_xlfn.XLOOKUP(D814,products!A:A,products!C:C,,0)</f>
        <v>D</v>
      </c>
      <c r="K814" s="5">
        <f>_xlfn.XLOOKUP(D814,products!A:A,products!D:D,,0)</f>
        <v>2.5</v>
      </c>
      <c r="L814" s="5">
        <f>_xlfn.XLOOKUP(D814,products!A:A,products!E:E,,0)</f>
        <v>29.784999999999997</v>
      </c>
      <c r="M814">
        <f t="shared" si="36"/>
        <v>178.70999999999998</v>
      </c>
      <c r="N814" t="str">
        <f t="shared" si="37"/>
        <v>Libarica</v>
      </c>
      <c r="O814" t="str">
        <f t="shared" si="38"/>
        <v>Dark</v>
      </c>
      <c r="P814" t="str">
        <f>_xlfn.XLOOKUP(Coffee_shop[[#This Row],[Customer ID]],customers!A:A,customers!I:I,,0)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_xlfn.XLOOKUP(C815,customers!A:A,customers!C:C,,0)</f>
        <v>cbrydeml@tuttocitta.it</v>
      </c>
      <c r="H815" s="2" t="str">
        <f>_xlfn.XLOOKUP(C815,customers!A:A,customers!G:G,,0)</f>
        <v>United States</v>
      </c>
      <c r="I815" t="str">
        <f>_xlfn.XLOOKUP(D815,products!A:A,products!B:B,,0)</f>
        <v>Exc</v>
      </c>
      <c r="J815" t="str">
        <f>_xlfn.XLOOKUP(D815,products!A:A,products!C:C,,0)</f>
        <v>M</v>
      </c>
      <c r="K815" s="5">
        <f>_xlfn.XLOOKUP(D815,products!A:A,products!D:D,,0)</f>
        <v>2.5</v>
      </c>
      <c r="L815" s="5">
        <f>_xlfn.XLOOKUP(D815,products!A:A,products!E:E,,0)</f>
        <v>31.624999999999996</v>
      </c>
      <c r="M815">
        <f t="shared" si="36"/>
        <v>31.624999999999996</v>
      </c>
      <c r="N815" t="str">
        <f t="shared" si="37"/>
        <v>Excelsa</v>
      </c>
      <c r="O815" t="str">
        <f t="shared" si="38"/>
        <v>Medium</v>
      </c>
      <c r="P815" t="str">
        <f>_xlfn.XLOOKUP(Coffee_shop[[#This Row],[Customer ID]],customers!A:A,customers!I:I,,0)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_xlfn.XLOOKUP(C816,customers!A:A,customers!C:C,,0)</f>
        <v>senefermm@blog.com</v>
      </c>
      <c r="H816" s="2" t="str">
        <f>_xlfn.XLOOKUP(C816,customers!A:A,customers!G:G,,0)</f>
        <v>United States</v>
      </c>
      <c r="I816" t="str">
        <f>_xlfn.XLOOKUP(D816,products!A:A,products!B:B,,0)</f>
        <v>Exc</v>
      </c>
      <c r="J816" t="str">
        <f>_xlfn.XLOOKUP(D816,products!A:A,products!C:C,,0)</f>
        <v>L</v>
      </c>
      <c r="K816" s="5">
        <f>_xlfn.XLOOKUP(D816,products!A:A,products!D:D,,0)</f>
        <v>0.2</v>
      </c>
      <c r="L816" s="5">
        <f>_xlfn.XLOOKUP(D816,products!A:A,products!E:E,,0)</f>
        <v>4.4550000000000001</v>
      </c>
      <c r="M816">
        <f t="shared" si="36"/>
        <v>8.91</v>
      </c>
      <c r="N816" t="str">
        <f t="shared" si="37"/>
        <v>Excelsa</v>
      </c>
      <c r="O816" t="str">
        <f t="shared" si="38"/>
        <v>Light</v>
      </c>
      <c r="P816" t="str">
        <f>_xlfn.XLOOKUP(Coffee_shop[[#This Row],[Customer ID]],customers!A:A,customers!I:I,,0)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5">
        <f>_xlfn.XLOOKUP(D817,products!A:A,products!D:D,,0)</f>
        <v>0.5</v>
      </c>
      <c r="L817" s="5">
        <f>_xlfn.XLOOKUP(D817,products!A:A,products!E:E,,0)</f>
        <v>5.97</v>
      </c>
      <c r="M817">
        <f t="shared" si="36"/>
        <v>35.82</v>
      </c>
      <c r="N817" t="str">
        <f t="shared" si="37"/>
        <v>Robusta</v>
      </c>
      <c r="O817" t="str">
        <f t="shared" si="38"/>
        <v>Medium</v>
      </c>
      <c r="P817" t="str">
        <f>_xlfn.XLOOKUP(Coffee_shop[[#This Row],[Customer ID]],customers!A:A,customers!I:I,,0)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_xlfn.XLOOKUP(C818,customers!A:A,customers!C:C,,0)</f>
        <v>mgundrymo@omniture.com</v>
      </c>
      <c r="H818" s="2" t="str">
        <f>_xlfn.XLOOKUP(C818,customers!A:A,customers!G:G,,0)</f>
        <v>Ireland</v>
      </c>
      <c r="I818" t="str">
        <f>_xlfn.XLOOKUP(D818,products!A:A,products!B:B,,0)</f>
        <v>Lib</v>
      </c>
      <c r="J818" t="str">
        <f>_xlfn.XLOOKUP(D818,products!A:A,products!C:C,,0)</f>
        <v>L</v>
      </c>
      <c r="K818" s="5">
        <f>_xlfn.XLOOKUP(D818,products!A:A,products!D:D,,0)</f>
        <v>0.5</v>
      </c>
      <c r="L818" s="5">
        <f>_xlfn.XLOOKUP(D818,products!A:A,products!E:E,,0)</f>
        <v>9.51</v>
      </c>
      <c r="M818">
        <f t="shared" si="36"/>
        <v>38.04</v>
      </c>
      <c r="N818" t="str">
        <f t="shared" si="37"/>
        <v>Libarica</v>
      </c>
      <c r="O818" t="str">
        <f t="shared" si="38"/>
        <v>Light</v>
      </c>
      <c r="P818" t="str">
        <f>_xlfn.XLOOKUP(Coffee_shop[[#This Row],[Customer ID]],customers!A:A,customers!I:I,,0)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_xlfn.XLOOKUP(C819,customers!A:A,customers!C:C,,0)</f>
        <v>bwellanmp@cafepress.com</v>
      </c>
      <c r="H819" s="2" t="str">
        <f>_xlfn.XLOOKUP(C819,customers!A:A,customers!G:G,,0)</f>
        <v>United States</v>
      </c>
      <c r="I819" t="str">
        <f>_xlfn.XLOOKUP(D819,products!A:A,products!B:B,,0)</f>
        <v>Lib</v>
      </c>
      <c r="J819" t="str">
        <f>_xlfn.XLOOKUP(D819,products!A:A,products!C:C,,0)</f>
        <v>D</v>
      </c>
      <c r="K819" s="5">
        <f>_xlfn.XLOOKUP(D819,products!A:A,products!D:D,,0)</f>
        <v>0.5</v>
      </c>
      <c r="L819" s="5">
        <f>_xlfn.XLOOKUP(D819,products!A:A,products!E:E,,0)</f>
        <v>7.77</v>
      </c>
      <c r="M819">
        <f t="shared" si="36"/>
        <v>15.54</v>
      </c>
      <c r="N819" t="str">
        <f t="shared" si="37"/>
        <v>Libarica</v>
      </c>
      <c r="O819" t="str">
        <f t="shared" si="38"/>
        <v>Dark</v>
      </c>
      <c r="P819" t="str">
        <f>_xlfn.XLOOKUP(Coffee_shop[[#This Row],[Customer ID]],customers!A:A,customers!I:I,,0)</f>
        <v>No</v>
      </c>
    </row>
    <row r="820" spans="1:16" x14ac:dyDescent="0.3">
      <c r="A820" s="2" t="s">
        <v>5112</v>
      </c>
      <c r="B820" s="3">
        <v>44761</v>
      </c>
      <c r="C820" s="2" t="s">
        <v>5113</v>
      </c>
      <c r="D820" t="s">
        <v>6170</v>
      </c>
      <c r="E820" s="2">
        <v>5</v>
      </c>
      <c r="F820" s="2" t="str">
        <f>_xlfn.XLOOKUP(C820,customers!$A$1:$A$1001,customers!$B$1:$B$1001,,0)</f>
        <v>Allis Wilmore</v>
      </c>
      <c r="G820" s="2">
        <f>_xlfn.XLOOKUP(C820,customers!A:A,customers!C:C,,0)</f>
        <v>0</v>
      </c>
      <c r="H820" s="2" t="str">
        <f>_xlfn.XLOOKUP(C820,customers!A:A,customers!G:G,,0)</f>
        <v>United States</v>
      </c>
      <c r="I820" t="str">
        <f>_xlfn.XLOOKUP(D820,products!A:A,products!B:B,,0)</f>
        <v>Lib</v>
      </c>
      <c r="J820" t="str">
        <f>_xlfn.XLOOKUP(D820,products!A:A,products!C:C,,0)</f>
        <v>L</v>
      </c>
      <c r="K820" s="5">
        <f>_xlfn.XLOOKUP(D820,products!A:A,products!D:D,,0)</f>
        <v>1</v>
      </c>
      <c r="L820" s="5">
        <f>_xlfn.XLOOKUP(D820,products!A:A,products!E:E,,0)</f>
        <v>15.85</v>
      </c>
      <c r="M820">
        <f t="shared" si="36"/>
        <v>79.25</v>
      </c>
      <c r="N820" t="str">
        <f t="shared" si="37"/>
        <v>Libarica</v>
      </c>
      <c r="O820" t="str">
        <f t="shared" si="38"/>
        <v>Light</v>
      </c>
      <c r="P820" t="str">
        <f>_xlfn.XLOOKUP(Coffee_shop[[#This Row],[Customer ID]],customers!A:A,customers!I:I,,0)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_xlfn.XLOOKUP(C821,customers!A:A,customers!C:C,,0)</f>
        <v>catchesonmr@xinhuanet.com</v>
      </c>
      <c r="H821" s="2" t="str">
        <f>_xlfn.XLOOKUP(C821,customers!A:A,customers!G:G,,0)</f>
        <v>United States</v>
      </c>
      <c r="I821" t="str">
        <f>_xlfn.XLOOKUP(D821,products!A:A,products!B:B,,0)</f>
        <v>Lib</v>
      </c>
      <c r="J821" t="str">
        <f>_xlfn.XLOOKUP(D821,products!A:A,products!C:C,,0)</f>
        <v>L</v>
      </c>
      <c r="K821" s="5">
        <f>_xlfn.XLOOKUP(D821,products!A:A,products!D:D,,0)</f>
        <v>0.2</v>
      </c>
      <c r="L821" s="5">
        <f>_xlfn.XLOOKUP(D821,products!A:A,products!E:E,,0)</f>
        <v>4.7549999999999999</v>
      </c>
      <c r="M821">
        <f t="shared" si="36"/>
        <v>4.7549999999999999</v>
      </c>
      <c r="N821" t="str">
        <f t="shared" si="37"/>
        <v>Libarica</v>
      </c>
      <c r="O821" t="str">
        <f t="shared" si="38"/>
        <v>Light</v>
      </c>
      <c r="P821" t="str">
        <f>_xlfn.XLOOKUP(Coffee_shop[[#This Row],[Customer ID]],customers!A:A,customers!I:I,,0)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_xlfn.XLOOKUP(C822,customers!A:A,customers!C:C,,0)</f>
        <v>estentonms@google.it</v>
      </c>
      <c r="H822" s="2" t="str">
        <f>_xlfn.XLOOKUP(C822,customers!A:A,customers!G:G,,0)</f>
        <v>United States</v>
      </c>
      <c r="I822" t="str">
        <f>_xlfn.XLOOKUP(D822,products!A:A,products!B:B,,0)</f>
        <v>Exc</v>
      </c>
      <c r="J822" t="str">
        <f>_xlfn.XLOOKUP(D822,products!A:A,products!C:C,,0)</f>
        <v>M</v>
      </c>
      <c r="K822" s="5">
        <f>_xlfn.XLOOKUP(D822,products!A:A,products!D:D,,0)</f>
        <v>1</v>
      </c>
      <c r="L822" s="5">
        <f>_xlfn.XLOOKUP(D822,products!A:A,products!E:E,,0)</f>
        <v>13.75</v>
      </c>
      <c r="M822">
        <f t="shared" si="36"/>
        <v>55</v>
      </c>
      <c r="N822" t="str">
        <f t="shared" si="37"/>
        <v>Excelsa</v>
      </c>
      <c r="O822" t="str">
        <f t="shared" si="38"/>
        <v>Medium</v>
      </c>
      <c r="P822" t="str">
        <f>_xlfn.XLOOKUP(Coffee_shop[[#This Row],[Customer ID]],customers!A:A,customers!I:I,,0)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_xlfn.XLOOKUP(C823,customers!A:A,customers!C:C,,0)</f>
        <v>etrippmt@wp.com</v>
      </c>
      <c r="H823" s="2" t="str">
        <f>_xlfn.XLOOKUP(C823,customers!A:A,customers!G:G,,0)</f>
        <v>United States</v>
      </c>
      <c r="I823" t="str">
        <f>_xlfn.XLOOKUP(D823,products!A:A,products!B:B,,0)</f>
        <v>Rob</v>
      </c>
      <c r="J823" t="str">
        <f>_xlfn.XLOOKUP(D823,products!A:A,products!C:C,,0)</f>
        <v>D</v>
      </c>
      <c r="K823" s="5">
        <f>_xlfn.XLOOKUP(D823,products!A:A,products!D:D,,0)</f>
        <v>0.5</v>
      </c>
      <c r="L823" s="5">
        <f>_xlfn.XLOOKUP(D823,products!A:A,products!E:E,,0)</f>
        <v>5.3699999999999992</v>
      </c>
      <c r="M823">
        <f t="shared" si="36"/>
        <v>26.849999999999994</v>
      </c>
      <c r="N823" t="str">
        <f t="shared" si="37"/>
        <v>Robusta</v>
      </c>
      <c r="O823" t="str">
        <f t="shared" si="38"/>
        <v>Dark</v>
      </c>
      <c r="P823" t="str">
        <f>_xlfn.XLOOKUP(Coffee_shop[[#This Row],[Customer ID]],customers!A:A,customers!I:I,,0)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_xlfn.XLOOKUP(C824,customers!A:A,customers!C:C,,0)</f>
        <v>lmacmanusmu@imdb.com</v>
      </c>
      <c r="H824" s="2" t="str">
        <f>_xlfn.XLOOKUP(C824,customers!A:A,customers!G:G,,0)</f>
        <v>United States</v>
      </c>
      <c r="I824" t="str">
        <f>_xlfn.XLOOKUP(D824,products!A:A,products!B:B,,0)</f>
        <v>Exc</v>
      </c>
      <c r="J824" t="str">
        <f>_xlfn.XLOOKUP(D824,products!A:A,products!C:C,,0)</f>
        <v>L</v>
      </c>
      <c r="K824" s="5">
        <f>_xlfn.XLOOKUP(D824,products!A:A,products!D:D,,0)</f>
        <v>2.5</v>
      </c>
      <c r="L824" s="5">
        <f>_xlfn.XLOOKUP(D824,products!A:A,products!E:E,,0)</f>
        <v>34.154999999999994</v>
      </c>
      <c r="M824">
        <f t="shared" si="36"/>
        <v>136.61999999999998</v>
      </c>
      <c r="N824" t="str">
        <f t="shared" si="37"/>
        <v>Excelsa</v>
      </c>
      <c r="O824" t="str">
        <f t="shared" si="38"/>
        <v>Light</v>
      </c>
      <c r="P824" t="str">
        <f>_xlfn.XLOOKUP(Coffee_shop[[#This Row],[Customer ID]],customers!A:A,customers!I:I,,0)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_xlfn.XLOOKUP(C825,customers!A:A,customers!C:C,,0)</f>
        <v>tbenediktovichmv@ebay.com</v>
      </c>
      <c r="H825" s="2" t="str">
        <f>_xlfn.XLOOKUP(C825,customers!A:A,customers!G:G,,0)</f>
        <v>United States</v>
      </c>
      <c r="I825" t="str">
        <f>_xlfn.XLOOKUP(D825,products!A:A,products!B:B,,0)</f>
        <v>Lib</v>
      </c>
      <c r="J825" t="str">
        <f>_xlfn.XLOOKUP(D825,products!A:A,products!C:C,,0)</f>
        <v>L</v>
      </c>
      <c r="K825" s="5">
        <f>_xlfn.XLOOKUP(D825,products!A:A,products!D:D,,0)</f>
        <v>1</v>
      </c>
      <c r="L825" s="5">
        <f>_xlfn.XLOOKUP(D825,products!A:A,products!E:E,,0)</f>
        <v>15.85</v>
      </c>
      <c r="M825">
        <f t="shared" si="36"/>
        <v>47.55</v>
      </c>
      <c r="N825" t="str">
        <f t="shared" si="37"/>
        <v>Libarica</v>
      </c>
      <c r="O825" t="str">
        <f t="shared" si="38"/>
        <v>Light</v>
      </c>
      <c r="P825" t="str">
        <f>_xlfn.XLOOKUP(Coffee_shop[[#This Row],[Customer ID]],customers!A:A,customers!I:I,,0)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_xlfn.XLOOKUP(C826,customers!A:A,customers!C:C,,0)</f>
        <v>cbournermw@chronoengine.com</v>
      </c>
      <c r="H826" s="2" t="str">
        <f>_xlfn.XLOOKUP(C826,customers!A:A,customers!G:G,,0)</f>
        <v>United States</v>
      </c>
      <c r="I826" t="str">
        <f>_xlfn.XLOOKUP(D826,products!A:A,products!B:B,,0)</f>
        <v>Ara</v>
      </c>
      <c r="J826" t="str">
        <f>_xlfn.XLOOKUP(D826,products!A:A,products!C:C,,0)</f>
        <v>M</v>
      </c>
      <c r="K826" s="5">
        <f>_xlfn.XLOOKUP(D826,products!A:A,products!D:D,,0)</f>
        <v>0.2</v>
      </c>
      <c r="L826" s="5">
        <f>_xlfn.XLOOKUP(D826,products!A:A,products!E:E,,0)</f>
        <v>3.375</v>
      </c>
      <c r="M826">
        <f t="shared" si="36"/>
        <v>16.875</v>
      </c>
      <c r="N826" t="str">
        <f t="shared" si="37"/>
        <v>Arabica</v>
      </c>
      <c r="O826" t="str">
        <f t="shared" si="38"/>
        <v>Medium</v>
      </c>
      <c r="P826" t="str">
        <f>_xlfn.XLOOKUP(Coffee_shop[[#This Row],[Customer ID]],customers!A:A,customers!I:I,,0)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_xlfn.XLOOKUP(C827,customers!A:A,customers!C:C,,0)</f>
        <v>oskermen3@hatena.ne.jp</v>
      </c>
      <c r="H827" s="2" t="str">
        <f>_xlfn.XLOOKUP(C827,customers!A:A,customers!G:G,,0)</f>
        <v>United States</v>
      </c>
      <c r="I827" t="str">
        <f>_xlfn.XLOOKUP(D827,products!A:A,products!B:B,,0)</f>
        <v>Ara</v>
      </c>
      <c r="J827" t="str">
        <f>_xlfn.XLOOKUP(D827,products!A:A,products!C:C,,0)</f>
        <v>D</v>
      </c>
      <c r="K827" s="5">
        <f>_xlfn.XLOOKUP(D827,products!A:A,products!D:D,,0)</f>
        <v>1</v>
      </c>
      <c r="L827" s="5">
        <f>_xlfn.XLOOKUP(D827,products!A:A,products!E:E,,0)</f>
        <v>9.9499999999999993</v>
      </c>
      <c r="M827">
        <f t="shared" si="36"/>
        <v>29.849999999999998</v>
      </c>
      <c r="N827" t="str">
        <f t="shared" si="37"/>
        <v>Arabica</v>
      </c>
      <c r="O827" t="str">
        <f t="shared" si="38"/>
        <v>Dark</v>
      </c>
      <c r="P827" t="str">
        <f>_xlfn.XLOOKUP(Coffee_shop[[#This Row],[Customer ID]],customers!A:A,customers!I:I,,0)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_xlfn.XLOOKUP(C828,customers!A:A,customers!C:C,,0)</f>
        <v>kheddanmy@icq.com</v>
      </c>
      <c r="H828" s="2" t="str">
        <f>_xlfn.XLOOKUP(C828,customers!A:A,customers!G:G,,0)</f>
        <v>United States</v>
      </c>
      <c r="I828" t="str">
        <f>_xlfn.XLOOKUP(D828,products!A:A,products!B:B,,0)</f>
        <v>Exc</v>
      </c>
      <c r="J828" t="str">
        <f>_xlfn.XLOOKUP(D828,products!A:A,products!C:C,,0)</f>
        <v>M</v>
      </c>
      <c r="K828" s="5">
        <f>_xlfn.XLOOKUP(D828,products!A:A,products!D:D,,0)</f>
        <v>0.5</v>
      </c>
      <c r="L828" s="5">
        <f>_xlfn.XLOOKUP(D828,products!A:A,products!E:E,,0)</f>
        <v>8.25</v>
      </c>
      <c r="M828">
        <f t="shared" si="36"/>
        <v>41.25</v>
      </c>
      <c r="N828" t="str">
        <f t="shared" si="37"/>
        <v>Excelsa</v>
      </c>
      <c r="O828" t="str">
        <f t="shared" si="38"/>
        <v>Medium</v>
      </c>
      <c r="P828" t="str">
        <f>_xlfn.XLOOKUP(Coffee_shop[[#This Row],[Customer ID]],customers!A:A,customers!I:I,,0)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_xlfn.XLOOKUP(C829,customers!A:A,customers!C:C,,0)</f>
        <v>ichartersmz@abc.net.au</v>
      </c>
      <c r="H829" s="2" t="str">
        <f>_xlfn.XLOOKUP(C829,customers!A:A,customers!G:G,,0)</f>
        <v>United States</v>
      </c>
      <c r="I829" t="str">
        <f>_xlfn.XLOOKUP(D829,products!A:A,products!B:B,,0)</f>
        <v>Exc</v>
      </c>
      <c r="J829" t="str">
        <f>_xlfn.XLOOKUP(D829,products!A:A,products!C:C,,0)</f>
        <v>M</v>
      </c>
      <c r="K829" s="5">
        <f>_xlfn.XLOOKUP(D829,products!A:A,products!D:D,,0)</f>
        <v>0.2</v>
      </c>
      <c r="L829" s="5">
        <f>_xlfn.XLOOKUP(D829,products!A:A,products!E:E,,0)</f>
        <v>4.125</v>
      </c>
      <c r="M829">
        <f t="shared" si="36"/>
        <v>20.625</v>
      </c>
      <c r="N829" t="str">
        <f t="shared" si="37"/>
        <v>Excelsa</v>
      </c>
      <c r="O829" t="str">
        <f t="shared" si="38"/>
        <v>Medium</v>
      </c>
      <c r="P829" t="str">
        <f>_xlfn.XLOOKUP(Coffee_shop[[#This Row],[Customer ID]],customers!A:A,customers!I:I,,0)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_xlfn.XLOOKUP(C830,customers!A:A,customers!C:C,,0)</f>
        <v>aroubertn0@tmall.com</v>
      </c>
      <c r="H830" s="2" t="str">
        <f>_xlfn.XLOOKUP(C830,customers!A:A,customers!G:G,,0)</f>
        <v>United States</v>
      </c>
      <c r="I830" t="str">
        <f>_xlfn.XLOOKUP(D830,products!A:A,products!B:B,,0)</f>
        <v>Ara</v>
      </c>
      <c r="J830" t="str">
        <f>_xlfn.XLOOKUP(D830,products!A:A,products!C:C,,0)</f>
        <v>D</v>
      </c>
      <c r="K830" s="5">
        <f>_xlfn.XLOOKUP(D830,products!A:A,products!D:D,,0)</f>
        <v>2.5</v>
      </c>
      <c r="L830" s="5">
        <f>_xlfn.XLOOKUP(D830,products!A:A,products!E:E,,0)</f>
        <v>22.884999999999998</v>
      </c>
      <c r="M830">
        <f t="shared" si="36"/>
        <v>137.31</v>
      </c>
      <c r="N830" t="str">
        <f t="shared" si="37"/>
        <v>Arabica</v>
      </c>
      <c r="O830" t="str">
        <f t="shared" si="38"/>
        <v>Dark</v>
      </c>
      <c r="P830" t="str">
        <f>_xlfn.XLOOKUP(Coffee_shop[[#This Row],[Customer ID]],customers!A:A,customers!I:I,,0)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_xlfn.XLOOKUP(C831,customers!A:A,customers!C:C,,0)</f>
        <v>hmairsn1@so-net.ne.jp</v>
      </c>
      <c r="H831" s="2" t="str">
        <f>_xlfn.XLOOKUP(C831,customers!A:A,customers!G:G,,0)</f>
        <v>United States</v>
      </c>
      <c r="I831" t="str">
        <f>_xlfn.XLOOKUP(D831,products!A:A,products!B:B,,0)</f>
        <v>Ara</v>
      </c>
      <c r="J831" t="str">
        <f>_xlfn.XLOOKUP(D831,products!A:A,products!C:C,,0)</f>
        <v>D</v>
      </c>
      <c r="K831" s="5">
        <f>_xlfn.XLOOKUP(D831,products!A:A,products!D:D,,0)</f>
        <v>0.2</v>
      </c>
      <c r="L831" s="5">
        <f>_xlfn.XLOOKUP(D831,products!A:A,products!E:E,,0)</f>
        <v>2.9849999999999999</v>
      </c>
      <c r="M831">
        <f t="shared" si="36"/>
        <v>2.9849999999999999</v>
      </c>
      <c r="N831" t="str">
        <f t="shared" si="37"/>
        <v>Arabica</v>
      </c>
      <c r="O831" t="str">
        <f t="shared" si="38"/>
        <v>Dark</v>
      </c>
      <c r="P831" t="str">
        <f>_xlfn.XLOOKUP(Coffee_shop[[#This Row],[Customer ID]],customers!A:A,customers!I:I,,0)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_xlfn.XLOOKUP(C832,customers!A:A,customers!C:C,,0)</f>
        <v>hrainforthn2@blog.com</v>
      </c>
      <c r="H832" s="2" t="str">
        <f>_xlfn.XLOOKUP(C832,customers!A:A,customers!G:G,,0)</f>
        <v>United States</v>
      </c>
      <c r="I832" t="str">
        <f>_xlfn.XLOOKUP(D832,products!A:A,products!B:B,,0)</f>
        <v>Exc</v>
      </c>
      <c r="J832" t="str">
        <f>_xlfn.XLOOKUP(D832,products!A:A,products!C:C,,0)</f>
        <v>M</v>
      </c>
      <c r="K832" s="5">
        <f>_xlfn.XLOOKUP(D832,products!A:A,products!D:D,,0)</f>
        <v>1</v>
      </c>
      <c r="L832" s="5">
        <f>_xlfn.XLOOKUP(D832,products!A:A,products!E:E,,0)</f>
        <v>13.75</v>
      </c>
      <c r="M832">
        <f t="shared" si="36"/>
        <v>27.5</v>
      </c>
      <c r="N832" t="str">
        <f t="shared" si="37"/>
        <v>Excelsa</v>
      </c>
      <c r="O832" t="str">
        <f t="shared" si="38"/>
        <v>Medium</v>
      </c>
      <c r="P832" t="str">
        <f>_xlfn.XLOOKUP(Coffee_shop[[#This Row],[Customer ID]],customers!A:A,customers!I:I,,0)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_xlfn.XLOOKUP(C833,customers!A:A,customers!C:C,,0)</f>
        <v>hrainforthn2@blog.com</v>
      </c>
      <c r="H833" s="2" t="str">
        <f>_xlfn.XLOOKUP(C833,customers!A:A,customers!G:G,,0)</f>
        <v>United States</v>
      </c>
      <c r="I833" t="str">
        <f>_xlfn.XLOOKUP(D833,products!A:A,products!B:B,,0)</f>
        <v>Ara</v>
      </c>
      <c r="J833" t="str">
        <f>_xlfn.XLOOKUP(D833,products!A:A,products!C:C,,0)</f>
        <v>D</v>
      </c>
      <c r="K833" s="5">
        <f>_xlfn.XLOOKUP(D833,products!A:A,products!D:D,,0)</f>
        <v>0.2</v>
      </c>
      <c r="L833" s="5">
        <f>_xlfn.XLOOKUP(D833,products!A:A,products!E:E,,0)</f>
        <v>2.9849999999999999</v>
      </c>
      <c r="M833">
        <f t="shared" si="36"/>
        <v>5.97</v>
      </c>
      <c r="N833" t="str">
        <f t="shared" si="37"/>
        <v>Arabica</v>
      </c>
      <c r="O833" t="str">
        <f t="shared" si="38"/>
        <v>Dark</v>
      </c>
      <c r="P833" t="str">
        <f>_xlfn.XLOOKUP(Coffee_shop[[#This Row],[Customer ID]],customers!A:A,customers!I:I,,0)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_xlfn.XLOOKUP(C834,customers!A:A,customers!C:C,,0)</f>
        <v>ijespern4@theglobeandmail.com</v>
      </c>
      <c r="H834" s="2" t="str">
        <f>_xlfn.XLOOKUP(C834,customers!A:A,customers!G:G,,0)</f>
        <v>United States</v>
      </c>
      <c r="I834" t="str">
        <f>_xlfn.XLOOKUP(D834,products!A:A,products!B:B,,0)</f>
        <v>Rob</v>
      </c>
      <c r="J834" t="str">
        <f>_xlfn.XLOOKUP(D834,products!A:A,products!C:C,,0)</f>
        <v>M</v>
      </c>
      <c r="K834" s="5">
        <f>_xlfn.XLOOKUP(D834,products!A:A,products!D:D,,0)</f>
        <v>1</v>
      </c>
      <c r="L834" s="5">
        <f>_xlfn.XLOOKUP(D834,products!A:A,products!E:E,,0)</f>
        <v>9.9499999999999993</v>
      </c>
      <c r="M834">
        <f t="shared" si="36"/>
        <v>59.699999999999996</v>
      </c>
      <c r="N834" t="str">
        <f t="shared" si="37"/>
        <v>Robusta</v>
      </c>
      <c r="O834" t="str">
        <f t="shared" si="38"/>
        <v>Medium</v>
      </c>
      <c r="P834" t="str">
        <f>_xlfn.XLOOKUP(Coffee_shop[[#This Row],[Customer ID]],customers!A:A,customers!I:I,,0)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_xlfn.XLOOKUP(C835,customers!A:A,customers!C:C,,0)</f>
        <v>ldwerryhousen5@gravatar.com</v>
      </c>
      <c r="H835" s="2" t="str">
        <f>_xlfn.XLOOKUP(C835,customers!A:A,customers!G:G,,0)</f>
        <v>United States</v>
      </c>
      <c r="I835" t="str">
        <f>_xlfn.XLOOKUP(D835,products!A:A,products!B:B,,0)</f>
        <v>Rob</v>
      </c>
      <c r="J835" t="str">
        <f>_xlfn.XLOOKUP(D835,products!A:A,products!C:C,,0)</f>
        <v>D</v>
      </c>
      <c r="K835" s="5">
        <f>_xlfn.XLOOKUP(D835,products!A:A,products!D:D,,0)</f>
        <v>2.5</v>
      </c>
      <c r="L835" s="5">
        <f>_xlfn.XLOOKUP(D835,products!A:A,products!E:E,,0)</f>
        <v>20.584999999999997</v>
      </c>
      <c r="M835">
        <f t="shared" ref="M835:M898" si="39">L835*E835</f>
        <v>82.339999999999989</v>
      </c>
      <c r="N835" t="str">
        <f t="shared" ref="N835:N898" si="40">IF(I835="Rob","Robusta",IF(I835="Exc","Excelsa",IF(I835="Ara","Arabica",IF(I835="Lib","Libarica"))))</f>
        <v>Robusta</v>
      </c>
      <c r="O835" t="str">
        <f t="shared" ref="O835:O898" si="41">IF(J835="M","Medium",IF(J835="L","Light",IF(J835="D","Dark"," ")))</f>
        <v>Dark</v>
      </c>
      <c r="P835" t="str">
        <f>_xlfn.XLOOKUP(Coffee_shop[[#This Row],[Customer ID]],customers!A:A,customers!I:I,,0)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_xlfn.XLOOKUP(C836,customers!A:A,customers!C:C,,0)</f>
        <v>nbroomern6@examiner.com</v>
      </c>
      <c r="H836" s="2" t="str">
        <f>_xlfn.XLOOKUP(C836,customers!A:A,customers!G:G,,0)</f>
        <v>United States</v>
      </c>
      <c r="I836" t="str">
        <f>_xlfn.XLOOKUP(D836,products!A:A,products!B:B,,0)</f>
        <v>Ara</v>
      </c>
      <c r="J836" t="str">
        <f>_xlfn.XLOOKUP(D836,products!A:A,products!C:C,,0)</f>
        <v>D</v>
      </c>
      <c r="K836" s="5">
        <f>_xlfn.XLOOKUP(D836,products!A:A,products!D:D,,0)</f>
        <v>2.5</v>
      </c>
      <c r="L836" s="5">
        <f>_xlfn.XLOOKUP(D836,products!A:A,products!E:E,,0)</f>
        <v>22.884999999999998</v>
      </c>
      <c r="M836">
        <f t="shared" si="39"/>
        <v>22.884999999999998</v>
      </c>
      <c r="N836" t="str">
        <f t="shared" si="40"/>
        <v>Arabica</v>
      </c>
      <c r="O836" t="str">
        <f t="shared" si="41"/>
        <v>Dark</v>
      </c>
      <c r="P836" t="str">
        <f>_xlfn.XLOOKUP(Coffee_shop[[#This Row],[Customer ID]],customers!A:A,customers!I:I,,0)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_xlfn.XLOOKUP(C837,customers!A:A,customers!C:C,,0)</f>
        <v>kthoumassonn7@bloglovin.com</v>
      </c>
      <c r="H837" s="2" t="str">
        <f>_xlfn.XLOOKUP(C837,customers!A:A,customers!G:G,,0)</f>
        <v>United States</v>
      </c>
      <c r="I837" t="str">
        <f>_xlfn.XLOOKUP(D837,products!A:A,products!B:B,,0)</f>
        <v>Exc</v>
      </c>
      <c r="J837" t="str">
        <f>_xlfn.XLOOKUP(D837,products!A:A,products!C:C,,0)</f>
        <v>L</v>
      </c>
      <c r="K837" s="5">
        <f>_xlfn.XLOOKUP(D837,products!A:A,products!D:D,,0)</f>
        <v>0.5</v>
      </c>
      <c r="L837" s="5">
        <f>_xlfn.XLOOKUP(D837,products!A:A,products!E:E,,0)</f>
        <v>8.91</v>
      </c>
      <c r="M837">
        <f t="shared" si="39"/>
        <v>8.91</v>
      </c>
      <c r="N837" t="str">
        <f t="shared" si="40"/>
        <v>Excelsa</v>
      </c>
      <c r="O837" t="str">
        <f t="shared" si="41"/>
        <v>Light</v>
      </c>
      <c r="P837" t="str">
        <f>_xlfn.XLOOKUP(Coffee_shop[[#This Row],[Customer ID]],customers!A:A,customers!I:I,,0)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_xlfn.XLOOKUP(C838,customers!A:A,customers!C:C,,0)</f>
        <v>fhabberghamn8@discovery.com</v>
      </c>
      <c r="H838" s="2" t="str">
        <f>_xlfn.XLOOKUP(C838,customers!A:A,customers!G:G,,0)</f>
        <v>United States</v>
      </c>
      <c r="I838" t="str">
        <f>_xlfn.XLOOKUP(D838,products!A:A,products!B:B,,0)</f>
        <v>Ara</v>
      </c>
      <c r="J838" t="str">
        <f>_xlfn.XLOOKUP(D838,products!A:A,products!C:C,,0)</f>
        <v>D</v>
      </c>
      <c r="K838" s="5">
        <f>_xlfn.XLOOKUP(D838,products!A:A,products!D:D,,0)</f>
        <v>0.2</v>
      </c>
      <c r="L838" s="5">
        <f>_xlfn.XLOOKUP(D838,products!A:A,products!E:E,,0)</f>
        <v>2.9849999999999999</v>
      </c>
      <c r="M838">
        <f t="shared" si="39"/>
        <v>11.94</v>
      </c>
      <c r="N838" t="str">
        <f t="shared" si="40"/>
        <v>Arabica</v>
      </c>
      <c r="O838" t="str">
        <f t="shared" si="41"/>
        <v>Dark</v>
      </c>
      <c r="P838" t="str">
        <f>_xlfn.XLOOKUP(Coffee_shop[[#This Row],[Customer ID]],customers!A:A,customers!I:I,,0)</f>
        <v>No</v>
      </c>
    </row>
    <row r="839" spans="1:16" x14ac:dyDescent="0.3">
      <c r="A839" s="2" t="s">
        <v>5222</v>
      </c>
      <c r="B839" s="3">
        <v>43715</v>
      </c>
      <c r="C839" s="2" t="s">
        <v>5113</v>
      </c>
      <c r="D839" t="s">
        <v>6181</v>
      </c>
      <c r="E839" s="2">
        <v>3</v>
      </c>
      <c r="F839" s="2" t="str">
        <f>_xlfn.XLOOKUP(C839,customers!$A$1:$A$1001,customers!$B$1:$B$1001,,0)</f>
        <v>Allis Wilmore</v>
      </c>
      <c r="G839" s="2">
        <f>_xlfn.XLOOKUP(C839,customers!A:A,customers!C:C,,0)</f>
        <v>0</v>
      </c>
      <c r="H839" s="2" t="str">
        <f>_xlfn.XLOOKUP(C839,customers!A:A,customers!G:G,,0)</f>
        <v>United States</v>
      </c>
      <c r="I839" t="str">
        <f>_xlfn.XLOOKUP(D839,products!A:A,products!B:B,,0)</f>
        <v>Lib</v>
      </c>
      <c r="J839" t="str">
        <f>_xlfn.XLOOKUP(D839,products!A:A,products!C:C,,0)</f>
        <v>M</v>
      </c>
      <c r="K839" s="5">
        <f>_xlfn.XLOOKUP(D839,products!A:A,products!D:D,,0)</f>
        <v>2.5</v>
      </c>
      <c r="L839" s="5">
        <f>_xlfn.XLOOKUP(D839,products!A:A,products!E:E,,0)</f>
        <v>33.464999999999996</v>
      </c>
      <c r="M839">
        <f t="shared" si="39"/>
        <v>100.39499999999998</v>
      </c>
      <c r="N839" t="str">
        <f t="shared" si="40"/>
        <v>Libarica</v>
      </c>
      <c r="O839" t="str">
        <f t="shared" si="41"/>
        <v>Medium</v>
      </c>
      <c r="P839" t="str">
        <f>_xlfn.XLOOKUP(Coffee_shop[[#This Row],[Customer ID]],customers!A:A,customers!I:I,,0)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_xlfn.XLOOKUP(C840,customers!A:A,customers!C:C,,0)</f>
        <v>ravrashinna@tamu.edu</v>
      </c>
      <c r="H840" s="2" t="str">
        <f>_xlfn.XLOOKUP(C840,customers!A:A,customers!G:G,,0)</f>
        <v>United States</v>
      </c>
      <c r="I840" t="str">
        <f>_xlfn.XLOOKUP(D840,products!A:A,products!B:B,,0)</f>
        <v>Ara</v>
      </c>
      <c r="J840" t="str">
        <f>_xlfn.XLOOKUP(D840,products!A:A,products!C:C,,0)</f>
        <v>D</v>
      </c>
      <c r="K840" s="5">
        <f>_xlfn.XLOOKUP(D840,products!A:A,products!D:D,,0)</f>
        <v>2.5</v>
      </c>
      <c r="L840" s="5">
        <f>_xlfn.XLOOKUP(D840,products!A:A,products!E:E,,0)</f>
        <v>22.884999999999998</v>
      </c>
      <c r="M840">
        <f t="shared" si="39"/>
        <v>114.42499999999998</v>
      </c>
      <c r="N840" t="str">
        <f t="shared" si="40"/>
        <v>Arabica</v>
      </c>
      <c r="O840" t="str">
        <f t="shared" si="41"/>
        <v>Dark</v>
      </c>
      <c r="P840" t="str">
        <f>_xlfn.XLOOKUP(Coffee_shop[[#This Row],[Customer ID]],customers!A:A,customers!I:I,,0)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_xlfn.XLOOKUP(C841,customers!A:A,customers!C:C,,0)</f>
        <v>mdoidgenb@etsy.com</v>
      </c>
      <c r="H841" s="2" t="str">
        <f>_xlfn.XLOOKUP(C841,customers!A:A,customers!G:G,,0)</f>
        <v>United States</v>
      </c>
      <c r="I841" t="str">
        <f>_xlfn.XLOOKUP(D841,products!A:A,products!B:B,,0)</f>
        <v>Exc</v>
      </c>
      <c r="J841" t="str">
        <f>_xlfn.XLOOKUP(D841,products!A:A,products!C:C,,0)</f>
        <v>M</v>
      </c>
      <c r="K841" s="5">
        <f>_xlfn.XLOOKUP(D841,products!A:A,products!D:D,,0)</f>
        <v>0.5</v>
      </c>
      <c r="L841" s="5">
        <f>_xlfn.XLOOKUP(D841,products!A:A,products!E:E,,0)</f>
        <v>8.25</v>
      </c>
      <c r="M841">
        <f t="shared" si="39"/>
        <v>41.25</v>
      </c>
      <c r="N841" t="str">
        <f t="shared" si="40"/>
        <v>Excelsa</v>
      </c>
      <c r="O841" t="str">
        <f t="shared" si="41"/>
        <v>Medium</v>
      </c>
      <c r="P841" t="str">
        <f>_xlfn.XLOOKUP(Coffee_shop[[#This Row],[Customer ID]],customers!A:A,customers!I:I,,0)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_xlfn.XLOOKUP(C842,customers!A:A,customers!C:C,,0)</f>
        <v>jedinboronc@reverbnation.com</v>
      </c>
      <c r="H842" s="2" t="str">
        <f>_xlfn.XLOOKUP(C842,customers!A:A,customers!G:G,,0)</f>
        <v>United States</v>
      </c>
      <c r="I842" t="str">
        <f>_xlfn.XLOOKUP(D842,products!A:A,products!B:B,,0)</f>
        <v>Rob</v>
      </c>
      <c r="J842" t="str">
        <f>_xlfn.XLOOKUP(D842,products!A:A,products!C:C,,0)</f>
        <v>L</v>
      </c>
      <c r="K842" s="5">
        <f>_xlfn.XLOOKUP(D842,products!A:A,products!D:D,,0)</f>
        <v>0.5</v>
      </c>
      <c r="L842" s="5">
        <f>_xlfn.XLOOKUP(D842,products!A:A,products!E:E,,0)</f>
        <v>7.169999999999999</v>
      </c>
      <c r="M842">
        <f t="shared" si="39"/>
        <v>28.679999999999996</v>
      </c>
      <c r="N842" t="str">
        <f t="shared" si="40"/>
        <v>Robusta</v>
      </c>
      <c r="O842" t="str">
        <f t="shared" si="41"/>
        <v>Light</v>
      </c>
      <c r="P842" t="str">
        <f>_xlfn.XLOOKUP(Coffee_shop[[#This Row],[Customer ID]],customers!A:A,customers!I:I,,0)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_xlfn.XLOOKUP(C843,customers!A:A,customers!C:C,,0)</f>
        <v>ttewelsonnd@cdbaby.com</v>
      </c>
      <c r="H843" s="2" t="str">
        <f>_xlfn.XLOOKUP(C843,customers!A:A,customers!G:G,,0)</f>
        <v>United States</v>
      </c>
      <c r="I843" t="str">
        <f>_xlfn.XLOOKUP(D843,products!A:A,products!B:B,,0)</f>
        <v>Lib</v>
      </c>
      <c r="J843" t="str">
        <f>_xlfn.XLOOKUP(D843,products!A:A,products!C:C,,0)</f>
        <v>M</v>
      </c>
      <c r="K843" s="5">
        <f>_xlfn.XLOOKUP(D843,products!A:A,products!D:D,,0)</f>
        <v>0.2</v>
      </c>
      <c r="L843" s="5">
        <f>_xlfn.XLOOKUP(D843,products!A:A,products!E:E,,0)</f>
        <v>4.3650000000000002</v>
      </c>
      <c r="M843">
        <f t="shared" si="39"/>
        <v>4.3650000000000002</v>
      </c>
      <c r="N843" t="str">
        <f t="shared" si="40"/>
        <v>Libarica</v>
      </c>
      <c r="O843" t="str">
        <f t="shared" si="41"/>
        <v>Medium</v>
      </c>
      <c r="P843" t="str">
        <f>_xlfn.XLOOKUP(Coffee_shop[[#This Row],[Customer ID]],customers!A:A,customers!I:I,,0)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_xlfn.XLOOKUP(C844,customers!A:A,customers!C:C,,0)</f>
        <v>oskermen3@hatena.ne.jp</v>
      </c>
      <c r="H844" s="2" t="str">
        <f>_xlfn.XLOOKUP(C844,customers!A:A,customers!G:G,,0)</f>
        <v>United States</v>
      </c>
      <c r="I844" t="str">
        <f>_xlfn.XLOOKUP(D844,products!A:A,products!B:B,,0)</f>
        <v>Exc</v>
      </c>
      <c r="J844" t="str">
        <f>_xlfn.XLOOKUP(D844,products!A:A,products!C:C,,0)</f>
        <v>M</v>
      </c>
      <c r="K844" s="5">
        <f>_xlfn.XLOOKUP(D844,products!A:A,products!D:D,,0)</f>
        <v>0.2</v>
      </c>
      <c r="L844" s="5">
        <f>_xlfn.XLOOKUP(D844,products!A:A,products!E:E,,0)</f>
        <v>4.125</v>
      </c>
      <c r="M844">
        <f t="shared" si="39"/>
        <v>8.25</v>
      </c>
      <c r="N844" t="str">
        <f t="shared" si="40"/>
        <v>Excelsa</v>
      </c>
      <c r="O844" t="str">
        <f t="shared" si="41"/>
        <v>Medium</v>
      </c>
      <c r="P844" t="str">
        <f>_xlfn.XLOOKUP(Coffee_shop[[#This Row],[Customer ID]],customers!A:A,customers!I:I,,0)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_xlfn.XLOOKUP(C845,customers!A:A,customers!C:C,,0)</f>
        <v>ddrewittnf@mapquest.com</v>
      </c>
      <c r="H845" s="2" t="str">
        <f>_xlfn.XLOOKUP(C845,customers!A:A,customers!G:G,,0)</f>
        <v>United States</v>
      </c>
      <c r="I845" t="str">
        <f>_xlfn.XLOOKUP(D845,products!A:A,products!B:B,,0)</f>
        <v>Exc</v>
      </c>
      <c r="J845" t="str">
        <f>_xlfn.XLOOKUP(D845,products!A:A,products!C:C,,0)</f>
        <v>M</v>
      </c>
      <c r="K845" s="5">
        <f>_xlfn.XLOOKUP(D845,products!A:A,products!D:D,,0)</f>
        <v>0.2</v>
      </c>
      <c r="L845" s="5">
        <f>_xlfn.XLOOKUP(D845,products!A:A,products!E:E,,0)</f>
        <v>4.125</v>
      </c>
      <c r="M845">
        <f t="shared" si="39"/>
        <v>8.25</v>
      </c>
      <c r="N845" t="str">
        <f t="shared" si="40"/>
        <v>Excelsa</v>
      </c>
      <c r="O845" t="str">
        <f t="shared" si="41"/>
        <v>Medium</v>
      </c>
      <c r="P845" t="str">
        <f>_xlfn.XLOOKUP(Coffee_shop[[#This Row],[Customer ID]],customers!A:A,customers!I:I,,0)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_xlfn.XLOOKUP(C846,customers!A:A,customers!C:C,,0)</f>
        <v>agladhillng@stanford.edu</v>
      </c>
      <c r="H846" s="2" t="str">
        <f>_xlfn.XLOOKUP(C846,customers!A:A,customers!G:G,,0)</f>
        <v>United States</v>
      </c>
      <c r="I846" t="str">
        <f>_xlfn.XLOOKUP(D846,products!A:A,products!B:B,,0)</f>
        <v>Ara</v>
      </c>
      <c r="J846" t="str">
        <f>_xlfn.XLOOKUP(D846,products!A:A,products!C:C,,0)</f>
        <v>D</v>
      </c>
      <c r="K846" s="5">
        <f>_xlfn.XLOOKUP(D846,products!A:A,products!D:D,,0)</f>
        <v>0.5</v>
      </c>
      <c r="L846" s="5">
        <f>_xlfn.XLOOKUP(D846,products!A:A,products!E:E,,0)</f>
        <v>5.97</v>
      </c>
      <c r="M846">
        <f t="shared" si="39"/>
        <v>35.82</v>
      </c>
      <c r="N846" t="str">
        <f t="shared" si="40"/>
        <v>Arabica</v>
      </c>
      <c r="O846" t="str">
        <f t="shared" si="41"/>
        <v>Dark</v>
      </c>
      <c r="P846" t="str">
        <f>_xlfn.XLOOKUP(Coffee_shop[[#This Row],[Customer ID]],customers!A:A,customers!I:I,,0)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_xlfn.XLOOKUP(C847,customers!A:A,customers!C:C,,0)</f>
        <v>mlorineznh@whitehouse.gov</v>
      </c>
      <c r="H847" s="2" t="str">
        <f>_xlfn.XLOOKUP(C847,customers!A:A,customers!G:G,,0)</f>
        <v>United States</v>
      </c>
      <c r="I847" t="str">
        <f>_xlfn.XLOOKUP(D847,products!A:A,products!B:B,,0)</f>
        <v>Exc</v>
      </c>
      <c r="J847" t="str">
        <f>_xlfn.XLOOKUP(D847,products!A:A,products!C:C,,0)</f>
        <v>D</v>
      </c>
      <c r="K847" s="5">
        <f>_xlfn.XLOOKUP(D847,products!A:A,products!D:D,,0)</f>
        <v>2.5</v>
      </c>
      <c r="L847" s="5">
        <f>_xlfn.XLOOKUP(D847,products!A:A,products!E:E,,0)</f>
        <v>27.945</v>
      </c>
      <c r="M847">
        <f t="shared" si="39"/>
        <v>167.67000000000002</v>
      </c>
      <c r="N847" t="str">
        <f t="shared" si="40"/>
        <v>Excelsa</v>
      </c>
      <c r="O847" t="str">
        <f t="shared" si="41"/>
        <v>Dark</v>
      </c>
      <c r="P847" t="str">
        <f>_xlfn.XLOOKUP(Coffee_shop[[#This Row],[Customer ID]],customers!A:A,customers!I:I,,0)</f>
        <v>No</v>
      </c>
    </row>
    <row r="848" spans="1:16" x14ac:dyDescent="0.3">
      <c r="A848" s="2" t="s">
        <v>5273</v>
      </c>
      <c r="B848" s="3">
        <v>44747</v>
      </c>
      <c r="C848" s="2" t="s">
        <v>5274</v>
      </c>
      <c r="D848" t="s">
        <v>6175</v>
      </c>
      <c r="E848" s="2">
        <v>2</v>
      </c>
      <c r="F848" s="2" t="str">
        <f>_xlfn.XLOOKUP(C848,customers!$A$1:$A$1001,customers!$B$1:$B$1001,,0)</f>
        <v>Edin Mathe</v>
      </c>
      <c r="G848" s="2">
        <f>_xlfn.XLOOKUP(C848,customers!A:A,customers!C:C,,0)</f>
        <v>0</v>
      </c>
      <c r="H848" s="2" t="str">
        <f>_xlfn.XLOOKUP(C848,customers!A:A,customers!G:G,,0)</f>
        <v>United States</v>
      </c>
      <c r="I848" t="str">
        <f>_xlfn.XLOOKUP(D848,products!A:A,products!B:B,,0)</f>
        <v>Ara</v>
      </c>
      <c r="J848" t="str">
        <f>_xlfn.XLOOKUP(D848,products!A:A,products!C:C,,0)</f>
        <v>M</v>
      </c>
      <c r="K848" s="5">
        <f>_xlfn.XLOOKUP(D848,products!A:A,products!D:D,,0)</f>
        <v>2.5</v>
      </c>
      <c r="L848" s="5">
        <f>_xlfn.XLOOKUP(D848,products!A:A,products!E:E,,0)</f>
        <v>25.874999999999996</v>
      </c>
      <c r="M848">
        <f t="shared" si="39"/>
        <v>51.749999999999993</v>
      </c>
      <c r="N848" t="str">
        <f t="shared" si="40"/>
        <v>Arabica</v>
      </c>
      <c r="O848" t="str">
        <f t="shared" si="41"/>
        <v>Medium</v>
      </c>
      <c r="P848" t="str">
        <f>_xlfn.XLOOKUP(Coffee_shop[[#This Row],[Customer ID]],customers!A:A,customers!I:I,,0)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_xlfn.XLOOKUP(C849,customers!A:A,customers!C:C,,0)</f>
        <v>mvannj@wikipedia.org</v>
      </c>
      <c r="H849" s="2" t="str">
        <f>_xlfn.XLOOKUP(C849,customers!A:A,customers!G:G,,0)</f>
        <v>United States</v>
      </c>
      <c r="I849" t="str">
        <f>_xlfn.XLOOKUP(D849,products!A:A,products!B:B,,0)</f>
        <v>Ara</v>
      </c>
      <c r="J849" t="str">
        <f>_xlfn.XLOOKUP(D849,products!A:A,products!C:C,,0)</f>
        <v>D</v>
      </c>
      <c r="K849" s="5">
        <f>_xlfn.XLOOKUP(D849,products!A:A,products!D:D,,0)</f>
        <v>0.2</v>
      </c>
      <c r="L849" s="5">
        <f>_xlfn.XLOOKUP(D849,products!A:A,products!E:E,,0)</f>
        <v>2.9849999999999999</v>
      </c>
      <c r="M849">
        <f t="shared" si="39"/>
        <v>8.9550000000000001</v>
      </c>
      <c r="N849" t="str">
        <f t="shared" si="40"/>
        <v>Arabica</v>
      </c>
      <c r="O849" t="str">
        <f t="shared" si="41"/>
        <v>Dark</v>
      </c>
      <c r="P849" t="str">
        <f>_xlfn.XLOOKUP(Coffee_shop[[#This Row],[Customer ID]],customers!A:A,customers!I:I,,0)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_xlfn.XLOOKUP(C850,customers!A:A,customers!C:C,,0)</f>
        <v>0</v>
      </c>
      <c r="H850" s="2" t="str">
        <f>_xlfn.XLOOKUP(C850,customers!A:A,customers!G:G,,0)</f>
        <v>United States</v>
      </c>
      <c r="I850" t="str">
        <f>_xlfn.XLOOKUP(D850,products!A:A,products!B:B,,0)</f>
        <v>Exc</v>
      </c>
      <c r="J850" t="str">
        <f>_xlfn.XLOOKUP(D850,products!A:A,products!C:C,,0)</f>
        <v>L</v>
      </c>
      <c r="K850" s="5">
        <f>_xlfn.XLOOKUP(D850,products!A:A,products!D:D,,0)</f>
        <v>0.5</v>
      </c>
      <c r="L850" s="5">
        <f>_xlfn.XLOOKUP(D850,products!A:A,products!E:E,,0)</f>
        <v>8.91</v>
      </c>
      <c r="M850">
        <f t="shared" si="39"/>
        <v>53.46</v>
      </c>
      <c r="N850" t="str">
        <f t="shared" si="40"/>
        <v>Excelsa</v>
      </c>
      <c r="O850" t="str">
        <f t="shared" si="41"/>
        <v>Light</v>
      </c>
      <c r="P850" t="str">
        <f>_xlfn.XLOOKUP(Coffee_shop[[#This Row],[Customer ID]],customers!A:A,customers!I:I,,0)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5">
        <f>_xlfn.XLOOKUP(D851,products!A:A,products!D:D,,0)</f>
        <v>0.2</v>
      </c>
      <c r="L851" s="5">
        <f>_xlfn.XLOOKUP(D851,products!A:A,products!E:E,,0)</f>
        <v>3.8849999999999998</v>
      </c>
      <c r="M851">
        <f t="shared" si="39"/>
        <v>23.31</v>
      </c>
      <c r="N851" t="str">
        <f t="shared" si="40"/>
        <v>Arabica</v>
      </c>
      <c r="O851" t="str">
        <f t="shared" si="41"/>
        <v>Light</v>
      </c>
      <c r="P851" t="str">
        <f>_xlfn.XLOOKUP(Coffee_shop[[#This Row],[Customer ID]],customers!A:A,customers!I:I,,0)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5">
        <f>_xlfn.XLOOKUP(D852,products!A:A,products!D:D,,0)</f>
        <v>0.2</v>
      </c>
      <c r="L852" s="5">
        <f>_xlfn.XLOOKUP(D852,products!A:A,products!E:E,,0)</f>
        <v>3.375</v>
      </c>
      <c r="M852">
        <f t="shared" si="39"/>
        <v>6.75</v>
      </c>
      <c r="N852" t="str">
        <f t="shared" si="40"/>
        <v>Arabica</v>
      </c>
      <c r="O852" t="str">
        <f t="shared" si="41"/>
        <v>Medium</v>
      </c>
      <c r="P852" t="str">
        <f>_xlfn.XLOOKUP(Coffee_shop[[#This Row],[Customer ID]],customers!A:A,customers!I:I,,0)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_xlfn.XLOOKUP(C853,customers!A:A,customers!C:C,,0)</f>
        <v>peberznn@woothemes.com</v>
      </c>
      <c r="H853" s="2" t="str">
        <f>_xlfn.XLOOKUP(C853,customers!A:A,customers!G:G,,0)</f>
        <v>United States</v>
      </c>
      <c r="I853" t="str">
        <f>_xlfn.XLOOKUP(D853,products!A:A,products!B:B,,0)</f>
        <v>Lib</v>
      </c>
      <c r="J853" t="str">
        <f>_xlfn.XLOOKUP(D853,products!A:A,products!C:C,,0)</f>
        <v>D</v>
      </c>
      <c r="K853" s="5">
        <f>_xlfn.XLOOKUP(D853,products!A:A,products!D:D,,0)</f>
        <v>0.5</v>
      </c>
      <c r="L853" s="5">
        <f>_xlfn.XLOOKUP(D853,products!A:A,products!E:E,,0)</f>
        <v>7.77</v>
      </c>
      <c r="M853">
        <f t="shared" si="39"/>
        <v>7.77</v>
      </c>
      <c r="N853" t="str">
        <f t="shared" si="40"/>
        <v>Libarica</v>
      </c>
      <c r="O853" t="str">
        <f t="shared" si="41"/>
        <v>Dark</v>
      </c>
      <c r="P853" t="str">
        <f>_xlfn.XLOOKUP(Coffee_shop[[#This Row],[Customer ID]],customers!A:A,customers!I:I,,0)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_xlfn.XLOOKUP(C854,customers!A:A,customers!C:C,,0)</f>
        <v>bgaishno@altervista.org</v>
      </c>
      <c r="H854" s="2" t="str">
        <f>_xlfn.XLOOKUP(C854,customers!A:A,customers!G:G,,0)</f>
        <v>United States</v>
      </c>
      <c r="I854" t="str">
        <f>_xlfn.XLOOKUP(D854,products!A:A,products!B:B,,0)</f>
        <v>Lib</v>
      </c>
      <c r="J854" t="str">
        <f>_xlfn.XLOOKUP(D854,products!A:A,products!C:C,,0)</f>
        <v>D</v>
      </c>
      <c r="K854" s="5">
        <f>_xlfn.XLOOKUP(D854,products!A:A,products!D:D,,0)</f>
        <v>2.5</v>
      </c>
      <c r="L854" s="5">
        <f>_xlfn.XLOOKUP(D854,products!A:A,products!E:E,,0)</f>
        <v>29.784999999999997</v>
      </c>
      <c r="M854">
        <f t="shared" si="39"/>
        <v>119.13999999999999</v>
      </c>
      <c r="N854" t="str">
        <f t="shared" si="40"/>
        <v>Libarica</v>
      </c>
      <c r="O854" t="str">
        <f t="shared" si="41"/>
        <v>Dark</v>
      </c>
      <c r="P854" t="str">
        <f>_xlfn.XLOOKUP(Coffee_shop[[#This Row],[Customer ID]],customers!A:A,customers!I:I,,0)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_xlfn.XLOOKUP(C855,customers!A:A,customers!C:C,,0)</f>
        <v>ldantonnp@miitbeian.gov.cn</v>
      </c>
      <c r="H855" s="2" t="str">
        <f>_xlfn.XLOOKUP(C855,customers!A:A,customers!G:G,,0)</f>
        <v>United States</v>
      </c>
      <c r="I855" t="str">
        <f>_xlfn.XLOOKUP(D855,products!A:A,products!B:B,,0)</f>
        <v>Ara</v>
      </c>
      <c r="J855" t="str">
        <f>_xlfn.XLOOKUP(D855,products!A:A,products!C:C,,0)</f>
        <v>D</v>
      </c>
      <c r="K855" s="5">
        <f>_xlfn.XLOOKUP(D855,products!A:A,products!D:D,,0)</f>
        <v>1</v>
      </c>
      <c r="L855" s="5">
        <f>_xlfn.XLOOKUP(D855,products!A:A,products!E:E,,0)</f>
        <v>9.9499999999999993</v>
      </c>
      <c r="M855">
        <f t="shared" si="39"/>
        <v>19.899999999999999</v>
      </c>
      <c r="N855" t="str">
        <f t="shared" si="40"/>
        <v>Arabica</v>
      </c>
      <c r="O855" t="str">
        <f t="shared" si="41"/>
        <v>Dark</v>
      </c>
      <c r="P855" t="str">
        <f>_xlfn.XLOOKUP(Coffee_shop[[#This Row],[Customer ID]],customers!A:A,customers!I:I,,0)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_xlfn.XLOOKUP(C856,customers!A:A,customers!C:C,,0)</f>
        <v>smorrallnq@answers.com</v>
      </c>
      <c r="H856" s="2" t="str">
        <f>_xlfn.XLOOKUP(C856,customers!A:A,customers!G:G,,0)</f>
        <v>United States</v>
      </c>
      <c r="I856" t="str">
        <f>_xlfn.XLOOKUP(D856,products!A:A,products!B:B,,0)</f>
        <v>Rob</v>
      </c>
      <c r="J856" t="str">
        <f>_xlfn.XLOOKUP(D856,products!A:A,products!C:C,,0)</f>
        <v>L</v>
      </c>
      <c r="K856" s="5">
        <f>_xlfn.XLOOKUP(D856,products!A:A,products!D:D,,0)</f>
        <v>0.5</v>
      </c>
      <c r="L856" s="5">
        <f>_xlfn.XLOOKUP(D856,products!A:A,products!E:E,,0)</f>
        <v>7.169999999999999</v>
      </c>
      <c r="M856">
        <f t="shared" si="39"/>
        <v>35.849999999999994</v>
      </c>
      <c r="N856" t="str">
        <f t="shared" si="40"/>
        <v>Robusta</v>
      </c>
      <c r="O856" t="str">
        <f t="shared" si="41"/>
        <v>Light</v>
      </c>
      <c r="P856" t="str">
        <f>_xlfn.XLOOKUP(Coffee_shop[[#This Row],[Customer ID]],customers!A:A,customers!I:I,,0)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_xlfn.XLOOKUP(C857,customers!A:A,customers!C:C,,0)</f>
        <v>dcrownshawnr@photobucket.com</v>
      </c>
      <c r="H857" s="2" t="str">
        <f>_xlfn.XLOOKUP(C857,customers!A:A,customers!G:G,,0)</f>
        <v>United States</v>
      </c>
      <c r="I857" t="str">
        <f>_xlfn.XLOOKUP(D857,products!A:A,products!B:B,,0)</f>
        <v>Lib</v>
      </c>
      <c r="J857" t="str">
        <f>_xlfn.XLOOKUP(D857,products!A:A,products!C:C,,0)</f>
        <v>D</v>
      </c>
      <c r="K857" s="5">
        <f>_xlfn.XLOOKUP(D857,products!A:A,products!D:D,,0)</f>
        <v>2.5</v>
      </c>
      <c r="L857" s="5">
        <f>_xlfn.XLOOKUP(D857,products!A:A,products!E:E,,0)</f>
        <v>29.784999999999997</v>
      </c>
      <c r="M857">
        <f t="shared" si="39"/>
        <v>89.35499999999999</v>
      </c>
      <c r="N857" t="str">
        <f t="shared" si="40"/>
        <v>Libarica</v>
      </c>
      <c r="O857" t="str">
        <f t="shared" si="41"/>
        <v>Dark</v>
      </c>
      <c r="P857" t="str">
        <f>_xlfn.XLOOKUP(Coffee_shop[[#This Row],[Customer ID]],customers!A:A,customers!I:I,,0)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_xlfn.XLOOKUP(C858,customers!A:A,customers!C:C,,0)</f>
        <v>oskermen3@hatena.ne.jp</v>
      </c>
      <c r="H858" s="2" t="str">
        <f>_xlfn.XLOOKUP(C858,customers!A:A,customers!G:G,,0)</f>
        <v>United States</v>
      </c>
      <c r="I858" t="str">
        <f>_xlfn.XLOOKUP(D858,products!A:A,products!B:B,,0)</f>
        <v>Lib</v>
      </c>
      <c r="J858" t="str">
        <f>_xlfn.XLOOKUP(D858,products!A:A,products!C:C,,0)</f>
        <v>M</v>
      </c>
      <c r="K858" s="5">
        <f>_xlfn.XLOOKUP(D858,products!A:A,products!D:D,,0)</f>
        <v>0.2</v>
      </c>
      <c r="L858" s="5">
        <f>_xlfn.XLOOKUP(D858,products!A:A,products!E:E,,0)</f>
        <v>4.3650000000000002</v>
      </c>
      <c r="M858">
        <f t="shared" si="39"/>
        <v>8.73</v>
      </c>
      <c r="N858" t="str">
        <f t="shared" si="40"/>
        <v>Libarica</v>
      </c>
      <c r="O858" t="str">
        <f t="shared" si="41"/>
        <v>Medium</v>
      </c>
      <c r="P858" t="str">
        <f>_xlfn.XLOOKUP(Coffee_shop[[#This Row],[Customer ID]],customers!A:A,customers!I:I,,0)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_xlfn.XLOOKUP(C859,customers!A:A,customers!C:C,,0)</f>
        <v>jreddochnt@sun.com</v>
      </c>
      <c r="H859" s="2" t="str">
        <f>_xlfn.XLOOKUP(C859,customers!A:A,customers!G:G,,0)</f>
        <v>United States</v>
      </c>
      <c r="I859" t="str">
        <f>_xlfn.XLOOKUP(D859,products!A:A,products!B:B,,0)</f>
        <v>Rob</v>
      </c>
      <c r="J859" t="str">
        <f>_xlfn.XLOOKUP(D859,products!A:A,products!C:C,,0)</f>
        <v>L</v>
      </c>
      <c r="K859" s="5">
        <f>_xlfn.XLOOKUP(D859,products!A:A,products!D:D,,0)</f>
        <v>2.5</v>
      </c>
      <c r="L859" s="5">
        <f>_xlfn.XLOOKUP(D859,products!A:A,products!E:E,,0)</f>
        <v>27.484999999999996</v>
      </c>
      <c r="M859">
        <f t="shared" si="39"/>
        <v>137.42499999999998</v>
      </c>
      <c r="N859" t="str">
        <f t="shared" si="40"/>
        <v>Robusta</v>
      </c>
      <c r="O859" t="str">
        <f t="shared" si="41"/>
        <v>Light</v>
      </c>
      <c r="P859" t="str">
        <f>_xlfn.XLOOKUP(Coffee_shop[[#This Row],[Customer ID]],customers!A:A,customers!I:I,,0)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_xlfn.XLOOKUP(C860,customers!A:A,customers!C:C,,0)</f>
        <v>stitleynu@whitehouse.gov</v>
      </c>
      <c r="H860" s="2" t="str">
        <f>_xlfn.XLOOKUP(C860,customers!A:A,customers!G:G,,0)</f>
        <v>United States</v>
      </c>
      <c r="I860" t="str">
        <f>_xlfn.XLOOKUP(D860,products!A:A,products!B:B,,0)</f>
        <v>Lib</v>
      </c>
      <c r="J860" t="str">
        <f>_xlfn.XLOOKUP(D860,products!A:A,products!C:C,,0)</f>
        <v>M</v>
      </c>
      <c r="K860" s="5">
        <f>_xlfn.XLOOKUP(D860,products!A:A,products!D:D,,0)</f>
        <v>0.5</v>
      </c>
      <c r="L860" s="5">
        <f>_xlfn.XLOOKUP(D860,products!A:A,products!E:E,,0)</f>
        <v>8.73</v>
      </c>
      <c r="M860">
        <f t="shared" si="39"/>
        <v>34.92</v>
      </c>
      <c r="N860" t="str">
        <f t="shared" si="40"/>
        <v>Libarica</v>
      </c>
      <c r="O860" t="str">
        <f t="shared" si="41"/>
        <v>Medium</v>
      </c>
      <c r="P860" t="str">
        <f>_xlfn.XLOOKUP(Coffee_shop[[#This Row],[Customer ID]],customers!A:A,customers!I:I,,0)</f>
        <v>No</v>
      </c>
    </row>
    <row r="861" spans="1:16" x14ac:dyDescent="0.3">
      <c r="A861" s="2" t="s">
        <v>5345</v>
      </c>
      <c r="B861" s="3">
        <v>43716</v>
      </c>
      <c r="C861" s="2" t="s">
        <v>5346</v>
      </c>
      <c r="D861" t="s">
        <v>6182</v>
      </c>
      <c r="E861" s="2">
        <v>6</v>
      </c>
      <c r="F861" s="2" t="str">
        <f>_xlfn.XLOOKUP(C861,customers!$A$1:$A$1001,customers!$B$1:$B$1001,,0)</f>
        <v>Redd Simao</v>
      </c>
      <c r="G861" s="2" t="str">
        <f>_xlfn.XLOOKUP(C861,customers!A:A,customers!C:C,,0)</f>
        <v>rsimaonv@simplemachines.org</v>
      </c>
      <c r="H861" s="2" t="str">
        <f>_xlfn.XLOOKUP(C861,customers!A:A,customers!G:G,,0)</f>
        <v>United States</v>
      </c>
      <c r="I861" t="str">
        <f>_xlfn.XLOOKUP(D861,products!A:A,products!B:B,,0)</f>
        <v>Ara</v>
      </c>
      <c r="J861" t="str">
        <f>_xlfn.XLOOKUP(D861,products!A:A,products!C:C,,0)</f>
        <v>L</v>
      </c>
      <c r="K861" s="5">
        <f>_xlfn.XLOOKUP(D861,products!A:A,products!D:D,,0)</f>
        <v>2.5</v>
      </c>
      <c r="L861" s="5">
        <f>_xlfn.XLOOKUP(D861,products!A:A,products!E:E,,0)</f>
        <v>29.784999999999997</v>
      </c>
      <c r="M861">
        <f t="shared" si="39"/>
        <v>178.70999999999998</v>
      </c>
      <c r="N861" t="str">
        <f t="shared" si="40"/>
        <v>Arabica</v>
      </c>
      <c r="O861" t="str">
        <f t="shared" si="41"/>
        <v>Light</v>
      </c>
      <c r="P861" t="str">
        <f>_xlfn.XLOOKUP(Coffee_shop[[#This Row],[Customer ID]],customers!A:A,customers!I:I,,0)</f>
        <v>No</v>
      </c>
    </row>
    <row r="862" spans="1:16" x14ac:dyDescent="0.3">
      <c r="A862" s="2" t="s">
        <v>5351</v>
      </c>
      <c r="B862" s="3">
        <v>44707</v>
      </c>
      <c r="C862" s="2" t="s">
        <v>5352</v>
      </c>
      <c r="D862" t="s">
        <v>6175</v>
      </c>
      <c r="E862" s="2">
        <v>1</v>
      </c>
      <c r="F862" s="2" t="str">
        <f>_xlfn.XLOOKUP(C862,customers!$A$1:$A$1001,customers!$B$1:$B$1001,,0)</f>
        <v>Cece Inker</v>
      </c>
      <c r="G862" s="2">
        <f>_xlfn.XLOOKUP(C862,customers!A:A,customers!C:C,,0)</f>
        <v>0</v>
      </c>
      <c r="H862" s="2" t="str">
        <f>_xlfn.XLOOKUP(C862,customers!A:A,customers!G:G,,0)</f>
        <v>United States</v>
      </c>
      <c r="I862" t="str">
        <f>_xlfn.XLOOKUP(D862,products!A:A,products!B:B,,0)</f>
        <v>Ara</v>
      </c>
      <c r="J862" t="str">
        <f>_xlfn.XLOOKUP(D862,products!A:A,products!C:C,,0)</f>
        <v>M</v>
      </c>
      <c r="K862" s="5">
        <f>_xlfn.XLOOKUP(D862,products!A:A,products!D:D,,0)</f>
        <v>2.5</v>
      </c>
      <c r="L862" s="5">
        <f>_xlfn.XLOOKUP(D862,products!A:A,products!E:E,,0)</f>
        <v>25.874999999999996</v>
      </c>
      <c r="M862">
        <f t="shared" si="39"/>
        <v>25.874999999999996</v>
      </c>
      <c r="N862" t="str">
        <f t="shared" si="40"/>
        <v>Arabica</v>
      </c>
      <c r="O862" t="str">
        <f t="shared" si="41"/>
        <v>Medium</v>
      </c>
      <c r="P862" t="str">
        <f>_xlfn.XLOOKUP(Coffee_shop[[#This Row],[Customer ID]],customers!A:A,customers!I:I,,0)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_xlfn.XLOOKUP(C863,customers!A:A,customers!C:C,,0)</f>
        <v>nchisholmnx@example.com</v>
      </c>
      <c r="H863" s="2" t="str">
        <f>_xlfn.XLOOKUP(C863,customers!A:A,customers!G:G,,0)</f>
        <v>United States</v>
      </c>
      <c r="I863" t="str">
        <f>_xlfn.XLOOKUP(D863,products!A:A,products!B:B,,0)</f>
        <v>Lib</v>
      </c>
      <c r="J863" t="str">
        <f>_xlfn.XLOOKUP(D863,products!A:A,products!C:C,,0)</f>
        <v>D</v>
      </c>
      <c r="K863" s="5">
        <f>_xlfn.XLOOKUP(D863,products!A:A,products!D:D,,0)</f>
        <v>1</v>
      </c>
      <c r="L863" s="5">
        <f>_xlfn.XLOOKUP(D863,products!A:A,products!E:E,,0)</f>
        <v>12.95</v>
      </c>
      <c r="M863">
        <f t="shared" si="39"/>
        <v>77.699999999999989</v>
      </c>
      <c r="N863" t="str">
        <f t="shared" si="40"/>
        <v>Libarica</v>
      </c>
      <c r="O863" t="str">
        <f t="shared" si="41"/>
        <v>Dark</v>
      </c>
      <c r="P863" t="str">
        <f>_xlfn.XLOOKUP(Coffee_shop[[#This Row],[Customer ID]],customers!A:A,customers!I:I,,0)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_xlfn.XLOOKUP(C864,customers!A:A,customers!C:C,,0)</f>
        <v>goatsny@live.com</v>
      </c>
      <c r="H864" s="2" t="str">
        <f>_xlfn.XLOOKUP(C864,customers!A:A,customers!G:G,,0)</f>
        <v>United States</v>
      </c>
      <c r="I864" t="str">
        <f>_xlfn.XLOOKUP(D864,products!A:A,products!B:B,,0)</f>
        <v>Rob</v>
      </c>
      <c r="J864" t="str">
        <f>_xlfn.XLOOKUP(D864,products!A:A,products!C:C,,0)</f>
        <v>M</v>
      </c>
      <c r="K864" s="5">
        <f>_xlfn.XLOOKUP(D864,products!A:A,products!D:D,,0)</f>
        <v>1</v>
      </c>
      <c r="L864" s="5">
        <f>_xlfn.XLOOKUP(D864,products!A:A,products!E:E,,0)</f>
        <v>9.9499999999999993</v>
      </c>
      <c r="M864">
        <f t="shared" si="39"/>
        <v>9.9499999999999993</v>
      </c>
      <c r="N864" t="str">
        <f t="shared" si="40"/>
        <v>Robusta</v>
      </c>
      <c r="O864" t="str">
        <f t="shared" si="41"/>
        <v>Medium</v>
      </c>
      <c r="P864" t="str">
        <f>_xlfn.XLOOKUP(Coffee_shop[[#This Row],[Customer ID]],customers!A:A,customers!I:I,,0)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_xlfn.XLOOKUP(C865,customers!A:A,customers!C:C,,0)</f>
        <v>mbirkinnz@java.com</v>
      </c>
      <c r="H865" s="2" t="str">
        <f>_xlfn.XLOOKUP(C865,customers!A:A,customers!G:G,,0)</f>
        <v>United States</v>
      </c>
      <c r="I865" t="str">
        <f>_xlfn.XLOOKUP(D865,products!A:A,products!B:B,,0)</f>
        <v>Lib</v>
      </c>
      <c r="J865" t="str">
        <f>_xlfn.XLOOKUP(D865,products!A:A,products!C:C,,0)</f>
        <v>M</v>
      </c>
      <c r="K865" s="5">
        <f>_xlfn.XLOOKUP(D865,products!A:A,products!D:D,,0)</f>
        <v>1</v>
      </c>
      <c r="L865" s="5">
        <f>_xlfn.XLOOKUP(D865,products!A:A,products!E:E,,0)</f>
        <v>14.55</v>
      </c>
      <c r="M865">
        <f t="shared" si="39"/>
        <v>29.1</v>
      </c>
      <c r="N865" t="str">
        <f t="shared" si="40"/>
        <v>Libarica</v>
      </c>
      <c r="O865" t="str">
        <f t="shared" si="41"/>
        <v>Medium</v>
      </c>
      <c r="P865" t="str">
        <f>_xlfn.XLOOKUP(Coffee_shop[[#This Row],[Customer ID]],customers!A:A,customers!I:I,,0)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_xlfn.XLOOKUP(C866,customers!A:A,customers!C:C,,0)</f>
        <v>rpysono0@constantcontact.com</v>
      </c>
      <c r="H866" s="2" t="str">
        <f>_xlfn.XLOOKUP(C866,customers!A:A,customers!G:G,,0)</f>
        <v>Ireland</v>
      </c>
      <c r="I866" t="str">
        <f>_xlfn.XLOOKUP(D866,products!A:A,products!B:B,,0)</f>
        <v>Rob</v>
      </c>
      <c r="J866" t="str">
        <f>_xlfn.XLOOKUP(D866,products!A:A,products!C:C,,0)</f>
        <v>L</v>
      </c>
      <c r="K866" s="5">
        <f>_xlfn.XLOOKUP(D866,products!A:A,products!D:D,,0)</f>
        <v>0.2</v>
      </c>
      <c r="L866" s="5">
        <f>_xlfn.XLOOKUP(D866,products!A:A,products!E:E,,0)</f>
        <v>3.5849999999999995</v>
      </c>
      <c r="M866">
        <f t="shared" si="39"/>
        <v>21.509999999999998</v>
      </c>
      <c r="N866" t="str">
        <f t="shared" si="40"/>
        <v>Robusta</v>
      </c>
      <c r="O866" t="str">
        <f t="shared" si="41"/>
        <v>Light</v>
      </c>
      <c r="P866" t="str">
        <f>_xlfn.XLOOKUP(Coffee_shop[[#This Row],[Customer ID]],customers!A:A,customers!I:I,,0)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_xlfn.XLOOKUP(C867,customers!A:A,customers!C:C,,0)</f>
        <v>mmacconnechieo9@reuters.com</v>
      </c>
      <c r="H867" s="2" t="str">
        <f>_xlfn.XLOOKUP(C867,customers!A:A,customers!G:G,,0)</f>
        <v>United States</v>
      </c>
      <c r="I867" t="str">
        <f>_xlfn.XLOOKUP(D867,products!A:A,products!B:B,,0)</f>
        <v>Ara</v>
      </c>
      <c r="J867" t="str">
        <f>_xlfn.XLOOKUP(D867,products!A:A,products!C:C,,0)</f>
        <v>M</v>
      </c>
      <c r="K867" s="5">
        <f>_xlfn.XLOOKUP(D867,products!A:A,products!D:D,,0)</f>
        <v>0.5</v>
      </c>
      <c r="L867" s="5">
        <f>_xlfn.XLOOKUP(D867,products!A:A,products!E:E,,0)</f>
        <v>6.75</v>
      </c>
      <c r="M867">
        <f t="shared" si="39"/>
        <v>6.75</v>
      </c>
      <c r="N867" t="str">
        <f t="shared" si="40"/>
        <v>Arabica</v>
      </c>
      <c r="O867" t="str">
        <f t="shared" si="41"/>
        <v>Medium</v>
      </c>
      <c r="P867" t="str">
        <f>_xlfn.XLOOKUP(Coffee_shop[[#This Row],[Customer ID]],customers!A:A,customers!I:I,,0)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_xlfn.XLOOKUP(C868,customers!A:A,customers!C:C,,0)</f>
        <v>rtreachero2@usa.gov</v>
      </c>
      <c r="H868" s="2" t="str">
        <f>_xlfn.XLOOKUP(C868,customers!A:A,customers!G:G,,0)</f>
        <v>Ireland</v>
      </c>
      <c r="I868" t="str">
        <f>_xlfn.XLOOKUP(D868,products!A:A,products!B:B,,0)</f>
        <v>Ara</v>
      </c>
      <c r="J868" t="str">
        <f>_xlfn.XLOOKUP(D868,products!A:A,products!C:C,,0)</f>
        <v>D</v>
      </c>
      <c r="K868" s="5">
        <f>_xlfn.XLOOKUP(D868,products!A:A,products!D:D,,0)</f>
        <v>0.5</v>
      </c>
      <c r="L868" s="5">
        <f>_xlfn.XLOOKUP(D868,products!A:A,products!E:E,,0)</f>
        <v>5.97</v>
      </c>
      <c r="M868">
        <f t="shared" si="39"/>
        <v>17.91</v>
      </c>
      <c r="N868" t="str">
        <f t="shared" si="40"/>
        <v>Arabica</v>
      </c>
      <c r="O868" t="str">
        <f t="shared" si="41"/>
        <v>Dark</v>
      </c>
      <c r="P868" t="str">
        <f>_xlfn.XLOOKUP(Coffee_shop[[#This Row],[Customer ID]],customers!A:A,customers!I:I,,0)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_xlfn.XLOOKUP(C869,customers!A:A,customers!C:C,,0)</f>
        <v>bfattorinio3@quantcast.com</v>
      </c>
      <c r="H869" s="2" t="str">
        <f>_xlfn.XLOOKUP(C869,customers!A:A,customers!G:G,,0)</f>
        <v>Ireland</v>
      </c>
      <c r="I869" t="str">
        <f>_xlfn.XLOOKUP(D869,products!A:A,products!B:B,,0)</f>
        <v>Ara</v>
      </c>
      <c r="J869" t="str">
        <f>_xlfn.XLOOKUP(D869,products!A:A,products!C:C,,0)</f>
        <v>L</v>
      </c>
      <c r="K869" s="5">
        <f>_xlfn.XLOOKUP(D869,products!A:A,products!D:D,,0)</f>
        <v>2.5</v>
      </c>
      <c r="L869" s="5">
        <f>_xlfn.XLOOKUP(D869,products!A:A,products!E:E,,0)</f>
        <v>29.784999999999997</v>
      </c>
      <c r="M869">
        <f t="shared" si="39"/>
        <v>29.784999999999997</v>
      </c>
      <c r="N869" t="str">
        <f t="shared" si="40"/>
        <v>Arabica</v>
      </c>
      <c r="O869" t="str">
        <f t="shared" si="41"/>
        <v>Light</v>
      </c>
      <c r="P869" t="str">
        <f>_xlfn.XLOOKUP(Coffee_shop[[#This Row],[Customer ID]],customers!A:A,customers!I:I,,0)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_xlfn.XLOOKUP(C870,customers!A:A,customers!C:C,,0)</f>
        <v>mpalleskeo4@nyu.edu</v>
      </c>
      <c r="H870" s="2" t="str">
        <f>_xlfn.XLOOKUP(C870,customers!A:A,customers!G:G,,0)</f>
        <v>United States</v>
      </c>
      <c r="I870" t="str">
        <f>_xlfn.XLOOKUP(D870,products!A:A,products!B:B,,0)</f>
        <v>Exc</v>
      </c>
      <c r="J870" t="str">
        <f>_xlfn.XLOOKUP(D870,products!A:A,products!C:C,,0)</f>
        <v>M</v>
      </c>
      <c r="K870" s="5">
        <f>_xlfn.XLOOKUP(D870,products!A:A,products!D:D,,0)</f>
        <v>0.5</v>
      </c>
      <c r="L870" s="5">
        <f>_xlfn.XLOOKUP(D870,products!A:A,products!E:E,,0)</f>
        <v>8.25</v>
      </c>
      <c r="M870">
        <f t="shared" si="39"/>
        <v>41.25</v>
      </c>
      <c r="N870" t="str">
        <f t="shared" si="40"/>
        <v>Excelsa</v>
      </c>
      <c r="O870" t="str">
        <f t="shared" si="41"/>
        <v>Medium</v>
      </c>
      <c r="P870" t="str">
        <f>_xlfn.XLOOKUP(Coffee_shop[[#This Row],[Customer ID]],customers!A:A,customers!I:I,,0)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_xlfn.XLOOKUP(C871,customers!A:A,customers!C:C,,0)</f>
        <v>0</v>
      </c>
      <c r="H871" s="2" t="str">
        <f>_xlfn.XLOOKUP(C871,customers!A:A,customers!G:G,,0)</f>
        <v>United States</v>
      </c>
      <c r="I871" t="str">
        <f>_xlfn.XLOOKUP(D871,products!A:A,products!B:B,,0)</f>
        <v>Rob</v>
      </c>
      <c r="J871" t="str">
        <f>_xlfn.XLOOKUP(D871,products!A:A,products!C:C,,0)</f>
        <v>M</v>
      </c>
      <c r="K871" s="5">
        <f>_xlfn.XLOOKUP(D871,products!A:A,products!D:D,,0)</f>
        <v>0.5</v>
      </c>
      <c r="L871" s="5">
        <f>_xlfn.XLOOKUP(D871,products!A:A,products!E:E,,0)</f>
        <v>5.97</v>
      </c>
      <c r="M871">
        <f t="shared" si="39"/>
        <v>17.91</v>
      </c>
      <c r="N871" t="str">
        <f t="shared" si="40"/>
        <v>Robusta</v>
      </c>
      <c r="O871" t="str">
        <f t="shared" si="41"/>
        <v>Medium</v>
      </c>
      <c r="P871" t="str">
        <f>_xlfn.XLOOKUP(Coffee_shop[[#This Row],[Customer ID]],customers!A:A,customers!I:I,,0)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_xlfn.XLOOKUP(C872,customers!A:A,customers!C:C,,0)</f>
        <v>fantcliffeo6@amazon.co.jp</v>
      </c>
      <c r="H872" s="2" t="str">
        <f>_xlfn.XLOOKUP(C872,customers!A:A,customers!G:G,,0)</f>
        <v>Ireland</v>
      </c>
      <c r="I872" t="str">
        <f>_xlfn.XLOOKUP(D872,products!A:A,products!B:B,,0)</f>
        <v>Exc</v>
      </c>
      <c r="J872" t="str">
        <f>_xlfn.XLOOKUP(D872,products!A:A,products!C:C,,0)</f>
        <v>D</v>
      </c>
      <c r="K872" s="5">
        <f>_xlfn.XLOOKUP(D872,products!A:A,products!D:D,,0)</f>
        <v>0.5</v>
      </c>
      <c r="L872" s="5">
        <f>_xlfn.XLOOKUP(D872,products!A:A,products!E:E,,0)</f>
        <v>7.29</v>
      </c>
      <c r="M872">
        <f t="shared" si="39"/>
        <v>7.29</v>
      </c>
      <c r="N872" t="str">
        <f t="shared" si="40"/>
        <v>Excelsa</v>
      </c>
      <c r="O872" t="str">
        <f t="shared" si="41"/>
        <v>Dark</v>
      </c>
      <c r="P872" t="str">
        <f>_xlfn.XLOOKUP(Coffee_shop[[#This Row],[Customer ID]],customers!A:A,customers!I:I,,0)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_xlfn.XLOOKUP(C873,customers!A:A,customers!C:C,,0)</f>
        <v>pmatignono7@harvard.edu</v>
      </c>
      <c r="H873" s="2" t="str">
        <f>_xlfn.XLOOKUP(C873,customers!A:A,customers!G:G,,0)</f>
        <v>United Kingdom</v>
      </c>
      <c r="I873" t="str">
        <f>_xlfn.XLOOKUP(D873,products!A:A,products!B:B,,0)</f>
        <v>Exc</v>
      </c>
      <c r="J873" t="str">
        <f>_xlfn.XLOOKUP(D873,products!A:A,products!C:C,,0)</f>
        <v>L</v>
      </c>
      <c r="K873" s="5">
        <f>_xlfn.XLOOKUP(D873,products!A:A,products!D:D,,0)</f>
        <v>1</v>
      </c>
      <c r="L873" s="5">
        <f>_xlfn.XLOOKUP(D873,products!A:A,products!E:E,,0)</f>
        <v>14.85</v>
      </c>
      <c r="M873">
        <f t="shared" si="39"/>
        <v>29.7</v>
      </c>
      <c r="N873" t="str">
        <f t="shared" si="40"/>
        <v>Excelsa</v>
      </c>
      <c r="O873" t="str">
        <f t="shared" si="41"/>
        <v>Light</v>
      </c>
      <c r="P873" t="str">
        <f>_xlfn.XLOOKUP(Coffee_shop[[#This Row],[Customer ID]],customers!A:A,customers!I:I,,0)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_xlfn.XLOOKUP(C874,customers!A:A,customers!C:C,,0)</f>
        <v>cweondo8@theglobeandmail.com</v>
      </c>
      <c r="H874" s="2" t="str">
        <f>_xlfn.XLOOKUP(C874,customers!A:A,customers!G:G,,0)</f>
        <v>United States</v>
      </c>
      <c r="I874" t="str">
        <f>_xlfn.XLOOKUP(D874,products!A:A,products!B:B,,0)</f>
        <v>Ara</v>
      </c>
      <c r="J874" t="str">
        <f>_xlfn.XLOOKUP(D874,products!A:A,products!C:C,,0)</f>
        <v>M</v>
      </c>
      <c r="K874" s="5">
        <f>_xlfn.XLOOKUP(D874,products!A:A,products!D:D,,0)</f>
        <v>1</v>
      </c>
      <c r="L874" s="5">
        <f>_xlfn.XLOOKUP(D874,products!A:A,products!E:E,,0)</f>
        <v>11.25</v>
      </c>
      <c r="M874">
        <f t="shared" si="39"/>
        <v>22.5</v>
      </c>
      <c r="N874" t="str">
        <f t="shared" si="40"/>
        <v>Arabica</v>
      </c>
      <c r="O874" t="str">
        <f t="shared" si="41"/>
        <v>Medium</v>
      </c>
      <c r="P874" t="str">
        <f>_xlfn.XLOOKUP(Coffee_shop[[#This Row],[Customer ID]],customers!A:A,customers!I:I,,0)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_xlfn.XLOOKUP(C875,customers!A:A,customers!C:C,,0)</f>
        <v>mmacconnechieo9@reuters.com</v>
      </c>
      <c r="H875" s="2" t="str">
        <f>_xlfn.XLOOKUP(C875,customers!A:A,customers!G:G,,0)</f>
        <v>United States</v>
      </c>
      <c r="I875" t="str">
        <f>_xlfn.XLOOKUP(D875,products!A:A,products!B:B,,0)</f>
        <v>Rob</v>
      </c>
      <c r="J875" t="str">
        <f>_xlfn.XLOOKUP(D875,products!A:A,products!C:C,,0)</f>
        <v>M</v>
      </c>
      <c r="K875" s="5">
        <f>_xlfn.XLOOKUP(D875,products!A:A,products!D:D,,0)</f>
        <v>0.2</v>
      </c>
      <c r="L875" s="5">
        <f>_xlfn.XLOOKUP(D875,products!A:A,products!E:E,,0)</f>
        <v>2.9849999999999999</v>
      </c>
      <c r="M875">
        <f t="shared" si="39"/>
        <v>11.94</v>
      </c>
      <c r="N875" t="str">
        <f t="shared" si="40"/>
        <v>Robusta</v>
      </c>
      <c r="O875" t="str">
        <f t="shared" si="41"/>
        <v>Medium</v>
      </c>
      <c r="P875" t="str">
        <f>_xlfn.XLOOKUP(Coffee_shop[[#This Row],[Customer ID]],customers!A:A,customers!I:I,,0)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_xlfn.XLOOKUP(C876,customers!A:A,customers!C:C,,0)</f>
        <v>jskentelberyoa@paypal.com</v>
      </c>
      <c r="H876" s="2" t="str">
        <f>_xlfn.XLOOKUP(C876,customers!A:A,customers!G:G,,0)</f>
        <v>United States</v>
      </c>
      <c r="I876" t="str">
        <f>_xlfn.XLOOKUP(D876,products!A:A,products!B:B,,0)</f>
        <v>Ara</v>
      </c>
      <c r="J876" t="str">
        <f>_xlfn.XLOOKUP(D876,products!A:A,products!C:C,,0)</f>
        <v>L</v>
      </c>
      <c r="K876" s="5">
        <f>_xlfn.XLOOKUP(D876,products!A:A,products!D:D,,0)</f>
        <v>1</v>
      </c>
      <c r="L876" s="5">
        <f>_xlfn.XLOOKUP(D876,products!A:A,products!E:E,,0)</f>
        <v>12.95</v>
      </c>
      <c r="M876">
        <f t="shared" si="39"/>
        <v>25.9</v>
      </c>
      <c r="N876" t="str">
        <f t="shared" si="40"/>
        <v>Arabica</v>
      </c>
      <c r="O876" t="str">
        <f t="shared" si="41"/>
        <v>Light</v>
      </c>
      <c r="P876" t="str">
        <f>_xlfn.XLOOKUP(Coffee_shop[[#This Row],[Customer ID]],customers!A:A,customers!I:I,,0)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_xlfn.XLOOKUP(C877,customers!A:A,customers!C:C,,0)</f>
        <v>ocomberob@goo.gl</v>
      </c>
      <c r="H877" s="2" t="str">
        <f>_xlfn.XLOOKUP(C877,customers!A:A,customers!G:G,,0)</f>
        <v>Ireland</v>
      </c>
      <c r="I877" t="str">
        <f>_xlfn.XLOOKUP(D877,products!A:A,products!B:B,,0)</f>
        <v>Lib</v>
      </c>
      <c r="J877" t="str">
        <f>_xlfn.XLOOKUP(D877,products!A:A,products!C:C,,0)</f>
        <v>M</v>
      </c>
      <c r="K877" s="5">
        <f>_xlfn.XLOOKUP(D877,products!A:A,products!D:D,,0)</f>
        <v>0.5</v>
      </c>
      <c r="L877" s="5">
        <f>_xlfn.XLOOKUP(D877,products!A:A,products!E:E,,0)</f>
        <v>8.73</v>
      </c>
      <c r="M877">
        <f t="shared" si="39"/>
        <v>43.650000000000006</v>
      </c>
      <c r="N877" t="str">
        <f t="shared" si="40"/>
        <v>Libarica</v>
      </c>
      <c r="O877" t="str">
        <f t="shared" si="41"/>
        <v>Medium</v>
      </c>
      <c r="P877" t="str">
        <f>_xlfn.XLOOKUP(Coffee_shop[[#This Row],[Customer ID]],customers!A:A,customers!I:I,,0)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_xlfn.XLOOKUP(C878,customers!A:A,customers!C:C,,0)</f>
        <v>ocomberob@goo.gl</v>
      </c>
      <c r="H878" s="2" t="str">
        <f>_xlfn.XLOOKUP(C878,customers!A:A,customers!G:G,,0)</f>
        <v>Ireland</v>
      </c>
      <c r="I878" t="str">
        <f>_xlfn.XLOOKUP(D878,products!A:A,products!B:B,,0)</f>
        <v>Ara</v>
      </c>
      <c r="J878" t="str">
        <f>_xlfn.XLOOKUP(D878,products!A:A,products!C:C,,0)</f>
        <v>L</v>
      </c>
      <c r="K878" s="5">
        <f>_xlfn.XLOOKUP(D878,products!A:A,products!D:D,,0)</f>
        <v>0.5</v>
      </c>
      <c r="L878" s="5">
        <f>_xlfn.XLOOKUP(D878,products!A:A,products!E:E,,0)</f>
        <v>7.77</v>
      </c>
      <c r="M878">
        <f t="shared" si="39"/>
        <v>46.62</v>
      </c>
      <c r="N878" t="str">
        <f t="shared" si="40"/>
        <v>Arabica</v>
      </c>
      <c r="O878" t="str">
        <f t="shared" si="41"/>
        <v>Light</v>
      </c>
      <c r="P878" t="str">
        <f>_xlfn.XLOOKUP(Coffee_shop[[#This Row],[Customer ID]],customers!A:A,customers!I:I,,0)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_xlfn.XLOOKUP(C879,customers!A:A,customers!C:C,,0)</f>
        <v>ztramelod@netlog.com</v>
      </c>
      <c r="H879" s="2" t="str">
        <f>_xlfn.XLOOKUP(C879,customers!A:A,customers!G:G,,0)</f>
        <v>United States</v>
      </c>
      <c r="I879" t="str">
        <f>_xlfn.XLOOKUP(D879,products!A:A,products!B:B,,0)</f>
        <v>Lib</v>
      </c>
      <c r="J879" t="str">
        <f>_xlfn.XLOOKUP(D879,products!A:A,products!C:C,,0)</f>
        <v>L</v>
      </c>
      <c r="K879" s="5">
        <f>_xlfn.XLOOKUP(D879,products!A:A,products!D:D,,0)</f>
        <v>0.5</v>
      </c>
      <c r="L879" s="5">
        <f>_xlfn.XLOOKUP(D879,products!A:A,products!E:E,,0)</f>
        <v>9.51</v>
      </c>
      <c r="M879">
        <f t="shared" si="39"/>
        <v>28.53</v>
      </c>
      <c r="N879" t="str">
        <f t="shared" si="40"/>
        <v>Libarica</v>
      </c>
      <c r="O879" t="str">
        <f t="shared" si="41"/>
        <v>Light</v>
      </c>
      <c r="P879" t="str">
        <f>_xlfn.XLOOKUP(Coffee_shop[[#This Row],[Customer ID]],customers!A:A,customers!I:I,,0)</f>
        <v>No</v>
      </c>
    </row>
    <row r="880" spans="1:16" x14ac:dyDescent="0.3">
      <c r="A880" s="2" t="s">
        <v>5456</v>
      </c>
      <c r="B880" s="3">
        <v>44323</v>
      </c>
      <c r="C880" s="2" t="s">
        <v>5457</v>
      </c>
      <c r="D880" t="s">
        <v>6142</v>
      </c>
      <c r="E880" s="2">
        <v>1</v>
      </c>
      <c r="F880" s="2" t="str">
        <f>_xlfn.XLOOKUP(C880,customers!$A$1:$A$1001,customers!$B$1:$B$1001,,0)</f>
        <v>Izaak Primak</v>
      </c>
      <c r="G880" s="2">
        <f>_xlfn.XLOOKUP(C880,customers!A:A,customers!C:C,,0)</f>
        <v>0</v>
      </c>
      <c r="H880" s="2" t="str">
        <f>_xlfn.XLOOKUP(C880,customers!A:A,customers!G:G,,0)</f>
        <v>United States</v>
      </c>
      <c r="I880" t="str">
        <f>_xlfn.XLOOKUP(D880,products!A:A,products!B:B,,0)</f>
        <v>Rob</v>
      </c>
      <c r="J880" t="str">
        <f>_xlfn.XLOOKUP(D880,products!A:A,products!C:C,,0)</f>
        <v>L</v>
      </c>
      <c r="K880" s="5">
        <f>_xlfn.XLOOKUP(D880,products!A:A,products!D:D,,0)</f>
        <v>2.5</v>
      </c>
      <c r="L880" s="5">
        <f>_xlfn.XLOOKUP(D880,products!A:A,products!E:E,,0)</f>
        <v>27.484999999999996</v>
      </c>
      <c r="M880">
        <f t="shared" si="39"/>
        <v>27.484999999999996</v>
      </c>
      <c r="N880" t="str">
        <f t="shared" si="40"/>
        <v>Robusta</v>
      </c>
      <c r="O880" t="str">
        <f t="shared" si="41"/>
        <v>Light</v>
      </c>
      <c r="P880" t="str">
        <f>_xlfn.XLOOKUP(Coffee_shop[[#This Row],[Customer ID]],customers!A:A,customers!I:I,,0)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_xlfn.XLOOKUP(C881,customers!A:A,customers!C:C,,0)</f>
        <v>0</v>
      </c>
      <c r="H881" s="2" t="str">
        <f>_xlfn.XLOOKUP(C881,customers!A:A,customers!G:G,,0)</f>
        <v>United States</v>
      </c>
      <c r="I881" t="str">
        <f>_xlfn.XLOOKUP(D881,products!A:A,products!B:B,,0)</f>
        <v>Exc</v>
      </c>
      <c r="J881" t="str">
        <f>_xlfn.XLOOKUP(D881,products!A:A,products!C:C,,0)</f>
        <v>D</v>
      </c>
      <c r="K881" s="5">
        <f>_xlfn.XLOOKUP(D881,products!A:A,products!D:D,,0)</f>
        <v>0.2</v>
      </c>
      <c r="L881" s="5">
        <f>_xlfn.XLOOKUP(D881,products!A:A,products!E:E,,0)</f>
        <v>3.645</v>
      </c>
      <c r="M881">
        <f t="shared" si="39"/>
        <v>10.935</v>
      </c>
      <c r="N881" t="str">
        <f t="shared" si="40"/>
        <v>Excelsa</v>
      </c>
      <c r="O881" t="str">
        <f t="shared" si="41"/>
        <v>Dark</v>
      </c>
      <c r="P881" t="str">
        <f>_xlfn.XLOOKUP(Coffee_shop[[#This Row],[Customer ID]],customers!A:A,customers!I:I,,0)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_xlfn.XLOOKUP(C882,customers!A:A,customers!C:C,,0)</f>
        <v>chatfullog@ebay.com</v>
      </c>
      <c r="H882" s="2" t="str">
        <f>_xlfn.XLOOKUP(C882,customers!A:A,customers!G:G,,0)</f>
        <v>United States</v>
      </c>
      <c r="I882" t="str">
        <f>_xlfn.XLOOKUP(D882,products!A:A,products!B:B,,0)</f>
        <v>Rob</v>
      </c>
      <c r="J882" t="str">
        <f>_xlfn.XLOOKUP(D882,products!A:A,products!C:C,,0)</f>
        <v>L</v>
      </c>
      <c r="K882" s="5">
        <f>_xlfn.XLOOKUP(D882,products!A:A,products!D:D,,0)</f>
        <v>0.2</v>
      </c>
      <c r="L882" s="5">
        <f>_xlfn.XLOOKUP(D882,products!A:A,products!E:E,,0)</f>
        <v>3.5849999999999995</v>
      </c>
      <c r="M882">
        <f t="shared" si="39"/>
        <v>7.169999999999999</v>
      </c>
      <c r="N882" t="str">
        <f t="shared" si="40"/>
        <v>Robusta</v>
      </c>
      <c r="O882" t="str">
        <f t="shared" si="41"/>
        <v>Light</v>
      </c>
      <c r="P882" t="str">
        <f>_xlfn.XLOOKUP(Coffee_shop[[#This Row],[Customer ID]],customers!A:A,customers!I:I,,0)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_xlfn.XLOOKUP(C883,customers!A:A,customers!C:C,,0)</f>
        <v>0</v>
      </c>
      <c r="H883" s="2" t="str">
        <f>_xlfn.XLOOKUP(C883,customers!A:A,customers!G:G,,0)</f>
        <v>United States</v>
      </c>
      <c r="I883" t="str">
        <f>_xlfn.XLOOKUP(D883,products!A:A,products!B:B,,0)</f>
        <v>Ara</v>
      </c>
      <c r="J883" t="str">
        <f>_xlfn.XLOOKUP(D883,products!A:A,products!C:C,,0)</f>
        <v>L</v>
      </c>
      <c r="K883" s="5">
        <f>_xlfn.XLOOKUP(D883,products!A:A,products!D:D,,0)</f>
        <v>0.2</v>
      </c>
      <c r="L883" s="5">
        <f>_xlfn.XLOOKUP(D883,products!A:A,products!E:E,,0)</f>
        <v>3.8849999999999998</v>
      </c>
      <c r="M883">
        <f t="shared" si="39"/>
        <v>23.31</v>
      </c>
      <c r="N883" t="str">
        <f t="shared" si="40"/>
        <v>Arabica</v>
      </c>
      <c r="O883" t="str">
        <f t="shared" si="41"/>
        <v>Light</v>
      </c>
      <c r="P883" t="str">
        <f>_xlfn.XLOOKUP(Coffee_shop[[#This Row],[Customer ID]],customers!A:A,customers!I:I,,0)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_xlfn.XLOOKUP(C884,customers!A:A,customers!C:C,,0)</f>
        <v>kmarrisonoq@dropbox.com</v>
      </c>
      <c r="H884" s="2" t="str">
        <f>_xlfn.XLOOKUP(C884,customers!A:A,customers!G:G,,0)</f>
        <v>United States</v>
      </c>
      <c r="I884" t="str">
        <f>_xlfn.XLOOKUP(D884,products!A:A,products!B:B,,0)</f>
        <v>Ara</v>
      </c>
      <c r="J884" t="str">
        <f>_xlfn.XLOOKUP(D884,products!A:A,products!C:C,,0)</f>
        <v>D</v>
      </c>
      <c r="K884" s="5">
        <f>_xlfn.XLOOKUP(D884,products!A:A,products!D:D,,0)</f>
        <v>2.5</v>
      </c>
      <c r="L884" s="5">
        <f>_xlfn.XLOOKUP(D884,products!A:A,products!E:E,,0)</f>
        <v>22.884999999999998</v>
      </c>
      <c r="M884">
        <f t="shared" si="39"/>
        <v>114.42499999999998</v>
      </c>
      <c r="N884" t="str">
        <f t="shared" si="40"/>
        <v>Arabica</v>
      </c>
      <c r="O884" t="str">
        <f t="shared" si="41"/>
        <v>Dark</v>
      </c>
      <c r="P884" t="str">
        <f>_xlfn.XLOOKUP(Coffee_shop[[#This Row],[Customer ID]],customers!A:A,customers!I:I,,0)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_xlfn.XLOOKUP(C885,customers!A:A,customers!C:C,,0)</f>
        <v>lagnolooj@pinterest.com</v>
      </c>
      <c r="H885" s="2" t="str">
        <f>_xlfn.XLOOKUP(C885,customers!A:A,customers!G:G,,0)</f>
        <v>United States</v>
      </c>
      <c r="I885" t="str">
        <f>_xlfn.XLOOKUP(D885,products!A:A,products!B:B,,0)</f>
        <v>Ara</v>
      </c>
      <c r="J885" t="str">
        <f>_xlfn.XLOOKUP(D885,products!A:A,products!C:C,,0)</f>
        <v>M</v>
      </c>
      <c r="K885" s="5">
        <f>_xlfn.XLOOKUP(D885,products!A:A,products!D:D,,0)</f>
        <v>2.5</v>
      </c>
      <c r="L885" s="5">
        <f>_xlfn.XLOOKUP(D885,products!A:A,products!E:E,,0)</f>
        <v>25.874999999999996</v>
      </c>
      <c r="M885">
        <f t="shared" si="39"/>
        <v>77.624999999999986</v>
      </c>
      <c r="N885" t="str">
        <f t="shared" si="40"/>
        <v>Arabica</v>
      </c>
      <c r="O885" t="str">
        <f t="shared" si="41"/>
        <v>Medium</v>
      </c>
      <c r="P885" t="str">
        <f>_xlfn.XLOOKUP(Coffee_shop[[#This Row],[Customer ID]],customers!A:A,customers!I:I,,0)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_xlfn.XLOOKUP(C886,customers!A:A,customers!C:C,,0)</f>
        <v>dkiddyok@fda.gov</v>
      </c>
      <c r="H886" s="2" t="str">
        <f>_xlfn.XLOOKUP(C886,customers!A:A,customers!G:G,,0)</f>
        <v>United States</v>
      </c>
      <c r="I886" t="str">
        <f>_xlfn.XLOOKUP(D886,products!A:A,products!B:B,,0)</f>
        <v>Rob</v>
      </c>
      <c r="J886" t="str">
        <f>_xlfn.XLOOKUP(D886,products!A:A,products!C:C,,0)</f>
        <v>D</v>
      </c>
      <c r="K886" s="5">
        <f>_xlfn.XLOOKUP(D886,products!A:A,products!D:D,,0)</f>
        <v>0.5</v>
      </c>
      <c r="L886" s="5">
        <f>_xlfn.XLOOKUP(D886,products!A:A,products!E:E,,0)</f>
        <v>5.3699999999999992</v>
      </c>
      <c r="M886">
        <f t="shared" si="39"/>
        <v>5.3699999999999992</v>
      </c>
      <c r="N886" t="str">
        <f t="shared" si="40"/>
        <v>Robusta</v>
      </c>
      <c r="O886" t="str">
        <f t="shared" si="41"/>
        <v>Dark</v>
      </c>
      <c r="P886" t="str">
        <f>_xlfn.XLOOKUP(Coffee_shop[[#This Row],[Customer ID]],customers!A:A,customers!I:I,,0)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_xlfn.XLOOKUP(C887,customers!A:A,customers!C:C,,0)</f>
        <v>hpetroulisol@state.tx.us</v>
      </c>
      <c r="H887" s="2" t="str">
        <f>_xlfn.XLOOKUP(C887,customers!A:A,customers!G:G,,0)</f>
        <v>Ireland</v>
      </c>
      <c r="I887" t="str">
        <f>_xlfn.XLOOKUP(D887,products!A:A,products!B:B,,0)</f>
        <v>Rob</v>
      </c>
      <c r="J887" t="str">
        <f>_xlfn.XLOOKUP(D887,products!A:A,products!C:C,,0)</f>
        <v>D</v>
      </c>
      <c r="K887" s="5">
        <f>_xlfn.XLOOKUP(D887,products!A:A,products!D:D,,0)</f>
        <v>2.5</v>
      </c>
      <c r="L887" s="5">
        <f>_xlfn.XLOOKUP(D887,products!A:A,products!E:E,,0)</f>
        <v>20.584999999999997</v>
      </c>
      <c r="M887">
        <f t="shared" si="39"/>
        <v>123.50999999999999</v>
      </c>
      <c r="N887" t="str">
        <f t="shared" si="40"/>
        <v>Robusta</v>
      </c>
      <c r="O887" t="str">
        <f t="shared" si="41"/>
        <v>Dark</v>
      </c>
      <c r="P887" t="str">
        <f>_xlfn.XLOOKUP(Coffee_shop[[#This Row],[Customer ID]],customers!A:A,customers!I:I,,0)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_xlfn.XLOOKUP(C888,customers!A:A,customers!C:C,,0)</f>
        <v>mschollom@taobao.com</v>
      </c>
      <c r="H888" s="2" t="str">
        <f>_xlfn.XLOOKUP(C888,customers!A:A,customers!G:G,,0)</f>
        <v>United States</v>
      </c>
      <c r="I888" t="str">
        <f>_xlfn.XLOOKUP(D888,products!A:A,products!B:B,,0)</f>
        <v>Lib</v>
      </c>
      <c r="J888" t="str">
        <f>_xlfn.XLOOKUP(D888,products!A:A,products!C:C,,0)</f>
        <v>M</v>
      </c>
      <c r="K888" s="5">
        <f>_xlfn.XLOOKUP(D888,products!A:A,products!D:D,,0)</f>
        <v>0.5</v>
      </c>
      <c r="L888" s="5">
        <f>_xlfn.XLOOKUP(D888,products!A:A,products!E:E,,0)</f>
        <v>8.73</v>
      </c>
      <c r="M888">
        <f t="shared" si="39"/>
        <v>17.46</v>
      </c>
      <c r="N888" t="str">
        <f t="shared" si="40"/>
        <v>Libarica</v>
      </c>
      <c r="O888" t="str">
        <f t="shared" si="41"/>
        <v>Medium</v>
      </c>
      <c r="P888" t="str">
        <f>_xlfn.XLOOKUP(Coffee_shop[[#This Row],[Customer ID]],customers!A:A,customers!I:I,,0)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_xlfn.XLOOKUP(C889,customers!A:A,customers!C:C,,0)</f>
        <v>kfersonon@g.co</v>
      </c>
      <c r="H889" s="2" t="str">
        <f>_xlfn.XLOOKUP(C889,customers!A:A,customers!G:G,,0)</f>
        <v>United States</v>
      </c>
      <c r="I889" t="str">
        <f>_xlfn.XLOOKUP(D889,products!A:A,products!B:B,,0)</f>
        <v>Exc</v>
      </c>
      <c r="J889" t="str">
        <f>_xlfn.XLOOKUP(D889,products!A:A,products!C:C,,0)</f>
        <v>L</v>
      </c>
      <c r="K889" s="5">
        <f>_xlfn.XLOOKUP(D889,products!A:A,products!D:D,,0)</f>
        <v>0.2</v>
      </c>
      <c r="L889" s="5">
        <f>_xlfn.XLOOKUP(D889,products!A:A,products!E:E,,0)</f>
        <v>4.4550000000000001</v>
      </c>
      <c r="M889">
        <f t="shared" si="39"/>
        <v>13.365</v>
      </c>
      <c r="N889" t="str">
        <f t="shared" si="40"/>
        <v>Excelsa</v>
      </c>
      <c r="O889" t="str">
        <f t="shared" si="41"/>
        <v>Light</v>
      </c>
      <c r="P889" t="str">
        <f>_xlfn.XLOOKUP(Coffee_shop[[#This Row],[Customer ID]],customers!A:A,customers!I:I,,0)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_xlfn.XLOOKUP(C890,customers!A:A,customers!C:C,,0)</f>
        <v>bkellowayoo@omniture.com</v>
      </c>
      <c r="H890" s="2" t="str">
        <f>_xlfn.XLOOKUP(C890,customers!A:A,customers!G:G,,0)</f>
        <v>United States</v>
      </c>
      <c r="I890" t="str">
        <f>_xlfn.XLOOKUP(D890,products!A:A,products!B:B,,0)</f>
        <v>Ara</v>
      </c>
      <c r="J890" t="str">
        <f>_xlfn.XLOOKUP(D890,products!A:A,products!C:C,,0)</f>
        <v>L</v>
      </c>
      <c r="K890" s="5">
        <f>_xlfn.XLOOKUP(D890,products!A:A,products!D:D,,0)</f>
        <v>0.2</v>
      </c>
      <c r="L890" s="5">
        <f>_xlfn.XLOOKUP(D890,products!A:A,products!E:E,,0)</f>
        <v>3.8849999999999998</v>
      </c>
      <c r="M890">
        <f t="shared" si="39"/>
        <v>7.77</v>
      </c>
      <c r="N890" t="str">
        <f t="shared" si="40"/>
        <v>Arabica</v>
      </c>
      <c r="O890" t="str">
        <f t="shared" si="41"/>
        <v>Light</v>
      </c>
      <c r="P890" t="str">
        <f>_xlfn.XLOOKUP(Coffee_shop[[#This Row],[Customer ID]],customers!A:A,customers!I:I,,0)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_xlfn.XLOOKUP(C891,customers!A:A,customers!C:C,,0)</f>
        <v>soliffeop@yellowbook.com</v>
      </c>
      <c r="H891" s="2" t="str">
        <f>_xlfn.XLOOKUP(C891,customers!A:A,customers!G:G,,0)</f>
        <v>United States</v>
      </c>
      <c r="I891" t="str">
        <f>_xlfn.XLOOKUP(D891,products!A:A,products!B:B,,0)</f>
        <v>Rob</v>
      </c>
      <c r="J891" t="str">
        <f>_xlfn.XLOOKUP(D891,products!A:A,products!C:C,,0)</f>
        <v>D</v>
      </c>
      <c r="K891" s="5">
        <f>_xlfn.XLOOKUP(D891,products!A:A,products!D:D,,0)</f>
        <v>0.2</v>
      </c>
      <c r="L891" s="5">
        <f>_xlfn.XLOOKUP(D891,products!A:A,products!E:E,,0)</f>
        <v>2.6849999999999996</v>
      </c>
      <c r="M891">
        <f t="shared" si="39"/>
        <v>2.6849999999999996</v>
      </c>
      <c r="N891" t="str">
        <f t="shared" si="40"/>
        <v>Robusta</v>
      </c>
      <c r="O891" t="str">
        <f t="shared" si="41"/>
        <v>Dark</v>
      </c>
      <c r="P891" t="str">
        <f>_xlfn.XLOOKUP(Coffee_shop[[#This Row],[Customer ID]],customers!A:A,customers!I:I,,0)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_xlfn.XLOOKUP(C892,customers!A:A,customers!C:C,,0)</f>
        <v>kmarrisonoq@dropbox.com</v>
      </c>
      <c r="H892" s="2" t="str">
        <f>_xlfn.XLOOKUP(C892,customers!A:A,customers!G:G,,0)</f>
        <v>United States</v>
      </c>
      <c r="I892" t="str">
        <f>_xlfn.XLOOKUP(D892,products!A:A,products!B:B,,0)</f>
        <v>Rob</v>
      </c>
      <c r="J892" t="str">
        <f>_xlfn.XLOOKUP(D892,products!A:A,products!C:C,,0)</f>
        <v>D</v>
      </c>
      <c r="K892" s="5">
        <f>_xlfn.XLOOKUP(D892,products!A:A,products!D:D,,0)</f>
        <v>2.5</v>
      </c>
      <c r="L892" s="5">
        <f>_xlfn.XLOOKUP(D892,products!A:A,products!E:E,,0)</f>
        <v>20.584999999999997</v>
      </c>
      <c r="M892">
        <f t="shared" si="39"/>
        <v>20.584999999999997</v>
      </c>
      <c r="N892" t="str">
        <f t="shared" si="40"/>
        <v>Robusta</v>
      </c>
      <c r="O892" t="str">
        <f t="shared" si="41"/>
        <v>Dark</v>
      </c>
      <c r="P892" t="str">
        <f>_xlfn.XLOOKUP(Coffee_shop[[#This Row],[Customer ID]],customers!A:A,customers!I:I,,0)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_xlfn.XLOOKUP(C893,customers!A:A,customers!C:C,,0)</f>
        <v>cdolohuntyor@dailymail.co.uk</v>
      </c>
      <c r="H893" s="2" t="str">
        <f>_xlfn.XLOOKUP(C893,customers!A:A,customers!G:G,,0)</f>
        <v>United States</v>
      </c>
      <c r="I893" t="str">
        <f>_xlfn.XLOOKUP(D893,products!A:A,products!B:B,,0)</f>
        <v>Ara</v>
      </c>
      <c r="J893" t="str">
        <f>_xlfn.XLOOKUP(D893,products!A:A,products!C:C,,0)</f>
        <v>D</v>
      </c>
      <c r="K893" s="5">
        <f>_xlfn.XLOOKUP(D893,products!A:A,products!D:D,,0)</f>
        <v>2.5</v>
      </c>
      <c r="L893" s="5">
        <f>_xlfn.XLOOKUP(D893,products!A:A,products!E:E,,0)</f>
        <v>22.884999999999998</v>
      </c>
      <c r="M893">
        <f t="shared" si="39"/>
        <v>114.42499999999998</v>
      </c>
      <c r="N893" t="str">
        <f t="shared" si="40"/>
        <v>Arabica</v>
      </c>
      <c r="O893" t="str">
        <f t="shared" si="41"/>
        <v>Dark</v>
      </c>
      <c r="P893" t="str">
        <f>_xlfn.XLOOKUP(Coffee_shop[[#This Row],[Customer ID]],customers!A:A,customers!I:I,,0)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_xlfn.XLOOKUP(C894,customers!A:A,customers!C:C,,0)</f>
        <v>pvasilenkoos@addtoany.com</v>
      </c>
      <c r="H894" s="2" t="str">
        <f>_xlfn.XLOOKUP(C894,customers!A:A,customers!G:G,,0)</f>
        <v>United Kingdom</v>
      </c>
      <c r="I894" t="str">
        <f>_xlfn.XLOOKUP(D894,products!A:A,products!B:B,,0)</f>
        <v>Exc</v>
      </c>
      <c r="J894" t="str">
        <f>_xlfn.XLOOKUP(D894,products!A:A,products!C:C,,0)</f>
        <v>M</v>
      </c>
      <c r="K894" s="5">
        <f>_xlfn.XLOOKUP(D894,products!A:A,products!D:D,,0)</f>
        <v>0.2</v>
      </c>
      <c r="L894" s="5">
        <f>_xlfn.XLOOKUP(D894,products!A:A,products!E:E,,0)</f>
        <v>4.125</v>
      </c>
      <c r="M894">
        <f t="shared" si="39"/>
        <v>20.625</v>
      </c>
      <c r="N894" t="str">
        <f t="shared" si="40"/>
        <v>Excelsa</v>
      </c>
      <c r="O894" t="str">
        <f t="shared" si="41"/>
        <v>Medium</v>
      </c>
      <c r="P894" t="str">
        <f>_xlfn.XLOOKUP(Coffee_shop[[#This Row],[Customer ID]],customers!A:A,customers!I:I,,0)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_xlfn.XLOOKUP(C895,customers!A:A,customers!C:C,,0)</f>
        <v>rschankelborgot@ameblo.jp</v>
      </c>
      <c r="H895" s="2" t="str">
        <f>_xlfn.XLOOKUP(C895,customers!A:A,customers!G:G,,0)</f>
        <v>United States</v>
      </c>
      <c r="I895" t="str">
        <f>_xlfn.XLOOKUP(D895,products!A:A,products!B:B,,0)</f>
        <v>Lib</v>
      </c>
      <c r="J895" t="str">
        <f>_xlfn.XLOOKUP(D895,products!A:A,products!C:C,,0)</f>
        <v>L</v>
      </c>
      <c r="K895" s="5">
        <f>_xlfn.XLOOKUP(D895,products!A:A,products!D:D,,0)</f>
        <v>0.5</v>
      </c>
      <c r="L895" s="5">
        <f>_xlfn.XLOOKUP(D895,products!A:A,products!E:E,,0)</f>
        <v>9.51</v>
      </c>
      <c r="M895">
        <f t="shared" si="39"/>
        <v>57.06</v>
      </c>
      <c r="N895" t="str">
        <f t="shared" si="40"/>
        <v>Libarica</v>
      </c>
      <c r="O895" t="str">
        <f t="shared" si="41"/>
        <v>Light</v>
      </c>
      <c r="P895" t="str">
        <f>_xlfn.XLOOKUP(Coffee_shop[[#This Row],[Customer ID]],customers!A:A,customers!I:I,,0)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_xlfn.XLOOKUP(C896,customers!A:A,customers!C:C,,0)</f>
        <v>0</v>
      </c>
      <c r="H896" s="2" t="str">
        <f>_xlfn.XLOOKUP(C896,customers!A:A,customers!G:G,,0)</f>
        <v>Ireland</v>
      </c>
      <c r="I896" t="str">
        <f>_xlfn.XLOOKUP(D896,products!A:A,products!B:B,,0)</f>
        <v>Rob</v>
      </c>
      <c r="J896" t="str">
        <f>_xlfn.XLOOKUP(D896,products!A:A,products!C:C,,0)</f>
        <v>D</v>
      </c>
      <c r="K896" s="5">
        <f>_xlfn.XLOOKUP(D896,products!A:A,products!D:D,,0)</f>
        <v>2.5</v>
      </c>
      <c r="L896" s="5">
        <f>_xlfn.XLOOKUP(D896,products!A:A,products!E:E,,0)</f>
        <v>20.584999999999997</v>
      </c>
      <c r="M896">
        <f t="shared" si="39"/>
        <v>82.339999999999989</v>
      </c>
      <c r="N896" t="str">
        <f t="shared" si="40"/>
        <v>Robusta</v>
      </c>
      <c r="O896" t="str">
        <f t="shared" si="41"/>
        <v>Dark</v>
      </c>
      <c r="P896" t="str">
        <f>_xlfn.XLOOKUP(Coffee_shop[[#This Row],[Customer ID]],customers!A:A,customers!I:I,,0)</f>
        <v>Yes</v>
      </c>
    </row>
    <row r="897" spans="1:16" x14ac:dyDescent="0.3">
      <c r="A897" s="2" t="s">
        <v>5553</v>
      </c>
      <c r="B897" s="3">
        <v>44521</v>
      </c>
      <c r="C897" s="2" t="s">
        <v>5554</v>
      </c>
      <c r="D897" t="s">
        <v>6166</v>
      </c>
      <c r="E897" s="2">
        <v>5</v>
      </c>
      <c r="F897" s="2" t="str">
        <f>_xlfn.XLOOKUP(C897,customers!$A$1:$A$1001,customers!$B$1:$B$1001,,0)</f>
        <v>Derick Snow</v>
      </c>
      <c r="G897" s="2">
        <f>_xlfn.XLOOKUP(C897,customers!A:A,customers!C:C,,0)</f>
        <v>0</v>
      </c>
      <c r="H897" s="2" t="str">
        <f>_xlfn.XLOOKUP(C897,customers!A:A,customers!G:G,,0)</f>
        <v>United States</v>
      </c>
      <c r="I897" t="str">
        <f>_xlfn.XLOOKUP(D897,products!A:A,products!B:B,,0)</f>
        <v>Exc</v>
      </c>
      <c r="J897" t="str">
        <f>_xlfn.XLOOKUP(D897,products!A:A,products!C:C,,0)</f>
        <v>M</v>
      </c>
      <c r="K897" s="5">
        <f>_xlfn.XLOOKUP(D897,products!A:A,products!D:D,,0)</f>
        <v>2.5</v>
      </c>
      <c r="L897" s="5">
        <f>_xlfn.XLOOKUP(D897,products!A:A,products!E:E,,0)</f>
        <v>31.624999999999996</v>
      </c>
      <c r="M897">
        <f t="shared" si="39"/>
        <v>158.12499999999997</v>
      </c>
      <c r="N897" t="str">
        <f t="shared" si="40"/>
        <v>Excelsa</v>
      </c>
      <c r="O897" t="str">
        <f t="shared" si="41"/>
        <v>Medium</v>
      </c>
      <c r="P897" t="str">
        <f>_xlfn.XLOOKUP(Coffee_shop[[#This Row],[Customer ID]],customers!A:A,customers!I:I,,0)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_xlfn.XLOOKUP(C898,customers!A:A,customers!C:C,,0)</f>
        <v>bcargenow@geocities.jp</v>
      </c>
      <c r="H898" s="2" t="str">
        <f>_xlfn.XLOOKUP(C898,customers!A:A,customers!G:G,,0)</f>
        <v>United States</v>
      </c>
      <c r="I898" t="str">
        <f>_xlfn.XLOOKUP(D898,products!A:A,products!B:B,,0)</f>
        <v>Rob</v>
      </c>
      <c r="J898" t="str">
        <f>_xlfn.XLOOKUP(D898,products!A:A,products!C:C,,0)</f>
        <v>D</v>
      </c>
      <c r="K898" s="5">
        <f>_xlfn.XLOOKUP(D898,products!A:A,products!D:D,,0)</f>
        <v>0.5</v>
      </c>
      <c r="L898" s="5">
        <f>_xlfn.XLOOKUP(D898,products!A:A,products!E:E,,0)</f>
        <v>5.3699999999999992</v>
      </c>
      <c r="M898">
        <f t="shared" si="39"/>
        <v>32.22</v>
      </c>
      <c r="N898" t="str">
        <f t="shared" si="40"/>
        <v>Robusta</v>
      </c>
      <c r="O898" t="str">
        <f t="shared" si="41"/>
        <v>Dark</v>
      </c>
      <c r="P898" t="str">
        <f>_xlfn.XLOOKUP(Coffee_shop[[#This Row],[Customer ID]],customers!A:A,customers!I:I,,0)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_xlfn.XLOOKUP(C899,customers!A:A,customers!C:C,,0)</f>
        <v>rsticklerox@printfriendly.com</v>
      </c>
      <c r="H899" s="2" t="str">
        <f>_xlfn.XLOOKUP(C899,customers!A:A,customers!G:G,,0)</f>
        <v>United Kingdom</v>
      </c>
      <c r="I899" t="str">
        <f>_xlfn.XLOOKUP(D899,products!A:A,products!B:B,,0)</f>
        <v>Exc</v>
      </c>
      <c r="J899" t="str">
        <f>_xlfn.XLOOKUP(D899,products!A:A,products!C:C,,0)</f>
        <v>D</v>
      </c>
      <c r="K899" s="5">
        <f>_xlfn.XLOOKUP(D899,products!A:A,products!D:D,,0)</f>
        <v>1</v>
      </c>
      <c r="L899" s="5">
        <f>_xlfn.XLOOKUP(D899,products!A:A,products!E:E,,0)</f>
        <v>12.15</v>
      </c>
      <c r="M899">
        <f t="shared" ref="M899:M962" si="42">L899*E899</f>
        <v>24.3</v>
      </c>
      <c r="N899" t="str">
        <f t="shared" ref="N899:N962" si="43">IF(I899="Rob","Robusta",IF(I899="Exc","Excelsa",IF(I899="Ara","Arabica",IF(I899="Lib","Libarica"))))</f>
        <v>Excelsa</v>
      </c>
      <c r="O899" t="str">
        <f t="shared" ref="O899:O962" si="44">IF(J899="M","Medium",IF(J899="L","Light",IF(J899="D","Dark"," ")))</f>
        <v>Dark</v>
      </c>
      <c r="P899" t="str">
        <f>_xlfn.XLOOKUP(Coffee_shop[[#This Row],[Customer ID]],customers!A:A,customers!I:I,,0)</f>
        <v>No</v>
      </c>
    </row>
    <row r="900" spans="1:16" x14ac:dyDescent="0.3">
      <c r="A900" s="2" t="s">
        <v>5570</v>
      </c>
      <c r="B900" s="3">
        <v>44089</v>
      </c>
      <c r="C900" s="2" t="s">
        <v>5571</v>
      </c>
      <c r="D900" t="s">
        <v>6173</v>
      </c>
      <c r="E900" s="2">
        <v>5</v>
      </c>
      <c r="F900" s="2" t="str">
        <f>_xlfn.XLOOKUP(C900,customers!$A$1:$A$1001,customers!$B$1:$B$1001,,0)</f>
        <v>Daryn Cassius</v>
      </c>
      <c r="G900" s="2">
        <f>_xlfn.XLOOKUP(C900,customers!A:A,customers!C:C,,0)</f>
        <v>0</v>
      </c>
      <c r="H900" s="2" t="str">
        <f>_xlfn.XLOOKUP(C900,customers!A:A,customers!G:G,,0)</f>
        <v>United States</v>
      </c>
      <c r="I900" t="str">
        <f>_xlfn.XLOOKUP(D900,products!A:A,products!B:B,,0)</f>
        <v>Rob</v>
      </c>
      <c r="J900" t="str">
        <f>_xlfn.XLOOKUP(D900,products!A:A,products!C:C,,0)</f>
        <v>L</v>
      </c>
      <c r="K900" s="5">
        <f>_xlfn.XLOOKUP(D900,products!A:A,products!D:D,,0)</f>
        <v>0.5</v>
      </c>
      <c r="L900" s="5">
        <f>_xlfn.XLOOKUP(D900,products!A:A,products!E:E,,0)</f>
        <v>7.169999999999999</v>
      </c>
      <c r="M900">
        <f t="shared" si="42"/>
        <v>35.849999999999994</v>
      </c>
      <c r="N900" t="str">
        <f t="shared" si="43"/>
        <v>Robusta</v>
      </c>
      <c r="O900" t="str">
        <f t="shared" si="44"/>
        <v>Light</v>
      </c>
      <c r="P900" t="str">
        <f>_xlfn.XLOOKUP(Coffee_shop[[#This Row],[Customer ID]],customers!A:A,customers!I:I,,0)</f>
        <v>No</v>
      </c>
    </row>
    <row r="901" spans="1:16" x14ac:dyDescent="0.3">
      <c r="A901" s="2" t="s">
        <v>5575</v>
      </c>
      <c r="B901" s="3">
        <v>44523</v>
      </c>
      <c r="C901" s="2" t="s">
        <v>5554</v>
      </c>
      <c r="D901" t="s">
        <v>6162</v>
      </c>
      <c r="E901" s="2">
        <v>5</v>
      </c>
      <c r="F901" s="2" t="str">
        <f>_xlfn.XLOOKUP(C901,customers!$A$1:$A$1001,customers!$B$1:$B$1001,,0)</f>
        <v>Derick Snow</v>
      </c>
      <c r="G901" s="2">
        <f>_xlfn.XLOOKUP(C901,customers!A:A,customers!C:C,,0)</f>
        <v>0</v>
      </c>
      <c r="H901" s="2" t="str">
        <f>_xlfn.XLOOKUP(C901,customers!A:A,customers!G:G,,0)</f>
        <v>United States</v>
      </c>
      <c r="I901" t="str">
        <f>_xlfn.XLOOKUP(D901,products!A:A,products!B:B,,0)</f>
        <v>Lib</v>
      </c>
      <c r="J901" t="str">
        <f>_xlfn.XLOOKUP(D901,products!A:A,products!C:C,,0)</f>
        <v>M</v>
      </c>
      <c r="K901" s="5">
        <f>_xlfn.XLOOKUP(D901,products!A:A,products!D:D,,0)</f>
        <v>1</v>
      </c>
      <c r="L901" s="5">
        <f>_xlfn.XLOOKUP(D901,products!A:A,products!E:E,,0)</f>
        <v>14.55</v>
      </c>
      <c r="M901">
        <f t="shared" si="42"/>
        <v>72.75</v>
      </c>
      <c r="N901" t="str">
        <f t="shared" si="43"/>
        <v>Libarica</v>
      </c>
      <c r="O901" t="str">
        <f t="shared" si="44"/>
        <v>Medium</v>
      </c>
      <c r="P901" t="str">
        <f>_xlfn.XLOOKUP(Coffee_shop[[#This Row],[Customer ID]],customers!A:A,customers!I:I,,0)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_xlfn.XLOOKUP(C902,customers!A:A,customers!C:C,,0)</f>
        <v>0</v>
      </c>
      <c r="H902" s="2" t="str">
        <f>_xlfn.XLOOKUP(C902,customers!A:A,customers!G:G,,0)</f>
        <v>Ireland</v>
      </c>
      <c r="I902" t="str">
        <f>_xlfn.XLOOKUP(D902,products!A:A,products!B:B,,0)</f>
        <v>Lib</v>
      </c>
      <c r="J902" t="str">
        <f>_xlfn.XLOOKUP(D902,products!A:A,products!C:C,,0)</f>
        <v>L</v>
      </c>
      <c r="K902" s="5">
        <f>_xlfn.XLOOKUP(D902,products!A:A,products!D:D,,0)</f>
        <v>1</v>
      </c>
      <c r="L902" s="5">
        <f>_xlfn.XLOOKUP(D902,products!A:A,products!E:E,,0)</f>
        <v>15.85</v>
      </c>
      <c r="M902">
        <f t="shared" si="42"/>
        <v>47.55</v>
      </c>
      <c r="N902" t="str">
        <f t="shared" si="43"/>
        <v>Libarica</v>
      </c>
      <c r="O902" t="str">
        <f t="shared" si="44"/>
        <v>Light</v>
      </c>
      <c r="P902" t="str">
        <f>_xlfn.XLOOKUP(Coffee_shop[[#This Row],[Customer ID]],customers!A:A,customers!I:I,,0)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_xlfn.XLOOKUP(C903,customers!A:A,customers!C:C,,0)</f>
        <v>djevonp1@ibm.com</v>
      </c>
      <c r="H903" s="2" t="str">
        <f>_xlfn.XLOOKUP(C903,customers!A:A,customers!G:G,,0)</f>
        <v>United States</v>
      </c>
      <c r="I903" t="str">
        <f>_xlfn.XLOOKUP(D903,products!A:A,products!B:B,,0)</f>
        <v>Rob</v>
      </c>
      <c r="J903" t="str">
        <f>_xlfn.XLOOKUP(D903,products!A:A,products!C:C,,0)</f>
        <v>L</v>
      </c>
      <c r="K903" s="5">
        <f>_xlfn.XLOOKUP(D903,products!A:A,products!D:D,,0)</f>
        <v>0.2</v>
      </c>
      <c r="L903" s="5">
        <f>_xlfn.XLOOKUP(D903,products!A:A,products!E:E,,0)</f>
        <v>3.5849999999999995</v>
      </c>
      <c r="M903">
        <f t="shared" si="42"/>
        <v>3.5849999999999995</v>
      </c>
      <c r="N903" t="str">
        <f t="shared" si="43"/>
        <v>Robusta</v>
      </c>
      <c r="O903" t="str">
        <f t="shared" si="44"/>
        <v>Light</v>
      </c>
      <c r="P903" t="str">
        <f>_xlfn.XLOOKUP(Coffee_shop[[#This Row],[Customer ID]],customers!A:A,customers!I:I,,0)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_xlfn.XLOOKUP(C904,customers!A:A,customers!C:C,,0)</f>
        <v>hrannerp2@omniture.com</v>
      </c>
      <c r="H904" s="2" t="str">
        <f>_xlfn.XLOOKUP(C904,customers!A:A,customers!G:G,,0)</f>
        <v>United States</v>
      </c>
      <c r="I904" t="str">
        <f>_xlfn.XLOOKUP(D904,products!A:A,products!B:B,,0)</f>
        <v>Exc</v>
      </c>
      <c r="J904" t="str">
        <f>_xlfn.XLOOKUP(D904,products!A:A,products!C:C,,0)</f>
        <v>M</v>
      </c>
      <c r="K904" s="5">
        <f>_xlfn.XLOOKUP(D904,products!A:A,products!D:D,,0)</f>
        <v>2.5</v>
      </c>
      <c r="L904" s="5">
        <f>_xlfn.XLOOKUP(D904,products!A:A,products!E:E,,0)</f>
        <v>31.624999999999996</v>
      </c>
      <c r="M904">
        <f t="shared" si="42"/>
        <v>158.12499999999997</v>
      </c>
      <c r="N904" t="str">
        <f t="shared" si="43"/>
        <v>Excelsa</v>
      </c>
      <c r="O904" t="str">
        <f t="shared" si="44"/>
        <v>Medium</v>
      </c>
      <c r="P904" t="str">
        <f>_xlfn.XLOOKUP(Coffee_shop[[#This Row],[Customer ID]],customers!A:A,customers!I:I,,0)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_xlfn.XLOOKUP(C905,customers!A:A,customers!C:C,,0)</f>
        <v>bimriep3@addtoany.com</v>
      </c>
      <c r="H905" s="2" t="str">
        <f>_xlfn.XLOOKUP(C905,customers!A:A,customers!G:G,,0)</f>
        <v>United States</v>
      </c>
      <c r="I905" t="str">
        <f>_xlfn.XLOOKUP(D905,products!A:A,products!B:B,,0)</f>
        <v>Lib</v>
      </c>
      <c r="J905" t="str">
        <f>_xlfn.XLOOKUP(D905,products!A:A,products!C:C,,0)</f>
        <v>M</v>
      </c>
      <c r="K905" s="5">
        <f>_xlfn.XLOOKUP(D905,products!A:A,products!D:D,,0)</f>
        <v>0.5</v>
      </c>
      <c r="L905" s="5">
        <f>_xlfn.XLOOKUP(D905,products!A:A,products!E:E,,0)</f>
        <v>8.73</v>
      </c>
      <c r="M905">
        <f t="shared" si="42"/>
        <v>17.46</v>
      </c>
      <c r="N905" t="str">
        <f t="shared" si="43"/>
        <v>Libarica</v>
      </c>
      <c r="O905" t="str">
        <f t="shared" si="44"/>
        <v>Medium</v>
      </c>
      <c r="P905" t="str">
        <f>_xlfn.XLOOKUP(Coffee_shop[[#This Row],[Customer ID]],customers!A:A,customers!I:I,,0)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_xlfn.XLOOKUP(C906,customers!A:A,customers!C:C,,0)</f>
        <v>dsopperp4@eventbrite.com</v>
      </c>
      <c r="H906" s="2" t="str">
        <f>_xlfn.XLOOKUP(C906,customers!A:A,customers!G:G,,0)</f>
        <v>United States</v>
      </c>
      <c r="I906" t="str">
        <f>_xlfn.XLOOKUP(D906,products!A:A,products!B:B,,0)</f>
        <v>Ara</v>
      </c>
      <c r="J906" t="str">
        <f>_xlfn.XLOOKUP(D906,products!A:A,products!C:C,,0)</f>
        <v>L</v>
      </c>
      <c r="K906" s="5">
        <f>_xlfn.XLOOKUP(D906,products!A:A,products!D:D,,0)</f>
        <v>2.5</v>
      </c>
      <c r="L906" s="5">
        <f>_xlfn.XLOOKUP(D906,products!A:A,products!E:E,,0)</f>
        <v>29.784999999999997</v>
      </c>
      <c r="M906">
        <f t="shared" si="42"/>
        <v>148.92499999999998</v>
      </c>
      <c r="N906" t="str">
        <f t="shared" si="43"/>
        <v>Arabica</v>
      </c>
      <c r="O906" t="str">
        <f t="shared" si="44"/>
        <v>Light</v>
      </c>
      <c r="P906" t="str">
        <f>_xlfn.XLOOKUP(Coffee_shop[[#This Row],[Customer ID]],customers!A:A,customers!I:I,,0)</f>
        <v>No</v>
      </c>
    </row>
    <row r="907" spans="1:16" x14ac:dyDescent="0.3">
      <c r="A907" s="2" t="s">
        <v>5609</v>
      </c>
      <c r="B907" s="3">
        <v>43560</v>
      </c>
      <c r="C907" s="2" t="s">
        <v>5610</v>
      </c>
      <c r="D907" t="s">
        <v>6157</v>
      </c>
      <c r="E907" s="2">
        <v>6</v>
      </c>
      <c r="F907" s="2" t="str">
        <f>_xlfn.XLOOKUP(C907,customers!$A$1:$A$1001,customers!$B$1:$B$1001,,0)</f>
        <v>Darcy Lochran</v>
      </c>
      <c r="G907" s="2">
        <f>_xlfn.XLOOKUP(C907,customers!A:A,customers!C:C,,0)</f>
        <v>0</v>
      </c>
      <c r="H907" s="2" t="str">
        <f>_xlfn.XLOOKUP(C907,customers!A:A,customers!G:G,,0)</f>
        <v>United States</v>
      </c>
      <c r="I907" t="str">
        <f>_xlfn.XLOOKUP(D907,products!A:A,products!B:B,,0)</f>
        <v>Ara</v>
      </c>
      <c r="J907" t="str">
        <f>_xlfn.XLOOKUP(D907,products!A:A,products!C:C,,0)</f>
        <v>M</v>
      </c>
      <c r="K907" s="5">
        <f>_xlfn.XLOOKUP(D907,products!A:A,products!D:D,,0)</f>
        <v>0.5</v>
      </c>
      <c r="L907" s="5">
        <f>_xlfn.XLOOKUP(D907,products!A:A,products!E:E,,0)</f>
        <v>6.75</v>
      </c>
      <c r="M907">
        <f t="shared" si="42"/>
        <v>40.5</v>
      </c>
      <c r="N907" t="str">
        <f t="shared" si="43"/>
        <v>Arabica</v>
      </c>
      <c r="O907" t="str">
        <f t="shared" si="44"/>
        <v>Medium</v>
      </c>
      <c r="P907" t="str">
        <f>_xlfn.XLOOKUP(Coffee_shop[[#This Row],[Customer ID]],customers!A:A,customers!I:I,,0)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_xlfn.XLOOKUP(C908,customers!A:A,customers!C:C,,0)</f>
        <v>lledgleyp6@de.vu</v>
      </c>
      <c r="H908" s="2" t="str">
        <f>_xlfn.XLOOKUP(C908,customers!A:A,customers!G:G,,0)</f>
        <v>United States</v>
      </c>
      <c r="I908" t="str">
        <f>_xlfn.XLOOKUP(D908,products!A:A,products!B:B,,0)</f>
        <v>Ara</v>
      </c>
      <c r="J908" t="str">
        <f>_xlfn.XLOOKUP(D908,products!A:A,products!C:C,,0)</f>
        <v>M</v>
      </c>
      <c r="K908" s="5">
        <f>_xlfn.XLOOKUP(D908,products!A:A,products!D:D,,0)</f>
        <v>0.5</v>
      </c>
      <c r="L908" s="5">
        <f>_xlfn.XLOOKUP(D908,products!A:A,products!E:E,,0)</f>
        <v>6.75</v>
      </c>
      <c r="M908">
        <f t="shared" si="42"/>
        <v>27</v>
      </c>
      <c r="N908" t="str">
        <f t="shared" si="43"/>
        <v>Arabica</v>
      </c>
      <c r="O908" t="str">
        <f t="shared" si="44"/>
        <v>Medium</v>
      </c>
      <c r="P908" t="str">
        <f>_xlfn.XLOOKUP(Coffee_shop[[#This Row],[Customer ID]],customers!A:A,customers!I:I,,0)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_xlfn.XLOOKUP(C909,customers!A:A,customers!C:C,,0)</f>
        <v>tmenaryp7@phoca.cz</v>
      </c>
      <c r="H909" s="2" t="str">
        <f>_xlfn.XLOOKUP(C909,customers!A:A,customers!G:G,,0)</f>
        <v>United States</v>
      </c>
      <c r="I909" t="str">
        <f>_xlfn.XLOOKUP(D909,products!A:A,products!B:B,,0)</f>
        <v>Lib</v>
      </c>
      <c r="J909" t="str">
        <f>_xlfn.XLOOKUP(D909,products!A:A,products!C:C,,0)</f>
        <v>D</v>
      </c>
      <c r="K909" s="5">
        <f>_xlfn.XLOOKUP(D909,products!A:A,products!D:D,,0)</f>
        <v>1</v>
      </c>
      <c r="L909" s="5">
        <f>_xlfn.XLOOKUP(D909,products!A:A,products!E:E,,0)</f>
        <v>12.95</v>
      </c>
      <c r="M909">
        <f t="shared" si="42"/>
        <v>38.849999999999994</v>
      </c>
      <c r="N909" t="str">
        <f t="shared" si="43"/>
        <v>Libarica</v>
      </c>
      <c r="O909" t="str">
        <f t="shared" si="44"/>
        <v>Dark</v>
      </c>
      <c r="P909" t="str">
        <f>_xlfn.XLOOKUP(Coffee_shop[[#This Row],[Customer ID]],customers!A:A,customers!I:I,,0)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_xlfn.XLOOKUP(C910,customers!A:A,customers!C:C,,0)</f>
        <v>gciccottip8@so-net.ne.jp</v>
      </c>
      <c r="H910" s="2" t="str">
        <f>_xlfn.XLOOKUP(C910,customers!A:A,customers!G:G,,0)</f>
        <v>United States</v>
      </c>
      <c r="I910" t="str">
        <f>_xlfn.XLOOKUP(D910,products!A:A,products!B:B,,0)</f>
        <v>Rob</v>
      </c>
      <c r="J910" t="str">
        <f>_xlfn.XLOOKUP(D910,products!A:A,products!C:C,,0)</f>
        <v>L</v>
      </c>
      <c r="K910" s="5">
        <f>_xlfn.XLOOKUP(D910,products!A:A,products!D:D,,0)</f>
        <v>1</v>
      </c>
      <c r="L910" s="5">
        <f>_xlfn.XLOOKUP(D910,products!A:A,products!E:E,,0)</f>
        <v>11.95</v>
      </c>
      <c r="M910">
        <f t="shared" si="42"/>
        <v>59.75</v>
      </c>
      <c r="N910" t="str">
        <f t="shared" si="43"/>
        <v>Robusta</v>
      </c>
      <c r="O910" t="str">
        <f t="shared" si="44"/>
        <v>Light</v>
      </c>
      <c r="P910" t="str">
        <f>_xlfn.XLOOKUP(Coffee_shop[[#This Row],[Customer ID]],customers!A:A,customers!I:I,,0)</f>
        <v>No</v>
      </c>
    </row>
    <row r="911" spans="1:16" x14ac:dyDescent="0.3">
      <c r="A911" s="2" t="s">
        <v>5632</v>
      </c>
      <c r="B911" s="3">
        <v>44635</v>
      </c>
      <c r="C911" s="2" t="s">
        <v>5633</v>
      </c>
      <c r="D911" t="s">
        <v>6178</v>
      </c>
      <c r="E911" s="2">
        <v>3</v>
      </c>
      <c r="F911" s="2" t="str">
        <f>_xlfn.XLOOKUP(C911,customers!$A$1:$A$1001,customers!$B$1:$B$1001,,0)</f>
        <v>Bobbe Renner</v>
      </c>
      <c r="G911" s="2">
        <f>_xlfn.XLOOKUP(C911,customers!A:A,customers!C:C,,0)</f>
        <v>0</v>
      </c>
      <c r="H911" s="2" t="str">
        <f>_xlfn.XLOOKUP(C911,customers!A:A,customers!G:G,,0)</f>
        <v>United States</v>
      </c>
      <c r="I911" t="str">
        <f>_xlfn.XLOOKUP(D911,products!A:A,products!B:B,,0)</f>
        <v>Rob</v>
      </c>
      <c r="J911" t="str">
        <f>_xlfn.XLOOKUP(D911,products!A:A,products!C:C,,0)</f>
        <v>L</v>
      </c>
      <c r="K911" s="5">
        <f>_xlfn.XLOOKUP(D911,products!A:A,products!D:D,,0)</f>
        <v>0.2</v>
      </c>
      <c r="L911" s="5">
        <f>_xlfn.XLOOKUP(D911,products!A:A,products!E:E,,0)</f>
        <v>3.5849999999999995</v>
      </c>
      <c r="M911">
        <f t="shared" si="42"/>
        <v>10.754999999999999</v>
      </c>
      <c r="N911" t="str">
        <f t="shared" si="43"/>
        <v>Robusta</v>
      </c>
      <c r="O911" t="str">
        <f t="shared" si="44"/>
        <v>Light</v>
      </c>
      <c r="P911" t="str">
        <f>_xlfn.XLOOKUP(Coffee_shop[[#This Row],[Customer ID]],customers!A:A,customers!I:I,,0)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_xlfn.XLOOKUP(C912,customers!A:A,customers!C:C,,0)</f>
        <v>wjallinpa@pcworld.com</v>
      </c>
      <c r="H912" s="2" t="str">
        <f>_xlfn.XLOOKUP(C912,customers!A:A,customers!G:G,,0)</f>
        <v>United States</v>
      </c>
      <c r="I912" t="str">
        <f>_xlfn.XLOOKUP(D912,products!A:A,products!B:B,,0)</f>
        <v>Ara</v>
      </c>
      <c r="J912" t="str">
        <f>_xlfn.XLOOKUP(D912,products!A:A,products!C:C,,0)</f>
        <v>D</v>
      </c>
      <c r="K912" s="5">
        <f>_xlfn.XLOOKUP(D912,products!A:A,products!D:D,,0)</f>
        <v>2.5</v>
      </c>
      <c r="L912" s="5">
        <f>_xlfn.XLOOKUP(D912,products!A:A,products!E:E,,0)</f>
        <v>22.884999999999998</v>
      </c>
      <c r="M912">
        <f t="shared" si="42"/>
        <v>91.539999999999992</v>
      </c>
      <c r="N912" t="str">
        <f t="shared" si="43"/>
        <v>Arabica</v>
      </c>
      <c r="O912" t="str">
        <f t="shared" si="44"/>
        <v>Dark</v>
      </c>
      <c r="P912" t="str">
        <f>_xlfn.XLOOKUP(Coffee_shop[[#This Row],[Customer ID]],customers!A:A,customers!I:I,,0)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_xlfn.XLOOKUP(C913,customers!A:A,customers!C:C,,0)</f>
        <v>mbogeypb@thetimes.co.uk</v>
      </c>
      <c r="H913" s="2" t="str">
        <f>_xlfn.XLOOKUP(C913,customers!A:A,customers!G:G,,0)</f>
        <v>United States</v>
      </c>
      <c r="I913" t="str">
        <f>_xlfn.XLOOKUP(D913,products!A:A,products!B:B,,0)</f>
        <v>Ara</v>
      </c>
      <c r="J913" t="str">
        <f>_xlfn.XLOOKUP(D913,products!A:A,products!C:C,,0)</f>
        <v>M</v>
      </c>
      <c r="K913" s="5">
        <f>_xlfn.XLOOKUP(D913,products!A:A,products!D:D,,0)</f>
        <v>1</v>
      </c>
      <c r="L913" s="5">
        <f>_xlfn.XLOOKUP(D913,products!A:A,products!E:E,,0)</f>
        <v>11.25</v>
      </c>
      <c r="M913">
        <f t="shared" si="42"/>
        <v>45</v>
      </c>
      <c r="N913" t="str">
        <f t="shared" si="43"/>
        <v>Arabica</v>
      </c>
      <c r="O913" t="str">
        <f t="shared" si="44"/>
        <v>Medium</v>
      </c>
      <c r="P913" t="str">
        <f>_xlfn.XLOOKUP(Coffee_shop[[#This Row],[Customer ID]],customers!A:A,customers!I:I,,0)</f>
        <v>Yes</v>
      </c>
    </row>
    <row r="914" spans="1:16" x14ac:dyDescent="0.3">
      <c r="A914" s="2" t="s">
        <v>5649</v>
      </c>
      <c r="B914" s="3">
        <v>43726</v>
      </c>
      <c r="C914" s="2" t="s">
        <v>5650</v>
      </c>
      <c r="D914" t="s">
        <v>6151</v>
      </c>
      <c r="E914" s="2">
        <v>6</v>
      </c>
      <c r="F914" s="2" t="str">
        <f>_xlfn.XLOOKUP(C914,customers!$A$1:$A$1001,customers!$B$1:$B$1001,,0)</f>
        <v>Paulie Fonzone</v>
      </c>
      <c r="G914" s="2">
        <f>_xlfn.XLOOKUP(C914,customers!A:A,customers!C:C,,0)</f>
        <v>0</v>
      </c>
      <c r="H914" s="2" t="str">
        <f>_xlfn.XLOOKUP(C914,customers!A:A,customers!G:G,,0)</f>
        <v>United States</v>
      </c>
      <c r="I914" t="str">
        <f>_xlfn.XLOOKUP(D914,products!A:A,products!B:B,,0)</f>
        <v>Rob</v>
      </c>
      <c r="J914" t="str">
        <f>_xlfn.XLOOKUP(D914,products!A:A,products!C:C,,0)</f>
        <v>M</v>
      </c>
      <c r="K914" s="5">
        <f>_xlfn.XLOOKUP(D914,products!A:A,products!D:D,,0)</f>
        <v>2.5</v>
      </c>
      <c r="L914" s="5">
        <f>_xlfn.XLOOKUP(D914,products!A:A,products!E:E,,0)</f>
        <v>22.884999999999998</v>
      </c>
      <c r="M914">
        <f t="shared" si="42"/>
        <v>137.31</v>
      </c>
      <c r="N914" t="str">
        <f t="shared" si="43"/>
        <v>Robusta</v>
      </c>
      <c r="O914" t="str">
        <f t="shared" si="44"/>
        <v>Medium</v>
      </c>
      <c r="P914" t="str">
        <f>_xlfn.XLOOKUP(Coffee_shop[[#This Row],[Customer ID]],customers!A:A,customers!I:I,,0)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_xlfn.XLOOKUP(C915,customers!A:A,customers!C:C,,0)</f>
        <v>mcobbledickpd@ucsd.edu</v>
      </c>
      <c r="H915" s="2" t="str">
        <f>_xlfn.XLOOKUP(C915,customers!A:A,customers!G:G,,0)</f>
        <v>United States</v>
      </c>
      <c r="I915" t="str">
        <f>_xlfn.XLOOKUP(D915,products!A:A,products!B:B,,0)</f>
        <v>Ara</v>
      </c>
      <c r="J915" t="str">
        <f>_xlfn.XLOOKUP(D915,products!A:A,products!C:C,,0)</f>
        <v>M</v>
      </c>
      <c r="K915" s="5">
        <f>_xlfn.XLOOKUP(D915,products!A:A,products!D:D,,0)</f>
        <v>0.5</v>
      </c>
      <c r="L915" s="5">
        <f>_xlfn.XLOOKUP(D915,products!A:A,products!E:E,,0)</f>
        <v>6.75</v>
      </c>
      <c r="M915">
        <f t="shared" si="42"/>
        <v>6.75</v>
      </c>
      <c r="N915" t="str">
        <f t="shared" si="43"/>
        <v>Arabica</v>
      </c>
      <c r="O915" t="str">
        <f t="shared" si="44"/>
        <v>Medium</v>
      </c>
      <c r="P915" t="str">
        <f>_xlfn.XLOOKUP(Coffee_shop[[#This Row],[Customer ID]],customers!A:A,customers!I:I,,0)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_xlfn.XLOOKUP(C916,customers!A:A,customers!C:C,,0)</f>
        <v>alewrype@whitehouse.gov</v>
      </c>
      <c r="H916" s="2" t="str">
        <f>_xlfn.XLOOKUP(C916,customers!A:A,customers!G:G,,0)</f>
        <v>United States</v>
      </c>
      <c r="I916" t="str">
        <f>_xlfn.XLOOKUP(D916,products!A:A,products!B:B,,0)</f>
        <v>Ara</v>
      </c>
      <c r="J916" t="str">
        <f>_xlfn.XLOOKUP(D916,products!A:A,products!C:C,,0)</f>
        <v>M</v>
      </c>
      <c r="K916" s="5">
        <f>_xlfn.XLOOKUP(D916,products!A:A,products!D:D,,0)</f>
        <v>1</v>
      </c>
      <c r="L916" s="5">
        <f>_xlfn.XLOOKUP(D916,products!A:A,products!E:E,,0)</f>
        <v>11.25</v>
      </c>
      <c r="M916">
        <f t="shared" si="42"/>
        <v>45</v>
      </c>
      <c r="N916" t="str">
        <f t="shared" si="43"/>
        <v>Arabica</v>
      </c>
      <c r="O916" t="str">
        <f t="shared" si="44"/>
        <v>Medium</v>
      </c>
      <c r="P916" t="str">
        <f>_xlfn.XLOOKUP(Coffee_shop[[#This Row],[Customer ID]],customers!A:A,customers!I:I,,0)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_xlfn.XLOOKUP(C917,customers!A:A,customers!C:C,,0)</f>
        <v>ihesselpf@ox.ac.uk</v>
      </c>
      <c r="H917" s="2" t="str">
        <f>_xlfn.XLOOKUP(C917,customers!A:A,customers!G:G,,0)</f>
        <v>United States</v>
      </c>
      <c r="I917" t="str">
        <f>_xlfn.XLOOKUP(D917,products!A:A,products!B:B,,0)</f>
        <v>Exc</v>
      </c>
      <c r="J917" t="str">
        <f>_xlfn.XLOOKUP(D917,products!A:A,products!C:C,,0)</f>
        <v>D</v>
      </c>
      <c r="K917" s="5">
        <f>_xlfn.XLOOKUP(D917,products!A:A,products!D:D,,0)</f>
        <v>2.5</v>
      </c>
      <c r="L917" s="5">
        <f>_xlfn.XLOOKUP(D917,products!A:A,products!E:E,,0)</f>
        <v>27.945</v>
      </c>
      <c r="M917">
        <f t="shared" si="42"/>
        <v>83.835000000000008</v>
      </c>
      <c r="N917" t="str">
        <f t="shared" si="43"/>
        <v>Excelsa</v>
      </c>
      <c r="O917" t="str">
        <f t="shared" si="44"/>
        <v>Dark</v>
      </c>
      <c r="P917" t="str">
        <f>_xlfn.XLOOKUP(Coffee_shop[[#This Row],[Customer ID]],customers!A:A,customers!I:I,,0)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_xlfn.XLOOKUP(C918,customers!A:A,customers!C:C,,0)</f>
        <v>0</v>
      </c>
      <c r="H918" s="2" t="str">
        <f>_xlfn.XLOOKUP(C918,customers!A:A,customers!G:G,,0)</f>
        <v>Ireland</v>
      </c>
      <c r="I918" t="str">
        <f>_xlfn.XLOOKUP(D918,products!A:A,products!B:B,,0)</f>
        <v>Exc</v>
      </c>
      <c r="J918" t="str">
        <f>_xlfn.XLOOKUP(D918,products!A:A,products!C:C,,0)</f>
        <v>D</v>
      </c>
      <c r="K918" s="5">
        <f>_xlfn.XLOOKUP(D918,products!A:A,products!D:D,,0)</f>
        <v>0.2</v>
      </c>
      <c r="L918" s="5">
        <f>_xlfn.XLOOKUP(D918,products!A:A,products!E:E,,0)</f>
        <v>3.645</v>
      </c>
      <c r="M918">
        <f t="shared" si="42"/>
        <v>3.645</v>
      </c>
      <c r="N918" t="str">
        <f t="shared" si="43"/>
        <v>Excelsa</v>
      </c>
      <c r="O918" t="str">
        <f t="shared" si="44"/>
        <v>Dark</v>
      </c>
      <c r="P918" t="str">
        <f>_xlfn.XLOOKUP(Coffee_shop[[#This Row],[Customer ID]],customers!A:A,customers!I:I,,0)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_xlfn.XLOOKUP(C919,customers!A:A,customers!C:C,,0)</f>
        <v>csorrellph@amazon.com</v>
      </c>
      <c r="H919" s="2" t="str">
        <f>_xlfn.XLOOKUP(C919,customers!A:A,customers!G:G,,0)</f>
        <v>United Kingdom</v>
      </c>
      <c r="I919" t="str">
        <f>_xlfn.XLOOKUP(D919,products!A:A,products!B:B,,0)</f>
        <v>Ara</v>
      </c>
      <c r="J919" t="str">
        <f>_xlfn.XLOOKUP(D919,products!A:A,products!C:C,,0)</f>
        <v>M</v>
      </c>
      <c r="K919" s="5">
        <f>_xlfn.XLOOKUP(D919,products!A:A,products!D:D,,0)</f>
        <v>0.5</v>
      </c>
      <c r="L919" s="5">
        <f>_xlfn.XLOOKUP(D919,products!A:A,products!E:E,,0)</f>
        <v>6.75</v>
      </c>
      <c r="M919">
        <f t="shared" si="42"/>
        <v>6.75</v>
      </c>
      <c r="N919" t="str">
        <f t="shared" si="43"/>
        <v>Arabica</v>
      </c>
      <c r="O919" t="str">
        <f t="shared" si="44"/>
        <v>Medium</v>
      </c>
      <c r="P919" t="str">
        <f>_xlfn.XLOOKUP(Coffee_shop[[#This Row],[Customer ID]],customers!A:A,customers!I:I,,0)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_xlfn.XLOOKUP(C920,customers!A:A,customers!C:C,,0)</f>
        <v>csorrellph@amazon.com</v>
      </c>
      <c r="H920" s="2" t="str">
        <f>_xlfn.XLOOKUP(C920,customers!A:A,customers!G:G,,0)</f>
        <v>United Kingdom</v>
      </c>
      <c r="I920" t="str">
        <f>_xlfn.XLOOKUP(D920,products!A:A,products!B:B,,0)</f>
        <v>Exc</v>
      </c>
      <c r="J920" t="str">
        <f>_xlfn.XLOOKUP(D920,products!A:A,products!C:C,,0)</f>
        <v>D</v>
      </c>
      <c r="K920" s="5">
        <f>_xlfn.XLOOKUP(D920,products!A:A,products!D:D,,0)</f>
        <v>0.5</v>
      </c>
      <c r="L920" s="5">
        <f>_xlfn.XLOOKUP(D920,products!A:A,products!E:E,,0)</f>
        <v>7.29</v>
      </c>
      <c r="M920">
        <f t="shared" si="42"/>
        <v>21.87</v>
      </c>
      <c r="N920" t="str">
        <f t="shared" si="43"/>
        <v>Excelsa</v>
      </c>
      <c r="O920" t="str">
        <f t="shared" si="44"/>
        <v>Dark</v>
      </c>
      <c r="P920" t="str">
        <f>_xlfn.XLOOKUP(Coffee_shop[[#This Row],[Customer ID]],customers!A:A,customers!I:I,,0)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_xlfn.XLOOKUP(C921,customers!A:A,customers!C:C,,0)</f>
        <v>qheavysidepj@unc.edu</v>
      </c>
      <c r="H921" s="2" t="str">
        <f>_xlfn.XLOOKUP(C921,customers!A:A,customers!G:G,,0)</f>
        <v>United States</v>
      </c>
      <c r="I921" t="str">
        <f>_xlfn.XLOOKUP(D921,products!A:A,products!B:B,,0)</f>
        <v>Rob</v>
      </c>
      <c r="J921" t="str">
        <f>_xlfn.XLOOKUP(D921,products!A:A,products!C:C,,0)</f>
        <v>D</v>
      </c>
      <c r="K921" s="5">
        <f>_xlfn.XLOOKUP(D921,products!A:A,products!D:D,,0)</f>
        <v>0.2</v>
      </c>
      <c r="L921" s="5">
        <f>_xlfn.XLOOKUP(D921,products!A:A,products!E:E,,0)</f>
        <v>2.6849999999999996</v>
      </c>
      <c r="M921">
        <f t="shared" si="42"/>
        <v>13.424999999999997</v>
      </c>
      <c r="N921" t="str">
        <f t="shared" si="43"/>
        <v>Robusta</v>
      </c>
      <c r="O921" t="str">
        <f t="shared" si="44"/>
        <v>Dark</v>
      </c>
      <c r="P921" t="str">
        <f>_xlfn.XLOOKUP(Coffee_shop[[#This Row],[Customer ID]],customers!A:A,customers!I:I,,0)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_xlfn.XLOOKUP(C922,customers!A:A,customers!C:C,,0)</f>
        <v>hreuvenpk@whitehouse.gov</v>
      </c>
      <c r="H922" s="2" t="str">
        <f>_xlfn.XLOOKUP(C922,customers!A:A,customers!G:G,,0)</f>
        <v>United States</v>
      </c>
      <c r="I922" t="str">
        <f>_xlfn.XLOOKUP(D922,products!A:A,products!B:B,,0)</f>
        <v>Rob</v>
      </c>
      <c r="J922" t="str">
        <f>_xlfn.XLOOKUP(D922,products!A:A,products!C:C,,0)</f>
        <v>D</v>
      </c>
      <c r="K922" s="5">
        <f>_xlfn.XLOOKUP(D922,products!A:A,products!D:D,,0)</f>
        <v>2.5</v>
      </c>
      <c r="L922" s="5">
        <f>_xlfn.XLOOKUP(D922,products!A:A,products!E:E,,0)</f>
        <v>20.584999999999997</v>
      </c>
      <c r="M922">
        <f t="shared" si="42"/>
        <v>123.50999999999999</v>
      </c>
      <c r="N922" t="str">
        <f t="shared" si="43"/>
        <v>Robusta</v>
      </c>
      <c r="O922" t="str">
        <f t="shared" si="44"/>
        <v>Dark</v>
      </c>
      <c r="P922" t="str">
        <f>_xlfn.XLOOKUP(Coffee_shop[[#This Row],[Customer ID]],customers!A:A,customers!I:I,,0)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_xlfn.XLOOKUP(C923,customers!A:A,customers!C:C,,0)</f>
        <v>mattwoolpl@nba.com</v>
      </c>
      <c r="H923" s="2" t="str">
        <f>_xlfn.XLOOKUP(C923,customers!A:A,customers!G:G,,0)</f>
        <v>United States</v>
      </c>
      <c r="I923" t="str">
        <f>_xlfn.XLOOKUP(D923,products!A:A,products!B:B,,0)</f>
        <v>Lib</v>
      </c>
      <c r="J923" t="str">
        <f>_xlfn.XLOOKUP(D923,products!A:A,products!C:C,,0)</f>
        <v>D</v>
      </c>
      <c r="K923" s="5">
        <f>_xlfn.XLOOKUP(D923,products!A:A,products!D:D,,0)</f>
        <v>0.2</v>
      </c>
      <c r="L923" s="5">
        <f>_xlfn.XLOOKUP(D923,products!A:A,products!E:E,,0)</f>
        <v>3.8849999999999998</v>
      </c>
      <c r="M923">
        <f t="shared" si="42"/>
        <v>7.77</v>
      </c>
      <c r="N923" t="str">
        <f t="shared" si="43"/>
        <v>Libarica</v>
      </c>
      <c r="O923" t="str">
        <f t="shared" si="44"/>
        <v>Dark</v>
      </c>
      <c r="P923" t="str">
        <f>_xlfn.XLOOKUP(Coffee_shop[[#This Row],[Customer ID]],customers!A:A,customers!I:I,,0)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_xlfn.XLOOKUP(C924,customers!A:A,customers!C:C,,0)</f>
        <v>0</v>
      </c>
      <c r="H924" s="2" t="str">
        <f>_xlfn.XLOOKUP(C924,customers!A:A,customers!G:G,,0)</f>
        <v>United States</v>
      </c>
      <c r="I924" t="str">
        <f>_xlfn.XLOOKUP(D924,products!A:A,products!B:B,,0)</f>
        <v>Ara</v>
      </c>
      <c r="J924" t="str">
        <f>_xlfn.XLOOKUP(D924,products!A:A,products!C:C,,0)</f>
        <v>M</v>
      </c>
      <c r="K924" s="5">
        <f>_xlfn.XLOOKUP(D924,products!A:A,products!D:D,,0)</f>
        <v>1</v>
      </c>
      <c r="L924" s="5">
        <f>_xlfn.XLOOKUP(D924,products!A:A,products!E:E,,0)</f>
        <v>11.25</v>
      </c>
      <c r="M924">
        <f t="shared" si="42"/>
        <v>67.5</v>
      </c>
      <c r="N924" t="str">
        <f t="shared" si="43"/>
        <v>Arabica</v>
      </c>
      <c r="O924" t="str">
        <f t="shared" si="44"/>
        <v>Medium</v>
      </c>
      <c r="P924" t="str">
        <f>_xlfn.XLOOKUP(Coffee_shop[[#This Row],[Customer ID]],customers!A:A,customers!I:I,,0)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_xlfn.XLOOKUP(C925,customers!A:A,customers!C:C,,0)</f>
        <v>gwynespn@dagondesign.com</v>
      </c>
      <c r="H925" s="2" t="str">
        <f>_xlfn.XLOOKUP(C925,customers!A:A,customers!G:G,,0)</f>
        <v>United States</v>
      </c>
      <c r="I925" t="str">
        <f>_xlfn.XLOOKUP(D925,products!A:A,products!B:B,,0)</f>
        <v>Exc</v>
      </c>
      <c r="J925" t="str">
        <f>_xlfn.XLOOKUP(D925,products!A:A,products!C:C,,0)</f>
        <v>D</v>
      </c>
      <c r="K925" s="5">
        <f>_xlfn.XLOOKUP(D925,products!A:A,products!D:D,,0)</f>
        <v>2.5</v>
      </c>
      <c r="L925" s="5">
        <f>_xlfn.XLOOKUP(D925,products!A:A,products!E:E,,0)</f>
        <v>27.945</v>
      </c>
      <c r="M925">
        <f t="shared" si="42"/>
        <v>27.945</v>
      </c>
      <c r="N925" t="str">
        <f t="shared" si="43"/>
        <v>Excelsa</v>
      </c>
      <c r="O925" t="str">
        <f t="shared" si="44"/>
        <v>Dark</v>
      </c>
      <c r="P925" t="str">
        <f>_xlfn.XLOOKUP(Coffee_shop[[#This Row],[Customer ID]],customers!A:A,customers!I:I,,0)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_xlfn.XLOOKUP(C926,customers!A:A,customers!C:C,,0)</f>
        <v>cmaccourtpo@amazon.com</v>
      </c>
      <c r="H926" s="2" t="str">
        <f>_xlfn.XLOOKUP(C926,customers!A:A,customers!G:G,,0)</f>
        <v>United States</v>
      </c>
      <c r="I926" t="str">
        <f>_xlfn.XLOOKUP(D926,products!A:A,products!B:B,,0)</f>
        <v>Ara</v>
      </c>
      <c r="J926" t="str">
        <f>_xlfn.XLOOKUP(D926,products!A:A,products!C:C,,0)</f>
        <v>L</v>
      </c>
      <c r="K926" s="5">
        <f>_xlfn.XLOOKUP(D926,products!A:A,products!D:D,,0)</f>
        <v>2.5</v>
      </c>
      <c r="L926" s="5">
        <f>_xlfn.XLOOKUP(D926,products!A:A,products!E:E,,0)</f>
        <v>29.784999999999997</v>
      </c>
      <c r="M926">
        <f t="shared" si="42"/>
        <v>89.35499999999999</v>
      </c>
      <c r="N926" t="str">
        <f t="shared" si="43"/>
        <v>Arabica</v>
      </c>
      <c r="O926" t="str">
        <f t="shared" si="44"/>
        <v>Light</v>
      </c>
      <c r="P926" t="str">
        <f>_xlfn.XLOOKUP(Coffee_shop[[#This Row],[Customer ID]],customers!A:A,customers!I:I,,0)</f>
        <v>No</v>
      </c>
    </row>
    <row r="927" spans="1:16" x14ac:dyDescent="0.3">
      <c r="A927" s="2" t="s">
        <v>5720</v>
      </c>
      <c r="B927" s="3">
        <v>44770</v>
      </c>
      <c r="C927" s="2" t="s">
        <v>5554</v>
      </c>
      <c r="D927" t="s">
        <v>6157</v>
      </c>
      <c r="E927" s="2">
        <v>3</v>
      </c>
      <c r="F927" s="2" t="str">
        <f>_xlfn.XLOOKUP(C927,customers!$A$1:$A$1001,customers!$B$1:$B$1001,,0)</f>
        <v>Derick Snow</v>
      </c>
      <c r="G927" s="2">
        <f>_xlfn.XLOOKUP(C927,customers!A:A,customers!C:C,,0)</f>
        <v>0</v>
      </c>
      <c r="H927" s="2" t="str">
        <f>_xlfn.XLOOKUP(C927,customers!A:A,customers!G:G,,0)</f>
        <v>United States</v>
      </c>
      <c r="I927" t="str">
        <f>_xlfn.XLOOKUP(D927,products!A:A,products!B:B,,0)</f>
        <v>Ara</v>
      </c>
      <c r="J927" t="str">
        <f>_xlfn.XLOOKUP(D927,products!A:A,products!C:C,,0)</f>
        <v>M</v>
      </c>
      <c r="K927" s="5">
        <f>_xlfn.XLOOKUP(D927,products!A:A,products!D:D,,0)</f>
        <v>0.5</v>
      </c>
      <c r="L927" s="5">
        <f>_xlfn.XLOOKUP(D927,products!A:A,products!E:E,,0)</f>
        <v>6.75</v>
      </c>
      <c r="M927">
        <f t="shared" si="42"/>
        <v>20.25</v>
      </c>
      <c r="N927" t="str">
        <f t="shared" si="43"/>
        <v>Arabica</v>
      </c>
      <c r="O927" t="str">
        <f t="shared" si="44"/>
        <v>Medium</v>
      </c>
      <c r="P927" t="str">
        <f>_xlfn.XLOOKUP(Coffee_shop[[#This Row],[Customer ID]],customers!A:A,customers!I:I,,0)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_xlfn.XLOOKUP(C928,customers!A:A,customers!C:C,,0)</f>
        <v>ewilsonepq@eepurl.com</v>
      </c>
      <c r="H928" s="2" t="str">
        <f>_xlfn.XLOOKUP(C928,customers!A:A,customers!G:G,,0)</f>
        <v>United States</v>
      </c>
      <c r="I928" t="str">
        <f>_xlfn.XLOOKUP(D928,products!A:A,products!B:B,,0)</f>
        <v>Ara</v>
      </c>
      <c r="J928" t="str">
        <f>_xlfn.XLOOKUP(D928,products!A:A,products!C:C,,0)</f>
        <v>M</v>
      </c>
      <c r="K928" s="5">
        <f>_xlfn.XLOOKUP(D928,products!A:A,products!D:D,,0)</f>
        <v>0.5</v>
      </c>
      <c r="L928" s="5">
        <f>_xlfn.XLOOKUP(D928,products!A:A,products!E:E,,0)</f>
        <v>6.75</v>
      </c>
      <c r="M928">
        <f t="shared" si="42"/>
        <v>33.75</v>
      </c>
      <c r="N928" t="str">
        <f t="shared" si="43"/>
        <v>Arabica</v>
      </c>
      <c r="O928" t="str">
        <f t="shared" si="44"/>
        <v>Medium</v>
      </c>
      <c r="P928" t="str">
        <f>_xlfn.XLOOKUP(Coffee_shop[[#This Row],[Customer ID]],customers!A:A,customers!I:I,,0)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_xlfn.XLOOKUP(C929,customers!A:A,customers!C:C,,0)</f>
        <v>dduffiepr@time.com</v>
      </c>
      <c r="H929" s="2" t="str">
        <f>_xlfn.XLOOKUP(C929,customers!A:A,customers!G:G,,0)</f>
        <v>United States</v>
      </c>
      <c r="I929" t="str">
        <f>_xlfn.XLOOKUP(D929,products!A:A,products!B:B,,0)</f>
        <v>Exc</v>
      </c>
      <c r="J929" t="str">
        <f>_xlfn.XLOOKUP(D929,products!A:A,products!C:C,,0)</f>
        <v>D</v>
      </c>
      <c r="K929" s="5">
        <f>_xlfn.XLOOKUP(D929,products!A:A,products!D:D,,0)</f>
        <v>2.5</v>
      </c>
      <c r="L929" s="5">
        <f>_xlfn.XLOOKUP(D929,products!A:A,products!E:E,,0)</f>
        <v>27.945</v>
      </c>
      <c r="M929">
        <f t="shared" si="42"/>
        <v>111.78</v>
      </c>
      <c r="N929" t="str">
        <f t="shared" si="43"/>
        <v>Excelsa</v>
      </c>
      <c r="O929" t="str">
        <f t="shared" si="44"/>
        <v>Dark</v>
      </c>
      <c r="P929" t="str">
        <f>_xlfn.XLOOKUP(Coffee_shop[[#This Row],[Customer ID]],customers!A:A,customers!I:I,,0)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_xlfn.XLOOKUP(C930,customers!A:A,customers!C:C,,0)</f>
        <v>mmatiasekps@ucoz.ru</v>
      </c>
      <c r="H930" s="2" t="str">
        <f>_xlfn.XLOOKUP(C930,customers!A:A,customers!G:G,,0)</f>
        <v>United States</v>
      </c>
      <c r="I930" t="str">
        <f>_xlfn.XLOOKUP(D930,products!A:A,products!B:B,,0)</f>
        <v>Exc</v>
      </c>
      <c r="J930" t="str">
        <f>_xlfn.XLOOKUP(D930,products!A:A,products!C:C,,0)</f>
        <v>M</v>
      </c>
      <c r="K930" s="5">
        <f>_xlfn.XLOOKUP(D930,products!A:A,products!D:D,,0)</f>
        <v>2.5</v>
      </c>
      <c r="L930" s="5">
        <f>_xlfn.XLOOKUP(D930,products!A:A,products!E:E,,0)</f>
        <v>31.624999999999996</v>
      </c>
      <c r="M930">
        <f t="shared" si="42"/>
        <v>63.249999999999993</v>
      </c>
      <c r="N930" t="str">
        <f t="shared" si="43"/>
        <v>Excelsa</v>
      </c>
      <c r="O930" t="str">
        <f t="shared" si="44"/>
        <v>Medium</v>
      </c>
      <c r="P930" t="str">
        <f>_xlfn.XLOOKUP(Coffee_shop[[#This Row],[Customer ID]],customers!A:A,customers!I:I,,0)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_xlfn.XLOOKUP(C931,customers!A:A,customers!C:C,,0)</f>
        <v>jcamillopt@shinystat.com</v>
      </c>
      <c r="H931" s="2" t="str">
        <f>_xlfn.XLOOKUP(C931,customers!A:A,customers!G:G,,0)</f>
        <v>United States</v>
      </c>
      <c r="I931" t="str">
        <f>_xlfn.XLOOKUP(D931,products!A:A,products!B:B,,0)</f>
        <v>Exc</v>
      </c>
      <c r="J931" t="str">
        <f>_xlfn.XLOOKUP(D931,products!A:A,products!C:C,,0)</f>
        <v>L</v>
      </c>
      <c r="K931" s="5">
        <f>_xlfn.XLOOKUP(D931,products!A:A,products!D:D,,0)</f>
        <v>0.2</v>
      </c>
      <c r="L931" s="5">
        <f>_xlfn.XLOOKUP(D931,products!A:A,products!E:E,,0)</f>
        <v>4.4550000000000001</v>
      </c>
      <c r="M931">
        <f t="shared" si="42"/>
        <v>8.91</v>
      </c>
      <c r="N931" t="str">
        <f t="shared" si="43"/>
        <v>Excelsa</v>
      </c>
      <c r="O931" t="str">
        <f t="shared" si="44"/>
        <v>Light</v>
      </c>
      <c r="P931" t="str">
        <f>_xlfn.XLOOKUP(Coffee_shop[[#This Row],[Customer ID]],customers!A:A,customers!I:I,,0)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_xlfn.XLOOKUP(C932,customers!A:A,customers!C:C,,0)</f>
        <v>kphilbrickpu@cdc.gov</v>
      </c>
      <c r="H932" s="2" t="str">
        <f>_xlfn.XLOOKUP(C932,customers!A:A,customers!G:G,,0)</f>
        <v>United States</v>
      </c>
      <c r="I932" t="str">
        <f>_xlfn.XLOOKUP(D932,products!A:A,products!B:B,,0)</f>
        <v>Exc</v>
      </c>
      <c r="J932" t="str">
        <f>_xlfn.XLOOKUP(D932,products!A:A,products!C:C,,0)</f>
        <v>D</v>
      </c>
      <c r="K932" s="5">
        <f>_xlfn.XLOOKUP(D932,products!A:A,products!D:D,,0)</f>
        <v>1</v>
      </c>
      <c r="L932" s="5">
        <f>_xlfn.XLOOKUP(D932,products!A:A,products!E:E,,0)</f>
        <v>12.15</v>
      </c>
      <c r="M932">
        <f t="shared" si="42"/>
        <v>12.15</v>
      </c>
      <c r="N932" t="str">
        <f t="shared" si="43"/>
        <v>Excelsa</v>
      </c>
      <c r="O932" t="str">
        <f t="shared" si="44"/>
        <v>Dark</v>
      </c>
      <c r="P932" t="str">
        <f>_xlfn.XLOOKUP(Coffee_shop[[#This Row],[Customer ID]],customers!A:A,customers!I:I,,0)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_xlfn.XLOOKUP(C933,customers!A:A,customers!C:C,,0)</f>
        <v>0</v>
      </c>
      <c r="H933" s="2" t="str">
        <f>_xlfn.XLOOKUP(C933,customers!A:A,customers!G:G,,0)</f>
        <v>United States</v>
      </c>
      <c r="I933" t="str">
        <f>_xlfn.XLOOKUP(D933,products!A:A,products!B:B,,0)</f>
        <v>Ara</v>
      </c>
      <c r="J933" t="str">
        <f>_xlfn.XLOOKUP(D933,products!A:A,products!C:C,,0)</f>
        <v>D</v>
      </c>
      <c r="K933" s="5">
        <f>_xlfn.XLOOKUP(D933,products!A:A,products!D:D,,0)</f>
        <v>0.5</v>
      </c>
      <c r="L933" s="5">
        <f>_xlfn.XLOOKUP(D933,products!A:A,products!E:E,,0)</f>
        <v>5.97</v>
      </c>
      <c r="M933">
        <f t="shared" si="42"/>
        <v>23.88</v>
      </c>
      <c r="N933" t="str">
        <f t="shared" si="43"/>
        <v>Arabica</v>
      </c>
      <c r="O933" t="str">
        <f t="shared" si="44"/>
        <v>Dark</v>
      </c>
      <c r="P933" t="str">
        <f>_xlfn.XLOOKUP(Coffee_shop[[#This Row],[Customer ID]],customers!A:A,customers!I:I,,0)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_xlfn.XLOOKUP(C934,customers!A:A,customers!C:C,,0)</f>
        <v>bsillispw@istockphoto.com</v>
      </c>
      <c r="H934" s="2" t="str">
        <f>_xlfn.XLOOKUP(C934,customers!A:A,customers!G:G,,0)</f>
        <v>United States</v>
      </c>
      <c r="I934" t="str">
        <f>_xlfn.XLOOKUP(D934,products!A:A,products!B:B,,0)</f>
        <v>Exc</v>
      </c>
      <c r="J934" t="str">
        <f>_xlfn.XLOOKUP(D934,products!A:A,products!C:C,,0)</f>
        <v>M</v>
      </c>
      <c r="K934" s="5">
        <f>_xlfn.XLOOKUP(D934,products!A:A,products!D:D,,0)</f>
        <v>1</v>
      </c>
      <c r="L934" s="5">
        <f>_xlfn.XLOOKUP(D934,products!A:A,products!E:E,,0)</f>
        <v>13.75</v>
      </c>
      <c r="M934">
        <f t="shared" si="42"/>
        <v>55</v>
      </c>
      <c r="N934" t="str">
        <f t="shared" si="43"/>
        <v>Excelsa</v>
      </c>
      <c r="O934" t="str">
        <f t="shared" si="44"/>
        <v>Medium</v>
      </c>
      <c r="P934" t="str">
        <f>_xlfn.XLOOKUP(Coffee_shop[[#This Row],[Customer ID]],customers!A:A,customers!I:I,,0)</f>
        <v>No</v>
      </c>
    </row>
    <row r="935" spans="1:16" x14ac:dyDescent="0.3">
      <c r="A935" s="2" t="s">
        <v>5763</v>
      </c>
      <c r="B935" s="3">
        <v>44557</v>
      </c>
      <c r="C935" s="2" t="s">
        <v>5764</v>
      </c>
      <c r="D935" t="s">
        <v>6177</v>
      </c>
      <c r="E935" s="2">
        <v>3</v>
      </c>
      <c r="F935" s="2" t="str">
        <f>_xlfn.XLOOKUP(C935,customers!$A$1:$A$1001,customers!$B$1:$B$1001,,0)</f>
        <v>Brenn Dundredge</v>
      </c>
      <c r="G935" s="2">
        <f>_xlfn.XLOOKUP(C935,customers!A:A,customers!C:C,,0)</f>
        <v>0</v>
      </c>
      <c r="H935" s="2" t="str">
        <f>_xlfn.XLOOKUP(C935,customers!A:A,customers!G:G,,0)</f>
        <v>United States</v>
      </c>
      <c r="I935" t="str">
        <f>_xlfn.XLOOKUP(D935,products!A:A,products!B:B,,0)</f>
        <v>Rob</v>
      </c>
      <c r="J935" t="str">
        <f>_xlfn.XLOOKUP(D935,products!A:A,products!C:C,,0)</f>
        <v>D</v>
      </c>
      <c r="K935" s="5">
        <f>_xlfn.XLOOKUP(D935,products!A:A,products!D:D,,0)</f>
        <v>1</v>
      </c>
      <c r="L935" s="5">
        <f>_xlfn.XLOOKUP(D935,products!A:A,products!E:E,,0)</f>
        <v>8.9499999999999993</v>
      </c>
      <c r="M935">
        <f t="shared" si="42"/>
        <v>26.849999999999998</v>
      </c>
      <c r="N935" t="str">
        <f t="shared" si="43"/>
        <v>Robusta</v>
      </c>
      <c r="O935" t="str">
        <f t="shared" si="44"/>
        <v>Dark</v>
      </c>
      <c r="P935" t="str">
        <f>_xlfn.XLOOKUP(Coffee_shop[[#This Row],[Customer ID]],customers!A:A,customers!I:I,,0)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_xlfn.XLOOKUP(C936,customers!A:A,customers!C:C,,0)</f>
        <v>rcuttspy@techcrunch.com</v>
      </c>
      <c r="H936" s="2" t="str">
        <f>_xlfn.XLOOKUP(C936,customers!A:A,customers!G:G,,0)</f>
        <v>United States</v>
      </c>
      <c r="I936" t="str">
        <f>_xlfn.XLOOKUP(D936,products!A:A,products!B:B,,0)</f>
        <v>Rob</v>
      </c>
      <c r="J936" t="str">
        <f>_xlfn.XLOOKUP(D936,products!A:A,products!C:C,,0)</f>
        <v>M</v>
      </c>
      <c r="K936" s="5">
        <f>_xlfn.XLOOKUP(D936,products!A:A,products!D:D,,0)</f>
        <v>2.5</v>
      </c>
      <c r="L936" s="5">
        <f>_xlfn.XLOOKUP(D936,products!A:A,products!E:E,,0)</f>
        <v>22.884999999999998</v>
      </c>
      <c r="M936">
        <f t="shared" si="42"/>
        <v>114.42499999999998</v>
      </c>
      <c r="N936" t="str">
        <f t="shared" si="43"/>
        <v>Robusta</v>
      </c>
      <c r="O936" t="str">
        <f t="shared" si="44"/>
        <v>Medium</v>
      </c>
      <c r="P936" t="str">
        <f>_xlfn.XLOOKUP(Coffee_shop[[#This Row],[Customer ID]],customers!A:A,customers!I:I,,0)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_xlfn.XLOOKUP(C937,customers!A:A,customers!C:C,,0)</f>
        <v>mdelvespz@nature.com</v>
      </c>
      <c r="H937" s="2" t="str">
        <f>_xlfn.XLOOKUP(C937,customers!A:A,customers!G:G,,0)</f>
        <v>United States</v>
      </c>
      <c r="I937" t="str">
        <f>_xlfn.XLOOKUP(D937,products!A:A,products!B:B,,0)</f>
        <v>Ara</v>
      </c>
      <c r="J937" t="str">
        <f>_xlfn.XLOOKUP(D937,products!A:A,products!C:C,,0)</f>
        <v>M</v>
      </c>
      <c r="K937" s="5">
        <f>_xlfn.XLOOKUP(D937,products!A:A,products!D:D,,0)</f>
        <v>2.5</v>
      </c>
      <c r="L937" s="5">
        <f>_xlfn.XLOOKUP(D937,products!A:A,products!E:E,,0)</f>
        <v>25.874999999999996</v>
      </c>
      <c r="M937">
        <f t="shared" si="42"/>
        <v>155.24999999999997</v>
      </c>
      <c r="N937" t="str">
        <f t="shared" si="43"/>
        <v>Arabica</v>
      </c>
      <c r="O937" t="str">
        <f t="shared" si="44"/>
        <v>Medium</v>
      </c>
      <c r="P937" t="str">
        <f>_xlfn.XLOOKUP(Coffee_shop[[#This Row],[Customer ID]],customers!A:A,customers!I:I,,0)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_xlfn.XLOOKUP(C938,customers!A:A,customers!C:C,,0)</f>
        <v>dgrittonq0@nydailynews.com</v>
      </c>
      <c r="H938" s="2" t="str">
        <f>_xlfn.XLOOKUP(C938,customers!A:A,customers!G:G,,0)</f>
        <v>United States</v>
      </c>
      <c r="I938" t="str">
        <f>_xlfn.XLOOKUP(D938,products!A:A,products!B:B,,0)</f>
        <v>Lib</v>
      </c>
      <c r="J938" t="str">
        <f>_xlfn.XLOOKUP(D938,products!A:A,products!C:C,,0)</f>
        <v>D</v>
      </c>
      <c r="K938" s="5">
        <f>_xlfn.XLOOKUP(D938,products!A:A,products!D:D,,0)</f>
        <v>0.5</v>
      </c>
      <c r="L938" s="5">
        <f>_xlfn.XLOOKUP(D938,products!A:A,products!E:E,,0)</f>
        <v>7.77</v>
      </c>
      <c r="M938">
        <f t="shared" si="42"/>
        <v>23.31</v>
      </c>
      <c r="N938" t="str">
        <f t="shared" si="43"/>
        <v>Libarica</v>
      </c>
      <c r="O938" t="str">
        <f t="shared" si="44"/>
        <v>Dark</v>
      </c>
      <c r="P938" t="str">
        <f>_xlfn.XLOOKUP(Coffee_shop[[#This Row],[Customer ID]],customers!A:A,customers!I:I,,0)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_xlfn.XLOOKUP(C939,customers!A:A,customers!C:C,,0)</f>
        <v>dgrittonq0@nydailynews.com</v>
      </c>
      <c r="H939" s="2" t="str">
        <f>_xlfn.XLOOKUP(C939,customers!A:A,customers!G:G,,0)</f>
        <v>United States</v>
      </c>
      <c r="I939" t="str">
        <f>_xlfn.XLOOKUP(D939,products!A:A,products!B:B,,0)</f>
        <v>Rob</v>
      </c>
      <c r="J939" t="str">
        <f>_xlfn.XLOOKUP(D939,products!A:A,products!C:C,,0)</f>
        <v>M</v>
      </c>
      <c r="K939" s="5">
        <f>_xlfn.XLOOKUP(D939,products!A:A,products!D:D,,0)</f>
        <v>2.5</v>
      </c>
      <c r="L939" s="5">
        <f>_xlfn.XLOOKUP(D939,products!A:A,products!E:E,,0)</f>
        <v>22.884999999999998</v>
      </c>
      <c r="M939">
        <f t="shared" si="42"/>
        <v>91.539999999999992</v>
      </c>
      <c r="N939" t="str">
        <f t="shared" si="43"/>
        <v>Robusta</v>
      </c>
      <c r="O939" t="str">
        <f t="shared" si="44"/>
        <v>Medium</v>
      </c>
      <c r="P939" t="str">
        <f>_xlfn.XLOOKUP(Coffee_shop[[#This Row],[Customer ID]],customers!A:A,customers!I:I,,0)</f>
        <v>Yes</v>
      </c>
    </row>
    <row r="940" spans="1:16" x14ac:dyDescent="0.3">
      <c r="A940" s="2" t="s">
        <v>5791</v>
      </c>
      <c r="B940" s="3">
        <v>43829</v>
      </c>
      <c r="C940" s="2" t="s">
        <v>5792</v>
      </c>
      <c r="D940" t="s">
        <v>6171</v>
      </c>
      <c r="E940" s="2">
        <v>5</v>
      </c>
      <c r="F940" s="2" t="str">
        <f>_xlfn.XLOOKUP(C940,customers!$A$1:$A$1001,customers!$B$1:$B$1001,,0)</f>
        <v>Dell Gut</v>
      </c>
      <c r="G940" s="2" t="str">
        <f>_xlfn.XLOOKUP(C940,customers!A:A,customers!C:C,,0)</f>
        <v>dgutq2@umich.edu</v>
      </c>
      <c r="H940" s="2" t="str">
        <f>_xlfn.XLOOKUP(C940,customers!A:A,customers!G:G,,0)</f>
        <v>United States</v>
      </c>
      <c r="I940" t="str">
        <f>_xlfn.XLOOKUP(D940,products!A:A,products!B:B,,0)</f>
        <v>Exc</v>
      </c>
      <c r="J940" t="str">
        <f>_xlfn.XLOOKUP(D940,products!A:A,products!C:C,,0)</f>
        <v>L</v>
      </c>
      <c r="K940" s="5">
        <f>_xlfn.XLOOKUP(D940,products!A:A,products!D:D,,0)</f>
        <v>1</v>
      </c>
      <c r="L940" s="5">
        <f>_xlfn.XLOOKUP(D940,products!A:A,products!E:E,,0)</f>
        <v>14.85</v>
      </c>
      <c r="M940">
        <f t="shared" si="42"/>
        <v>74.25</v>
      </c>
      <c r="N940" t="str">
        <f t="shared" si="43"/>
        <v>Excelsa</v>
      </c>
      <c r="O940" t="str">
        <f t="shared" si="44"/>
        <v>Light</v>
      </c>
      <c r="P940" t="str">
        <f>_xlfn.XLOOKUP(Coffee_shop[[#This Row],[Customer ID]],customers!A:A,customers!I:I,,0)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_xlfn.XLOOKUP(C941,customers!A:A,customers!C:C,,0)</f>
        <v>wpummeryq3@topsy.com</v>
      </c>
      <c r="H941" s="2" t="str">
        <f>_xlfn.XLOOKUP(C941,customers!A:A,customers!G:G,,0)</f>
        <v>United States</v>
      </c>
      <c r="I941" t="str">
        <f>_xlfn.XLOOKUP(D941,products!A:A,products!B:B,,0)</f>
        <v>Lib</v>
      </c>
      <c r="J941" t="str">
        <f>_xlfn.XLOOKUP(D941,products!A:A,products!C:C,,0)</f>
        <v>L</v>
      </c>
      <c r="K941" s="5">
        <f>_xlfn.XLOOKUP(D941,products!A:A,products!D:D,,0)</f>
        <v>0.2</v>
      </c>
      <c r="L941" s="5">
        <f>_xlfn.XLOOKUP(D941,products!A:A,products!E:E,,0)</f>
        <v>4.7549999999999999</v>
      </c>
      <c r="M941">
        <f t="shared" si="42"/>
        <v>28.53</v>
      </c>
      <c r="N941" t="str">
        <f t="shared" si="43"/>
        <v>Libarica</v>
      </c>
      <c r="O941" t="str">
        <f t="shared" si="44"/>
        <v>Light</v>
      </c>
      <c r="P941" t="str">
        <f>_xlfn.XLOOKUP(Coffee_shop[[#This Row],[Customer ID]],customers!A:A,customers!I:I,,0)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_xlfn.XLOOKUP(C942,customers!A:A,customers!C:C,,0)</f>
        <v>gsiudaq4@nytimes.com</v>
      </c>
      <c r="H942" s="2" t="str">
        <f>_xlfn.XLOOKUP(C942,customers!A:A,customers!G:G,,0)</f>
        <v>United States</v>
      </c>
      <c r="I942" t="str">
        <f>_xlfn.XLOOKUP(D942,products!A:A,products!B:B,,0)</f>
        <v>Rob</v>
      </c>
      <c r="J942" t="str">
        <f>_xlfn.XLOOKUP(D942,products!A:A,products!C:C,,0)</f>
        <v>L</v>
      </c>
      <c r="K942" s="5">
        <f>_xlfn.XLOOKUP(D942,products!A:A,products!D:D,,0)</f>
        <v>0.5</v>
      </c>
      <c r="L942" s="5">
        <f>_xlfn.XLOOKUP(D942,products!A:A,products!E:E,,0)</f>
        <v>7.169999999999999</v>
      </c>
      <c r="M942">
        <f t="shared" si="42"/>
        <v>14.339999999999998</v>
      </c>
      <c r="N942" t="str">
        <f t="shared" si="43"/>
        <v>Robusta</v>
      </c>
      <c r="O942" t="str">
        <f t="shared" si="44"/>
        <v>Light</v>
      </c>
      <c r="P942" t="str">
        <f>_xlfn.XLOOKUP(Coffee_shop[[#This Row],[Customer ID]],customers!A:A,customers!I:I,,0)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_xlfn.XLOOKUP(C943,customers!A:A,customers!C:C,,0)</f>
        <v>hcrowneq5@wufoo.com</v>
      </c>
      <c r="H943" s="2" t="str">
        <f>_xlfn.XLOOKUP(C943,customers!A:A,customers!G:G,,0)</f>
        <v>Ireland</v>
      </c>
      <c r="I943" t="str">
        <f>_xlfn.XLOOKUP(D943,products!A:A,products!B:B,,0)</f>
        <v>Ara</v>
      </c>
      <c r="J943" t="str">
        <f>_xlfn.XLOOKUP(D943,products!A:A,products!C:C,,0)</f>
        <v>L</v>
      </c>
      <c r="K943" s="5">
        <f>_xlfn.XLOOKUP(D943,products!A:A,products!D:D,,0)</f>
        <v>0.5</v>
      </c>
      <c r="L943" s="5">
        <f>_xlfn.XLOOKUP(D943,products!A:A,products!E:E,,0)</f>
        <v>7.77</v>
      </c>
      <c r="M943">
        <f t="shared" si="42"/>
        <v>15.54</v>
      </c>
      <c r="N943" t="str">
        <f t="shared" si="43"/>
        <v>Arabica</v>
      </c>
      <c r="O943" t="str">
        <f t="shared" si="44"/>
        <v>Light</v>
      </c>
      <c r="P943" t="str">
        <f>_xlfn.XLOOKUP(Coffee_shop[[#This Row],[Customer ID]],customers!A:A,customers!I:I,,0)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_xlfn.XLOOKUP(C944,customers!A:A,customers!C:C,,0)</f>
        <v>vpawseyq6@tiny.cc</v>
      </c>
      <c r="H944" s="2" t="str">
        <f>_xlfn.XLOOKUP(C944,customers!A:A,customers!G:G,,0)</f>
        <v>United States</v>
      </c>
      <c r="I944" t="str">
        <f>_xlfn.XLOOKUP(D944,products!A:A,products!B:B,,0)</f>
        <v>Rob</v>
      </c>
      <c r="J944" t="str">
        <f>_xlfn.XLOOKUP(D944,products!A:A,products!C:C,,0)</f>
        <v>L</v>
      </c>
      <c r="K944" s="5">
        <f>_xlfn.XLOOKUP(D944,products!A:A,products!D:D,,0)</f>
        <v>1</v>
      </c>
      <c r="L944" s="5">
        <f>_xlfn.XLOOKUP(D944,products!A:A,products!E:E,,0)</f>
        <v>11.95</v>
      </c>
      <c r="M944">
        <f t="shared" si="42"/>
        <v>35.849999999999994</v>
      </c>
      <c r="N944" t="str">
        <f t="shared" si="43"/>
        <v>Robusta</v>
      </c>
      <c r="O944" t="str">
        <f t="shared" si="44"/>
        <v>Light</v>
      </c>
      <c r="P944" t="str">
        <f>_xlfn.XLOOKUP(Coffee_shop[[#This Row],[Customer ID]],customers!A:A,customers!I:I,,0)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_xlfn.XLOOKUP(C945,customers!A:A,customers!C:C,,0)</f>
        <v>awaterhouseq7@istockphoto.com</v>
      </c>
      <c r="H945" s="2" t="str">
        <f>_xlfn.XLOOKUP(C945,customers!A:A,customers!G:G,,0)</f>
        <v>United States</v>
      </c>
      <c r="I945" t="str">
        <f>_xlfn.XLOOKUP(D945,products!A:A,products!B:B,,0)</f>
        <v>Ara</v>
      </c>
      <c r="J945" t="str">
        <f>_xlfn.XLOOKUP(D945,products!A:A,products!C:C,,0)</f>
        <v>L</v>
      </c>
      <c r="K945" s="5">
        <f>_xlfn.XLOOKUP(D945,products!A:A,products!D:D,,0)</f>
        <v>0.5</v>
      </c>
      <c r="L945" s="5">
        <f>_xlfn.XLOOKUP(D945,products!A:A,products!E:E,,0)</f>
        <v>7.77</v>
      </c>
      <c r="M945">
        <f t="shared" si="42"/>
        <v>46.62</v>
      </c>
      <c r="N945" t="str">
        <f t="shared" si="43"/>
        <v>Arabica</v>
      </c>
      <c r="O945" t="str">
        <f t="shared" si="44"/>
        <v>Light</v>
      </c>
      <c r="P945" t="str">
        <f>_xlfn.XLOOKUP(Coffee_shop[[#This Row],[Customer ID]],customers!A:A,customers!I:I,,0)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_xlfn.XLOOKUP(C946,customers!A:A,customers!C:C,,0)</f>
        <v>fhaughianq8@1688.com</v>
      </c>
      <c r="H946" s="2" t="str">
        <f>_xlfn.XLOOKUP(C946,customers!A:A,customers!G:G,,0)</f>
        <v>United States</v>
      </c>
      <c r="I946" t="str">
        <f>_xlfn.XLOOKUP(D946,products!A:A,products!B:B,,0)</f>
        <v>Rob</v>
      </c>
      <c r="J946" t="str">
        <f>_xlfn.XLOOKUP(D946,products!A:A,products!C:C,,0)</f>
        <v>L</v>
      </c>
      <c r="K946" s="5">
        <f>_xlfn.XLOOKUP(D946,products!A:A,products!D:D,,0)</f>
        <v>0.5</v>
      </c>
      <c r="L946" s="5">
        <f>_xlfn.XLOOKUP(D946,products!A:A,products!E:E,,0)</f>
        <v>7.169999999999999</v>
      </c>
      <c r="M946">
        <f t="shared" si="42"/>
        <v>35.849999999999994</v>
      </c>
      <c r="N946" t="str">
        <f t="shared" si="43"/>
        <v>Robusta</v>
      </c>
      <c r="O946" t="str">
        <f t="shared" si="44"/>
        <v>Light</v>
      </c>
      <c r="P946" t="str">
        <f>_xlfn.XLOOKUP(Coffee_shop[[#This Row],[Customer ID]],customers!A:A,customers!I:I,,0)</f>
        <v>No</v>
      </c>
    </row>
    <row r="947" spans="1:16" x14ac:dyDescent="0.3">
      <c r="A947" s="2" t="s">
        <v>5834</v>
      </c>
      <c r="B947" s="3">
        <v>43524</v>
      </c>
      <c r="C947" s="2" t="s">
        <v>5835</v>
      </c>
      <c r="D947" t="s">
        <v>6165</v>
      </c>
      <c r="E947" s="2">
        <v>4</v>
      </c>
      <c r="F947" s="2" t="str">
        <f>_xlfn.XLOOKUP(C947,customers!$A$1:$A$1001,customers!$B$1:$B$1001,,0)</f>
        <v>Jaimie Hatz</v>
      </c>
      <c r="G947" s="2">
        <f>_xlfn.XLOOKUP(C947,customers!A:A,customers!C:C,,0)</f>
        <v>0</v>
      </c>
      <c r="H947" s="2" t="str">
        <f>_xlfn.XLOOKUP(C947,customers!A:A,customers!G:G,,0)</f>
        <v>United States</v>
      </c>
      <c r="I947" t="str">
        <f>_xlfn.XLOOKUP(D947,products!A:A,products!B:B,,0)</f>
        <v>Lib</v>
      </c>
      <c r="J947" t="str">
        <f>_xlfn.XLOOKUP(D947,products!A:A,products!C:C,,0)</f>
        <v>D</v>
      </c>
      <c r="K947" s="5">
        <f>_xlfn.XLOOKUP(D947,products!A:A,products!D:D,,0)</f>
        <v>2.5</v>
      </c>
      <c r="L947" s="5">
        <f>_xlfn.XLOOKUP(D947,products!A:A,products!E:E,,0)</f>
        <v>29.784999999999997</v>
      </c>
      <c r="M947">
        <f t="shared" si="42"/>
        <v>119.13999999999999</v>
      </c>
      <c r="N947" t="str">
        <f t="shared" si="43"/>
        <v>Libarica</v>
      </c>
      <c r="O947" t="str">
        <f t="shared" si="44"/>
        <v>Dark</v>
      </c>
      <c r="P947" t="str">
        <f>_xlfn.XLOOKUP(Coffee_shop[[#This Row],[Customer ID]],customers!A:A,customers!I:I,,0)</f>
        <v>No</v>
      </c>
    </row>
    <row r="948" spans="1:16" x14ac:dyDescent="0.3">
      <c r="A948" s="2" t="s">
        <v>5839</v>
      </c>
      <c r="B948" s="3">
        <v>43719</v>
      </c>
      <c r="C948" s="2" t="s">
        <v>5840</v>
      </c>
      <c r="D948" t="s">
        <v>6169</v>
      </c>
      <c r="E948" s="2">
        <v>3</v>
      </c>
      <c r="F948" s="2" t="str">
        <f>_xlfn.XLOOKUP(C948,customers!$A$1:$A$1001,customers!$B$1:$B$1001,,0)</f>
        <v>Edeline Edney</v>
      </c>
      <c r="G948" s="2">
        <f>_xlfn.XLOOKUP(C948,customers!A:A,customers!C:C,,0)</f>
        <v>0</v>
      </c>
      <c r="H948" s="2" t="str">
        <f>_xlfn.XLOOKUP(C948,customers!A:A,customers!G:G,,0)</f>
        <v>United States</v>
      </c>
      <c r="I948" t="str">
        <f>_xlfn.XLOOKUP(D948,products!A:A,products!B:B,,0)</f>
        <v>Lib</v>
      </c>
      <c r="J948" t="str">
        <f>_xlfn.XLOOKUP(D948,products!A:A,products!C:C,,0)</f>
        <v>D</v>
      </c>
      <c r="K948" s="5">
        <f>_xlfn.XLOOKUP(D948,products!A:A,products!D:D,,0)</f>
        <v>0.5</v>
      </c>
      <c r="L948" s="5">
        <f>_xlfn.XLOOKUP(D948,products!A:A,products!E:E,,0)</f>
        <v>7.77</v>
      </c>
      <c r="M948">
        <f t="shared" si="42"/>
        <v>23.31</v>
      </c>
      <c r="N948" t="str">
        <f t="shared" si="43"/>
        <v>Libarica</v>
      </c>
      <c r="O948" t="str">
        <f t="shared" si="44"/>
        <v>Dark</v>
      </c>
      <c r="P948" t="str">
        <f>_xlfn.XLOOKUP(Coffee_shop[[#This Row],[Customer ID]],customers!A:A,customers!I:I,,0)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_xlfn.XLOOKUP(C949,customers!A:A,customers!C:C,,0)</f>
        <v>rfaltinqb@topsy.com</v>
      </c>
      <c r="H949" s="2" t="str">
        <f>_xlfn.XLOOKUP(C949,customers!A:A,customers!G:G,,0)</f>
        <v>Ireland</v>
      </c>
      <c r="I949" t="str">
        <f>_xlfn.XLOOKUP(D949,products!A:A,products!B:B,,0)</f>
        <v>Ara</v>
      </c>
      <c r="J949" t="str">
        <f>_xlfn.XLOOKUP(D949,products!A:A,products!C:C,,0)</f>
        <v>M</v>
      </c>
      <c r="K949" s="5">
        <f>_xlfn.XLOOKUP(D949,products!A:A,products!D:D,,0)</f>
        <v>1</v>
      </c>
      <c r="L949" s="5">
        <f>_xlfn.XLOOKUP(D949,products!A:A,products!E:E,,0)</f>
        <v>11.25</v>
      </c>
      <c r="M949">
        <f t="shared" si="42"/>
        <v>11.25</v>
      </c>
      <c r="N949" t="str">
        <f t="shared" si="43"/>
        <v>Arabica</v>
      </c>
      <c r="O949" t="str">
        <f t="shared" si="44"/>
        <v>Medium</v>
      </c>
      <c r="P949" t="str">
        <f>_xlfn.XLOOKUP(Coffee_shop[[#This Row],[Customer ID]],customers!A:A,customers!I:I,,0)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_xlfn.XLOOKUP(C950,customers!A:A,customers!C:C,,0)</f>
        <v>gcheekeqc@sitemeter.com</v>
      </c>
      <c r="H950" s="2" t="str">
        <f>_xlfn.XLOOKUP(C950,customers!A:A,customers!G:G,,0)</f>
        <v>United Kingdom</v>
      </c>
      <c r="I950" t="str">
        <f>_xlfn.XLOOKUP(D950,products!A:A,products!B:B,,0)</f>
        <v>Exc</v>
      </c>
      <c r="J950" t="str">
        <f>_xlfn.XLOOKUP(D950,products!A:A,products!C:C,,0)</f>
        <v>D</v>
      </c>
      <c r="K950" s="5">
        <f>_xlfn.XLOOKUP(D950,products!A:A,products!D:D,,0)</f>
        <v>2.5</v>
      </c>
      <c r="L950" s="5">
        <f>_xlfn.XLOOKUP(D950,products!A:A,products!E:E,,0)</f>
        <v>27.945</v>
      </c>
      <c r="M950">
        <f t="shared" si="42"/>
        <v>83.835000000000008</v>
      </c>
      <c r="N950" t="str">
        <f t="shared" si="43"/>
        <v>Excelsa</v>
      </c>
      <c r="O950" t="str">
        <f t="shared" si="44"/>
        <v>Dark</v>
      </c>
      <c r="P950" t="str">
        <f>_xlfn.XLOOKUP(Coffee_shop[[#This Row],[Customer ID]],customers!A:A,customers!I:I,,0)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_xlfn.XLOOKUP(C951,customers!A:A,customers!C:C,,0)</f>
        <v>grattqd@phpbb.com</v>
      </c>
      <c r="H951" s="2" t="str">
        <f>_xlfn.XLOOKUP(C951,customers!A:A,customers!G:G,,0)</f>
        <v>Ireland</v>
      </c>
      <c r="I951" t="str">
        <f>_xlfn.XLOOKUP(D951,products!A:A,products!B:B,,0)</f>
        <v>Rob</v>
      </c>
      <c r="J951" t="str">
        <f>_xlfn.XLOOKUP(D951,products!A:A,products!C:C,,0)</f>
        <v>L</v>
      </c>
      <c r="K951" s="5">
        <f>_xlfn.XLOOKUP(D951,products!A:A,products!D:D,,0)</f>
        <v>2.5</v>
      </c>
      <c r="L951" s="5">
        <f>_xlfn.XLOOKUP(D951,products!A:A,products!E:E,,0)</f>
        <v>27.484999999999996</v>
      </c>
      <c r="M951">
        <f t="shared" si="42"/>
        <v>109.93999999999998</v>
      </c>
      <c r="N951" t="str">
        <f t="shared" si="43"/>
        <v>Robusta</v>
      </c>
      <c r="O951" t="str">
        <f t="shared" si="44"/>
        <v>Light</v>
      </c>
      <c r="P951" t="str">
        <f>_xlfn.XLOOKUP(Coffee_shop[[#This Row],[Customer ID]],customers!A:A,customers!I:I,,0)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_xlfn.XLOOKUP(C952,customers!A:A,customers!C:C,,0)</f>
        <v>0</v>
      </c>
      <c r="H952" s="2" t="str">
        <f>_xlfn.XLOOKUP(C952,customers!A:A,customers!G:G,,0)</f>
        <v>United States</v>
      </c>
      <c r="I952" t="str">
        <f>_xlfn.XLOOKUP(D952,products!A:A,products!B:B,,0)</f>
        <v>Rob</v>
      </c>
      <c r="J952" t="str">
        <f>_xlfn.XLOOKUP(D952,products!A:A,products!C:C,,0)</f>
        <v>L</v>
      </c>
      <c r="K952" s="5">
        <f>_xlfn.XLOOKUP(D952,products!A:A,products!D:D,,0)</f>
        <v>0.2</v>
      </c>
      <c r="L952" s="5">
        <f>_xlfn.XLOOKUP(D952,products!A:A,products!E:E,,0)</f>
        <v>3.5849999999999995</v>
      </c>
      <c r="M952">
        <f t="shared" si="42"/>
        <v>14.339999999999998</v>
      </c>
      <c r="N952" t="str">
        <f t="shared" si="43"/>
        <v>Robusta</v>
      </c>
      <c r="O952" t="str">
        <f t="shared" si="44"/>
        <v>Light</v>
      </c>
      <c r="P952" t="str">
        <f>_xlfn.XLOOKUP(Coffee_shop[[#This Row],[Customer ID]],customers!A:A,customers!I:I,,0)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_xlfn.XLOOKUP(C953,customers!A:A,customers!C:C,,0)</f>
        <v>ieberleinqf@hc360.com</v>
      </c>
      <c r="H953" s="2" t="str">
        <f>_xlfn.XLOOKUP(C953,customers!A:A,customers!G:G,,0)</f>
        <v>United States</v>
      </c>
      <c r="I953" t="str">
        <f>_xlfn.XLOOKUP(D953,products!A:A,products!B:B,,0)</f>
        <v>Rob</v>
      </c>
      <c r="J953" t="str">
        <f>_xlfn.XLOOKUP(D953,products!A:A,products!C:C,,0)</f>
        <v>L</v>
      </c>
      <c r="K953" s="5">
        <f>_xlfn.XLOOKUP(D953,products!A:A,products!D:D,,0)</f>
        <v>0.2</v>
      </c>
      <c r="L953" s="5">
        <f>_xlfn.XLOOKUP(D953,products!A:A,products!E:E,,0)</f>
        <v>3.5849999999999995</v>
      </c>
      <c r="M953">
        <f t="shared" si="42"/>
        <v>21.509999999999998</v>
      </c>
      <c r="N953" t="str">
        <f t="shared" si="43"/>
        <v>Robusta</v>
      </c>
      <c r="O953" t="str">
        <f t="shared" si="44"/>
        <v>Light</v>
      </c>
      <c r="P953" t="str">
        <f>_xlfn.XLOOKUP(Coffee_shop[[#This Row],[Customer ID]],customers!A:A,customers!I:I,,0)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_xlfn.XLOOKUP(C954,customers!A:A,customers!C:C,,0)</f>
        <v>jdrengqg@uiuc.edu</v>
      </c>
      <c r="H954" s="2" t="str">
        <f>_xlfn.XLOOKUP(C954,customers!A:A,customers!G:G,,0)</f>
        <v>Ireland</v>
      </c>
      <c r="I954" t="str">
        <f>_xlfn.XLOOKUP(D954,products!A:A,products!B:B,,0)</f>
        <v>Ara</v>
      </c>
      <c r="J954" t="str">
        <f>_xlfn.XLOOKUP(D954,products!A:A,products!C:C,,0)</f>
        <v>M</v>
      </c>
      <c r="K954" s="5">
        <f>_xlfn.XLOOKUP(D954,products!A:A,products!D:D,,0)</f>
        <v>1</v>
      </c>
      <c r="L954" s="5">
        <f>_xlfn.XLOOKUP(D954,products!A:A,products!E:E,,0)</f>
        <v>11.25</v>
      </c>
      <c r="M954">
        <f t="shared" si="42"/>
        <v>22.5</v>
      </c>
      <c r="N954" t="str">
        <f t="shared" si="43"/>
        <v>Arabica</v>
      </c>
      <c r="O954" t="str">
        <f t="shared" si="44"/>
        <v>Medium</v>
      </c>
      <c r="P954" t="str">
        <f>_xlfn.XLOOKUP(Coffee_shop[[#This Row],[Customer ID]],customers!A:A,customers!I:I,,0)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_xlfn.XLOOKUP(C955,customers!A:A,customers!C:C,,0)</f>
        <v>0</v>
      </c>
      <c r="H955" s="2" t="str">
        <f>_xlfn.XLOOKUP(C955,customers!A:A,customers!G:G,,0)</f>
        <v>United States</v>
      </c>
      <c r="I955" t="str">
        <f>_xlfn.XLOOKUP(D955,products!A:A,products!B:B,,0)</f>
        <v>Ara</v>
      </c>
      <c r="J955" t="str">
        <f>_xlfn.XLOOKUP(D955,products!A:A,products!C:C,,0)</f>
        <v>L</v>
      </c>
      <c r="K955" s="5">
        <f>_xlfn.XLOOKUP(D955,products!A:A,products!D:D,,0)</f>
        <v>0.2</v>
      </c>
      <c r="L955" s="5">
        <f>_xlfn.XLOOKUP(D955,products!A:A,products!E:E,,0)</f>
        <v>3.8849999999999998</v>
      </c>
      <c r="M955">
        <f t="shared" si="42"/>
        <v>3.8849999999999998</v>
      </c>
      <c r="N955" t="str">
        <f t="shared" si="43"/>
        <v>Arabica</v>
      </c>
      <c r="O955" t="str">
        <f t="shared" si="44"/>
        <v>Light</v>
      </c>
      <c r="P955" t="str">
        <f>_xlfn.XLOOKUP(Coffee_shop[[#This Row],[Customer ID]],customers!A:A,customers!I:I,,0)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_xlfn.XLOOKUP(C956,customers!A:A,customers!C:C,,0)</f>
        <v>0</v>
      </c>
      <c r="H956" s="2" t="str">
        <f>_xlfn.XLOOKUP(C956,customers!A:A,customers!G:G,,0)</f>
        <v>United States</v>
      </c>
      <c r="I956" t="str">
        <f>_xlfn.XLOOKUP(D956,products!A:A,products!B:B,,0)</f>
        <v>Exc</v>
      </c>
      <c r="J956" t="str">
        <f>_xlfn.XLOOKUP(D956,products!A:A,products!C:C,,0)</f>
        <v>D</v>
      </c>
      <c r="K956" s="5">
        <f>_xlfn.XLOOKUP(D956,products!A:A,products!D:D,,0)</f>
        <v>2.5</v>
      </c>
      <c r="L956" s="5">
        <f>_xlfn.XLOOKUP(D956,products!A:A,products!E:E,,0)</f>
        <v>27.945</v>
      </c>
      <c r="M956">
        <f t="shared" si="42"/>
        <v>27.945</v>
      </c>
      <c r="N956" t="str">
        <f t="shared" si="43"/>
        <v>Excelsa</v>
      </c>
      <c r="O956" t="str">
        <f t="shared" si="44"/>
        <v>Dark</v>
      </c>
      <c r="P956" t="str">
        <f>_xlfn.XLOOKUP(Coffee_shop[[#This Row],[Customer ID]],customers!A:A,customers!I:I,,0)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_xlfn.XLOOKUP(C957,customers!A:A,customers!C:C,,0)</f>
        <v>0</v>
      </c>
      <c r="H957" s="2" t="str">
        <f>_xlfn.XLOOKUP(C957,customers!A:A,customers!G:G,,0)</f>
        <v>United States</v>
      </c>
      <c r="I957" t="str">
        <f>_xlfn.XLOOKUP(D957,products!A:A,products!B:B,,0)</f>
        <v>Exc</v>
      </c>
      <c r="J957" t="str">
        <f>_xlfn.XLOOKUP(D957,products!A:A,products!C:C,,0)</f>
        <v>L</v>
      </c>
      <c r="K957" s="5">
        <f>_xlfn.XLOOKUP(D957,products!A:A,products!D:D,,0)</f>
        <v>2.5</v>
      </c>
      <c r="L957" s="5">
        <f>_xlfn.XLOOKUP(D957,products!A:A,products!E:E,,0)</f>
        <v>34.154999999999994</v>
      </c>
      <c r="M957">
        <f t="shared" si="42"/>
        <v>170.77499999999998</v>
      </c>
      <c r="N957" t="str">
        <f t="shared" si="43"/>
        <v>Excelsa</v>
      </c>
      <c r="O957" t="str">
        <f t="shared" si="44"/>
        <v>Light</v>
      </c>
      <c r="P957" t="str">
        <f>_xlfn.XLOOKUP(Coffee_shop[[#This Row],[Customer ID]],customers!A:A,customers!I:I,,0)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_xlfn.XLOOKUP(C958,customers!A:A,customers!C:C,,0)</f>
        <v>0</v>
      </c>
      <c r="H958" s="2" t="str">
        <f>_xlfn.XLOOKUP(C958,customers!A:A,customers!G:G,,0)</f>
        <v>United States</v>
      </c>
      <c r="I958" t="str">
        <f>_xlfn.XLOOKUP(D958,products!A:A,products!B:B,,0)</f>
        <v>Rob</v>
      </c>
      <c r="J958" t="str">
        <f>_xlfn.XLOOKUP(D958,products!A:A,products!C:C,,0)</f>
        <v>L</v>
      </c>
      <c r="K958" s="5">
        <f>_xlfn.XLOOKUP(D958,products!A:A,products!D:D,,0)</f>
        <v>2.5</v>
      </c>
      <c r="L958" s="5">
        <f>_xlfn.XLOOKUP(D958,products!A:A,products!E:E,,0)</f>
        <v>27.484999999999996</v>
      </c>
      <c r="M958">
        <f t="shared" si="42"/>
        <v>54.969999999999992</v>
      </c>
      <c r="N958" t="str">
        <f t="shared" si="43"/>
        <v>Robusta</v>
      </c>
      <c r="O958" t="str">
        <f t="shared" si="44"/>
        <v>Light</v>
      </c>
      <c r="P958" t="str">
        <f>_xlfn.XLOOKUP(Coffee_shop[[#This Row],[Customer ID]],customers!A:A,customers!I:I,,0)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_xlfn.XLOOKUP(C959,customers!A:A,customers!C:C,,0)</f>
        <v>0</v>
      </c>
      <c r="H959" s="2" t="str">
        <f>_xlfn.XLOOKUP(C959,customers!A:A,customers!G:G,,0)</f>
        <v>United States</v>
      </c>
      <c r="I959" t="str">
        <f>_xlfn.XLOOKUP(D959,products!A:A,products!B:B,,0)</f>
        <v>Exc</v>
      </c>
      <c r="J959" t="str">
        <f>_xlfn.XLOOKUP(D959,products!A:A,products!C:C,,0)</f>
        <v>L</v>
      </c>
      <c r="K959" s="5">
        <f>_xlfn.XLOOKUP(D959,products!A:A,products!D:D,,0)</f>
        <v>1</v>
      </c>
      <c r="L959" s="5">
        <f>_xlfn.XLOOKUP(D959,products!A:A,products!E:E,,0)</f>
        <v>14.85</v>
      </c>
      <c r="M959">
        <f t="shared" si="42"/>
        <v>14.85</v>
      </c>
      <c r="N959" t="str">
        <f t="shared" si="43"/>
        <v>Excelsa</v>
      </c>
      <c r="O959" t="str">
        <f t="shared" si="44"/>
        <v>Light</v>
      </c>
      <c r="P959" t="str">
        <f>_xlfn.XLOOKUP(Coffee_shop[[#This Row],[Customer ID]],customers!A:A,customers!I:I,,0)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_xlfn.XLOOKUP(C960,customers!A:A,customers!C:C,,0)</f>
        <v>0</v>
      </c>
      <c r="H960" s="2" t="str">
        <f>_xlfn.XLOOKUP(C960,customers!A:A,customers!G:G,,0)</f>
        <v>United States</v>
      </c>
      <c r="I960" t="str">
        <f>_xlfn.XLOOKUP(D960,products!A:A,products!B:B,,0)</f>
        <v>Ara</v>
      </c>
      <c r="J960" t="str">
        <f>_xlfn.XLOOKUP(D960,products!A:A,products!C:C,,0)</f>
        <v>L</v>
      </c>
      <c r="K960" s="5">
        <f>_xlfn.XLOOKUP(D960,products!A:A,products!D:D,,0)</f>
        <v>0.2</v>
      </c>
      <c r="L960" s="5">
        <f>_xlfn.XLOOKUP(D960,products!A:A,products!E:E,,0)</f>
        <v>3.8849999999999998</v>
      </c>
      <c r="M960">
        <f t="shared" si="42"/>
        <v>7.77</v>
      </c>
      <c r="N960" t="str">
        <f t="shared" si="43"/>
        <v>Arabica</v>
      </c>
      <c r="O960" t="str">
        <f t="shared" si="44"/>
        <v>Light</v>
      </c>
      <c r="P960" t="str">
        <f>_xlfn.XLOOKUP(Coffee_shop[[#This Row],[Customer ID]],customers!A:A,customers!I:I,,0)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_xlfn.XLOOKUP(C961,customers!A:A,customers!C:C,,0)</f>
        <v>rstrathernqn@devhub.com</v>
      </c>
      <c r="H961" s="2" t="str">
        <f>_xlfn.XLOOKUP(C961,customers!A:A,customers!G:G,,0)</f>
        <v>United States</v>
      </c>
      <c r="I961" t="str">
        <f>_xlfn.XLOOKUP(D961,products!A:A,products!B:B,,0)</f>
        <v>Lib</v>
      </c>
      <c r="J961" t="str">
        <f>_xlfn.XLOOKUP(D961,products!A:A,products!C:C,,0)</f>
        <v>L</v>
      </c>
      <c r="K961" s="5">
        <f>_xlfn.XLOOKUP(D961,products!A:A,products!D:D,,0)</f>
        <v>0.2</v>
      </c>
      <c r="L961" s="5">
        <f>_xlfn.XLOOKUP(D961,products!A:A,products!E:E,,0)</f>
        <v>4.7549999999999999</v>
      </c>
      <c r="M961">
        <f t="shared" si="42"/>
        <v>23.774999999999999</v>
      </c>
      <c r="N961" t="str">
        <f t="shared" si="43"/>
        <v>Libarica</v>
      </c>
      <c r="O961" t="str">
        <f t="shared" si="44"/>
        <v>Light</v>
      </c>
      <c r="P961" t="str">
        <f>_xlfn.XLOOKUP(Coffee_shop[[#This Row],[Customer ID]],customers!A:A,customers!I:I,,0)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_xlfn.XLOOKUP(C962,customers!A:A,customers!C:C,,0)</f>
        <v>cmiguelqo@exblog.jp</v>
      </c>
      <c r="H962" s="2" t="str">
        <f>_xlfn.XLOOKUP(C962,customers!A:A,customers!G:G,,0)</f>
        <v>United States</v>
      </c>
      <c r="I962" t="str">
        <f>_xlfn.XLOOKUP(D962,products!A:A,products!B:B,,0)</f>
        <v>Lib</v>
      </c>
      <c r="J962" t="str">
        <f>_xlfn.XLOOKUP(D962,products!A:A,products!C:C,,0)</f>
        <v>L</v>
      </c>
      <c r="K962" s="5">
        <f>_xlfn.XLOOKUP(D962,products!A:A,products!D:D,,0)</f>
        <v>1</v>
      </c>
      <c r="L962" s="5">
        <f>_xlfn.XLOOKUP(D962,products!A:A,products!E:E,,0)</f>
        <v>15.85</v>
      </c>
      <c r="M962">
        <f t="shared" si="42"/>
        <v>79.25</v>
      </c>
      <c r="N962" t="str">
        <f t="shared" si="43"/>
        <v>Libarica</v>
      </c>
      <c r="O962" t="str">
        <f t="shared" si="44"/>
        <v>Light</v>
      </c>
      <c r="P962" t="str">
        <f>_xlfn.XLOOKUP(Coffee_shop[[#This Row],[Customer ID]],customers!A:A,customers!I:I,,0)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_xlfn.XLOOKUP(C963,customers!A:A,customers!C:C,,0)</f>
        <v>0</v>
      </c>
      <c r="H963" s="2" t="str">
        <f>_xlfn.XLOOKUP(C963,customers!A:A,customers!G:G,,0)</f>
        <v>United States</v>
      </c>
      <c r="I963" t="str">
        <f>_xlfn.XLOOKUP(D963,products!A:A,products!B:B,,0)</f>
        <v>Ara</v>
      </c>
      <c r="J963" t="str">
        <f>_xlfn.XLOOKUP(D963,products!A:A,products!C:C,,0)</f>
        <v>D</v>
      </c>
      <c r="K963" s="5">
        <f>_xlfn.XLOOKUP(D963,products!A:A,products!D:D,,0)</f>
        <v>2.5</v>
      </c>
      <c r="L963" s="5">
        <f>_xlfn.XLOOKUP(D963,products!A:A,products!E:E,,0)</f>
        <v>22.884999999999998</v>
      </c>
      <c r="M963">
        <f t="shared" ref="M963:M1001" si="45">L963*E963</f>
        <v>45.769999999999996</v>
      </c>
      <c r="N963" t="str">
        <f t="shared" ref="N963:N1001" si="46">IF(I963="Rob","Robusta",IF(I963="Exc","Excelsa",IF(I963="Ara","Arabica",IF(I963="Lib","Libarica"))))</f>
        <v>Arabica</v>
      </c>
      <c r="O963" t="str">
        <f t="shared" ref="O963:O1001" si="47">IF(J963="M","Medium",IF(J963="L","Light",IF(J963="D","Dark"," ")))</f>
        <v>Dark</v>
      </c>
      <c r="P963" t="str">
        <f>_xlfn.XLOOKUP(Coffee_shop[[#This Row],[Customer ID]],customers!A:A,customers!I:I,,0)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_xlfn.XLOOKUP(C964,customers!A:A,customers!C:C,,0)</f>
        <v>mrocksqq@exblog.jp</v>
      </c>
      <c r="H964" s="2" t="str">
        <f>_xlfn.XLOOKUP(C964,customers!A:A,customers!G:G,,0)</f>
        <v>Ireland</v>
      </c>
      <c r="I964" t="str">
        <f>_xlfn.XLOOKUP(D964,products!A:A,products!B:B,,0)</f>
        <v>Rob</v>
      </c>
      <c r="J964" t="str">
        <f>_xlfn.XLOOKUP(D964,products!A:A,products!C:C,,0)</f>
        <v>D</v>
      </c>
      <c r="K964" s="5">
        <f>_xlfn.XLOOKUP(D964,products!A:A,products!D:D,,0)</f>
        <v>1</v>
      </c>
      <c r="L964" s="5">
        <f>_xlfn.XLOOKUP(D964,products!A:A,products!E:E,,0)</f>
        <v>8.9499999999999993</v>
      </c>
      <c r="M964">
        <f t="shared" si="45"/>
        <v>8.9499999999999993</v>
      </c>
      <c r="N964" t="str">
        <f t="shared" si="46"/>
        <v>Robusta</v>
      </c>
      <c r="O964" t="str">
        <f t="shared" si="47"/>
        <v>Dark</v>
      </c>
      <c r="P964" t="str">
        <f>_xlfn.XLOOKUP(Coffee_shop[[#This Row],[Customer ID]],customers!A:A,customers!I:I,,0)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_xlfn.XLOOKUP(C965,customers!A:A,customers!C:C,,0)</f>
        <v>yburrellsqr@vinaora.com</v>
      </c>
      <c r="H965" s="2" t="str">
        <f>_xlfn.XLOOKUP(C965,customers!A:A,customers!G:G,,0)</f>
        <v>United States</v>
      </c>
      <c r="I965" t="str">
        <f>_xlfn.XLOOKUP(D965,products!A:A,products!B:B,,0)</f>
        <v>Rob</v>
      </c>
      <c r="J965" t="str">
        <f>_xlfn.XLOOKUP(D965,products!A:A,products!C:C,,0)</f>
        <v>M</v>
      </c>
      <c r="K965" s="5">
        <f>_xlfn.XLOOKUP(D965,products!A:A,products!D:D,,0)</f>
        <v>0.5</v>
      </c>
      <c r="L965" s="5">
        <f>_xlfn.XLOOKUP(D965,products!A:A,products!E:E,,0)</f>
        <v>5.97</v>
      </c>
      <c r="M965">
        <f t="shared" si="45"/>
        <v>23.88</v>
      </c>
      <c r="N965" t="str">
        <f t="shared" si="46"/>
        <v>Robusta</v>
      </c>
      <c r="O965" t="str">
        <f t="shared" si="47"/>
        <v>Medium</v>
      </c>
      <c r="P965" t="str">
        <f>_xlfn.XLOOKUP(Coffee_shop[[#This Row],[Customer ID]],customers!A:A,customers!I:I,,0)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_xlfn.XLOOKUP(C966,customers!A:A,customers!C:C,,0)</f>
        <v>cgoodrumqs@goodreads.com</v>
      </c>
      <c r="H966" s="2" t="str">
        <f>_xlfn.XLOOKUP(C966,customers!A:A,customers!G:G,,0)</f>
        <v>United States</v>
      </c>
      <c r="I966" t="str">
        <f>_xlfn.XLOOKUP(D966,products!A:A,products!B:B,,0)</f>
        <v>Exc</v>
      </c>
      <c r="J966" t="str">
        <f>_xlfn.XLOOKUP(D966,products!A:A,products!C:C,,0)</f>
        <v>L</v>
      </c>
      <c r="K966" s="5">
        <f>_xlfn.XLOOKUP(D966,products!A:A,products!D:D,,0)</f>
        <v>0.2</v>
      </c>
      <c r="L966" s="5">
        <f>_xlfn.XLOOKUP(D966,products!A:A,products!E:E,,0)</f>
        <v>4.4550000000000001</v>
      </c>
      <c r="M966">
        <f t="shared" si="45"/>
        <v>22.274999999999999</v>
      </c>
      <c r="N966" t="str">
        <f t="shared" si="46"/>
        <v>Excelsa</v>
      </c>
      <c r="O966" t="str">
        <f t="shared" si="47"/>
        <v>Light</v>
      </c>
      <c r="P966" t="str">
        <f>_xlfn.XLOOKUP(Coffee_shop[[#This Row],[Customer ID]],customers!A:A,customers!I:I,,0)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_xlfn.XLOOKUP(C967,customers!A:A,customers!C:C,,0)</f>
        <v>jjefferysqt@blog.com</v>
      </c>
      <c r="H967" s="2" t="str">
        <f>_xlfn.XLOOKUP(C967,customers!A:A,customers!G:G,,0)</f>
        <v>United States</v>
      </c>
      <c r="I967" t="str">
        <f>_xlfn.XLOOKUP(D967,products!A:A,products!B:B,,0)</f>
        <v>Rob</v>
      </c>
      <c r="J967" t="str">
        <f>_xlfn.XLOOKUP(D967,products!A:A,products!C:C,,0)</f>
        <v>M</v>
      </c>
      <c r="K967" s="5">
        <f>_xlfn.XLOOKUP(D967,products!A:A,products!D:D,,0)</f>
        <v>1</v>
      </c>
      <c r="L967" s="5">
        <f>_xlfn.XLOOKUP(D967,products!A:A,products!E:E,,0)</f>
        <v>9.9499999999999993</v>
      </c>
      <c r="M967">
        <f t="shared" si="45"/>
        <v>29.849999999999998</v>
      </c>
      <c r="N967" t="str">
        <f t="shared" si="46"/>
        <v>Robusta</v>
      </c>
      <c r="O967" t="str">
        <f t="shared" si="47"/>
        <v>Medium</v>
      </c>
      <c r="P967" t="str">
        <f>_xlfn.XLOOKUP(Coffee_shop[[#This Row],[Customer ID]],customers!A:A,customers!I:I,,0)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_xlfn.XLOOKUP(C968,customers!A:A,customers!C:C,,0)</f>
        <v>bwardellqu@adobe.com</v>
      </c>
      <c r="H968" s="2" t="str">
        <f>_xlfn.XLOOKUP(C968,customers!A:A,customers!G:G,,0)</f>
        <v>United States</v>
      </c>
      <c r="I968" t="str">
        <f>_xlfn.XLOOKUP(D968,products!A:A,products!B:B,,0)</f>
        <v>Exc</v>
      </c>
      <c r="J968" t="str">
        <f>_xlfn.XLOOKUP(D968,products!A:A,products!C:C,,0)</f>
        <v>L</v>
      </c>
      <c r="K968" s="5">
        <f>_xlfn.XLOOKUP(D968,products!A:A,products!D:D,,0)</f>
        <v>0.5</v>
      </c>
      <c r="L968" s="5">
        <f>_xlfn.XLOOKUP(D968,products!A:A,products!E:E,,0)</f>
        <v>8.91</v>
      </c>
      <c r="M968">
        <f t="shared" si="45"/>
        <v>53.46</v>
      </c>
      <c r="N968" t="str">
        <f t="shared" si="46"/>
        <v>Excelsa</v>
      </c>
      <c r="O968" t="str">
        <f t="shared" si="47"/>
        <v>Light</v>
      </c>
      <c r="P968" t="str">
        <f>_xlfn.XLOOKUP(Coffee_shop[[#This Row],[Customer ID]],customers!A:A,customers!I:I,,0)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_xlfn.XLOOKUP(C969,customers!A:A,customers!C:C,,0)</f>
        <v>zwalisiakqv@ucsd.edu</v>
      </c>
      <c r="H969" s="2" t="str">
        <f>_xlfn.XLOOKUP(C969,customers!A:A,customers!G:G,,0)</f>
        <v>Ireland</v>
      </c>
      <c r="I969" t="str">
        <f>_xlfn.XLOOKUP(D969,products!A:A,products!B:B,,0)</f>
        <v>Rob</v>
      </c>
      <c r="J969" t="str">
        <f>_xlfn.XLOOKUP(D969,products!A:A,products!C:C,,0)</f>
        <v>D</v>
      </c>
      <c r="K969" s="5">
        <f>_xlfn.XLOOKUP(D969,products!A:A,products!D:D,,0)</f>
        <v>0.2</v>
      </c>
      <c r="L969" s="5">
        <f>_xlfn.XLOOKUP(D969,products!A:A,products!E:E,,0)</f>
        <v>2.6849999999999996</v>
      </c>
      <c r="M969">
        <f t="shared" si="45"/>
        <v>2.6849999999999996</v>
      </c>
      <c r="N969" t="str">
        <f t="shared" si="46"/>
        <v>Robusta</v>
      </c>
      <c r="O969" t="str">
        <f t="shared" si="47"/>
        <v>Dark</v>
      </c>
      <c r="P969" t="str">
        <f>_xlfn.XLOOKUP(Coffee_shop[[#This Row],[Customer ID]],customers!A:A,customers!I:I,,0)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_xlfn.XLOOKUP(C970,customers!A:A,customers!C:C,,0)</f>
        <v>wleopoldqw@blogspot.com</v>
      </c>
      <c r="H970" s="2" t="str">
        <f>_xlfn.XLOOKUP(C970,customers!A:A,customers!G:G,,0)</f>
        <v>United States</v>
      </c>
      <c r="I970" t="str">
        <f>_xlfn.XLOOKUP(D970,products!A:A,products!B:B,,0)</f>
        <v>Rob</v>
      </c>
      <c r="J970" t="str">
        <f>_xlfn.XLOOKUP(D970,products!A:A,products!C:C,,0)</f>
        <v>M</v>
      </c>
      <c r="K970" s="5">
        <f>_xlfn.XLOOKUP(D970,products!A:A,products!D:D,,0)</f>
        <v>0.2</v>
      </c>
      <c r="L970" s="5">
        <f>_xlfn.XLOOKUP(D970,products!A:A,products!E:E,,0)</f>
        <v>2.9849999999999999</v>
      </c>
      <c r="M970">
        <f t="shared" si="45"/>
        <v>5.97</v>
      </c>
      <c r="N970" t="str">
        <f t="shared" si="46"/>
        <v>Robusta</v>
      </c>
      <c r="O970" t="str">
        <f t="shared" si="47"/>
        <v>Medium</v>
      </c>
      <c r="P970" t="str">
        <f>_xlfn.XLOOKUP(Coffee_shop[[#This Row],[Customer ID]],customers!A:A,customers!I:I,,0)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_xlfn.XLOOKUP(C971,customers!A:A,customers!C:C,,0)</f>
        <v>cshaldersqx@cisco.com</v>
      </c>
      <c r="H971" s="2" t="str">
        <f>_xlfn.XLOOKUP(C971,customers!A:A,customers!G:G,,0)</f>
        <v>United States</v>
      </c>
      <c r="I971" t="str">
        <f>_xlfn.XLOOKUP(D971,products!A:A,products!B:B,,0)</f>
        <v>Lib</v>
      </c>
      <c r="J971" t="str">
        <f>_xlfn.XLOOKUP(D971,products!A:A,products!C:C,,0)</f>
        <v>D</v>
      </c>
      <c r="K971" s="5">
        <f>_xlfn.XLOOKUP(D971,products!A:A,products!D:D,,0)</f>
        <v>1</v>
      </c>
      <c r="L971" s="5">
        <f>_xlfn.XLOOKUP(D971,products!A:A,products!E:E,,0)</f>
        <v>12.95</v>
      </c>
      <c r="M971">
        <f t="shared" si="45"/>
        <v>12.95</v>
      </c>
      <c r="N971" t="str">
        <f t="shared" si="46"/>
        <v>Libarica</v>
      </c>
      <c r="O971" t="str">
        <f t="shared" si="47"/>
        <v>Dark</v>
      </c>
      <c r="P971" t="str">
        <f>_xlfn.XLOOKUP(Coffee_shop[[#This Row],[Customer ID]],customers!A:A,customers!I:I,,0)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_xlfn.XLOOKUP(C972,customers!A:A,customers!C:C,,0)</f>
        <v>0</v>
      </c>
      <c r="H972" s="2" t="str">
        <f>_xlfn.XLOOKUP(C972,customers!A:A,customers!G:G,,0)</f>
        <v>United States</v>
      </c>
      <c r="I972" t="str">
        <f>_xlfn.XLOOKUP(D972,products!A:A,products!B:B,,0)</f>
        <v>Exc</v>
      </c>
      <c r="J972" t="str">
        <f>_xlfn.XLOOKUP(D972,products!A:A,products!C:C,,0)</f>
        <v>M</v>
      </c>
      <c r="K972" s="5">
        <f>_xlfn.XLOOKUP(D972,products!A:A,products!D:D,,0)</f>
        <v>0.5</v>
      </c>
      <c r="L972" s="5">
        <f>_xlfn.XLOOKUP(D972,products!A:A,products!E:E,,0)</f>
        <v>8.25</v>
      </c>
      <c r="M972">
        <f t="shared" si="45"/>
        <v>8.25</v>
      </c>
      <c r="N972" t="str">
        <f t="shared" si="46"/>
        <v>Excelsa</v>
      </c>
      <c r="O972" t="str">
        <f t="shared" si="47"/>
        <v>Medium</v>
      </c>
      <c r="P972" t="str">
        <f>_xlfn.XLOOKUP(Coffee_shop[[#This Row],[Customer ID]],customers!A:A,customers!I:I,,0)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_xlfn.XLOOKUP(C973,customers!A:A,customers!C:C,,0)</f>
        <v>nfurberqz@jugem.jp</v>
      </c>
      <c r="H973" s="2" t="str">
        <f>_xlfn.XLOOKUP(C973,customers!A:A,customers!G:G,,0)</f>
        <v>United States</v>
      </c>
      <c r="I973" t="str">
        <f>_xlfn.XLOOKUP(D973,products!A:A,products!B:B,,0)</f>
        <v>Ara</v>
      </c>
      <c r="J973" t="str">
        <f>_xlfn.XLOOKUP(D973,products!A:A,products!C:C,,0)</f>
        <v>L</v>
      </c>
      <c r="K973" s="5">
        <f>_xlfn.XLOOKUP(D973,products!A:A,products!D:D,,0)</f>
        <v>2.5</v>
      </c>
      <c r="L973" s="5">
        <f>_xlfn.XLOOKUP(D973,products!A:A,products!E:E,,0)</f>
        <v>29.784999999999997</v>
      </c>
      <c r="M973">
        <f t="shared" si="45"/>
        <v>148.92499999999998</v>
      </c>
      <c r="N973" t="str">
        <f t="shared" si="46"/>
        <v>Arabica</v>
      </c>
      <c r="O973" t="str">
        <f t="shared" si="47"/>
        <v>Light</v>
      </c>
      <c r="P973" t="str">
        <f>_xlfn.XLOOKUP(Coffee_shop[[#This Row],[Customer ID]],customers!A:A,customers!I:I,,0)</f>
        <v>No</v>
      </c>
    </row>
    <row r="974" spans="1:16" x14ac:dyDescent="0.3">
      <c r="A974" s="2" t="s">
        <v>5984</v>
      </c>
      <c r="B974" s="3">
        <v>44411</v>
      </c>
      <c r="C974" s="2" t="s">
        <v>5985</v>
      </c>
      <c r="D974" t="s">
        <v>6182</v>
      </c>
      <c r="E974" s="2">
        <v>3</v>
      </c>
      <c r="F974" s="2" t="str">
        <f>_xlfn.XLOOKUP(C974,customers!$A$1:$A$1001,customers!$B$1:$B$1001,,0)</f>
        <v>Dinah Crutcher</v>
      </c>
      <c r="G974" s="2">
        <f>_xlfn.XLOOKUP(C974,customers!A:A,customers!C:C,,0)</f>
        <v>0</v>
      </c>
      <c r="H974" s="2" t="str">
        <f>_xlfn.XLOOKUP(C974,customers!A:A,customers!G:G,,0)</f>
        <v>Ireland</v>
      </c>
      <c r="I974" t="str">
        <f>_xlfn.XLOOKUP(D974,products!A:A,products!B:B,,0)</f>
        <v>Ara</v>
      </c>
      <c r="J974" t="str">
        <f>_xlfn.XLOOKUP(D974,products!A:A,products!C:C,,0)</f>
        <v>L</v>
      </c>
      <c r="K974" s="5">
        <f>_xlfn.XLOOKUP(D974,products!A:A,products!D:D,,0)</f>
        <v>2.5</v>
      </c>
      <c r="L974" s="5">
        <f>_xlfn.XLOOKUP(D974,products!A:A,products!E:E,,0)</f>
        <v>29.784999999999997</v>
      </c>
      <c r="M974">
        <f t="shared" si="45"/>
        <v>89.35499999999999</v>
      </c>
      <c r="N974" t="str">
        <f t="shared" si="46"/>
        <v>Arabica</v>
      </c>
      <c r="O974" t="str">
        <f t="shared" si="47"/>
        <v>Light</v>
      </c>
      <c r="P974" t="str">
        <f>_xlfn.XLOOKUP(Coffee_shop[[#This Row],[Customer ID]],customers!A:A,customers!I:I,,0)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_xlfn.XLOOKUP(C975,customers!A:A,customers!C:C,,0)</f>
        <v>ckeaver1@ucoz.com</v>
      </c>
      <c r="H975" s="2" t="str">
        <f>_xlfn.XLOOKUP(C975,customers!A:A,customers!G:G,,0)</f>
        <v>United States</v>
      </c>
      <c r="I975" t="str">
        <f>_xlfn.XLOOKUP(D975,products!A:A,products!B:B,,0)</f>
        <v>Lib</v>
      </c>
      <c r="J975" t="str">
        <f>_xlfn.XLOOKUP(D975,products!A:A,products!C:C,,0)</f>
        <v>M</v>
      </c>
      <c r="K975" s="5">
        <f>_xlfn.XLOOKUP(D975,products!A:A,products!D:D,,0)</f>
        <v>1</v>
      </c>
      <c r="L975" s="5">
        <f>_xlfn.XLOOKUP(D975,products!A:A,products!E:E,,0)</f>
        <v>14.55</v>
      </c>
      <c r="M975">
        <f t="shared" si="45"/>
        <v>87.300000000000011</v>
      </c>
      <c r="N975" t="str">
        <f t="shared" si="46"/>
        <v>Libarica</v>
      </c>
      <c r="O975" t="str">
        <f t="shared" si="47"/>
        <v>Medium</v>
      </c>
      <c r="P975" t="str">
        <f>_xlfn.XLOOKUP(Coffee_shop[[#This Row],[Customer ID]],customers!A:A,customers!I:I,,0)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_xlfn.XLOOKUP(C976,customers!A:A,customers!C:C,,0)</f>
        <v>sroseboroughr2@virginia.edu</v>
      </c>
      <c r="H976" s="2" t="str">
        <f>_xlfn.XLOOKUP(C976,customers!A:A,customers!G:G,,0)</f>
        <v>United States</v>
      </c>
      <c r="I976" t="str">
        <f>_xlfn.XLOOKUP(D976,products!A:A,products!B:B,,0)</f>
        <v>Rob</v>
      </c>
      <c r="J976" t="str">
        <f>_xlfn.XLOOKUP(D976,products!A:A,products!C:C,,0)</f>
        <v>D</v>
      </c>
      <c r="K976" s="5">
        <f>_xlfn.XLOOKUP(D976,products!A:A,products!D:D,,0)</f>
        <v>0.5</v>
      </c>
      <c r="L976" s="5">
        <f>_xlfn.XLOOKUP(D976,products!A:A,products!E:E,,0)</f>
        <v>5.3699999999999992</v>
      </c>
      <c r="M976">
        <f t="shared" si="45"/>
        <v>5.3699999999999992</v>
      </c>
      <c r="N976" t="str">
        <f t="shared" si="46"/>
        <v>Robusta</v>
      </c>
      <c r="O976" t="str">
        <f t="shared" si="47"/>
        <v>Dark</v>
      </c>
      <c r="P976" t="str">
        <f>_xlfn.XLOOKUP(Coffee_shop[[#This Row],[Customer ID]],customers!A:A,customers!I:I,,0)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_xlfn.XLOOKUP(C977,customers!A:A,customers!C:C,,0)</f>
        <v>ckingwellr3@squarespace.com</v>
      </c>
      <c r="H977" s="2" t="str">
        <f>_xlfn.XLOOKUP(C977,customers!A:A,customers!G:G,,0)</f>
        <v>Ireland</v>
      </c>
      <c r="I977" t="str">
        <f>_xlfn.XLOOKUP(D977,products!A:A,products!B:B,,0)</f>
        <v>Ara</v>
      </c>
      <c r="J977" t="str">
        <f>_xlfn.XLOOKUP(D977,products!A:A,products!C:C,,0)</f>
        <v>D</v>
      </c>
      <c r="K977" s="5">
        <f>_xlfn.XLOOKUP(D977,products!A:A,products!D:D,,0)</f>
        <v>0.2</v>
      </c>
      <c r="L977" s="5">
        <f>_xlfn.XLOOKUP(D977,products!A:A,products!E:E,,0)</f>
        <v>2.9849999999999999</v>
      </c>
      <c r="M977">
        <f t="shared" si="45"/>
        <v>8.9550000000000001</v>
      </c>
      <c r="N977" t="str">
        <f t="shared" si="46"/>
        <v>Arabica</v>
      </c>
      <c r="O977" t="str">
        <f t="shared" si="47"/>
        <v>Dark</v>
      </c>
      <c r="P977" t="str">
        <f>_xlfn.XLOOKUP(Coffee_shop[[#This Row],[Customer ID]],customers!A:A,customers!I:I,,0)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_xlfn.XLOOKUP(C978,customers!A:A,customers!C:C,,0)</f>
        <v>kcantor4@gmpg.org</v>
      </c>
      <c r="H978" s="2" t="str">
        <f>_xlfn.XLOOKUP(C978,customers!A:A,customers!G:G,,0)</f>
        <v>United States</v>
      </c>
      <c r="I978" t="str">
        <f>_xlfn.XLOOKUP(D978,products!A:A,products!B:B,,0)</f>
        <v>Rob</v>
      </c>
      <c r="J978" t="str">
        <f>_xlfn.XLOOKUP(D978,products!A:A,products!C:C,,0)</f>
        <v>L</v>
      </c>
      <c r="K978" s="5">
        <f>_xlfn.XLOOKUP(D978,products!A:A,products!D:D,,0)</f>
        <v>2.5</v>
      </c>
      <c r="L978" s="5">
        <f>_xlfn.XLOOKUP(D978,products!A:A,products!E:E,,0)</f>
        <v>27.484999999999996</v>
      </c>
      <c r="M978">
        <f t="shared" si="45"/>
        <v>137.42499999999998</v>
      </c>
      <c r="N978" t="str">
        <f t="shared" si="46"/>
        <v>Robusta</v>
      </c>
      <c r="O978" t="str">
        <f t="shared" si="47"/>
        <v>Light</v>
      </c>
      <c r="P978" t="str">
        <f>_xlfn.XLOOKUP(Coffee_shop[[#This Row],[Customer ID]],customers!A:A,customers!I:I,,0)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_xlfn.XLOOKUP(C979,customers!A:A,customers!C:C,,0)</f>
        <v>mblakemorer5@nsw.gov.au</v>
      </c>
      <c r="H979" s="2" t="str">
        <f>_xlfn.XLOOKUP(C979,customers!A:A,customers!G:G,,0)</f>
        <v>United States</v>
      </c>
      <c r="I979" t="str">
        <f>_xlfn.XLOOKUP(D979,products!A:A,products!B:B,,0)</f>
        <v>Rob</v>
      </c>
      <c r="J979" t="str">
        <f>_xlfn.XLOOKUP(D979,products!A:A,products!C:C,,0)</f>
        <v>L</v>
      </c>
      <c r="K979" s="5">
        <f>_xlfn.XLOOKUP(D979,products!A:A,products!D:D,,0)</f>
        <v>1</v>
      </c>
      <c r="L979" s="5">
        <f>_xlfn.XLOOKUP(D979,products!A:A,products!E:E,,0)</f>
        <v>11.95</v>
      </c>
      <c r="M979">
        <f t="shared" si="45"/>
        <v>59.75</v>
      </c>
      <c r="N979" t="str">
        <f t="shared" si="46"/>
        <v>Robusta</v>
      </c>
      <c r="O979" t="str">
        <f t="shared" si="47"/>
        <v>Light</v>
      </c>
      <c r="P979" t="str">
        <f>_xlfn.XLOOKUP(Coffee_shop[[#This Row],[Customer ID]],customers!A:A,customers!I:I,,0)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_xlfn.XLOOKUP(C980,customers!A:A,customers!C:C,,0)</f>
        <v>ckeaver1@ucoz.com</v>
      </c>
      <c r="H980" s="2" t="str">
        <f>_xlfn.XLOOKUP(C980,customers!A:A,customers!G:G,,0)</f>
        <v>United States</v>
      </c>
      <c r="I980" t="str">
        <f>_xlfn.XLOOKUP(D980,products!A:A,products!B:B,,0)</f>
        <v>Ara</v>
      </c>
      <c r="J980" t="str">
        <f>_xlfn.XLOOKUP(D980,products!A:A,products!C:C,,0)</f>
        <v>L</v>
      </c>
      <c r="K980" s="5">
        <f>_xlfn.XLOOKUP(D980,products!A:A,products!D:D,,0)</f>
        <v>0.5</v>
      </c>
      <c r="L980" s="5">
        <f>_xlfn.XLOOKUP(D980,products!A:A,products!E:E,,0)</f>
        <v>7.77</v>
      </c>
      <c r="M980">
        <f t="shared" si="45"/>
        <v>23.31</v>
      </c>
      <c r="N980" t="str">
        <f t="shared" si="46"/>
        <v>Arabica</v>
      </c>
      <c r="O980" t="str">
        <f t="shared" si="47"/>
        <v>Light</v>
      </c>
      <c r="P980" t="str">
        <f>_xlfn.XLOOKUP(Coffee_shop[[#This Row],[Customer ID]],customers!A:A,customers!I:I,,0)</f>
        <v>No</v>
      </c>
    </row>
    <row r="981" spans="1:16" x14ac:dyDescent="0.3">
      <c r="A981" s="2" t="s">
        <v>6025</v>
      </c>
      <c r="B981" s="3">
        <v>43856</v>
      </c>
      <c r="C981" s="2" t="s">
        <v>6026</v>
      </c>
      <c r="D981" t="s">
        <v>6172</v>
      </c>
      <c r="E981" s="2">
        <v>2</v>
      </c>
      <c r="F981" s="2" t="str">
        <f>_xlfn.XLOOKUP(C981,customers!$A$1:$A$1001,customers!$B$1:$B$1001,,0)</f>
        <v>Javier Causnett</v>
      </c>
      <c r="G981" s="2">
        <f>_xlfn.XLOOKUP(C981,customers!A:A,customers!C:C,,0)</f>
        <v>0</v>
      </c>
      <c r="H981" s="2" t="str">
        <f>_xlfn.XLOOKUP(C981,customers!A:A,customers!G:G,,0)</f>
        <v>United States</v>
      </c>
      <c r="I981" t="str">
        <f>_xlfn.XLOOKUP(D981,products!A:A,products!B:B,,0)</f>
        <v>Rob</v>
      </c>
      <c r="J981" t="str">
        <f>_xlfn.XLOOKUP(D981,products!A:A,products!C:C,,0)</f>
        <v>D</v>
      </c>
      <c r="K981" s="5">
        <f>_xlfn.XLOOKUP(D981,products!A:A,products!D:D,,0)</f>
        <v>0.5</v>
      </c>
      <c r="L981" s="5">
        <f>_xlfn.XLOOKUP(D981,products!A:A,products!E:E,,0)</f>
        <v>5.3699999999999992</v>
      </c>
      <c r="M981">
        <f t="shared" si="45"/>
        <v>10.739999999999998</v>
      </c>
      <c r="N981" t="str">
        <f t="shared" si="46"/>
        <v>Robusta</v>
      </c>
      <c r="O981" t="str">
        <f t="shared" si="47"/>
        <v>Dark</v>
      </c>
      <c r="P981" t="str">
        <f>_xlfn.XLOOKUP(Coffee_shop[[#This Row],[Customer ID]],customers!A:A,customers!I:I,,0)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_xlfn.XLOOKUP(C982,customers!A:A,customers!C:C,,0)</f>
        <v>0</v>
      </c>
      <c r="H982" s="2" t="str">
        <f>_xlfn.XLOOKUP(C982,customers!A:A,customers!G:G,,0)</f>
        <v>United States</v>
      </c>
      <c r="I982" t="str">
        <f>_xlfn.XLOOKUP(D982,products!A:A,products!B:B,,0)</f>
        <v>Exc</v>
      </c>
      <c r="J982" t="str">
        <f>_xlfn.XLOOKUP(D982,products!A:A,products!C:C,,0)</f>
        <v>D</v>
      </c>
      <c r="K982" s="5">
        <f>_xlfn.XLOOKUP(D982,products!A:A,products!D:D,,0)</f>
        <v>2.5</v>
      </c>
      <c r="L982" s="5">
        <f>_xlfn.XLOOKUP(D982,products!A:A,products!E:E,,0)</f>
        <v>27.945</v>
      </c>
      <c r="M982">
        <f t="shared" si="45"/>
        <v>167.67000000000002</v>
      </c>
      <c r="N982" t="str">
        <f t="shared" si="46"/>
        <v>Excelsa</v>
      </c>
      <c r="O982" t="str">
        <f t="shared" si="47"/>
        <v>Dark</v>
      </c>
      <c r="P982" t="str">
        <f>_xlfn.XLOOKUP(Coffee_shop[[#This Row],[Customer ID]],customers!A:A,customers!I:I,,0)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_xlfn.XLOOKUP(C983,customers!A:A,customers!C:C,,0)</f>
        <v>cbernardotr9@wix.com</v>
      </c>
      <c r="H983" s="2" t="str">
        <f>_xlfn.XLOOKUP(C983,customers!A:A,customers!G:G,,0)</f>
        <v>United States</v>
      </c>
      <c r="I983" t="str">
        <f>_xlfn.XLOOKUP(D983,products!A:A,products!B:B,,0)</f>
        <v>Exc</v>
      </c>
      <c r="J983" t="str">
        <f>_xlfn.XLOOKUP(D983,products!A:A,products!C:C,,0)</f>
        <v>D</v>
      </c>
      <c r="K983" s="5">
        <f>_xlfn.XLOOKUP(D983,products!A:A,products!D:D,,0)</f>
        <v>0.2</v>
      </c>
      <c r="L983" s="5">
        <f>_xlfn.XLOOKUP(D983,products!A:A,products!E:E,,0)</f>
        <v>3.645</v>
      </c>
      <c r="M983">
        <f t="shared" si="45"/>
        <v>21.87</v>
      </c>
      <c r="N983" t="str">
        <f t="shared" si="46"/>
        <v>Excelsa</v>
      </c>
      <c r="O983" t="str">
        <f t="shared" si="47"/>
        <v>Dark</v>
      </c>
      <c r="P983" t="str">
        <f>_xlfn.XLOOKUP(Coffee_shop[[#This Row],[Customer ID]],customers!A:A,customers!I:I,,0)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_xlfn.XLOOKUP(C984,customers!A:A,customers!C:C,,0)</f>
        <v>kkemeryra@t.co</v>
      </c>
      <c r="H984" s="2" t="str">
        <f>_xlfn.XLOOKUP(C984,customers!A:A,customers!G:G,,0)</f>
        <v>United States</v>
      </c>
      <c r="I984" t="str">
        <f>_xlfn.XLOOKUP(D984,products!A:A,products!B:B,,0)</f>
        <v>Rob</v>
      </c>
      <c r="J984" t="str">
        <f>_xlfn.XLOOKUP(D984,products!A:A,products!C:C,,0)</f>
        <v>L</v>
      </c>
      <c r="K984" s="5">
        <f>_xlfn.XLOOKUP(D984,products!A:A,products!D:D,,0)</f>
        <v>1</v>
      </c>
      <c r="L984" s="5">
        <f>_xlfn.XLOOKUP(D984,products!A:A,products!E:E,,0)</f>
        <v>11.95</v>
      </c>
      <c r="M984">
        <f t="shared" si="45"/>
        <v>23.9</v>
      </c>
      <c r="N984" t="str">
        <f t="shared" si="46"/>
        <v>Robusta</v>
      </c>
      <c r="O984" t="str">
        <f t="shared" si="47"/>
        <v>Light</v>
      </c>
      <c r="P984" t="str">
        <f>_xlfn.XLOOKUP(Coffee_shop[[#This Row],[Customer ID]],customers!A:A,customers!I:I,,0)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_xlfn.XLOOKUP(C985,customers!A:A,customers!C:C,,0)</f>
        <v>fparlotrb@forbes.com</v>
      </c>
      <c r="H985" s="2" t="str">
        <f>_xlfn.XLOOKUP(C985,customers!A:A,customers!G:G,,0)</f>
        <v>United States</v>
      </c>
      <c r="I985" t="str">
        <f>_xlfn.XLOOKUP(D985,products!A:A,products!B:B,,0)</f>
        <v>Ara</v>
      </c>
      <c r="J985" t="str">
        <f>_xlfn.XLOOKUP(D985,products!A:A,products!C:C,,0)</f>
        <v>M</v>
      </c>
      <c r="K985" s="5">
        <f>_xlfn.XLOOKUP(D985,products!A:A,products!D:D,,0)</f>
        <v>0.2</v>
      </c>
      <c r="L985" s="5">
        <f>_xlfn.XLOOKUP(D985,products!A:A,products!E:E,,0)</f>
        <v>3.375</v>
      </c>
      <c r="M985">
        <f t="shared" si="45"/>
        <v>6.75</v>
      </c>
      <c r="N985" t="str">
        <f t="shared" si="46"/>
        <v>Arabica</v>
      </c>
      <c r="O985" t="str">
        <f t="shared" si="47"/>
        <v>Medium</v>
      </c>
      <c r="P985" t="str">
        <f>_xlfn.XLOOKUP(Coffee_shop[[#This Row],[Customer ID]],customers!A:A,customers!I:I,,0)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_xlfn.XLOOKUP(C986,customers!A:A,customers!C:C,,0)</f>
        <v>rcheakrc@tripadvisor.com</v>
      </c>
      <c r="H986" s="2" t="str">
        <f>_xlfn.XLOOKUP(C986,customers!A:A,customers!G:G,,0)</f>
        <v>Ireland</v>
      </c>
      <c r="I986" t="str">
        <f>_xlfn.XLOOKUP(D986,products!A:A,products!B:B,,0)</f>
        <v>Exc</v>
      </c>
      <c r="J986" t="str">
        <f>_xlfn.XLOOKUP(D986,products!A:A,products!C:C,,0)</f>
        <v>M</v>
      </c>
      <c r="K986" s="5">
        <f>_xlfn.XLOOKUP(D986,products!A:A,products!D:D,,0)</f>
        <v>2.5</v>
      </c>
      <c r="L986" s="5">
        <f>_xlfn.XLOOKUP(D986,products!A:A,products!E:E,,0)</f>
        <v>31.624999999999996</v>
      </c>
      <c r="M986">
        <f t="shared" si="45"/>
        <v>31.624999999999996</v>
      </c>
      <c r="N986" t="str">
        <f t="shared" si="46"/>
        <v>Excelsa</v>
      </c>
      <c r="O986" t="str">
        <f t="shared" si="47"/>
        <v>Medium</v>
      </c>
      <c r="P986" t="str">
        <f>_xlfn.XLOOKUP(Coffee_shop[[#This Row],[Customer ID]],customers!A:A,customers!I:I,,0)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_xlfn.XLOOKUP(C987,customers!A:A,customers!C:C,,0)</f>
        <v>kogeneayrd@utexas.edu</v>
      </c>
      <c r="H987" s="2" t="str">
        <f>_xlfn.XLOOKUP(C987,customers!A:A,customers!G:G,,0)</f>
        <v>United States</v>
      </c>
      <c r="I987" t="str">
        <f>_xlfn.XLOOKUP(D987,products!A:A,products!B:B,,0)</f>
        <v>Rob</v>
      </c>
      <c r="J987" t="str">
        <f>_xlfn.XLOOKUP(D987,products!A:A,products!C:C,,0)</f>
        <v>L</v>
      </c>
      <c r="K987" s="5">
        <f>_xlfn.XLOOKUP(D987,products!A:A,products!D:D,,0)</f>
        <v>1</v>
      </c>
      <c r="L987" s="5">
        <f>_xlfn.XLOOKUP(D987,products!A:A,products!E:E,,0)</f>
        <v>11.95</v>
      </c>
      <c r="M987">
        <f t="shared" si="45"/>
        <v>47.8</v>
      </c>
      <c r="N987" t="str">
        <f t="shared" si="46"/>
        <v>Robusta</v>
      </c>
      <c r="O987" t="str">
        <f t="shared" si="47"/>
        <v>Light</v>
      </c>
      <c r="P987" t="str">
        <f>_xlfn.XLOOKUP(Coffee_shop[[#This Row],[Customer ID]],customers!A:A,customers!I:I,,0)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_xlfn.XLOOKUP(C988,customers!A:A,customers!C:C,,0)</f>
        <v>cayrere@symantec.com</v>
      </c>
      <c r="H988" s="2" t="str">
        <f>_xlfn.XLOOKUP(C988,customers!A:A,customers!G:G,,0)</f>
        <v>United States</v>
      </c>
      <c r="I988" t="str">
        <f>_xlfn.XLOOKUP(D988,products!A:A,products!B:B,,0)</f>
        <v>Lib</v>
      </c>
      <c r="J988" t="str">
        <f>_xlfn.XLOOKUP(D988,products!A:A,products!C:C,,0)</f>
        <v>M</v>
      </c>
      <c r="K988" s="5">
        <f>_xlfn.XLOOKUP(D988,products!A:A,products!D:D,,0)</f>
        <v>2.5</v>
      </c>
      <c r="L988" s="5">
        <f>_xlfn.XLOOKUP(D988,products!A:A,products!E:E,,0)</f>
        <v>33.464999999999996</v>
      </c>
      <c r="M988">
        <f t="shared" si="45"/>
        <v>33.464999999999996</v>
      </c>
      <c r="N988" t="str">
        <f t="shared" si="46"/>
        <v>Libarica</v>
      </c>
      <c r="O988" t="str">
        <f t="shared" si="47"/>
        <v>Medium</v>
      </c>
      <c r="P988" t="str">
        <f>_xlfn.XLOOKUP(Coffee_shop[[#This Row],[Customer ID]],customers!A:A,customers!I:I,,0)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_xlfn.XLOOKUP(C989,customers!A:A,customers!C:C,,0)</f>
        <v>lkynetonrf@macromedia.com</v>
      </c>
      <c r="H989" s="2" t="str">
        <f>_xlfn.XLOOKUP(C989,customers!A:A,customers!G:G,,0)</f>
        <v>United Kingdom</v>
      </c>
      <c r="I989" t="str">
        <f>_xlfn.XLOOKUP(D989,products!A:A,products!B:B,,0)</f>
        <v>Ara</v>
      </c>
      <c r="J989" t="str">
        <f>_xlfn.XLOOKUP(D989,products!A:A,products!C:C,,0)</f>
        <v>D</v>
      </c>
      <c r="K989" s="5">
        <f>_xlfn.XLOOKUP(D989,products!A:A,products!D:D,,0)</f>
        <v>0.5</v>
      </c>
      <c r="L989" s="5">
        <f>_xlfn.XLOOKUP(D989,products!A:A,products!E:E,,0)</f>
        <v>5.97</v>
      </c>
      <c r="M989">
        <f t="shared" si="45"/>
        <v>29.849999999999998</v>
      </c>
      <c r="N989" t="str">
        <f t="shared" si="46"/>
        <v>Arabica</v>
      </c>
      <c r="O989" t="str">
        <f t="shared" si="47"/>
        <v>Dark</v>
      </c>
      <c r="P989" t="str">
        <f>_xlfn.XLOOKUP(Coffee_shop[[#This Row],[Customer ID]],customers!A:A,customers!I:I,,0)</f>
        <v>Yes</v>
      </c>
    </row>
    <row r="990" spans="1:16" x14ac:dyDescent="0.3">
      <c r="A990" s="2" t="s">
        <v>6076</v>
      </c>
      <c r="B990" s="3">
        <v>43897</v>
      </c>
      <c r="C990" s="2" t="s">
        <v>6077</v>
      </c>
      <c r="D990" t="s">
        <v>6138</v>
      </c>
      <c r="E990" s="2">
        <v>3</v>
      </c>
      <c r="F990" s="2" t="str">
        <f>_xlfn.XLOOKUP(C990,customers!$A$1:$A$1001,customers!$B$1:$B$1001,,0)</f>
        <v>Adele McFayden</v>
      </c>
      <c r="G990" s="2">
        <f>_xlfn.XLOOKUP(C990,customers!A:A,customers!C:C,,0)</f>
        <v>0</v>
      </c>
      <c r="H990" s="2" t="str">
        <f>_xlfn.XLOOKUP(C990,customers!A:A,customers!G:G,,0)</f>
        <v>United Kingdom</v>
      </c>
      <c r="I990" t="str">
        <f>_xlfn.XLOOKUP(D990,products!A:A,products!B:B,,0)</f>
        <v>Rob</v>
      </c>
      <c r="J990" t="str">
        <f>_xlfn.XLOOKUP(D990,products!A:A,products!C:C,,0)</f>
        <v>M</v>
      </c>
      <c r="K990" s="5">
        <f>_xlfn.XLOOKUP(D990,products!A:A,products!D:D,,0)</f>
        <v>1</v>
      </c>
      <c r="L990" s="5">
        <f>_xlfn.XLOOKUP(D990,products!A:A,products!E:E,,0)</f>
        <v>9.9499999999999993</v>
      </c>
      <c r="M990">
        <f t="shared" si="45"/>
        <v>29.849999999999998</v>
      </c>
      <c r="N990" t="str">
        <f t="shared" si="46"/>
        <v>Robusta</v>
      </c>
      <c r="O990" t="str">
        <f t="shared" si="47"/>
        <v>Medium</v>
      </c>
      <c r="P990" t="str">
        <f>_xlfn.XLOOKUP(Coffee_shop[[#This Row],[Customer ID]],customers!A:A,customers!I:I,,0)</f>
        <v>Yes</v>
      </c>
    </row>
    <row r="991" spans="1:16" x14ac:dyDescent="0.3">
      <c r="A991" s="2" t="s">
        <v>6081</v>
      </c>
      <c r="B991" s="3">
        <v>43560</v>
      </c>
      <c r="C991" s="2" t="s">
        <v>6082</v>
      </c>
      <c r="D991" t="s">
        <v>6175</v>
      </c>
      <c r="E991" s="2">
        <v>6</v>
      </c>
      <c r="F991" s="2" t="str">
        <f>_xlfn.XLOOKUP(C991,customers!$A$1:$A$1001,customers!$B$1:$B$1001,,0)</f>
        <v>Herta Layne</v>
      </c>
      <c r="G991" s="2">
        <f>_xlfn.XLOOKUP(C991,customers!A:A,customers!C:C,,0)</f>
        <v>0</v>
      </c>
      <c r="H991" s="2" t="str">
        <f>_xlfn.XLOOKUP(C991,customers!A:A,customers!G:G,,0)</f>
        <v>United States</v>
      </c>
      <c r="I991" t="str">
        <f>_xlfn.XLOOKUP(D991,products!A:A,products!B:B,,0)</f>
        <v>Ara</v>
      </c>
      <c r="J991" t="str">
        <f>_xlfn.XLOOKUP(D991,products!A:A,products!C:C,,0)</f>
        <v>M</v>
      </c>
      <c r="K991" s="5">
        <f>_xlfn.XLOOKUP(D991,products!A:A,products!D:D,,0)</f>
        <v>2.5</v>
      </c>
      <c r="L991" s="5">
        <f>_xlfn.XLOOKUP(D991,products!A:A,products!E:E,,0)</f>
        <v>25.874999999999996</v>
      </c>
      <c r="M991">
        <f t="shared" si="45"/>
        <v>155.24999999999997</v>
      </c>
      <c r="N991" t="str">
        <f t="shared" si="46"/>
        <v>Arabica</v>
      </c>
      <c r="O991" t="str">
        <f t="shared" si="47"/>
        <v>Medium</v>
      </c>
      <c r="P991" t="str">
        <f>_xlfn.XLOOKUP(Coffee_shop[[#This Row],[Customer ID]],customers!A:A,customers!I:I,,0)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_xlfn.XLOOKUP(C992,customers!A:A,customers!C:C,,0)</f>
        <v>0</v>
      </c>
      <c r="H992" s="2" t="str">
        <f>_xlfn.XLOOKUP(C992,customers!A:A,customers!G:G,,0)</f>
        <v>United States</v>
      </c>
      <c r="I992" t="str">
        <f>_xlfn.XLOOKUP(D992,products!A:A,products!B:B,,0)</f>
        <v>Exc</v>
      </c>
      <c r="J992" t="str">
        <f>_xlfn.XLOOKUP(D992,products!A:A,products!C:C,,0)</f>
        <v>D</v>
      </c>
      <c r="K992" s="5">
        <f>_xlfn.XLOOKUP(D992,products!A:A,products!D:D,,0)</f>
        <v>0.2</v>
      </c>
      <c r="L992" s="5">
        <f>_xlfn.XLOOKUP(D992,products!A:A,products!E:E,,0)</f>
        <v>3.645</v>
      </c>
      <c r="M992">
        <f t="shared" si="45"/>
        <v>18.225000000000001</v>
      </c>
      <c r="N992" t="str">
        <f t="shared" si="46"/>
        <v>Excelsa</v>
      </c>
      <c r="O992" t="str">
        <f t="shared" si="47"/>
        <v>Dark</v>
      </c>
      <c r="P992" t="str">
        <f>_xlfn.XLOOKUP(Coffee_shop[[#This Row],[Customer ID]],customers!A:A,customers!I:I,,0)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_xlfn.XLOOKUP(C993,customers!A:A,customers!C:C,,0)</f>
        <v>0</v>
      </c>
      <c r="H993" s="2" t="str">
        <f>_xlfn.XLOOKUP(C993,customers!A:A,customers!G:G,,0)</f>
        <v>United States</v>
      </c>
      <c r="I993" t="str">
        <f>_xlfn.XLOOKUP(D993,products!A:A,products!B:B,,0)</f>
        <v>Lib</v>
      </c>
      <c r="J993" t="str">
        <f>_xlfn.XLOOKUP(D993,products!A:A,products!C:C,,0)</f>
        <v>D</v>
      </c>
      <c r="K993" s="5">
        <f>_xlfn.XLOOKUP(D993,products!A:A,products!D:D,,0)</f>
        <v>0.5</v>
      </c>
      <c r="L993" s="5">
        <f>_xlfn.XLOOKUP(D993,products!A:A,products!E:E,,0)</f>
        <v>7.77</v>
      </c>
      <c r="M993">
        <f t="shared" si="45"/>
        <v>15.54</v>
      </c>
      <c r="N993" t="str">
        <f t="shared" si="46"/>
        <v>Libarica</v>
      </c>
      <c r="O993" t="str">
        <f t="shared" si="47"/>
        <v>Dark</v>
      </c>
      <c r="P993" t="str">
        <f>_xlfn.XLOOKUP(Coffee_shop[[#This Row],[Customer ID]],customers!A:A,customers!I:I,,0)</f>
        <v>No</v>
      </c>
    </row>
    <row r="994" spans="1:16" x14ac:dyDescent="0.3">
      <c r="A994" s="2" t="s">
        <v>6096</v>
      </c>
      <c r="B994" s="3">
        <v>44276</v>
      </c>
      <c r="C994" s="2" t="s">
        <v>6097</v>
      </c>
      <c r="D994" t="s">
        <v>6164</v>
      </c>
      <c r="E994" s="2">
        <v>3</v>
      </c>
      <c r="F994" s="2" t="str">
        <f>_xlfn.XLOOKUP(C994,customers!$A$1:$A$1001,customers!$B$1:$B$1001,,0)</f>
        <v>Desdemona Eye</v>
      </c>
      <c r="G994" s="2">
        <f>_xlfn.XLOOKUP(C994,customers!A:A,customers!C:C,,0)</f>
        <v>0</v>
      </c>
      <c r="H994" s="2" t="str">
        <f>_xlfn.XLOOKUP(C994,customers!A:A,customers!G:G,,0)</f>
        <v>Ireland</v>
      </c>
      <c r="I994" t="str">
        <f>_xlfn.XLOOKUP(D994,products!A:A,products!B:B,,0)</f>
        <v>Lib</v>
      </c>
      <c r="J994" t="str">
        <f>_xlfn.XLOOKUP(D994,products!A:A,products!C:C,,0)</f>
        <v>L</v>
      </c>
      <c r="K994" s="5">
        <f>_xlfn.XLOOKUP(D994,products!A:A,products!D:D,,0)</f>
        <v>2.5</v>
      </c>
      <c r="L994" s="5">
        <f>_xlfn.XLOOKUP(D994,products!A:A,products!E:E,,0)</f>
        <v>36.454999999999998</v>
      </c>
      <c r="M994">
        <f t="shared" si="45"/>
        <v>109.36499999999999</v>
      </c>
      <c r="N994" t="str">
        <f t="shared" si="46"/>
        <v>Libarica</v>
      </c>
      <c r="O994" t="str">
        <f t="shared" si="47"/>
        <v>Light</v>
      </c>
      <c r="P994" t="str">
        <f>_xlfn.XLOOKUP(Coffee_shop[[#This Row],[Customer ID]],customers!A:A,customers!I:I,,0)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_xlfn.XLOOKUP(C995,customers!A:A,customers!C:C,,0)</f>
        <v>0</v>
      </c>
      <c r="H995" s="2" t="str">
        <f>_xlfn.XLOOKUP(C995,customers!A:A,customers!G:G,,0)</f>
        <v>United States</v>
      </c>
      <c r="I995" t="str">
        <f>_xlfn.XLOOKUP(D995,products!A:A,products!B:B,,0)</f>
        <v>Ara</v>
      </c>
      <c r="J995" t="str">
        <f>_xlfn.XLOOKUP(D995,products!A:A,products!C:C,,0)</f>
        <v>L</v>
      </c>
      <c r="K995" s="5">
        <f>_xlfn.XLOOKUP(D995,products!A:A,products!D:D,,0)</f>
        <v>1</v>
      </c>
      <c r="L995" s="5">
        <f>_xlfn.XLOOKUP(D995,products!A:A,products!E:E,,0)</f>
        <v>12.95</v>
      </c>
      <c r="M995">
        <f t="shared" si="45"/>
        <v>77.699999999999989</v>
      </c>
      <c r="N995" t="str">
        <f t="shared" si="46"/>
        <v>Arabica</v>
      </c>
      <c r="O995" t="str">
        <f t="shared" si="47"/>
        <v>Light</v>
      </c>
      <c r="P995" t="str">
        <f>_xlfn.XLOOKUP(Coffee_shop[[#This Row],[Customer ID]],customers!A:A,customers!I:I,,0)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_xlfn.XLOOKUP(C996,customers!A:A,customers!C:C,,0)</f>
        <v>0</v>
      </c>
      <c r="H996" s="2" t="str">
        <f>_xlfn.XLOOKUP(C996,customers!A:A,customers!G:G,,0)</f>
        <v>Ireland</v>
      </c>
      <c r="I996" t="str">
        <f>_xlfn.XLOOKUP(D996,products!A:A,products!B:B,,0)</f>
        <v>Ara</v>
      </c>
      <c r="J996" t="str">
        <f>_xlfn.XLOOKUP(D996,products!A:A,products!C:C,,0)</f>
        <v>D</v>
      </c>
      <c r="K996" s="5">
        <f>_xlfn.XLOOKUP(D996,products!A:A,products!D:D,,0)</f>
        <v>0.2</v>
      </c>
      <c r="L996" s="5">
        <f>_xlfn.XLOOKUP(D996,products!A:A,products!E:E,,0)</f>
        <v>2.9849999999999999</v>
      </c>
      <c r="M996">
        <f t="shared" si="45"/>
        <v>8.9550000000000001</v>
      </c>
      <c r="N996" t="str">
        <f t="shared" si="46"/>
        <v>Arabica</v>
      </c>
      <c r="O996" t="str">
        <f t="shared" si="47"/>
        <v>Dark</v>
      </c>
      <c r="P996" t="str">
        <f>_xlfn.XLOOKUP(Coffee_shop[[#This Row],[Customer ID]],customers!A:A,customers!I:I,,0)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_xlfn.XLOOKUP(C997,customers!A:A,customers!C:C,,0)</f>
        <v>jtewelsonrn@samsung.com</v>
      </c>
      <c r="H997" s="2" t="str">
        <f>_xlfn.XLOOKUP(C997,customers!A:A,customers!G:G,,0)</f>
        <v>United States</v>
      </c>
      <c r="I997" t="str">
        <f>_xlfn.XLOOKUP(D997,products!A:A,products!B:B,,0)</f>
        <v>Rob</v>
      </c>
      <c r="J997" t="str">
        <f>_xlfn.XLOOKUP(D997,products!A:A,products!C:C,,0)</f>
        <v>L</v>
      </c>
      <c r="K997" s="5">
        <f>_xlfn.XLOOKUP(D997,products!A:A,products!D:D,,0)</f>
        <v>2.5</v>
      </c>
      <c r="L997" s="5">
        <f>_xlfn.XLOOKUP(D997,products!A:A,products!E:E,,0)</f>
        <v>27.484999999999996</v>
      </c>
      <c r="M997">
        <f t="shared" si="45"/>
        <v>27.484999999999996</v>
      </c>
      <c r="N997" t="str">
        <f t="shared" si="46"/>
        <v>Robusta</v>
      </c>
      <c r="O997" t="str">
        <f t="shared" si="47"/>
        <v>Light</v>
      </c>
      <c r="P997" t="str">
        <f>_xlfn.XLOOKUP(Coffee_shop[[#This Row],[Customer ID]],customers!A:A,customers!I:I,,0)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_xlfn.XLOOKUP(C998,customers!A:A,customers!C:C,,0)</f>
        <v>0</v>
      </c>
      <c r="H998" s="2" t="str">
        <f>_xlfn.XLOOKUP(C998,customers!A:A,customers!G:G,,0)</f>
        <v>United States</v>
      </c>
      <c r="I998" t="str">
        <f>_xlfn.XLOOKUP(D998,products!A:A,products!B:B,,0)</f>
        <v>Rob</v>
      </c>
      <c r="J998" t="str">
        <f>_xlfn.XLOOKUP(D998,products!A:A,products!C:C,,0)</f>
        <v>M</v>
      </c>
      <c r="K998" s="5">
        <f>_xlfn.XLOOKUP(D998,products!A:A,products!D:D,,0)</f>
        <v>0.5</v>
      </c>
      <c r="L998" s="5">
        <f>_xlfn.XLOOKUP(D998,products!A:A,products!E:E,,0)</f>
        <v>5.97</v>
      </c>
      <c r="M998">
        <f t="shared" si="45"/>
        <v>29.849999999999998</v>
      </c>
      <c r="N998" t="str">
        <f t="shared" si="46"/>
        <v>Robusta</v>
      </c>
      <c r="O998" t="str">
        <f t="shared" si="47"/>
        <v>Medium</v>
      </c>
      <c r="P998" t="str">
        <f>_xlfn.XLOOKUP(Coffee_shop[[#This Row],[Customer ID]],customers!A:A,customers!I:I,,0)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_xlfn.XLOOKUP(C999,customers!A:A,customers!C:C,,0)</f>
        <v>0</v>
      </c>
      <c r="H999" s="2" t="str">
        <f>_xlfn.XLOOKUP(C999,customers!A:A,customers!G:G,,0)</f>
        <v>United States</v>
      </c>
      <c r="I999" t="str">
        <f>_xlfn.XLOOKUP(D999,products!A:A,products!B:B,,0)</f>
        <v>Ara</v>
      </c>
      <c r="J999" t="str">
        <f>_xlfn.XLOOKUP(D999,products!A:A,products!C:C,,0)</f>
        <v>M</v>
      </c>
      <c r="K999" s="5">
        <f>_xlfn.XLOOKUP(D999,products!A:A,products!D:D,,0)</f>
        <v>0.5</v>
      </c>
      <c r="L999" s="5">
        <f>_xlfn.XLOOKUP(D999,products!A:A,products!E:E,,0)</f>
        <v>6.75</v>
      </c>
      <c r="M999">
        <f t="shared" si="45"/>
        <v>27</v>
      </c>
      <c r="N999" t="str">
        <f t="shared" si="46"/>
        <v>Arabica</v>
      </c>
      <c r="O999" t="str">
        <f t="shared" si="47"/>
        <v>Medium</v>
      </c>
      <c r="P999" t="str">
        <f>_xlfn.XLOOKUP(Coffee_shop[[#This Row],[Customer ID]],customers!A:A,customers!I:I,,0)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_xlfn.XLOOKUP(C1000,customers!A:A,customers!C:C,,0)</f>
        <v>njennyrq@bigcartel.com</v>
      </c>
      <c r="H1000" s="2" t="str">
        <f>_xlfn.XLOOKUP(C1000,customers!A:A,customers!G:G,,0)</f>
        <v>United States</v>
      </c>
      <c r="I1000" t="str">
        <f>_xlfn.XLOOKUP(D1000,products!A:A,products!B:B,,0)</f>
        <v>Ara</v>
      </c>
      <c r="J1000" t="str">
        <f>_xlfn.XLOOKUP(D1000,products!A:A,products!C:C,,0)</f>
        <v>D</v>
      </c>
      <c r="K1000" s="5">
        <f>_xlfn.XLOOKUP(D1000,products!A:A,products!D:D,,0)</f>
        <v>1</v>
      </c>
      <c r="L1000" s="5">
        <f>_xlfn.XLOOKUP(D1000,products!A:A,products!E:E,,0)</f>
        <v>9.9499999999999993</v>
      </c>
      <c r="M1000">
        <f t="shared" si="45"/>
        <v>9.9499999999999993</v>
      </c>
      <c r="N1000" t="str">
        <f t="shared" si="46"/>
        <v>Arabica</v>
      </c>
      <c r="O1000" t="str">
        <f t="shared" si="47"/>
        <v>Dark</v>
      </c>
      <c r="P1000" t="str">
        <f>_xlfn.XLOOKUP(Coffee_shop[[#This Row],[Customer ID]],customers!A:A,customers!I:I,,0)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_xlfn.XLOOKUP(C1001,customers!A:A,customers!C:C,,0)</f>
        <v>0</v>
      </c>
      <c r="H1001" s="2" t="str">
        <f>_xlfn.XLOOKUP(C1001,customers!A:A,customers!G:G,,0)</f>
        <v>United Kingdom</v>
      </c>
      <c r="I1001" t="str">
        <f>_xlfn.XLOOKUP(D1001,products!A:A,products!B:B,,0)</f>
        <v>Exc</v>
      </c>
      <c r="J1001" t="str">
        <f>_xlfn.XLOOKUP(D1001,products!A:A,products!C:C,,0)</f>
        <v>M</v>
      </c>
      <c r="K1001" s="5">
        <f>_xlfn.XLOOKUP(D1001,products!A:A,products!D:D,,0)</f>
        <v>0.2</v>
      </c>
      <c r="L1001" s="5">
        <f>_xlfn.XLOOKUP(D1001,products!A:A,products!E:E,,0)</f>
        <v>4.125</v>
      </c>
      <c r="M1001">
        <f t="shared" si="45"/>
        <v>12.375</v>
      </c>
      <c r="N1001" t="str">
        <f t="shared" si="46"/>
        <v>Excelsa</v>
      </c>
      <c r="O1001" t="str">
        <f t="shared" si="47"/>
        <v>Medium</v>
      </c>
      <c r="P1001" t="str">
        <f>_xlfn.XLOOKUP(Coffee_shop[[#This Row],[Customer ID]],customers!A:A,customers!I:I,,0)</f>
        <v>Yes</v>
      </c>
    </row>
  </sheetData>
  <dataConsolidate/>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8.6640625"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4.109375"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7" sqref="L17"/>
    </sheetView>
  </sheetViews>
  <sheetFormatPr defaultRowHeight="14.4" x14ac:dyDescent="0.3"/>
  <cols>
    <col min="1" max="1" width="10.109375" bestFit="1" customWidth="1"/>
    <col min="2" max="2" width="16.6640625" customWidth="1"/>
    <col min="3" max="3" width="13.6640625" customWidth="1"/>
    <col min="4" max="4" width="16.44140625" customWidth="1"/>
    <col min="5" max="5" width="21.5546875" customWidth="1"/>
    <col min="6" max="6" width="17.33203125" customWidth="1"/>
    <col min="7" max="7" width="16.10937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5718-335F-487A-AB6B-28DF21051F4F}">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My Picture</vt:lpstr>
      <vt:lpstr>sales</vt:lpstr>
      <vt:lpstr>sales by country</vt:lpstr>
      <vt:lpstr>Top 5 customer</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cp:lastModifiedBy>
  <cp:revision/>
  <dcterms:created xsi:type="dcterms:W3CDTF">2022-11-26T09:51:45Z</dcterms:created>
  <dcterms:modified xsi:type="dcterms:W3CDTF">2024-09-30T19:21:08Z</dcterms:modified>
  <cp:category/>
  <cp:contentStatus/>
</cp:coreProperties>
</file>