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20" documentId="13_ncr:1_{D7D55017-2FAD-440C-BAA5-0F239D20C269}" xr6:coauthVersionLast="47" xr6:coauthVersionMax="47" xr10:uidLastSave="{EF946EAF-851A-4DCA-BE18-D7486ED64E1A}"/>
  <bookViews>
    <workbookView xWindow="-110" yWindow="-110" windowWidth="19420" windowHeight="10300" firstSheet="1" activeTab="2" xr2:uid="{00000000-000D-0000-FFFF-FFFF00000000}"/>
  </bookViews>
  <sheets>
    <sheet name="Paper" sheetId="4" r:id="rId1"/>
    <sheet name="Chemicals" sheetId="2" r:id="rId2"/>
    <sheet name="NM" sheetId="5" r:id="rId3"/>
    <sheet name="Figu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M17" i="4"/>
  <c r="M17" i="5"/>
  <c r="M17" i="2"/>
  <c r="M2" i="5" l="1"/>
  <c r="M3" i="5"/>
  <c r="M4" i="5"/>
  <c r="M5" i="5"/>
  <c r="M6" i="5"/>
  <c r="M7" i="5"/>
  <c r="M8" i="5"/>
  <c r="M9" i="5"/>
  <c r="M10" i="5"/>
  <c r="M2" i="4"/>
  <c r="M3" i="4"/>
  <c r="M4" i="4"/>
  <c r="M5" i="4"/>
  <c r="M6" i="4"/>
  <c r="M7" i="4"/>
  <c r="M8" i="4"/>
  <c r="M9" i="4"/>
  <c r="M10" i="4"/>
  <c r="K2" i="4"/>
  <c r="K18" i="5" l="1"/>
  <c r="L18" i="5" s="1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K18" i="4"/>
  <c r="K2" i="2"/>
  <c r="K18" i="2"/>
  <c r="L19" i="5" l="1"/>
  <c r="M18" i="5"/>
  <c r="H3" i="2"/>
  <c r="H4" i="2"/>
  <c r="H5" i="2"/>
  <c r="H6" i="2"/>
  <c r="H7" i="2"/>
  <c r="H8" i="2"/>
  <c r="H9" i="2"/>
  <c r="H10" i="2"/>
  <c r="K3" i="2"/>
  <c r="H11" i="2"/>
  <c r="H12" i="2"/>
  <c r="H13" i="2"/>
  <c r="H14" i="2"/>
  <c r="H15" i="2"/>
  <c r="H16" i="2"/>
  <c r="H17" i="2"/>
  <c r="H18" i="2"/>
  <c r="H19" i="2"/>
  <c r="K4" i="2"/>
  <c r="L4" i="2"/>
  <c r="H20" i="2"/>
  <c r="H21" i="2"/>
  <c r="H22" i="2"/>
  <c r="H23" i="2"/>
  <c r="H24" i="2"/>
  <c r="H25" i="2"/>
  <c r="H26" i="2"/>
  <c r="H27" i="2"/>
  <c r="H28" i="2"/>
  <c r="L5" i="2"/>
  <c r="H29" i="2"/>
  <c r="H30" i="2"/>
  <c r="H31" i="2"/>
  <c r="H32" i="2"/>
  <c r="H33" i="2"/>
  <c r="H34" i="2"/>
  <c r="H35" i="2"/>
  <c r="H36" i="2"/>
  <c r="H37" i="2"/>
  <c r="K6" i="2"/>
  <c r="L6" i="2"/>
  <c r="H38" i="2"/>
  <c r="H39" i="2"/>
  <c r="H40" i="2"/>
  <c r="H41" i="2"/>
  <c r="H42" i="2"/>
  <c r="H43" i="2"/>
  <c r="H44" i="2"/>
  <c r="H45" i="2"/>
  <c r="H46" i="2"/>
  <c r="K7" i="2"/>
  <c r="L7" i="2"/>
  <c r="H47" i="2"/>
  <c r="H48" i="2"/>
  <c r="H49" i="2"/>
  <c r="H50" i="2"/>
  <c r="H51" i="2"/>
  <c r="H52" i="2"/>
  <c r="H53" i="2"/>
  <c r="H54" i="2"/>
  <c r="H55" i="2"/>
  <c r="K8" i="2"/>
  <c r="L8" i="2"/>
  <c r="H56" i="2"/>
  <c r="H57" i="2"/>
  <c r="H58" i="2"/>
  <c r="H59" i="2"/>
  <c r="H60" i="2"/>
  <c r="H61" i="2"/>
  <c r="H62" i="2"/>
  <c r="H63" i="2"/>
  <c r="H64" i="2"/>
  <c r="H65" i="2"/>
  <c r="K9" i="2"/>
  <c r="L9" i="2"/>
  <c r="H66" i="2"/>
  <c r="H67" i="2"/>
  <c r="H68" i="2"/>
  <c r="H69" i="2"/>
  <c r="H70" i="2"/>
  <c r="H71" i="2"/>
  <c r="H72" i="2"/>
  <c r="H73" i="2"/>
  <c r="K10" i="2"/>
  <c r="L10" i="2"/>
  <c r="H74" i="2"/>
  <c r="H75" i="2"/>
  <c r="H76" i="2"/>
  <c r="H77" i="2"/>
  <c r="H78" i="2"/>
  <c r="H79" i="2"/>
  <c r="H80" i="2"/>
  <c r="H81" i="2"/>
  <c r="H82" i="2"/>
  <c r="L2" i="2"/>
  <c r="H2" i="2"/>
  <c r="L18" i="2"/>
  <c r="K5" i="2"/>
  <c r="L3" i="2"/>
  <c r="L18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20" i="5" l="1"/>
  <c r="M19" i="5"/>
  <c r="L19" i="4"/>
  <c r="M18" i="4"/>
  <c r="L19" i="2"/>
  <c r="M18" i="2"/>
  <c r="L20" i="2" l="1"/>
  <c r="M19" i="2"/>
  <c r="L20" i="4"/>
  <c r="M19" i="4"/>
  <c r="M20" i="5"/>
  <c r="L21" i="5"/>
  <c r="M20" i="4" l="1"/>
  <c r="L21" i="4"/>
  <c r="L22" i="4" s="1"/>
  <c r="L23" i="4" s="1"/>
  <c r="L24" i="4" s="1"/>
  <c r="L25" i="4" s="1"/>
  <c r="L26" i="4" s="1"/>
  <c r="M26" i="4" s="1"/>
  <c r="M33" i="4" s="1"/>
  <c r="L22" i="5"/>
  <c r="M21" i="5"/>
  <c r="M28" i="5" s="1"/>
  <c r="M20" i="2"/>
  <c r="L21" i="2"/>
  <c r="L23" i="5" l="1"/>
  <c r="M22" i="5"/>
  <c r="M29" i="5" s="1"/>
  <c r="M23" i="4"/>
  <c r="M30" i="4" s="1"/>
  <c r="M24" i="4"/>
  <c r="M31" i="4" s="1"/>
  <c r="L22" i="2"/>
  <c r="M21" i="2"/>
  <c r="M28" i="2" s="1"/>
  <c r="M21" i="4"/>
  <c r="M28" i="4" s="1"/>
  <c r="M25" i="4"/>
  <c r="M32" i="4" s="1"/>
  <c r="M22" i="4"/>
  <c r="M29" i="4" s="1"/>
  <c r="L23" i="2" l="1"/>
  <c r="M22" i="2"/>
  <c r="M29" i="2" s="1"/>
  <c r="L24" i="5"/>
  <c r="M23" i="5"/>
  <c r="M30" i="5" s="1"/>
  <c r="L25" i="5" l="1"/>
  <c r="M24" i="5"/>
  <c r="M31" i="5" s="1"/>
  <c r="L24" i="2"/>
  <c r="M23" i="2"/>
  <c r="M30" i="2" s="1"/>
  <c r="L26" i="5" l="1"/>
  <c r="M26" i="5" s="1"/>
  <c r="M33" i="5" s="1"/>
  <c r="M25" i="5"/>
  <c r="M32" i="5" s="1"/>
  <c r="L25" i="2"/>
  <c r="M24" i="2"/>
  <c r="M31" i="2" s="1"/>
  <c r="L26" i="2" l="1"/>
  <c r="M26" i="2" s="1"/>
  <c r="M33" i="2" s="1"/>
  <c r="M25" i="2"/>
  <c r="M32" i="2" s="1"/>
</calcChain>
</file>

<file path=xl/sharedStrings.xml><?xml version="1.0" encoding="utf-8"?>
<sst xmlns="http://schemas.openxmlformats.org/spreadsheetml/2006/main" count="533" uniqueCount="20">
  <si>
    <t>Non-elastic demand</t>
  </si>
  <si>
    <t>intermediate</t>
  </si>
  <si>
    <t>day</t>
  </si>
  <si>
    <t>night</t>
  </si>
  <si>
    <t>peak</t>
  </si>
  <si>
    <t>summer</t>
  </si>
  <si>
    <t>winter</t>
  </si>
  <si>
    <t>IND_NGA</t>
  </si>
  <si>
    <t>Short-term elasticity</t>
  </si>
  <si>
    <t>Long-term elasticity</t>
  </si>
  <si>
    <t>Paper demand</t>
  </si>
  <si>
    <t>Elasticity</t>
  </si>
  <si>
    <t>Driver</t>
  </si>
  <si>
    <t>Elastic demand 1</t>
  </si>
  <si>
    <t>Elastic demand 2</t>
  </si>
  <si>
    <t>Elastic demand 3</t>
  </si>
  <si>
    <t>Deterministic demand</t>
  </si>
  <si>
    <t>Price-elastic demand</t>
  </si>
  <si>
    <t>NM demand</t>
  </si>
  <si>
    <t>Chemicals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</si>
</sst>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NumberFormat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/>
    <xf numFmtId="2" fontId="0" fillId="0" borderId="0" xfId="0" applyNumberFormat="1" applyAlignment="1"/>
    <xf numFmtId="0" fontId="1" fillId="2" borderId="0" xfId="0" applyFont="1" applyFill="1" applyBorder="1" applyAlignment="1">
      <alignment vertical="center" wrapText="1"/>
    </xf>
    <xf numFmtId="165" fontId="0" fillId="0" borderId="0" xfId="0" applyNumberFormat="1" applyAlignment="1"/>
    <xf numFmtId="10" fontId="0" fillId="0" borderId="0" xfId="0" applyNumberFormat="1" applyAlignment="1"/>
    <xf numFmtId="0" fontId="1" fillId="2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366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Paper!$K$2:$K$10</c:f>
              <c:numCache>
                <c:formatCode>0.00</c:formatCode>
                <c:ptCount val="9"/>
                <c:pt idx="0">
                  <c:v>82.321703753837895</c:v>
                </c:pt>
                <c:pt idx="1">
                  <c:v>241.72492914329601</c:v>
                </c:pt>
                <c:pt idx="2">
                  <c:v>32.262530118341402</c:v>
                </c:pt>
                <c:pt idx="3">
                  <c:v>29.5798912697751</c:v>
                </c:pt>
                <c:pt idx="4">
                  <c:v>16.145515156749202</c:v>
                </c:pt>
                <c:pt idx="5">
                  <c:v>9.2932311348905703</c:v>
                </c:pt>
                <c:pt idx="6">
                  <c:v>5.7204259531839297</c:v>
                </c:pt>
                <c:pt idx="7">
                  <c:v>3.4777466979248399</c:v>
                </c:pt>
                <c:pt idx="8">
                  <c:v>2.6957022847330498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E5E-8314-08571CF05F3D}"/>
            </c:ext>
          </c:extLst>
        </c:ser>
        <c:ser>
          <c:idx val="1"/>
          <c:order val="1"/>
          <c:tx>
            <c:strRef>
              <c:f>Paper!$L$1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E5E-8314-08571CF05F3D}"/>
            </c:ext>
          </c:extLst>
        </c:ser>
        <c:ser>
          <c:idx val="2"/>
          <c:order val="2"/>
          <c:tx>
            <c:strRef>
              <c:f>Paper!$M$1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6-403D-9B5D-F9CADC7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7E5-8922-C5339C73ED1F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170.62201053552181</c:v>
                </c:pt>
                <c:pt idx="4">
                  <c:v>177.10883771422306</c:v>
                </c:pt>
                <c:pt idx="5">
                  <c:v>180.41748277933141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7E5-8922-C5339C73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10"/>
        <c:min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Paper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1-4286-89BF-A5E214CA0CD3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170.62201053552181</c:v>
                </c:pt>
                <c:pt idx="4">
                  <c:v>177.10883771422306</c:v>
                </c:pt>
                <c:pt idx="5">
                  <c:v>180.41748277933141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1-4286-89BF-A5E214CA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82.321703753837895</c:v>
                </c:pt>
                <c:pt idx="1">
                  <c:v>241.72492914329601</c:v>
                </c:pt>
                <c:pt idx="2">
                  <c:v>32.262530118341402</c:v>
                </c:pt>
                <c:pt idx="3">
                  <c:v>29.5798912697751</c:v>
                </c:pt>
                <c:pt idx="4">
                  <c:v>16.145515156749202</c:v>
                </c:pt>
                <c:pt idx="5">
                  <c:v>9.2932311348905703</c:v>
                </c:pt>
                <c:pt idx="6">
                  <c:v>5.7204259531839297</c:v>
                </c:pt>
                <c:pt idx="7">
                  <c:v>3.4777466979248399</c:v>
                </c:pt>
                <c:pt idx="8">
                  <c:v>2.6957022847330498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2E-B3E0-F06BBDE917E7}"/>
            </c:ext>
          </c:extLst>
        </c:ser>
        <c:ser>
          <c:idx val="1"/>
          <c:order val="1"/>
          <c:tx>
            <c:strRef>
              <c:f>Chemicals!$L$1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Chemicals!$L$2:$L$10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D-482E-B3E0-F06BBDE917E7}"/>
            </c:ext>
          </c:extLst>
        </c:ser>
        <c:ser>
          <c:idx val="2"/>
          <c:order val="2"/>
          <c:tx>
            <c:strRef>
              <c:f>Chemicals!$M$1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Chemicals!$M$2:$M$10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53F-BE7F-3D08CC97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Chemicals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B76-89D4-A97B447C6E49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220.81987394795658</c:v>
                </c:pt>
                <c:pt idx="4">
                  <c:v>234.53233049520159</c:v>
                </c:pt>
                <c:pt idx="5">
                  <c:v>241.52645110851486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B76-89D4-A97B447C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82.321703753837895</c:v>
                </c:pt>
                <c:pt idx="1">
                  <c:v>241.72492914329601</c:v>
                </c:pt>
                <c:pt idx="2">
                  <c:v>32.262530118341402</c:v>
                </c:pt>
                <c:pt idx="3">
                  <c:v>29.5798912697751</c:v>
                </c:pt>
                <c:pt idx="4">
                  <c:v>16.145515156749202</c:v>
                </c:pt>
                <c:pt idx="5">
                  <c:v>9.2932311348905703</c:v>
                </c:pt>
                <c:pt idx="6">
                  <c:v>5.7204259531839297</c:v>
                </c:pt>
                <c:pt idx="7">
                  <c:v>3.4777466979248399</c:v>
                </c:pt>
                <c:pt idx="8">
                  <c:v>2.6957022847330498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F4-866F-FEDEC9750E9C}"/>
            </c:ext>
          </c:extLst>
        </c:ser>
        <c:ser>
          <c:idx val="1"/>
          <c:order val="1"/>
          <c:tx>
            <c:strRef>
              <c:f>NM!$L$1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NM!$L$2:$L$10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DF4-866F-FEDEC9750E9C}"/>
            </c:ext>
          </c:extLst>
        </c:ser>
        <c:ser>
          <c:idx val="2"/>
          <c:order val="2"/>
          <c:tx>
            <c:strRef>
              <c:f>NM!$M$1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NM!$M$2:$M$10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C-44FD-9238-207B965E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Non-metallic minerals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01-8210-1C76199A888F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526.78634220246192</c:v>
                </c:pt>
                <c:pt idx="4">
                  <c:v>553.92403566572989</c:v>
                </c:pt>
                <c:pt idx="5">
                  <c:v>567.76577879871752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A-4301-8210-1C76199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4492563429571"/>
          <c:y val="0.17171296296296298"/>
          <c:w val="0.5356875623545062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907-9DAD-DDBB634CBAEA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526.78634220246192</c:v>
                </c:pt>
                <c:pt idx="4">
                  <c:v>553.92403566572989</c:v>
                </c:pt>
                <c:pt idx="5">
                  <c:v>567.76577879871752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907-9DAD-DDBB634C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703555555555555"/>
          <c:y val="0.17171296296296298"/>
          <c:w val="0.69173833333333334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5F1-83A7-64B32C51F11E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220.81987394795658</c:v>
                </c:pt>
                <c:pt idx="4">
                  <c:v>234.53233049520159</c:v>
                </c:pt>
                <c:pt idx="5">
                  <c:v>241.52645110851486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5F1-83A7-64B32C5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noMultiLvlLbl val="0"/>
      </c:catAx>
      <c:valAx>
        <c:axId val="363981039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layout>
            <c:manualLayout>
              <c:xMode val="edge"/>
              <c:yMode val="edge"/>
              <c:x val="2.2323055555555554E-2"/>
              <c:y val="0.239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40"/>
        <c:min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B4E-84AF-0D616EC347C1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526.78634220246192</c:v>
                </c:pt>
                <c:pt idx="4">
                  <c:v>553.92403566572989</c:v>
                </c:pt>
                <c:pt idx="5">
                  <c:v>567.76577879871752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B4E-84AF-0D616EC3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66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80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485322</xdr:colOff>
      <xdr:row>0</xdr:row>
      <xdr:rowOff>265792</xdr:rowOff>
    </xdr:from>
    <xdr:to>
      <xdr:col>21</xdr:col>
      <xdr:colOff>104321</xdr:colOff>
      <xdr:row>16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96BC-4990-4263-B730-1B4CA883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272143</xdr:colOff>
      <xdr:row>17</xdr:row>
      <xdr:rowOff>63498</xdr:rowOff>
    </xdr:from>
    <xdr:to>
      <xdr:col>22</xdr:col>
      <xdr:colOff>272143</xdr:colOff>
      <xdr:row>32</xdr:row>
      <xdr:rowOff>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E41E4-03F9-4EF4-AF4D-E7A82B1F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38A8E2-5A9F-42DC-9B78-0BDFB4F4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54014" cy="9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267607</xdr:colOff>
      <xdr:row>1</xdr:row>
      <xdr:rowOff>39006</xdr:rowOff>
    </xdr:from>
    <xdr:to>
      <xdr:col>23</xdr:col>
      <xdr:colOff>585106</xdr:colOff>
      <xdr:row>17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8DD7-780D-4CB7-92D4-5F66484D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371928</xdr:colOff>
      <xdr:row>18</xdr:row>
      <xdr:rowOff>45356</xdr:rowOff>
    </xdr:from>
    <xdr:to>
      <xdr:col>24</xdr:col>
      <xdr:colOff>81642</xdr:colOff>
      <xdr:row>33</xdr:row>
      <xdr:rowOff>67127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7EAC8-2618-44EF-B855-9C556A8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24200-89DD-481C-96FA-BC9A7572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681080</xdr:colOff>
      <xdr:row>1</xdr:row>
      <xdr:rowOff>2667</xdr:rowOff>
    </xdr:from>
    <xdr:to>
      <xdr:col>9</xdr:col>
      <xdr:colOff>692044</xdr:colOff>
      <xdr:row>5</xdr:row>
      <xdr:rowOff>174520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1138-E074-4E20-A6D3-9ED98178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256" y="368726"/>
          <a:ext cx="1557376" cy="91891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588817</xdr:colOff>
      <xdr:row>16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A4478-C57F-41E4-8E4C-68247B09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588817</xdr:colOff>
      <xdr:row>32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49CC-6F4C-4A85-BDC7-B33907D7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434051</xdr:colOff>
      <xdr:row>6</xdr:row>
      <xdr:rowOff>8038</xdr:rowOff>
    </xdr:from>
    <xdr:to>
      <xdr:col>12</xdr:col>
      <xdr:colOff>117602</xdr:colOff>
      <xdr:row>17</xdr:row>
      <xdr:rowOff>24115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AB7F429-3750-4883-AEAC-F48B806AA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365570</xdr:colOff>
      <xdr:row>14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E3B4C5-E13F-49DD-8A7B-EB49E532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434052</xdr:colOff>
      <xdr:row>0</xdr:row>
      <xdr:rowOff>0</xdr:rowOff>
    </xdr:from>
    <xdr:to>
      <xdr:col>10</xdr:col>
      <xdr:colOff>367621</xdr:colOff>
      <xdr:row>15</xdr:row>
      <xdr:rowOff>9474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A38E466-D41A-4AA0-8712-EFF41D6D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458164</xdr:colOff>
      <xdr:row>0</xdr:row>
      <xdr:rowOff>0</xdr:rowOff>
    </xdr:from>
    <xdr:to>
      <xdr:col>15</xdr:col>
      <xdr:colOff>391734</xdr:colOff>
      <xdr:row>14</xdr:row>
      <xdr:rowOff>165100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FD70A1-D7D4-407F-9480-E312934BE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21FE-ACF9-495C-B830-1D7A4EA0C94C}">
  <dimension ref="A1:P83"/>
  <sheetViews>
    <sheetView topLeftCell="I1" zoomScale="55" zoomScaleNormal="55" workbookViewId="0">
      <selection activeCell="G12" sqref="G12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30.5" customHeight="1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82.321703753837895</v>
      </c>
      <c r="F2" s="9"/>
      <c r="G2" s="9"/>
      <c r="H2" s="9"/>
      <c r="I2" s="11"/>
      <c r="J2" s="1">
        <v>2010</v>
      </c>
      <c r="K2" s="13">
        <f>E2</f>
        <v>82.321703753837895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82.321703753837895</v>
      </c>
      <c r="F3" s="9"/>
      <c r="G3" s="9"/>
      <c r="H3" s="9"/>
      <c r="I3" s="11"/>
      <c r="J3" s="1">
        <v>2015</v>
      </c>
      <c r="K3" s="13">
        <f>E11</f>
        <v>241.72492914329601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82.321703753837895</v>
      </c>
      <c r="F4" s="9"/>
      <c r="G4" s="9"/>
      <c r="H4" s="9"/>
      <c r="I4" s="11"/>
      <c r="J4" s="1">
        <v>2020</v>
      </c>
      <c r="K4" s="13">
        <f>E20</f>
        <v>32.262530118341402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82.321703753837895</v>
      </c>
      <c r="F5" s="9"/>
      <c r="G5" s="9"/>
      <c r="H5" s="9"/>
      <c r="I5" s="11"/>
      <c r="J5" s="1">
        <v>2025</v>
      </c>
      <c r="K5" s="13">
        <f>E29</f>
        <v>29.5798912697751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82.321703753837895</v>
      </c>
      <c r="F6" s="9"/>
      <c r="G6" s="9"/>
      <c r="H6" s="9"/>
      <c r="I6" s="11"/>
      <c r="J6" s="1">
        <v>2030</v>
      </c>
      <c r="K6" s="13">
        <f>E38</f>
        <v>16.145515156749202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82.321703753837895</v>
      </c>
      <c r="F7" s="9"/>
      <c r="G7" s="9"/>
      <c r="H7" s="9"/>
      <c r="I7" s="11"/>
      <c r="J7" s="1">
        <v>2035</v>
      </c>
      <c r="K7" s="13">
        <f>E47</f>
        <v>9.2932311348905703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82.321703753837895</v>
      </c>
      <c r="F8" s="9"/>
      <c r="G8" s="9"/>
      <c r="H8" s="9"/>
      <c r="I8" s="11"/>
      <c r="J8" s="1">
        <v>2040</v>
      </c>
      <c r="K8" s="13">
        <f>E56</f>
        <v>5.7204259531839297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82.321703753837895</v>
      </c>
      <c r="F9" s="9"/>
      <c r="G9" s="9"/>
      <c r="H9" s="9"/>
      <c r="I9" s="11"/>
      <c r="J9" s="1">
        <v>2045</v>
      </c>
      <c r="K9" s="13">
        <f>E66</f>
        <v>3.4777466979248399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82.321703753837895</v>
      </c>
      <c r="F10" s="9"/>
      <c r="G10" s="9"/>
      <c r="H10" s="9"/>
      <c r="I10" s="11"/>
      <c r="J10" s="1">
        <v>2050</v>
      </c>
      <c r="K10" s="13">
        <f>E74</f>
        <v>2.6957022847330498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241.72492914329601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241.72492914329601</v>
      </c>
      <c r="F12" s="9"/>
      <c r="G12" s="9"/>
      <c r="H12" s="9"/>
      <c r="I12" s="11"/>
      <c r="J12" s="1" t="s">
        <v>8</v>
      </c>
      <c r="K12" s="1">
        <v>-9.1999999999999998E-2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241.72492914329601</v>
      </c>
      <c r="F13" s="9"/>
      <c r="G13" s="9"/>
      <c r="H13" s="9"/>
      <c r="I13" s="11"/>
      <c r="J13" s="1" t="s">
        <v>9</v>
      </c>
      <c r="K13" s="6">
        <v>-0.28699999999999998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241.72492914329601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241.72492914329601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241.72492914329601</v>
      </c>
      <c r="F16" s="9"/>
      <c r="G16" s="9"/>
      <c r="H16" s="9"/>
      <c r="J16" s="11" t="s">
        <v>12</v>
      </c>
      <c r="K16" s="1" t="s">
        <v>11</v>
      </c>
      <c r="L16" s="1" t="s">
        <v>10</v>
      </c>
      <c r="M16" s="1" t="s">
        <v>10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241.72492914329601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f>101.7+41.71+22.03</f>
        <v>165.44</v>
      </c>
      <c r="M17" s="15">
        <f>L17</f>
        <v>165.44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241.72492914329601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167.84880639999997</v>
      </c>
      <c r="M18" s="13">
        <f>L18</f>
        <v>167.84880639999997</v>
      </c>
      <c r="N18" s="12"/>
      <c r="O18" s="12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241.72492914329601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172.48368468323469</v>
      </c>
      <c r="M19" s="13">
        <f>L19</f>
        <v>172.48368468323469</v>
      </c>
      <c r="N19" s="12"/>
      <c r="O19" s="12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32.262530118341402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169.32669064518117</v>
      </c>
      <c r="M20" s="13">
        <f>L20</f>
        <v>169.32669064518117</v>
      </c>
      <c r="N20" s="12"/>
      <c r="O20" s="12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32.262530118341402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180.8640331570441</v>
      </c>
      <c r="M21" s="13">
        <f>IF($L$20+$K$12*$L$20/K$4*(K5-K$4)&lt;$L21,$L$20+$K$12*$L$20/K$4*(K5-K$4),$L21)</f>
        <v>170.62201053552181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32.262530118341402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183.47543898337574</v>
      </c>
      <c r="M22" s="13">
        <f t="shared" ref="M22:M23" si="1">IF($L$20+$K$12*$L$20/K$4*(K6-K$4)&lt;$L22,$L$20+$K$12*$L$20/K$4*(K6-K$4),$L22)</f>
        <v>177.10883771422306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32.262530118341402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186.38401257276956</v>
      </c>
      <c r="M23" s="13">
        <f t="shared" si="1"/>
        <v>180.41748277933141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32.262530118341402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188.52774462246248</v>
      </c>
      <c r="M24" s="13">
        <f t="shared" ref="M24:M26" si="2">IF($L$20+$K$13*$L$20/K$4*(K8-K$4)&lt;$L24,$L$20+$K$13*$L$20/K$4*(K8-K$4),$L24)</f>
        <v>188.52774462246248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32.262530118341402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191.37390541224676</v>
      </c>
      <c r="M25" s="13">
        <f t="shared" si="2"/>
        <v>191.37390541224676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32.262530118341402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193.39529228816363</v>
      </c>
      <c r="M26" s="13">
        <f t="shared" si="2"/>
        <v>193.39529228816363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32.262530118341402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32.262530118341402</v>
      </c>
      <c r="F28" s="9"/>
      <c r="G28" s="9"/>
      <c r="H28" s="9"/>
      <c r="I28" s="1">
        <v>2025</v>
      </c>
      <c r="M28" s="16">
        <f t="shared" ref="M28:M33" si="3">M21/L21-1</f>
        <v>-5.6628299406710436E-2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29.5798912697751</v>
      </c>
      <c r="F29" s="9"/>
      <c r="G29" s="9"/>
      <c r="H29" s="9"/>
      <c r="I29" s="1">
        <v>2030</v>
      </c>
      <c r="M29" s="16">
        <f t="shared" si="3"/>
        <v>-3.4700019274675475E-2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29.5798912697751</v>
      </c>
      <c r="F30" s="9"/>
      <c r="G30" s="9"/>
      <c r="H30" s="9"/>
      <c r="I30" s="1">
        <v>2035</v>
      </c>
      <c r="M30" s="16">
        <f t="shared" si="3"/>
        <v>-3.2012025661850463E-2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10.760703844031701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29.5798912697751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29.5798912697751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29.5798912697751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29.5798912697751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29.5798912697751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29.5798912697751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16.145515156749202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16.145515156749202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16.145515156749202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16.145515156749202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16.145515156749202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16.145515156749202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28.9383037381481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24.7888761212368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16.145515156749202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9.2932311348905703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9.2932311348905703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6.2316504416949297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9.2932311348905703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9.2932311348905703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6.2316504416949297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10.8515266883074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10.8515266883074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6.2316504416949297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5.7204259531839297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5.7204259531839297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5.7204259531839297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5.7204259531839297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5.7204259531839297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5.7204259531839297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6.0261733761525704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6.0261733761525802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5.7204259531839297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3.4777466979248399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3.4777466979248399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3.4777466979248399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3.4777466979248399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3.4777466979248399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3.4777466979248399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3.4777466979248399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3.4777466979248399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3.4777466979248399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2.6957022847330498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2.6957022847330498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2.6957022847330498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2.6957022847330498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2.6957022847330498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2.6957022847330498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3.2553048907702302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2.8728675429069499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2.6957022847330498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0AE-02BA-46F1-82D8-C6979DFE091D}">
  <dimension ref="A1:P83"/>
  <sheetViews>
    <sheetView topLeftCell="K7" zoomScale="70" zoomScaleNormal="70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4.453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82.321703753837895</v>
      </c>
      <c r="F2" s="9"/>
      <c r="G2" s="9"/>
      <c r="H2" s="9">
        <f>Paper!H2</f>
        <v>0</v>
      </c>
      <c r="I2" s="11"/>
      <c r="J2" s="1">
        <v>2010</v>
      </c>
      <c r="K2" s="13">
        <f>E2</f>
        <v>82.321703753837895</v>
      </c>
      <c r="L2" s="13">
        <f>F2</f>
        <v>0</v>
      </c>
      <c r="M2" s="13"/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82.321703753837895</v>
      </c>
      <c r="F3" s="9"/>
      <c r="G3" s="9"/>
      <c r="H3" s="9">
        <f>Paper!H3</f>
        <v>0</v>
      </c>
      <c r="I3" s="11"/>
      <c r="J3" s="1">
        <v>2015</v>
      </c>
      <c r="K3" s="13">
        <f>E11</f>
        <v>241.72492914329601</v>
      </c>
      <c r="L3" s="13">
        <f>F11</f>
        <v>0</v>
      </c>
      <c r="M3" s="13"/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82.321703753837895</v>
      </c>
      <c r="F4" s="9"/>
      <c r="G4" s="9"/>
      <c r="H4" s="9">
        <f>Paper!H4</f>
        <v>0</v>
      </c>
      <c r="I4" s="11"/>
      <c r="J4" s="1">
        <v>2020</v>
      </c>
      <c r="K4" s="13">
        <f>E20</f>
        <v>32.262530118341402</v>
      </c>
      <c r="L4" s="13">
        <f>F20</f>
        <v>0</v>
      </c>
      <c r="M4" s="13"/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82.321703753837895</v>
      </c>
      <c r="F5" s="9"/>
      <c r="G5" s="9"/>
      <c r="H5" s="9">
        <f>Paper!H5</f>
        <v>0</v>
      </c>
      <c r="I5" s="11"/>
      <c r="J5" s="1">
        <v>2025</v>
      </c>
      <c r="K5" s="13">
        <f>E29</f>
        <v>29.5798912697751</v>
      </c>
      <c r="L5" s="13">
        <f>F29</f>
        <v>0</v>
      </c>
      <c r="M5" s="13"/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82.321703753837895</v>
      </c>
      <c r="F6" s="9"/>
      <c r="G6" s="9"/>
      <c r="H6" s="9">
        <f>Paper!H6</f>
        <v>0</v>
      </c>
      <c r="I6" s="11"/>
      <c r="J6" s="1">
        <v>2030</v>
      </c>
      <c r="K6" s="13">
        <f>E38</f>
        <v>16.145515156749202</v>
      </c>
      <c r="L6" s="13">
        <f>F38</f>
        <v>0</v>
      </c>
      <c r="M6" s="13"/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82.321703753837895</v>
      </c>
      <c r="F7" s="9"/>
      <c r="G7" s="9"/>
      <c r="H7" s="9">
        <f>Paper!H7</f>
        <v>0</v>
      </c>
      <c r="I7" s="11"/>
      <c r="J7" s="1">
        <v>2035</v>
      </c>
      <c r="K7" s="13">
        <f>E47</f>
        <v>9.2932311348905703</v>
      </c>
      <c r="L7" s="13">
        <f>F47</f>
        <v>0</v>
      </c>
      <c r="M7" s="13"/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82.321703753837895</v>
      </c>
      <c r="F8" s="9"/>
      <c r="G8" s="9"/>
      <c r="H8" s="9">
        <f>Paper!H8</f>
        <v>0</v>
      </c>
      <c r="I8" s="11"/>
      <c r="J8" s="1">
        <v>2040</v>
      </c>
      <c r="K8" s="13">
        <f>E56</f>
        <v>5.7204259531839297</v>
      </c>
      <c r="L8" s="13">
        <f>F56</f>
        <v>0</v>
      </c>
      <c r="M8" s="13"/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82.321703753837895</v>
      </c>
      <c r="F9" s="9"/>
      <c r="G9" s="9"/>
      <c r="H9" s="9">
        <f>Paper!H9</f>
        <v>0</v>
      </c>
      <c r="I9" s="11"/>
      <c r="J9" s="1">
        <v>2045</v>
      </c>
      <c r="K9" s="13">
        <f>E66</f>
        <v>3.4777466979248399</v>
      </c>
      <c r="L9" s="13">
        <f>F66</f>
        <v>0</v>
      </c>
      <c r="M9" s="13"/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82.321703753837895</v>
      </c>
      <c r="F10" s="9"/>
      <c r="G10" s="9"/>
      <c r="H10" s="9">
        <f>Paper!H10</f>
        <v>0</v>
      </c>
      <c r="I10" s="11"/>
      <c r="J10" s="1">
        <v>2050</v>
      </c>
      <c r="K10" s="13">
        <f>E74</f>
        <v>2.6957022847330498</v>
      </c>
      <c r="L10" s="13">
        <f>F74</f>
        <v>0</v>
      </c>
      <c r="M10" s="13"/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241.72492914329601</v>
      </c>
      <c r="F11" s="9"/>
      <c r="G11" s="9"/>
      <c r="H11" s="9">
        <f>Paper!H11</f>
        <v>0</v>
      </c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241.72492914329601</v>
      </c>
      <c r="F12" s="9"/>
      <c r="G12" s="9"/>
      <c r="H12" s="9">
        <f>Paper!H12</f>
        <v>0</v>
      </c>
      <c r="I12" s="11"/>
      <c r="J12" s="1" t="s">
        <v>8</v>
      </c>
      <c r="K12" s="1">
        <v>-0.151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241.72492914329601</v>
      </c>
      <c r="F13" s="9"/>
      <c r="G13" s="9"/>
      <c r="H13" s="9">
        <f>Paper!H13</f>
        <v>0</v>
      </c>
      <c r="I13" s="11"/>
      <c r="J13" s="1" t="s">
        <v>9</v>
      </c>
      <c r="K13" s="6">
        <v>-0.622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241.72492914329601</v>
      </c>
      <c r="F14" s="9"/>
      <c r="G14" s="9"/>
      <c r="H14" s="9">
        <f>Paper!H14</f>
        <v>0</v>
      </c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241.72492914329601</v>
      </c>
      <c r="F15" s="9"/>
      <c r="G15" s="9"/>
      <c r="H15" s="9">
        <f>Paper!H15</f>
        <v>0</v>
      </c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241.72492914329601</v>
      </c>
      <c r="F16" s="9"/>
      <c r="G16" s="9"/>
      <c r="H16" s="9">
        <f>Paper!H16</f>
        <v>0</v>
      </c>
      <c r="J16" s="11" t="s">
        <v>12</v>
      </c>
      <c r="K16" s="1" t="s">
        <v>11</v>
      </c>
      <c r="L16" s="1" t="s">
        <v>19</v>
      </c>
      <c r="M16" s="1" t="s">
        <v>19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241.72492914329601</v>
      </c>
      <c r="F17" s="9"/>
      <c r="G17" s="9"/>
      <c r="H17" s="9">
        <f>Paper!H17</f>
        <v>0</v>
      </c>
      <c r="I17" s="7">
        <v>2005</v>
      </c>
      <c r="J17" s="7">
        <v>1</v>
      </c>
      <c r="K17" s="7">
        <v>1</v>
      </c>
      <c r="L17" s="13">
        <v>214.2</v>
      </c>
      <c r="M17" s="15">
        <f>L17</f>
        <v>214.2</v>
      </c>
      <c r="N17" s="13"/>
      <c r="O17" s="13"/>
      <c r="P17" s="13"/>
    </row>
    <row r="18" spans="2:16" x14ac:dyDescent="0.35">
      <c r="B18" s="11">
        <v>2015</v>
      </c>
      <c r="C18" s="11" t="s">
        <v>6</v>
      </c>
      <c r="D18" s="11" t="s">
        <v>3</v>
      </c>
      <c r="E18" s="17">
        <v>241.72492914329601</v>
      </c>
      <c r="F18" s="9"/>
      <c r="G18" s="9"/>
      <c r="H18" s="9">
        <f>Paper!H18</f>
        <v>0</v>
      </c>
      <c r="I18" s="1">
        <v>2010</v>
      </c>
      <c r="J18" s="1">
        <v>1.0049999999999999</v>
      </c>
      <c r="K18" s="7">
        <f>1.3*0.8</f>
        <v>1.04</v>
      </c>
      <c r="L18" s="13">
        <f>L17*(1+(J18/J17-1)*K18)</f>
        <v>215.31383999999997</v>
      </c>
      <c r="M18" s="13">
        <f>L18</f>
        <v>215.31383999999997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241.72492914329601</v>
      </c>
      <c r="F19" s="9"/>
      <c r="G19" s="9"/>
      <c r="H19" s="9">
        <f>Paper!H19</f>
        <v>0</v>
      </c>
      <c r="I19" s="1">
        <v>2015</v>
      </c>
      <c r="J19" s="1">
        <v>1.042</v>
      </c>
      <c r="K19" s="7">
        <v>0.8</v>
      </c>
      <c r="L19" s="13">
        <f t="shared" ref="L19:L26" si="0">L18*(1+(J19/J18-1)*K19)</f>
        <v>221.65542175522387</v>
      </c>
      <c r="M19" s="13">
        <f>L19</f>
        <v>221.65542175522387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32.262530118341402</v>
      </c>
      <c r="F20" s="9"/>
      <c r="G20" s="9"/>
      <c r="H20" s="9">
        <f>Paper!H20</f>
        <v>0</v>
      </c>
      <c r="I20" s="1">
        <v>2020</v>
      </c>
      <c r="J20" s="1">
        <v>1.0209999999999999</v>
      </c>
      <c r="K20" s="7">
        <v>0.8</v>
      </c>
      <c r="L20" s="13">
        <f t="shared" si="0"/>
        <v>218.08170670197262</v>
      </c>
      <c r="M20" s="13">
        <f>L20</f>
        <v>218.08170670197262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32.262530118341402</v>
      </c>
      <c r="F21" s="9"/>
      <c r="G21" s="9"/>
      <c r="H21" s="9">
        <f>Paper!H21</f>
        <v>0</v>
      </c>
      <c r="I21" s="1">
        <v>2025</v>
      </c>
      <c r="J21" s="1">
        <v>1.1379999999999999</v>
      </c>
      <c r="K21" s="7">
        <v>0.72</v>
      </c>
      <c r="L21" s="13">
        <f t="shared" si="0"/>
        <v>236.07504947628618</v>
      </c>
      <c r="M21" s="13">
        <f>IF($L$20+$K$12*$L$20/K$4*(K5-K$4)&lt;$L21,$L$20+$K$12*$L$20/K$4*(K5-K$4),$L21)</f>
        <v>220.81987394795658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32.262530118341402</v>
      </c>
      <c r="F22" s="9"/>
      <c r="G22" s="9"/>
      <c r="H22" s="9">
        <f>Paper!H22</f>
        <v>0</v>
      </c>
      <c r="I22" s="1">
        <v>2030</v>
      </c>
      <c r="J22" s="1">
        <v>1.167</v>
      </c>
      <c r="K22" s="7">
        <v>0.64800000000000002</v>
      </c>
      <c r="L22" s="13">
        <f t="shared" si="0"/>
        <v>239.97339950243591</v>
      </c>
      <c r="M22" s="13">
        <f t="shared" ref="M22:M23" si="1">IF($L$20+$K$12*$L$20/K$4*(K6-K$4)&lt;$L22,$L$20+$K$12*$L$20/K$4*(K6-K$4),$L22)</f>
        <v>234.53233049520159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32.262530118341402</v>
      </c>
      <c r="F23" s="9"/>
      <c r="G23" s="9"/>
      <c r="H23" s="9">
        <f>Paper!H23</f>
        <v>0</v>
      </c>
      <c r="I23" s="1">
        <v>2035</v>
      </c>
      <c r="J23" s="1">
        <v>1.2030000000000001</v>
      </c>
      <c r="K23" s="7">
        <v>0.55100000000000005</v>
      </c>
      <c r="L23" s="13">
        <f t="shared" si="0"/>
        <v>244.05233039577811</v>
      </c>
      <c r="M23" s="13">
        <f t="shared" si="1"/>
        <v>241.52645110851486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32.262530118341402</v>
      </c>
      <c r="F24" s="9"/>
      <c r="G24" s="9"/>
      <c r="H24" s="9">
        <f>Paper!H24</f>
        <v>0</v>
      </c>
      <c r="I24" s="1">
        <v>2040</v>
      </c>
      <c r="J24" s="1">
        <v>1.236</v>
      </c>
      <c r="K24" s="7">
        <v>0.46800000000000003</v>
      </c>
      <c r="L24" s="13">
        <f t="shared" si="0"/>
        <v>247.18545108624559</v>
      </c>
      <c r="M24" s="13">
        <f t="shared" ref="M24:M26" si="2">IF($L$20+$K$13*$L$20/K$4*(K8-K$4)&lt;$L24,$L$20+$K$13*$L$20/K$4*(K8-K$4),$L24)</f>
        <v>247.18545108624559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32.262530118341402</v>
      </c>
      <c r="F25" s="9"/>
      <c r="G25" s="9"/>
      <c r="H25" s="9">
        <f>Paper!H25</f>
        <v>0</v>
      </c>
      <c r="I25" s="1">
        <v>2045</v>
      </c>
      <c r="J25" s="1">
        <v>1.2789999999999999</v>
      </c>
      <c r="K25" s="7">
        <v>0.39800000000000002</v>
      </c>
      <c r="L25" s="13">
        <f t="shared" si="0"/>
        <v>250.60804963793652</v>
      </c>
      <c r="M25" s="13">
        <f t="shared" si="2"/>
        <v>250.60804963793652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32.262530118341402</v>
      </c>
      <c r="F26" s="9"/>
      <c r="G26" s="9"/>
      <c r="H26" s="9">
        <f>Paper!H26</f>
        <v>0</v>
      </c>
      <c r="I26" s="1">
        <v>2050</v>
      </c>
      <c r="J26" s="1">
        <v>1.3220000000000001</v>
      </c>
      <c r="K26" s="7">
        <v>0.33800000000000002</v>
      </c>
      <c r="L26" s="13">
        <f t="shared" si="0"/>
        <v>253.45585057103875</v>
      </c>
      <c r="M26" s="13">
        <f t="shared" si="2"/>
        <v>253.45585057103875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32.262530118341402</v>
      </c>
      <c r="F27" s="9"/>
      <c r="G27" s="9"/>
      <c r="H27" s="9">
        <f>Paper!H27</f>
        <v>0</v>
      </c>
    </row>
    <row r="28" spans="2:16" x14ac:dyDescent="0.35">
      <c r="B28" s="11">
        <v>2020</v>
      </c>
      <c r="C28" s="11" t="s">
        <v>6</v>
      </c>
      <c r="D28" s="11" t="s">
        <v>4</v>
      </c>
      <c r="E28" s="17">
        <v>32.262530118341402</v>
      </c>
      <c r="F28" s="9"/>
      <c r="G28" s="9"/>
      <c r="H28" s="9">
        <f>Paper!H28</f>
        <v>0</v>
      </c>
      <c r="I28" s="1">
        <v>2025</v>
      </c>
      <c r="M28" s="16">
        <f t="shared" ref="M28:M33" si="3">M21/L21-1</f>
        <v>-6.4620024700500989E-2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29.5798912697751</v>
      </c>
      <c r="F29" s="9"/>
      <c r="G29" s="9"/>
      <c r="H29" s="9">
        <f>Paper!H29</f>
        <v>0</v>
      </c>
      <c r="I29" s="1">
        <v>2030</v>
      </c>
      <c r="M29" s="16">
        <f t="shared" si="3"/>
        <v>-2.2673633904907398E-2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29.5798912697751</v>
      </c>
      <c r="F30" s="9"/>
      <c r="G30" s="9"/>
      <c r="H30" s="9">
        <f>Paper!H30</f>
        <v>0</v>
      </c>
      <c r="I30" s="1">
        <v>2035</v>
      </c>
      <c r="M30" s="16">
        <f t="shared" si="3"/>
        <v>-1.0349744594395194E-2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10.760703844031701</v>
      </c>
      <c r="F31" s="9"/>
      <c r="G31" s="9"/>
      <c r="H31" s="9">
        <f>Paper!H31</f>
        <v>0</v>
      </c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29.5798912697751</v>
      </c>
      <c r="F32" s="9"/>
      <c r="G32" s="9"/>
      <c r="H32" s="9">
        <f>Paper!H32</f>
        <v>0</v>
      </c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29.5798912697751</v>
      </c>
      <c r="F33" s="9"/>
      <c r="G33" s="9"/>
      <c r="H33" s="9">
        <f>Paper!H33</f>
        <v>0</v>
      </c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29.5798912697751</v>
      </c>
      <c r="F34" s="9"/>
      <c r="G34" s="9"/>
      <c r="H34" s="9">
        <f>Paper!H34</f>
        <v>0</v>
      </c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29.5798912697751</v>
      </c>
      <c r="F35" s="9"/>
      <c r="G35" s="9"/>
      <c r="H35" s="9">
        <f>Paper!H35</f>
        <v>0</v>
      </c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29.5798912697751</v>
      </c>
      <c r="F36" s="9"/>
      <c r="G36" s="9"/>
      <c r="H36" s="9">
        <f>Paper!H36</f>
        <v>0</v>
      </c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29.5798912697751</v>
      </c>
      <c r="F37" s="9"/>
      <c r="G37" s="9"/>
      <c r="H37" s="9">
        <f>Paper!H37</f>
        <v>0</v>
      </c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16.145515156749202</v>
      </c>
      <c r="F38" s="9"/>
      <c r="G38" s="9"/>
      <c r="H38" s="9">
        <f>Paper!H38</f>
        <v>0</v>
      </c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16.145515156749202</v>
      </c>
      <c r="F39" s="9"/>
      <c r="G39" s="9"/>
      <c r="H39" s="9">
        <f>Paper!H39</f>
        <v>0</v>
      </c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16.145515156749202</v>
      </c>
      <c r="F40" s="9"/>
      <c r="G40" s="9"/>
      <c r="H40" s="9">
        <f>Paper!H40</f>
        <v>0</v>
      </c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16.145515156749202</v>
      </c>
      <c r="F41" s="9"/>
      <c r="G41" s="9"/>
      <c r="H41" s="9">
        <f>Paper!H41</f>
        <v>0</v>
      </c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16.145515156749202</v>
      </c>
      <c r="F42" s="9"/>
      <c r="G42" s="9"/>
      <c r="H42" s="9">
        <f>Paper!H42</f>
        <v>0</v>
      </c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16.145515156749202</v>
      </c>
      <c r="F43" s="9"/>
      <c r="G43" s="9"/>
      <c r="H43" s="9">
        <f>Paper!H43</f>
        <v>0</v>
      </c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28.9383037381481</v>
      </c>
      <c r="F44" s="9"/>
      <c r="G44" s="9"/>
      <c r="H44" s="9">
        <f>Paper!H44</f>
        <v>0</v>
      </c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24.7888761212368</v>
      </c>
      <c r="F45" s="9"/>
      <c r="G45" s="9"/>
      <c r="H45" s="9">
        <f>Paper!H45</f>
        <v>0</v>
      </c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16.145515156749202</v>
      </c>
      <c r="F46" s="9"/>
      <c r="G46" s="9"/>
      <c r="H46" s="9">
        <f>Paper!H46</f>
        <v>0</v>
      </c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9.2932311348905703</v>
      </c>
      <c r="F47" s="9"/>
      <c r="G47" s="9"/>
      <c r="H47" s="9">
        <f>Paper!H47</f>
        <v>0</v>
      </c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9.2932311348905703</v>
      </c>
      <c r="F48" s="9"/>
      <c r="G48" s="9"/>
      <c r="H48" s="9">
        <f>Paper!H48</f>
        <v>0</v>
      </c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6.2316504416949297</v>
      </c>
      <c r="F49" s="9"/>
      <c r="G49" s="9"/>
      <c r="H49" s="9">
        <f>Paper!H49</f>
        <v>0</v>
      </c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9.2932311348905703</v>
      </c>
      <c r="F50" s="9"/>
      <c r="G50" s="9"/>
      <c r="H50" s="9">
        <f>Paper!H50</f>
        <v>0</v>
      </c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9.2932311348905703</v>
      </c>
      <c r="F51" s="9"/>
      <c r="G51" s="9"/>
      <c r="H51" s="9">
        <f>Paper!H51</f>
        <v>0</v>
      </c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6.2316504416949297</v>
      </c>
      <c r="F52" s="9"/>
      <c r="G52" s="9"/>
      <c r="H52" s="9">
        <f>Paper!H52</f>
        <v>0</v>
      </c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10.8515266883074</v>
      </c>
      <c r="F53" s="9"/>
      <c r="G53" s="9"/>
      <c r="H53" s="9">
        <f>Paper!H53</f>
        <v>0</v>
      </c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10.8515266883074</v>
      </c>
      <c r="F54" s="9"/>
      <c r="G54" s="9"/>
      <c r="H54" s="9">
        <f>Paper!H54</f>
        <v>0</v>
      </c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6.2316504416949297</v>
      </c>
      <c r="F55" s="9"/>
      <c r="G55" s="9"/>
      <c r="H55" s="9">
        <f>Paper!H55</f>
        <v>0</v>
      </c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5.7204259531839297</v>
      </c>
      <c r="F56" s="9"/>
      <c r="G56" s="9"/>
      <c r="H56" s="9">
        <f>Paper!H56</f>
        <v>0</v>
      </c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5.7204259531839297</v>
      </c>
      <c r="F57" s="9"/>
      <c r="G57" s="9"/>
      <c r="H57" s="9">
        <f>Paper!H57</f>
        <v>0</v>
      </c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5.7204259531839297</v>
      </c>
      <c r="F58" s="9"/>
      <c r="G58" s="9"/>
      <c r="H58" s="9">
        <f>Paper!H58</f>
        <v>0</v>
      </c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5.7204259531839297</v>
      </c>
      <c r="F59" s="9"/>
      <c r="G59" s="9"/>
      <c r="H59" s="9">
        <f>Paper!H59</f>
        <v>0</v>
      </c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5.7204259531839297</v>
      </c>
      <c r="F60" s="9"/>
      <c r="G60" s="9"/>
      <c r="H60" s="9">
        <f>Paper!H60</f>
        <v>0</v>
      </c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5.7204259531839297</v>
      </c>
      <c r="F61" s="9"/>
      <c r="G61" s="9"/>
      <c r="H61" s="9">
        <f>Paper!H61</f>
        <v>0</v>
      </c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6.0261733761525704</v>
      </c>
      <c r="F62" s="9"/>
      <c r="G62" s="9"/>
      <c r="H62" s="9">
        <f>Paper!H62</f>
        <v>0</v>
      </c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6.0261733761525802</v>
      </c>
      <c r="F63" s="9"/>
      <c r="G63" s="9"/>
      <c r="H63" s="9">
        <f>Paper!H63</f>
        <v>0</v>
      </c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5.7204259531839297</v>
      </c>
      <c r="F64" s="9"/>
      <c r="G64" s="9"/>
      <c r="H64" s="9">
        <f>Paper!H64</f>
        <v>0</v>
      </c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3.4777466979248399</v>
      </c>
      <c r="F65" s="9"/>
      <c r="G65" s="9"/>
      <c r="H65" s="9">
        <f>Paper!H65</f>
        <v>0</v>
      </c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3.4777466979248399</v>
      </c>
      <c r="F66" s="9"/>
      <c r="G66" s="9"/>
      <c r="H66" s="9">
        <f>Paper!H66</f>
        <v>0</v>
      </c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3.4777466979248399</v>
      </c>
      <c r="F67" s="9"/>
      <c r="G67" s="9"/>
      <c r="H67" s="9">
        <f>Paper!H67</f>
        <v>0</v>
      </c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3.4777466979248399</v>
      </c>
      <c r="F68" s="9"/>
      <c r="G68" s="9"/>
      <c r="H68" s="9">
        <f>Paper!H68</f>
        <v>0</v>
      </c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3.4777466979248399</v>
      </c>
      <c r="F69" s="9"/>
      <c r="G69" s="9"/>
      <c r="H69" s="9">
        <f>Paper!H69</f>
        <v>0</v>
      </c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3.4777466979248399</v>
      </c>
      <c r="F70" s="9"/>
      <c r="G70" s="9"/>
      <c r="H70" s="9">
        <f>Paper!H70</f>
        <v>0</v>
      </c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3.4777466979248399</v>
      </c>
      <c r="F71" s="9"/>
      <c r="G71" s="9"/>
      <c r="H71" s="9">
        <f>Paper!H71</f>
        <v>0</v>
      </c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3.4777466979248399</v>
      </c>
      <c r="F72" s="9"/>
      <c r="G72" s="9"/>
      <c r="H72" s="9">
        <f>Paper!H72</f>
        <v>0</v>
      </c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3.4777466979248399</v>
      </c>
      <c r="F73" s="9"/>
      <c r="G73" s="9"/>
      <c r="H73" s="9">
        <f>Paper!H73</f>
        <v>0</v>
      </c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2.6957022847330498</v>
      </c>
      <c r="F74" s="9"/>
      <c r="G74" s="9"/>
      <c r="H74" s="9">
        <f>Paper!H74</f>
        <v>0</v>
      </c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2.6957022847330498</v>
      </c>
      <c r="F75" s="9"/>
      <c r="G75" s="9"/>
      <c r="H75" s="9">
        <f>Paper!H75</f>
        <v>0</v>
      </c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2.6957022847330498</v>
      </c>
      <c r="F76" s="9"/>
      <c r="G76" s="9"/>
      <c r="H76" s="9">
        <f>Paper!H76</f>
        <v>0</v>
      </c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2.6957022847330498</v>
      </c>
      <c r="F77" s="9"/>
      <c r="G77" s="9"/>
      <c r="H77" s="9">
        <f>Paper!H77</f>
        <v>0</v>
      </c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2.6957022847330498</v>
      </c>
      <c r="F78" s="9"/>
      <c r="G78" s="9"/>
      <c r="H78" s="9">
        <f>Paper!H78</f>
        <v>0</v>
      </c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2.6957022847330498</v>
      </c>
      <c r="F79" s="9"/>
      <c r="G79" s="9"/>
      <c r="H79" s="9">
        <f>Paper!H79</f>
        <v>0</v>
      </c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3.2553048907702302</v>
      </c>
      <c r="F80" s="9"/>
      <c r="G80" s="9"/>
      <c r="H80" s="9">
        <f>Paper!H80</f>
        <v>0</v>
      </c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2.8728675429069499</v>
      </c>
      <c r="F81" s="9"/>
      <c r="G81" s="9"/>
      <c r="H81" s="9">
        <f>Paper!H81</f>
        <v>0</v>
      </c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2.6957022847330498</v>
      </c>
      <c r="F82" s="9"/>
      <c r="G82" s="9"/>
      <c r="H82" s="9">
        <f>Paper!H82</f>
        <v>0</v>
      </c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FBC2-DB60-4620-89E4-836C469AA046}">
  <dimension ref="A1:P83"/>
  <sheetViews>
    <sheetView tabSelected="1" topLeftCell="H10" zoomScale="85" zoomScaleNormal="85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82.321703753837895</v>
      </c>
      <c r="F2" s="9"/>
      <c r="G2" s="9"/>
      <c r="H2" s="9"/>
      <c r="I2" s="11"/>
      <c r="J2" s="1">
        <v>2010</v>
      </c>
      <c r="K2" s="13">
        <f>E2</f>
        <v>82.321703753837895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82.321703753837895</v>
      </c>
      <c r="F3" s="9"/>
      <c r="G3" s="9"/>
      <c r="H3" s="9"/>
      <c r="I3" s="11"/>
      <c r="J3" s="1">
        <v>2015</v>
      </c>
      <c r="K3" s="13">
        <f>E11</f>
        <v>241.72492914329601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82.321703753837895</v>
      </c>
      <c r="F4" s="9"/>
      <c r="G4" s="9"/>
      <c r="H4" s="9"/>
      <c r="I4" s="11"/>
      <c r="J4" s="1">
        <v>2020</v>
      </c>
      <c r="K4" s="13">
        <f>E20</f>
        <v>32.262530118341402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82.321703753837895</v>
      </c>
      <c r="F5" s="9"/>
      <c r="G5" s="9"/>
      <c r="H5" s="9"/>
      <c r="I5" s="11"/>
      <c r="J5" s="1">
        <v>2025</v>
      </c>
      <c r="K5" s="13">
        <f>E29</f>
        <v>29.5798912697751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82.321703753837895</v>
      </c>
      <c r="F6" s="9"/>
      <c r="G6" s="9"/>
      <c r="H6" s="9"/>
      <c r="I6" s="11"/>
      <c r="J6" s="1">
        <v>2030</v>
      </c>
      <c r="K6" s="13">
        <f>E38</f>
        <v>16.145515156749202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82.321703753837895</v>
      </c>
      <c r="F7" s="9"/>
      <c r="G7" s="9"/>
      <c r="H7" s="9"/>
      <c r="I7" s="11"/>
      <c r="J7" s="1">
        <v>2035</v>
      </c>
      <c r="K7" s="13">
        <f>E47</f>
        <v>9.2932311348905703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82.321703753837895</v>
      </c>
      <c r="F8" s="9"/>
      <c r="G8" s="9"/>
      <c r="H8" s="9"/>
      <c r="I8" s="11"/>
      <c r="J8" s="1">
        <v>2040</v>
      </c>
      <c r="K8" s="13">
        <f>E56</f>
        <v>5.7204259531839297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82.321703753837895</v>
      </c>
      <c r="F9" s="9"/>
      <c r="G9" s="9"/>
      <c r="H9" s="9"/>
      <c r="I9" s="11"/>
      <c r="J9" s="1">
        <v>2045</v>
      </c>
      <c r="K9" s="13">
        <f>E66</f>
        <v>3.4777466979248399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82.321703753837895</v>
      </c>
      <c r="F10" s="9"/>
      <c r="G10" s="9"/>
      <c r="H10" s="9"/>
      <c r="I10" s="11"/>
      <c r="J10" s="1">
        <v>2050</v>
      </c>
      <c r="K10" s="13">
        <f>E74</f>
        <v>2.6957022847330498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241.72492914329601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241.72492914329601</v>
      </c>
      <c r="F12" s="9"/>
      <c r="G12" s="9"/>
      <c r="H12" s="9"/>
      <c r="I12" s="11"/>
      <c r="J12" s="1" t="s">
        <v>8</v>
      </c>
      <c r="K12" s="1">
        <v>-0.125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241.72492914329601</v>
      </c>
      <c r="F13" s="9"/>
      <c r="G13" s="9"/>
      <c r="H13" s="9"/>
      <c r="I13" s="11"/>
      <c r="J13" s="1" t="s">
        <v>9</v>
      </c>
      <c r="K13" s="6">
        <v>-0.45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241.72492914329601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241.72492914329601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241.72492914329601</v>
      </c>
      <c r="F16" s="9"/>
      <c r="G16" s="9"/>
      <c r="H16" s="9"/>
      <c r="J16" s="11" t="s">
        <v>12</v>
      </c>
      <c r="K16" s="1" t="s">
        <v>11</v>
      </c>
      <c r="L16" s="1" t="s">
        <v>18</v>
      </c>
      <c r="M16" s="1" t="s">
        <v>18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241.72492914329601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509.4</v>
      </c>
      <c r="M17" s="15">
        <f>L17</f>
        <v>509.4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241.72492914329601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516.8168639999999</v>
      </c>
      <c r="M18" s="13">
        <f>L18</f>
        <v>516.8168639999999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241.72492914329601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531.08794111242594</v>
      </c>
      <c r="M19" s="13">
        <f>L19</f>
        <v>531.08794111242594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32.262530118341402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521.36736106537296</v>
      </c>
      <c r="M20" s="13">
        <f>L20</f>
        <v>521.36736106537296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32.262530118341402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556.89155276957376</v>
      </c>
      <c r="M21" s="13">
        <f>IF($L$20+$K$12*$L$20/K$4*(K5-K$4)&lt;$L21,$L$20+$K$12*$L$20/K$4*(K5-K$4),$L21)</f>
        <v>526.78634220246192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32.262530118341402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564.93223294325207</v>
      </c>
      <c r="M22" s="13">
        <f t="shared" ref="M22:M23" si="1">IF($L$20+$K$12*$L$20/K$4*(K6-K$4)&lt;$L22,$L$20+$K$12*$L$20/K$4*(K6-K$4),$L22)</f>
        <v>553.92403566572989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32.262530118341402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573.8879110527613</v>
      </c>
      <c r="M23" s="13">
        <f t="shared" si="1"/>
        <v>567.76577879871752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32.262530118341402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580.48859472124275</v>
      </c>
      <c r="M24" s="13">
        <f t="shared" ref="M24:M26" si="2">IF($L$20+$K$13*$L$20/K$4*(K8-K$4)&lt;$L24,$L$20+$K$13*$L$20/K$4*(K8-K$4),$L24)</f>
        <v>580.48859472124275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32.262530118341402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589.25209995767955</v>
      </c>
      <c r="M25" s="13">
        <f t="shared" si="2"/>
        <v>589.25209995767955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32.262530118341402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595.47607526348258</v>
      </c>
      <c r="M26" s="13">
        <f t="shared" si="2"/>
        <v>595.47607526348258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32.262530118341402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32.262530118341402</v>
      </c>
      <c r="F28" s="9"/>
      <c r="G28" s="9"/>
      <c r="H28" s="9"/>
      <c r="I28" s="1">
        <v>2025</v>
      </c>
      <c r="M28" s="16">
        <f t="shared" ref="M28:M33" si="3">M21/L21-1</f>
        <v>-5.4059377301362233E-2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29.5798912697751</v>
      </c>
      <c r="F29" s="9"/>
      <c r="G29" s="9"/>
      <c r="H29" s="9"/>
      <c r="I29" s="1">
        <v>2030</v>
      </c>
      <c r="M29" s="16">
        <f t="shared" si="3"/>
        <v>-1.9485872172969043E-2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29.5798912697751</v>
      </c>
      <c r="F30" s="9"/>
      <c r="G30" s="9"/>
      <c r="H30" s="9"/>
      <c r="I30" s="1">
        <v>2035</v>
      </c>
      <c r="M30" s="16">
        <f t="shared" si="3"/>
        <v>-1.0667818812933549E-2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10.760703844031701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29.5798912697751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29.5798912697751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29.5798912697751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29.5798912697751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29.5798912697751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29.5798912697751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16.145515156749202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16.145515156749202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16.145515156749202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16.145515156749202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16.145515156749202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16.145515156749202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28.9383037381481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24.7888761212368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16.145515156749202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9.2932311348905703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9.2932311348905703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6.2316504416949297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9.2932311348905703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9.2932311348905703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6.2316504416949297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10.8515266883074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10.8515266883074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6.2316504416949297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5.7204259531839297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5.7204259531839297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5.7204259531839297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5.7204259531839297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5.7204259531839297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5.7204259531839297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6.0261733761525704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6.0261733761525802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5.7204259531839297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3.4777466979248399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3.4777466979248399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3.4777466979248399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3.4777466979248399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3.4777466979248399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3.4777466979248399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3.4777466979248399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3.4777466979248399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3.4777466979248399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2.6957022847330498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2.6957022847330498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2.6957022847330498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2.6957022847330498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2.6957022847330498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2.6957022847330498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3.2553048907702302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2.8728675429069499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2.6957022847330498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D832-9D85-40EF-A2FA-3F52834E974C}">
  <dimension ref="A1"/>
  <sheetViews>
    <sheetView zoomScale="79" workbookViewId="0">
      <selection activeCell="I21" sqref="A21:I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</vt:lpstr>
      <vt:lpstr>Chemicals</vt:lpstr>
      <vt:lpstr>NM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2024-06-14T10:35:13Z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681072413921356</vt:r8>
  </property>
</Properties>
</file>